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2"/>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319" i="6" l="1"/>
  <c r="E316" i="6"/>
  <c r="E314" i="6"/>
  <c r="E3" i="9" l="1"/>
  <c r="F3" i="9"/>
  <c r="E7" i="9"/>
  <c r="F7" i="9"/>
  <c r="E8" i="9"/>
  <c r="F8" i="9"/>
  <c r="E9" i="9"/>
  <c r="F9" i="9"/>
  <c r="E10" i="9"/>
  <c r="F10" i="9"/>
  <c r="E2" i="9"/>
  <c r="F2" i="9"/>
  <c r="E4" i="9"/>
  <c r="F4" i="9"/>
  <c r="E5" i="9"/>
  <c r="F5" i="9"/>
  <c r="E6" i="9"/>
  <c r="F6" i="9"/>
  <c r="E14" i="9" l="1"/>
  <c r="F14" i="9"/>
  <c r="E15" i="9"/>
  <c r="F15" i="9"/>
  <c r="F16" i="9"/>
  <c r="E16" i="9"/>
  <c r="E4" i="6"/>
  <c r="F4" i="6"/>
  <c r="E2" i="6"/>
  <c r="F2" i="6"/>
  <c r="E3" i="6"/>
  <c r="F3" i="6"/>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6" i="9"/>
  <c r="E36" i="9"/>
  <c r="F35" i="9"/>
  <c r="E35" i="9"/>
  <c r="F34" i="9"/>
  <c r="E34" i="9"/>
  <c r="F33" i="9"/>
  <c r="E33" i="9"/>
  <c r="F32" i="9"/>
  <c r="E32" i="9"/>
  <c r="F31" i="9"/>
  <c r="E31" i="9"/>
  <c r="F18" i="9"/>
  <c r="E18" i="9"/>
  <c r="F30" i="9"/>
  <c r="E30" i="9"/>
  <c r="F29" i="9"/>
  <c r="E29" i="9"/>
  <c r="F28" i="9"/>
  <c r="E28" i="9"/>
  <c r="F27" i="9"/>
  <c r="E27" i="9"/>
  <c r="F26" i="9"/>
  <c r="E26" i="9"/>
  <c r="F25" i="9"/>
  <c r="E25" i="9"/>
  <c r="F24" i="9"/>
  <c r="E24" i="9"/>
  <c r="F23" i="9"/>
  <c r="E23" i="9"/>
  <c r="F22" i="9"/>
  <c r="E22" i="9"/>
  <c r="F17" i="9"/>
  <c r="E17" i="9"/>
  <c r="F21" i="9"/>
  <c r="E21" i="9"/>
  <c r="F20" i="9"/>
  <c r="E20" i="9"/>
  <c r="F19" i="9"/>
  <c r="E19" i="9"/>
  <c r="F13" i="9"/>
  <c r="E13" i="9"/>
  <c r="F12" i="9"/>
  <c r="E12" i="9"/>
  <c r="C65" i="9"/>
  <c r="B65" i="9"/>
  <c r="F11" i="9"/>
  <c r="E11" i="9"/>
  <c r="F65"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<sst xmlns="http://schemas.openxmlformats.org/spreadsheetml/2006/main" count="2277" uniqueCount="860">
  <si>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</si>
  <si>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</si>
  <si>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</si>
  <si>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</si>
  <si>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</si>
  <si>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</si>
  <si>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</si>
  <si>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</si>
  <si>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</si>
  <si>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</si>
  <si>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</si>
  <si>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</si>
  <si>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</si>
  <si>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</si>
  <si>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</si>
  <si>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</si>
  <si>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</si>
  <si>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</si>
  <si>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</si>
  <si>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</si>
  <si>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</si>
  <si>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</si>
  <si>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</si>
  <si>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</si>
  <si>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</si>
  <si>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</si>
  <si>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</si>
  <si>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</si>
  <si>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</si>
  <si>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</si>
  <si>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</si>
  <si>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</si>
  <si>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</si>
  <si>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</si>
  <si>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</si>
  <si>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</si>
  <si>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</si>
  <si>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</si>
  <si>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</si>
  <si>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</si>
  <si>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</si>
  <si>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</si>
  <si>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</si>
  <si>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</si>
  <si>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</si>
  <si>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</si>
  <si>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</si>
  <si>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</si>
  <si>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</si>
  <si>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</si>
  <si>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</si>
  <si>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</si>
  <si>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</si>
  <si>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</si>
  <si>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</si>
  <si>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</si>
  <si>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</si>
  <si>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</si>
  <si>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</si>
  <si>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</si>
  <si>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</si>
  <si>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</si>
  <si>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</si>
  <si>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</si>
  <si>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</si>
  <si>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</si>
  <si>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</si>
  <si>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</si>
  <si>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</si>
  <si>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</si>
  <si>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</si>
  <si>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</si>
  <si>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</si>
  <si>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</si>
  <si>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</si>
  <si>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</si>
  <si>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</si>
  <si>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</si>
  <si>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</si>
  <si>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</si>
  <si>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</si>
  <si>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</si>
  <si>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</si>
  <si>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</si>
  <si>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</si>
  <si>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</si>
  <si>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</si>
  <si>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</si>
  <si>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</si>
  <si>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</si>
  <si>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</si>
  <si>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</si>
  <si>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</si>
  <si>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</si>
  <si>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</si>
  <si>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</si>
  <si>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</si>
  <si>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</si>
  <si>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</si>
  <si>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</si>
  <si>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</si>
  <si>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</si>
  <si>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</si>
  <si>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</si>
  <si>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</si>
  <si>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</si>
  <si>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</si>
  <si>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</si>
  <si>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</si>
  <si>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</si>
  <si>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</si>
  <si>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</si>
  <si>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</si>
  <si>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</si>
  <si>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</si>
  <si>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</si>
  <si>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</si>
  <si>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</si>
  <si>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</si>
  <si>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</si>
  <si>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</si>
  <si>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</si>
  <si>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</si>
  <si>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</si>
  <si>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</si>
  <si>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</si>
  <si>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</si>
  <si>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</si>
  <si>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</si>
  <si>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</si>
  <si>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</si>
  <si>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</si>
  <si>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</si>
  <si>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</si>
  <si>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</si>
  <si>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</si>
  <si>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</si>
  <si>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</si>
  <si>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</si>
  <si>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</si>
  <si>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</si>
  <si>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</si>
  <si>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</si>
  <si>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</si>
  <si>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</si>
  <si>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</si>
  <si>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</si>
  <si>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</si>
  <si>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</si>
  <si>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</si>
  <si>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</si>
  <si>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</si>
  <si>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</si>
  <si>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</si>
  <si>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</si>
  <si>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</si>
  <si>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</si>
  <si>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</si>
  <si>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</si>
  <si>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</si>
  <si>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</si>
  <si>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</si>
  <si>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</si>
  <si>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</si>
  <si>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</si>
  <si>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</si>
  <si>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</si>
  <si>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</si>
  <si>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</si>
  <si>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</si>
  <si>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</si>
  <si>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</si>
  <si>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</si>
  <si>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</si>
  <si>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</si>
  <si>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</si>
  <si>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</si>
  <si>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</si>
  <si>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</si>
  <si>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</si>
  <si>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</si>
  <si>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</si>
  <si>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</si>
  <si>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</si>
  <si>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</si>
  <si>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</si>
  <si>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</si>
  <si>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</si>
  <si>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</si>
  <si>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</si>
  <si>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</si>
  <si>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</si>
  <si>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</si>
  <si>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</si>
  <si>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</si>
  <si>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</si>
  <si>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</si>
  <si>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</si>
  <si>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</si>
  <si>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</si>
  <si>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</si>
  <si>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</si>
  <si>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</si>
  <si>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</si>
  <si>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</si>
  <si>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</si>
  <si>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</si>
  <si>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</si>
  <si>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</si>
  <si>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</si>
  <si>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</si>
  <si>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</si>
  <si>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</si>
  <si>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</si>
  <si>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</si>
  <si>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</si>
  <si>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</si>
  <si>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</si>
  <si>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</si>
  <si>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</si>
  <si>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</si>
  <si>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</si>
  <si>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</si>
  <si>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</si>
  <si>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</si>
  <si>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</si>
  <si>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</si>
  <si>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</si>
  <si>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</si>
  <si>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</si>
  <si>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</si>
  <si>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</si>
  <si>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</si>
  <si>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</si>
  <si>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</si>
  <si>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</si>
  <si>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</si>
  <si>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</si>
  <si>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</si>
  <si>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</si>
  <si>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</si>
  <si>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</si>
  <si>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</si>
  <si>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</si>
  <si>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</si>
  <si>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</si>
  <si>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</si>
  <si>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</si>
  <si>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</si>
  <si>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</si>
  <si>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</si>
  <si>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</si>
  <si>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</si>
  <si>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</si>
  <si>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</si>
  <si>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</si>
  <si>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</si>
  <si>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</si>
  <si>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</si>
  <si>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</si>
  <si>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</si>
  <si>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</si>
  <si>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</si>
  <si>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</si>
  <si>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</si>
  <si>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</si>
  <si>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</si>
  <si>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</si>
  <si>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</si>
  <si>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</si>
  <si>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</si>
  <si>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</si>
  <si>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</si>
  <si>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</si>
  <si>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</si>
  <si>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</si>
  <si>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</si>
  <si>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</si>
  <si>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</si>
  <si>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</si>
  <si>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</si>
  <si>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</si>
  <si>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</si>
  <si>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</si>
  <si>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</si>
  <si>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</si>
  <si>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</si>
  <si>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</si>
  <si>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</si>
  <si>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</si>
  <si>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</si>
  <si>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</si>
  <si>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</si>
  <si>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</si>
  <si>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</si>
  <si>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</si>
  <si>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</si>
  <si>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</si>
  <si>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</si>
  <si>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</si>
  <si>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</si>
  <si>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</si>
  <si>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</si>
  <si>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</si>
  <si>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</si>
  <si>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</si>
  <si>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</si>
  <si>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</si>
  <si>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</si>
  <si>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</si>
  <si>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</si>
  <si>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</si>
  <si>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</si>
  <si>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</si>
  <si>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</si>
  <si>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</si>
  <si>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</si>
  <si>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</si>
  <si>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</si>
  <si>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</si>
  <si>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</si>
  <si>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</si>
  <si>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</si>
  <si>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</si>
  <si>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</si>
  <si>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</si>
  <si>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</si>
  <si>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</si>
  <si>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</si>
  <si>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</si>
  <si>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</si>
  <si>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</si>
  <si>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</si>
  <si>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</si>
  <si>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</si>
  <si>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</si>
  <si>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</si>
  <si>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</si>
  <si>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</si>
  <si>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</si>
  <si>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</si>
  <si>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</si>
  <si>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</si>
  <si>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</si>
  <si>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</si>
  <si>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</si>
  <si>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</si>
  <si>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</si>
  <si>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</si>
  <si>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</si>
  <si>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</si>
  <si>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</si>
  <si>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</si>
  <si>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</si>
  <si>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</si>
  <si>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</si>
  <si>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</si>
  <si>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</si>
  <si>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</si>
  <si>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</si>
  <si>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</si>
  <si>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</si>
  <si>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</si>
  <si>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</si>
  <si>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</si>
  <si>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</si>
  <si>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</si>
  <si>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</si>
  <si>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</si>
  <si>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</si>
  <si>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</si>
  <si>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</si>
  <si>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</si>
  <si>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</si>
  <si>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</si>
  <si>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</si>
  <si>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</si>
  <si>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</si>
  <si>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</si>
  <si>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</si>
  <si>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</si>
  <si>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</si>
  <si>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</si>
  <si>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</si>
  <si>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</si>
  <si>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</si>
  <si>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</si>
  <si>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</si>
  <si>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</si>
  <si>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</si>
  <si>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</si>
  <si>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</si>
  <si>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</si>
  <si>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</si>
  <si>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</si>
  <si>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</si>
  <si>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</si>
  <si>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</si>
  <si>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</si>
  <si>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</si>
  <si>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</si>
  <si>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</si>
  <si>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</si>
  <si>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</si>
  <si>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</si>
  <si>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</si>
  <si>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</si>
  <si>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</si>
  <si>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</si>
  <si>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</si>
  <si>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</si>
  <si>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</si>
  <si>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</si>
  <si>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</si>
  <si>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</si>
  <si>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</si>
  <si>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</si>
  <si>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</si>
  <si>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</si>
  <si>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</si>
  <si>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</si>
  <si>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</si>
  <si>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</si>
  <si>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</si>
  <si>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</si>
  <si>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</si>
  <si>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</si>
  <si>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</si>
  <si>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</si>
  <si>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</si>
  <si>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</si>
  <si>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</si>
  <si>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</si>
  <si>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</si>
  <si>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</si>
  <si>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</si>
  <si>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</si>
  <si>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</si>
  <si>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</si>
  <si>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</si>
  <si>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</si>
  <si>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</si>
  <si>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</si>
  <si>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</si>
  <si>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</si>
  <si>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</si>
  <si>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</si>
  <si>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</si>
  <si>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</si>
  <si>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</si>
  <si>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</si>
  <si>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</si>
  <si>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</si>
  <si>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</si>
  <si>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</si>
  <si>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</si>
  <si>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</si>
  <si>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</si>
  <si>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</si>
  <si>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</si>
  <si>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</si>
  <si>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</si>
  <si>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</si>
  <si>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</si>
  <si>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</si>
  <si>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</si>
  <si>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</si>
  <si>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</si>
  <si>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</si>
  <si>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</si>
  <si>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</si>
  <si>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</si>
  <si>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</si>
  <si>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</si>
  <si>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</si>
  <si>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</si>
  <si>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</si>
  <si>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</si>
  <si>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</si>
  <si>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</si>
  <si>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</si>
  <si>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</si>
  <si>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</si>
  <si>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</si>
  <si>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</si>
  <si>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</si>
  <si>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</si>
  <si>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</si>
  <si>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</si>
  <si>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</si>
  <si>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</si>
  <si>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</si>
  <si>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</si>
  <si>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</si>
  <si>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</si>
  <si>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</si>
  <si>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</si>
  <si>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</si>
  <si>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</si>
  <si>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</si>
  <si>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</si>
  <si>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</si>
  <si>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</si>
  <si>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</si>
  <si>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</si>
  <si>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</si>
  <si>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</si>
  <si>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</si>
  <si>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</si>
  <si>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</si>
  <si>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</si>
  <si>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</si>
  <si>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</si>
  <si>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</si>
  <si>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</si>
  <si>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</si>
  <si>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</si>
  <si>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</si>
  <si>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</si>
  <si>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</si>
  <si>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</si>
  <si>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</si>
  <si>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</si>
  <si>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</si>
  <si>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</si>
  <si>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</si>
  <si>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</si>
  <si>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</si>
  <si>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</si>
  <si>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</si>
  <si>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</si>
  <si>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</si>
  <si>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</si>
  <si>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</si>
  <si>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</si>
  <si>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</si>
  <si>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</si>
  <si>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</si>
  <si>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</si>
  <si>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</si>
  <si>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</si>
  <si>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</si>
  <si>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</si>
  <si>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</si>
  <si>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</si>
  <si>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</si>
  <si>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</si>
  <si>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</si>
  <si>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</si>
  <si>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</si>
  <si>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</si>
  <si>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</si>
  <si>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</si>
  <si>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</si>
  <si>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</si>
  <si>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</si>
  <si>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</si>
  <si>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</si>
  <si>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</si>
  <si>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</si>
  <si>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</si>
  <si>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</si>
  <si>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</si>
  <si>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</si>
  <si>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</si>
  <si>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</si>
  <si>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</si>
  <si>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</si>
  <si>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</si>
  <si>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</si>
  <si>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</si>
  <si>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</si>
  <si>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</si>
  <si>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</si>
  <si>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</si>
  <si>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</si>
  <si>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</si>
  <si>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</si>
  <si>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</si>
  <si>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</si>
  <si>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</si>
  <si>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</si>
  <si>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</si>
  <si>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</si>
  <si>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</si>
  <si>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</si>
  <si>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</si>
  <si>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</si>
  <si>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</si>
  <si>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</si>
  <si>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</si>
  <si>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</si>
  <si>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</si>
  <si>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</si>
  <si>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</si>
  <si>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</si>
  <si>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</si>
  <si>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</si>
  <si>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</si>
  <si>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</si>
  <si>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</si>
  <si>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</si>
  <si>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</si>
  <si>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</si>
  <si>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</si>
  <si>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</si>
  <si>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</si>
  <si>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</si>
  <si>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</si>
  <si>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</si>
  <si>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</si>
  <si>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</si>
  <si>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</si>
  <si>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</si>
  <si>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</si>
  <si>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</si>
  <si>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</si>
  <si>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</si>
  <si>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</si>
  <si>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</si>
  <si>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</si>
  <si>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</si>
  <si>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</si>
  <si>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</si>
  <si>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</si>
  <si>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</si>
  <si>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</si>
  <si>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</si>
  <si>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</si>
  <si>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</si>
  <si>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</si>
  <si>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</si>
  <si>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</si>
  <si>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</si>
  <si>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</si>
  <si>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</si>
  <si>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</si>
  <si>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</si>
  <si>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</si>
  <si>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</si>
  <si>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</si>
  <si>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</si>
  <si>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</si>
  <si>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</si>
  <si>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</si>
  <si>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</si>
  <si>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</si>
  <si>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</si>
  <si>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</si>
  <si>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</si>
  <si>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</si>
  <si>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</si>
  <si>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</si>
  <si>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</si>
  <si>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</si>
  <si>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</si>
  <si>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</si>
  <si>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</si>
  <si>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</si>
  <si>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</si>
  <si>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</si>
  <si>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</si>
  <si>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</si>
  <si>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</si>
  <si>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</si>
  <si>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</si>
  <si>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</si>
  <si>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</si>
  <si>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</si>
  <si>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</si>
  <si>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</si>
  <si>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</si>
  <si>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</si>
  <si>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</si>
  <si>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</si>
  <si>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</si>
  <si>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</si>
  <si>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</si>
  <si>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</si>
  <si>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</si>
  <si>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</si>
  <si>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</si>
  <si>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</si>
  <si>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</si>
  <si>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</si>
  <si>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</si>
  <si>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</si>
  <si>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</si>
  <si>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</si>
  <si>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</si>
  <si>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</si>
  <si>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</si>
  <si>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</si>
  <si>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</si>
  <si>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</si>
  <si>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</si>
  <si>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</si>
  <si>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</si>
  <si>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</si>
  <si>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</si>
  <si>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</si>
  <si>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</si>
  <si>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</si>
  <si>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</si>
  <si>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</si>
  <si>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</si>
  <si>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</si>
  <si>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</si>
  <si>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</si>
  <si>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</si>
  <si>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</si>
  <si>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</si>
  <si>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</si>
  <si>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</si>
  <si>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</si>
  <si>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</si>
  <si>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</si>
  <si>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</si>
  <si>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</si>
  <si>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</si>
  <si>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</si>
  <si>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</si>
  <si>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</si>
  <si>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</si>
  <si>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</si>
  <si>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</si>
  <si>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</si>
  <si>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</si>
  <si>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</si>
  <si>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</si>
  <si>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</si>
  <si>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</si>
  <si>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</si>
  <si>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</si>
  <si>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</si>
  <si>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</si>
  <si>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</si>
  <si>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</si>
  <si>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</si>
  <si>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</si>
  <si>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</si>
  <si>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</si>
  <si>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</si>
  <si>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</si>
  <si>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</si>
  <si>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</si>
  <si>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</si>
  <si>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</si>
  <si>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</si>
  <si>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</si>
  <si>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</si>
  <si>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</si>
  <si>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</si>
  <si>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</si>
  <si>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</si>
  <si>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</si>
  <si>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</si>
  <si>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</si>
  <si>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</si>
  <si>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</si>
  <si>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</si>
  <si>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</si>
  <si>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</si>
  <si>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</si>
  <si>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</si>
  <si>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</si>
  <si>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</si>
  <si>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</si>
  <si>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</si>
  <si>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</si>
  <si>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</si>
  <si>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</si>
  <si>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</si>
  <si>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</si>
  <si>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</si>
  <si>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</si>
  <si>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</si>
  <si>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</si>
  <si>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</si>
  <si>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</si>
  <si>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</si>
  <si>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</si>
  <si>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</si>
  <si>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</si>
  <si>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</si>
  <si>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</si>
  <si>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</si>
  <si>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</si>
  <si>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</si>
  <si>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</si>
  <si>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</si>
  <si>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</si>
  <si>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</si>
  <si>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</si>
  <si>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</si>
  <si>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</si>
  <si>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</si>
  <si>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</si>
  <si>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</si>
  <si>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</si>
  <si>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</si>
  <si>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</si>
  <si>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</si>
  <si>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</si>
  <si>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</si>
  <si>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</si>
  <si>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</si>
  <si>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</si>
  <si>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</si>
  <si>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</si>
  <si>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</si>
  <si>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</si>
  <si>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</si>
  <si>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</si>
  <si>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</si>
  <si>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</si>
  <si>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</si>
  <si>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</si>
  <si>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</si>
  <si>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</si>
  <si>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</si>
  <si>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</si>
  <si>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</si>
  <si>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</si>
  <si>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</si>
  <si>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</si>
  <si>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</si>
  <si>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</si>
  <si>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</si>
  <si>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</si>
  <si>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</si>
  <si>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</si>
  <si>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</si>
  <si>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</si>
  <si>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</si>
  <si>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</si>
  <si>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</si>
  <si>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</si>
  <si>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</si>
  <si>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</si>
  <si>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</si>
  <si>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Talks with David on Appo</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</si>
  <si>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</si>
  <si>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</si>
  <si>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</si>
  <si>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</si>
  <si>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Dezember (Rechnung fehlt noch)</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</si>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</sst>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border>
    </dxf>
    <dxf>
      <font>
        <strike val="0"/>
        <outline val="0"/>
        <shadow val="0"/>
        <u val="none"/>
        <vertAlign val="baseline"/>
        <sz val="11"/>
        <color rgb="FFFFFFFF"/>
        <name val="Calibri"/>
        <scheme val="none"/>
      </font>
      <fill>
        <patternFill patternType="solid">
          <fgColor rgb="FF000000"/>
          <bgColor rgb="FF000000"/>
        </patternFill>
      </fill>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65" totalsRowCount="1" headerRowDxfId="51" dataDxfId="50" totalsRowDxfId="49" tableBorderDxfId="48">
  <autoFilter ref="A1:H64">
    <filterColumn colId="6">
      <customFilters>
        <customFilter operator="notEqual" val=" "/>
      </customFilters>
    </filterColumn>
  </autoFilter>
  <sortState ref="A2:H55">
    <sortCondition ref="C1:C55"/>
  </sortState>
  <tableColumns count="8">
    <tableColumn id="1" name="Projekt" totalsRowLabel="SUMME für Zeitraum Leistungszeitraum von-bis" dataDxfId="47" totalsRowDxfId="15"/>
    <tableColumn id="2" name="Leistung" totalsRowFunction="custom" dataDxfId="46" totalsRowDxfId="14">
      <totalsRowFormula>SUBTOTAL(5,TAB_Doku_201910[Datum])</totalsRowFormula>
    </tableColumn>
    <tableColumn id="3" name="Datum" totalsRowFunction="custom" dataDxfId="45" totalsRowDxfId="13">
      <totalsRowFormula>SUBTOTAL(4,TAB_Doku_201910[Datum])</totalsRowFormula>
    </tableColumn>
    <tableColumn id="4" name="Stk." dataDxfId="44" totalsRowDxfId="12"/>
    <tableColumn id="5" name="Zeitaufwand" dataDxfId="43" totalsRowDxfId="11">
      <calculatedColumnFormula>INDEX(TAB_Leistungen_30[[Tätigkeit]:[Stk.kosten/Kosten bei Stundensatz]],MATCH(TAB_Doku_201910[[#This Row],[Leistung]],TAB_Leistungen_30[Tätigkeit],0),2)</calculatedColumnFormula>
    </tableColumn>
    <tableColumn id="6" name="Kosten " totalsRowFunction="custom" dataDxfId="42" totalsRowDxfId="10">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41" totalsRowDxfId="9"/>
    <tableColumn id="8" name="Notiz" dataDxfId="40" totalsRowDxfId="8"/>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97" dataDxfId="96" totalsRowDxfId="94" tableBorderDxfId="95">
  <autoFilter ref="A1:H313">
    <filterColumn colId="2">
      <filters>
        <dateGroupItem year="2019" dateTimeGrouping="year"/>
      </filters>
    </filterColumn>
    <filterColumn colId="4">
      <filters>
        <filter val="0"/>
        <filter val="10"/>
        <filter val="120"/>
        <filter val="1440"/>
        <filter val="15"/>
        <filter val="180"/>
        <filter val="1920"/>
        <filter val="30"/>
        <filter val="5"/>
        <filter val="60"/>
        <filter val="960"/>
      </filters>
    </filterColumn>
  </autoFilter>
  <tableColumns count="8">
    <tableColumn id="1" name="Projekt" totalsRowLabel="SUMME für Zeitraum Leistungszeitraum von-bis" dataDxfId="93" totalsRowDxfId="7"/>
    <tableColumn id="2" name="Leistung" totalsRowFunction="custom" dataDxfId="92" totalsRowDxfId="6">
      <totalsRowFormula>SUBTOTAL(5,TAB_Doku_2019[Datum])</totalsRowFormula>
    </tableColumn>
    <tableColumn id="3" name="Datum" totalsRowFunction="custom" dataDxfId="91" totalsRowDxfId="5">
      <totalsRowFormula>SUBTOTAL(4,TAB_Doku_2019[Datum])</totalsRowFormula>
    </tableColumn>
    <tableColumn id="4" name="Stk." dataDxfId="90" totalsRowDxfId="4"/>
    <tableColumn id="5" name="Zeitaufwand" totalsRowFunction="custom" dataDxfId="89" totalsRowDxfId="3">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8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87" totalsRowDxfId="1"/>
    <tableColumn id="8" name="Notiz" dataDxfId="86" totalsRowDxfId="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85" dataDxfId="84" totalsRowDxfId="8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82" totalsRowDxfId="81"/>
    <tableColumn id="2" name="Leistung" totalsRowFunction="custom" dataDxfId="80" totalsRowDxfId="79">
      <totalsRowFormula>SUBTOTAL(5,TAB_Dokumentation[Datum])</totalsRowFormula>
    </tableColumn>
    <tableColumn id="7" name="Datum" totalsRowFunction="custom" dataDxfId="78" totalsRowDxfId="77">
      <totalsRowFormula>MAX(4,TAB_Dokumentation[Datum])</totalsRowFormula>
    </tableColumn>
    <tableColumn id="3" name="Stk." dataDxfId="76" totalsRowDxfId="75"/>
    <tableColumn id="4" name="Zeitaufwand" dataDxfId="74" totalsRowDxfId="73">
      <calculatedColumnFormula>INDEX(TAB_Leistungen[[Tätigkeit]:[Stk.kosten/Kosten bei Stundensatz]],MATCH(TAB_Dokumentation[[#This Row],[Leistung]],TAB_Leistungen[Tätigkeit],0),2)</calculatedColumnFormula>
    </tableColumn>
    <tableColumn id="5" name="Kosten " totalsRowFunction="custom" dataDxfId="72" totalsRowDxfId="7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70"/>
    <tableColumn id="8" name="Notiz" dataDxfId="69" totalsRowDxfId="6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67">
  <autoFilter ref="A1:I40"/>
  <sortState ref="A2:I35">
    <sortCondition descending="1" ref="D1:D35"/>
  </sortState>
  <tableColumns count="9">
    <tableColumn id="1" name="Name" dataDxfId="66"/>
    <tableColumn id="2" name="Zusatz" dataDxfId="65"/>
    <tableColumn id="3" name="Adresse" dataDxfId="64"/>
    <tableColumn id="4" name="PLZ" dataDxfId="63"/>
    <tableColumn id="5" name="Ort" dataDxfId="62"/>
    <tableColumn id="6" name="Spalte1" dataDxfId="61"/>
    <tableColumn id="7" name="Telefon" dataDxfId="60"/>
    <tableColumn id="8" name="Spalte2" dataDxfId="59"/>
    <tableColumn id="9" name="Notiz" dataDxfId="5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7"/>
    <tableColumn id="3" name="Stk/Std-Preis" dataDxfId="56"/>
    <tableColumn id="4" name="Summe:" dataDxfId="5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54"/>
    <tableColumn id="3" name="Stk/Std-Preis" dataDxfId="53"/>
    <tableColumn id="4" name="Summe:" dataDxfId="5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22"/>
  <sheetViews>
    <sheetView zoomScaleNormal="100"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847</v>
      </c>
      <c r="B2" s="133" t="s">
        <v>48</v>
      </c>
      <c r="C2" s="137">
        <v>44208</v>
      </c>
      <c r="D2" s="133">
        <v>3</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22.5</v>
      </c>
      <c r="G2" s="78" t="s">
        <v>498</v>
      </c>
      <c r="H2" s="134" t="s">
        <v>849</v>
      </c>
    </row>
    <row r="3" spans="1:8" ht="16.2" customHeight="1" x14ac:dyDescent="0.3">
      <c r="A3" s="78" t="s">
        <v>830</v>
      </c>
      <c r="B3" s="133" t="s">
        <v>48</v>
      </c>
      <c r="C3" s="137">
        <v>44209</v>
      </c>
      <c r="D3" s="133">
        <v>1</v>
      </c>
      <c r="E3" s="133">
        <f>INDEX(TAB_Leistungen_30[[Tätigkeit]:[Stk.kosten/Kosten bei Stundensatz]],MATCH(TAB_Doku_201910[[#This Row],[Leistung]],TAB_Leistungen_30[Tätigkeit],0),2)</f>
        <v>15</v>
      </c>
      <c r="F3" s="133">
        <f>INDEX(TAB_Leistungen_30[[Tätigkeit]:[Stk.kosten/Kosten bei Stundensatz]],MATCH(TAB_Doku_201910[[#This Row],[Leistung]],TAB_Leistungen_30[Tätigkeit],0),3)*TAB_Doku_201910[[#This Row],[Stk.]]</f>
        <v>7.5</v>
      </c>
      <c r="G3" s="78" t="s">
        <v>498</v>
      </c>
      <c r="H3" s="134" t="s">
        <v>857</v>
      </c>
    </row>
    <row r="4" spans="1:8" ht="16.2" customHeight="1" x14ac:dyDescent="0.3">
      <c r="A4" s="78" t="s">
        <v>847</v>
      </c>
      <c r="B4" s="133" t="s">
        <v>140</v>
      </c>
      <c r="C4" s="137">
        <v>44209</v>
      </c>
      <c r="D4" s="133">
        <v>2</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5</v>
      </c>
      <c r="G4" s="78" t="s">
        <v>498</v>
      </c>
      <c r="H4" s="134" t="s">
        <v>848</v>
      </c>
    </row>
    <row r="5" spans="1:8" ht="16.2" customHeight="1" x14ac:dyDescent="0.3">
      <c r="A5" s="78" t="s">
        <v>847</v>
      </c>
      <c r="B5" s="133" t="s">
        <v>13</v>
      </c>
      <c r="C5" s="137">
        <v>44210</v>
      </c>
      <c r="D5" s="133">
        <v>1</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30</v>
      </c>
      <c r="G5" s="78" t="s">
        <v>498</v>
      </c>
      <c r="H5" s="134" t="s">
        <v>850</v>
      </c>
    </row>
    <row r="6" spans="1:8" ht="16.2" customHeight="1" x14ac:dyDescent="0.3">
      <c r="A6" s="78" t="s">
        <v>847</v>
      </c>
      <c r="B6" s="133" t="s">
        <v>22</v>
      </c>
      <c r="C6" s="137">
        <v>44210</v>
      </c>
      <c r="D6" s="133">
        <v>0.5</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15</v>
      </c>
      <c r="G6" s="78" t="s">
        <v>498</v>
      </c>
      <c r="H6" s="134" t="s">
        <v>851</v>
      </c>
    </row>
    <row r="7" spans="1:8" ht="16.2" customHeight="1" x14ac:dyDescent="0.3">
      <c r="A7" s="78" t="s">
        <v>727</v>
      </c>
      <c r="B7" s="133" t="s">
        <v>140</v>
      </c>
      <c r="C7" s="137">
        <v>44209</v>
      </c>
      <c r="D7" s="133">
        <v>1</v>
      </c>
      <c r="E7" s="133">
        <f>INDEX(TAB_Leistungen_30[[Tätigkeit]:[Stk.kosten/Kosten bei Stundensatz]],MATCH(TAB_Doku_201910[[#This Row],[Leistung]],TAB_Leistungen_30[Tätigkeit],0),2)</f>
        <v>5</v>
      </c>
      <c r="F7" s="133">
        <f>INDEX(TAB_Leistungen_30[[Tätigkeit]:[Stk.kosten/Kosten bei Stundensatz]],MATCH(TAB_Doku_201910[[#This Row],[Leistung]],TAB_Leistungen_30[Tätigkeit],0),3)*TAB_Doku_201910[[#This Row],[Stk.]]</f>
        <v>2.5</v>
      </c>
      <c r="G7" s="78" t="s">
        <v>498</v>
      </c>
      <c r="H7" s="134" t="s">
        <v>852</v>
      </c>
    </row>
    <row r="8" spans="1:8" ht="16.2" customHeight="1" x14ac:dyDescent="0.3">
      <c r="A8" s="78" t="s">
        <v>727</v>
      </c>
      <c r="B8" s="133" t="s">
        <v>48</v>
      </c>
      <c r="C8" s="137">
        <v>44209</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498</v>
      </c>
      <c r="H8" s="134" t="s">
        <v>853</v>
      </c>
    </row>
    <row r="9" spans="1:8" ht="16.2" customHeight="1" x14ac:dyDescent="0.3">
      <c r="A9" s="78" t="s">
        <v>816</v>
      </c>
      <c r="B9" s="133" t="s">
        <v>48</v>
      </c>
      <c r="C9" s="137">
        <v>44209</v>
      </c>
      <c r="D9" s="133">
        <v>1</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7.5</v>
      </c>
      <c r="G9" s="78" t="s">
        <v>498</v>
      </c>
      <c r="H9" s="134" t="s">
        <v>855</v>
      </c>
    </row>
    <row r="10" spans="1:8" ht="16.2" customHeight="1" x14ac:dyDescent="0.3">
      <c r="A10" s="78" t="s">
        <v>102</v>
      </c>
      <c r="B10" s="133" t="s">
        <v>22</v>
      </c>
      <c r="C10" s="137">
        <v>44208</v>
      </c>
      <c r="D10" s="133">
        <v>2</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60</v>
      </c>
      <c r="G10" s="78" t="s">
        <v>498</v>
      </c>
      <c r="H10" s="134" t="s">
        <v>856</v>
      </c>
    </row>
    <row r="11" spans="1:8" ht="16.2" customHeight="1" x14ac:dyDescent="0.3">
      <c r="A11" s="78" t="s">
        <v>816</v>
      </c>
      <c r="B11" s="133" t="s">
        <v>140</v>
      </c>
      <c r="C11" s="137">
        <v>44201</v>
      </c>
      <c r="D11" s="133">
        <v>3</v>
      </c>
      <c r="E11" s="133">
        <f>INDEX(TAB_Leistungen_30[[Tätigkeit]:[Stk.kosten/Kosten bei Stundensatz]],MATCH(TAB_Doku_201910[[#This Row],[Leistung]],TAB_Leistungen_30[Tätigkeit],0),2)</f>
        <v>5</v>
      </c>
      <c r="F11" s="133">
        <f>INDEX(TAB_Leistungen_30[[Tätigkeit]:[Stk.kosten/Kosten bei Stundensatz]],MATCH(TAB_Doku_201910[[#This Row],[Leistung]],TAB_Leistungen_30[Tätigkeit],0),3)*TAB_Doku_201910[[#This Row],[Stk.]]</f>
        <v>7.5</v>
      </c>
      <c r="G11" s="78" t="s">
        <v>498</v>
      </c>
      <c r="H11" s="134" t="s">
        <v>840</v>
      </c>
    </row>
    <row r="12" spans="1:8" ht="16.2" customHeight="1" x14ac:dyDescent="0.3">
      <c r="A12" s="78" t="s">
        <v>744</v>
      </c>
      <c r="B12" s="132" t="s">
        <v>1</v>
      </c>
      <c r="C12" s="137">
        <v>44201</v>
      </c>
      <c r="D12" s="133">
        <v>2</v>
      </c>
      <c r="E12" s="133">
        <f>INDEX(TAB_Leistungen_30[[Tätigkeit]:[Stk.kosten/Kosten bei Stundensatz]],MATCH(TAB_Doku_201910[[#This Row],[Leistung]],TAB_Leistungen_30[Tätigkeit],0),2)</f>
        <v>10</v>
      </c>
      <c r="F12" s="133">
        <f>INDEX(TAB_Leistungen_30[[Tätigkeit]:[Stk.kosten/Kosten bei Stundensatz]],MATCH(TAB_Doku_201910[[#This Row],[Leistung]],TAB_Leistungen_30[Tätigkeit],0),3)*TAB_Doku_201910[[#This Row],[Stk.]]</f>
        <v>10</v>
      </c>
      <c r="G12" s="78" t="s">
        <v>498</v>
      </c>
      <c r="H12" s="134" t="s">
        <v>841</v>
      </c>
    </row>
    <row r="13" spans="1:8" ht="16.2" customHeight="1" x14ac:dyDescent="0.3">
      <c r="A13" s="78" t="s">
        <v>830</v>
      </c>
      <c r="B13" s="132" t="s">
        <v>48</v>
      </c>
      <c r="C13" s="137">
        <v>44201</v>
      </c>
      <c r="D13" s="133">
        <v>1</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7.5</v>
      </c>
      <c r="G13" s="78" t="s">
        <v>498</v>
      </c>
      <c r="H13" s="134" t="s">
        <v>844</v>
      </c>
    </row>
    <row r="14" spans="1:8" ht="16.2" customHeight="1" x14ac:dyDescent="0.3">
      <c r="A14" s="78" t="s">
        <v>842</v>
      </c>
      <c r="B14" s="132" t="s">
        <v>48</v>
      </c>
      <c r="C14" s="137">
        <v>44203</v>
      </c>
      <c r="D14" s="133">
        <v>1</v>
      </c>
      <c r="E14" s="133">
        <f>INDEX(TAB_Leistungen_30[[Tätigkeit]:[Stk.kosten/Kosten bei Stundensatz]],MATCH(TAB_Doku_201910[[#This Row],[Leistung]],TAB_Leistungen_30[Tätigkeit],0),2)</f>
        <v>15</v>
      </c>
      <c r="F14" s="133">
        <f>INDEX(TAB_Leistungen_30[[Tätigkeit]:[Stk.kosten/Kosten bei Stundensatz]],MATCH(TAB_Doku_201910[[#This Row],[Leistung]],TAB_Leistungen_30[Tätigkeit],0),3)*TAB_Doku_201910[[#This Row],[Stk.]]</f>
        <v>7.5</v>
      </c>
      <c r="G14" s="78" t="s">
        <v>498</v>
      </c>
      <c r="H14" s="134" t="s">
        <v>845</v>
      </c>
    </row>
    <row r="15" spans="1:8" ht="16.2" customHeight="1" x14ac:dyDescent="0.3">
      <c r="A15" s="78" t="s">
        <v>780</v>
      </c>
      <c r="B15" s="132" t="s">
        <v>1</v>
      </c>
      <c r="C15" s="137">
        <v>44203</v>
      </c>
      <c r="D15" s="133">
        <v>1</v>
      </c>
      <c r="E15" s="133">
        <f>INDEX(TAB_Leistungen_30[[Tätigkeit]:[Stk.kosten/Kosten bei Stundensatz]],MATCH(TAB_Doku_201910[[#This Row],[Leistung]],TAB_Leistungen_30[Tätigkeit],0),2)</f>
        <v>10</v>
      </c>
      <c r="F15" s="133">
        <f>INDEX(TAB_Leistungen_30[[Tätigkeit]:[Stk.kosten/Kosten bei Stundensatz]],MATCH(TAB_Doku_201910[[#This Row],[Leistung]],TAB_Leistungen_30[Tätigkeit],0),3)*TAB_Doku_201910[[#This Row],[Stk.]]</f>
        <v>5</v>
      </c>
      <c r="G15" s="78" t="s">
        <v>498</v>
      </c>
      <c r="H15" s="134" t="s">
        <v>854</v>
      </c>
    </row>
    <row r="16" spans="1:8" ht="16.2" customHeight="1" x14ac:dyDescent="0.3">
      <c r="A16" s="78" t="s">
        <v>816</v>
      </c>
      <c r="B16" s="132" t="s">
        <v>1</v>
      </c>
      <c r="C16" s="137">
        <v>44203</v>
      </c>
      <c r="D16" s="133">
        <v>2</v>
      </c>
      <c r="E16" s="133">
        <f>INDEX(TAB_Leistungen_30[[Tätigkeit]:[Stk.kosten/Kosten bei Stundensatz]],MATCH(TAB_Doku_201910[[#This Row],[Leistung]],TAB_Leistungen_30[Tätigkeit],0),2)</f>
        <v>10</v>
      </c>
      <c r="F16" s="133">
        <f>INDEX(TAB_Leistungen_30[[Tätigkeit]:[Stk.kosten/Kosten bei Stundensatz]],MATCH(TAB_Doku_201910[[#This Row],[Leistung]],TAB_Leistungen_30[Tätigkeit],0),3)*TAB_Doku_201910[[#This Row],[Stk.]]</f>
        <v>10</v>
      </c>
      <c r="G16" s="78" t="s">
        <v>498</v>
      </c>
      <c r="H16" s="134" t="s">
        <v>839</v>
      </c>
    </row>
    <row r="17" spans="1:8" ht="16.2" customHeight="1" x14ac:dyDescent="0.3">
      <c r="A17" s="78" t="s">
        <v>781</v>
      </c>
      <c r="B17" s="132" t="s">
        <v>48</v>
      </c>
      <c r="C17" s="137">
        <v>44203</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843</v>
      </c>
    </row>
    <row r="18" spans="1:8" ht="16.2" customHeight="1" x14ac:dyDescent="0.3">
      <c r="A18" s="78" t="s">
        <v>767</v>
      </c>
      <c r="B18" s="132" t="s">
        <v>48</v>
      </c>
      <c r="C18" s="137">
        <v>44203</v>
      </c>
      <c r="D18" s="133">
        <v>1</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7.5</v>
      </c>
      <c r="G18" s="78" t="s">
        <v>498</v>
      </c>
      <c r="H18" s="134" t="s">
        <v>843</v>
      </c>
    </row>
    <row r="19" spans="1:8" ht="16.2" hidden="1" customHeight="1" x14ac:dyDescent="0.3">
      <c r="A19" s="78" t="s">
        <v>727</v>
      </c>
      <c r="B19" s="132"/>
      <c r="C19" s="137"/>
      <c r="D19" s="133"/>
      <c r="E19" s="133" t="e">
        <f>INDEX(TAB_Leistungen_30[[Tätigkeit]:[Stk.kosten/Kosten bei Stundensatz]],MATCH(TAB_Doku_201910[[#This Row],[Leistung]],TAB_Leistungen_30[Tätigkeit],0),2)</f>
        <v>#N/A</v>
      </c>
      <c r="F19" s="133" t="e">
        <f>INDEX(TAB_Leistungen_30[[Tätigkeit]:[Stk.kosten/Kosten bei Stundensatz]],MATCH(TAB_Doku_201910[[#This Row],[Leistung]],TAB_Leistungen_30[Tätigkeit],0),3)*TAB_Doku_201910[[#This Row],[Stk.]]</f>
        <v>#N/A</v>
      </c>
      <c r="G19" s="78"/>
      <c r="H19" s="134"/>
    </row>
    <row r="20" spans="1:8" ht="16.2" hidden="1" customHeight="1" x14ac:dyDescent="0.3">
      <c r="A20" s="78" t="s">
        <v>813</v>
      </c>
      <c r="B20" s="133"/>
      <c r="C20" s="137"/>
      <c r="D20" s="133"/>
      <c r="E20" s="133" t="e">
        <f>INDEX(TAB_Leistungen_30[[Tätigkeit]:[Stk.kosten/Kosten bei Stundensatz]],MATCH(TAB_Doku_201910[[#This Row],[Leistung]],TAB_Leistungen_30[Tätigkeit],0),2)</f>
        <v>#N/A</v>
      </c>
      <c r="F20" s="133" t="e">
        <f>INDEX(TAB_Leistungen_30[[Tätigkeit]:[Stk.kosten/Kosten bei Stundensatz]],MATCH(TAB_Doku_201910[[#This Row],[Leistung]],TAB_Leistungen_30[Tätigkeit],0),3)*TAB_Doku_201910[[#This Row],[Stk.]]</f>
        <v>#N/A</v>
      </c>
      <c r="G20" s="78"/>
      <c r="H20" s="134"/>
    </row>
    <row r="21" spans="1:8" ht="16.2" hidden="1" customHeight="1" x14ac:dyDescent="0.3">
      <c r="A21" s="78" t="s">
        <v>819</v>
      </c>
      <c r="B21" s="132"/>
      <c r="C21" s="137"/>
      <c r="D21" s="133"/>
      <c r="E21" s="133" t="e">
        <f>INDEX(TAB_Leistungen_30[[Tätigkeit]:[Stk.kosten/Kosten bei Stundensatz]],MATCH(TAB_Doku_201910[[#This Row],[Leistung]],TAB_Leistungen_30[Tätigkeit],0),2)</f>
        <v>#N/A</v>
      </c>
      <c r="F21" s="133" t="e">
        <f>INDEX(TAB_Leistungen_30[[Tätigkeit]:[Stk.kosten/Kosten bei Stundensatz]],MATCH(TAB_Doku_201910[[#This Row],[Leistung]],TAB_Leistungen_30[Tätigkeit],0),3)*TAB_Doku_201910[[#This Row],[Stk.]]</f>
        <v>#N/A</v>
      </c>
      <c r="G21" s="78"/>
      <c r="H21" s="134"/>
    </row>
    <row r="22" spans="1:8" ht="16.2" hidden="1" customHeight="1" x14ac:dyDescent="0.3">
      <c r="A22" s="78" t="s">
        <v>810</v>
      </c>
      <c r="B22" s="132"/>
      <c r="C22" s="137"/>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c r="H22" s="134"/>
    </row>
    <row r="23" spans="1:8" ht="16.2" hidden="1" customHeight="1" x14ac:dyDescent="0.3">
      <c r="A23" s="78" t="s">
        <v>765</v>
      </c>
      <c r="B23" s="132"/>
      <c r="C23" s="137"/>
      <c r="D23" s="133"/>
      <c r="E23" s="133" t="e">
        <f>INDEX(TAB_Leistungen_30[[Tätigkeit]:[Stk.kosten/Kosten bei Stundensatz]],MATCH(TAB_Doku_201910[[#This Row],[Leistung]],TAB_Leistungen_30[Tätigkeit],0),2)</f>
        <v>#N/A</v>
      </c>
      <c r="F23" s="133" t="e">
        <f>INDEX(TAB_Leistungen_30[[Tätigkeit]:[Stk.kosten/Kosten bei Stundensatz]],MATCH(TAB_Doku_201910[[#This Row],[Leistung]],TAB_Leistungen_30[Tätigkeit],0),3)*TAB_Doku_201910[[#This Row],[Stk.]]</f>
        <v>#N/A</v>
      </c>
      <c r="G23" s="78"/>
      <c r="H23" s="134"/>
    </row>
    <row r="24" spans="1:8" ht="16.2" hidden="1" customHeight="1" x14ac:dyDescent="0.3">
      <c r="A24" s="78" t="s">
        <v>795</v>
      </c>
      <c r="B24" s="132"/>
      <c r="C24" s="137"/>
      <c r="D24" s="133"/>
      <c r="E24" s="133" t="e">
        <f>INDEX(TAB_Leistungen_30[[Tätigkeit]:[Stk.kosten/Kosten bei Stundensatz]],MATCH(TAB_Doku_201910[[#This Row],[Leistung]],TAB_Leistungen_30[Tätigkeit],0),2)</f>
        <v>#N/A</v>
      </c>
      <c r="F24" s="133" t="e">
        <f>INDEX(TAB_Leistungen_30[[Tätigkeit]:[Stk.kosten/Kosten bei Stundensatz]],MATCH(TAB_Doku_201910[[#This Row],[Leistung]],TAB_Leistungen_30[Tätigkeit],0),3)*TAB_Doku_201910[[#This Row],[Stk.]]</f>
        <v>#N/A</v>
      </c>
      <c r="G24" s="78"/>
      <c r="H24" s="134"/>
    </row>
    <row r="25" spans="1:8" ht="16.2" hidden="1" customHeight="1" x14ac:dyDescent="0.3">
      <c r="A25" s="78" t="s">
        <v>102</v>
      </c>
      <c r="B25" s="132"/>
      <c r="C25" s="137"/>
      <c r="D25" s="133"/>
      <c r="E25" s="133" t="e">
        <f>INDEX(TAB_Leistungen_30[[Tätigkeit]:[Stk.kosten/Kosten bei Stundensatz]],MATCH(TAB_Doku_201910[[#This Row],[Leistung]],TAB_Leistungen_30[Tätigkeit],0),2)</f>
        <v>#N/A</v>
      </c>
      <c r="F25" s="133" t="e">
        <f>INDEX(TAB_Leistungen_30[[Tätigkeit]:[Stk.kosten/Kosten bei Stundensatz]],MATCH(TAB_Doku_201910[[#This Row],[Leistung]],TAB_Leistungen_30[Tätigkeit],0),3)*TAB_Doku_201910[[#This Row],[Stk.]]</f>
        <v>#N/A</v>
      </c>
      <c r="G25" s="78"/>
      <c r="H25" s="134"/>
    </row>
    <row r="26" spans="1:8" ht="16.2" hidden="1" customHeight="1" x14ac:dyDescent="0.3">
      <c r="A26" s="78" t="s">
        <v>780</v>
      </c>
      <c r="B26" s="132"/>
      <c r="C26" s="137"/>
      <c r="D26" s="133"/>
      <c r="E26" s="133" t="e">
        <f>INDEX(TAB_Leistungen_30[[Tätigkeit]:[Stk.kosten/Kosten bei Stundensatz]],MATCH(TAB_Doku_201910[[#This Row],[Leistung]],TAB_Leistungen_30[Tätigkeit],0),2)</f>
        <v>#N/A</v>
      </c>
      <c r="F26" s="133" t="e">
        <f>INDEX(TAB_Leistungen_30[[Tätigkeit]:[Stk.kosten/Kosten bei Stundensatz]],MATCH(TAB_Doku_201910[[#This Row],[Leistung]],TAB_Leistungen_30[Tätigkeit],0),3)*TAB_Doku_201910[[#This Row],[Stk.]]</f>
        <v>#N/A</v>
      </c>
      <c r="G26" s="78"/>
      <c r="H26" s="134"/>
    </row>
    <row r="27" spans="1:8" ht="16.2" hidden="1" customHeight="1" x14ac:dyDescent="0.3">
      <c r="A27" s="78" t="s">
        <v>734</v>
      </c>
      <c r="B27" s="132"/>
      <c r="C27" s="137"/>
      <c r="D27" s="133"/>
      <c r="E27" s="133" t="e">
        <f>INDEX(TAB_Leistungen_30[[Tätigkeit]:[Stk.kosten/Kosten bei Stundensatz]],MATCH(TAB_Doku_201910[[#This Row],[Leistung]],TAB_Leistungen_30[Tätigkeit],0),2)</f>
        <v>#N/A</v>
      </c>
      <c r="F27" s="133" t="e">
        <f>INDEX(TAB_Leistungen_30[[Tätigkeit]:[Stk.kosten/Kosten bei Stundensatz]],MATCH(TAB_Doku_201910[[#This Row],[Leistung]],TAB_Leistungen_30[Tätigkeit],0),3)*TAB_Doku_201910[[#This Row],[Stk.]]</f>
        <v>#N/A</v>
      </c>
      <c r="G27" s="78"/>
      <c r="H27" s="134"/>
    </row>
    <row r="28" spans="1:8" ht="16.2" hidden="1" customHeight="1" x14ac:dyDescent="0.3">
      <c r="A28" s="78" t="s">
        <v>789</v>
      </c>
      <c r="B28" s="132"/>
      <c r="C28" s="137"/>
      <c r="D28" s="133"/>
      <c r="E28" s="133" t="e">
        <f>INDEX(TAB_Leistungen_30[[Tätigkeit]:[Stk.kosten/Kosten bei Stundensatz]],MATCH(TAB_Doku_201910[[#This Row],[Leistung]],TAB_Leistungen_30[Tätigkeit],0),2)</f>
        <v>#N/A</v>
      </c>
      <c r="F28" s="133" t="e">
        <f>INDEX(TAB_Leistungen_30[[Tätigkeit]:[Stk.kosten/Kosten bei Stundensatz]],MATCH(TAB_Doku_201910[[#This Row],[Leistung]],TAB_Leistungen_30[Tätigkeit],0),3)*TAB_Doku_201910[[#This Row],[Stk.]]</f>
        <v>#N/A</v>
      </c>
      <c r="G28" s="78"/>
      <c r="H28" s="134"/>
    </row>
    <row r="29" spans="1:8" ht="16.2" hidden="1" customHeight="1" x14ac:dyDescent="0.3">
      <c r="A29" s="78" t="s">
        <v>760</v>
      </c>
      <c r="B29" s="132"/>
      <c r="C29" s="137"/>
      <c r="D29" s="133"/>
      <c r="E29" s="133" t="e">
        <f>INDEX(TAB_Leistungen_30[[Tätigkeit]:[Stk.kosten/Kosten bei Stundensatz]],MATCH(TAB_Doku_201910[[#This Row],[Leistung]],TAB_Leistungen_30[Tätigkeit],0),2)</f>
        <v>#N/A</v>
      </c>
      <c r="F29" s="133" t="e">
        <f>INDEX(TAB_Leistungen_30[[Tätigkeit]:[Stk.kosten/Kosten bei Stundensatz]],MATCH(TAB_Doku_201910[[#This Row],[Leistung]],TAB_Leistungen_30[Tätigkeit],0),3)*TAB_Doku_201910[[#This Row],[Stk.]]</f>
        <v>#N/A</v>
      </c>
      <c r="G29" s="78"/>
      <c r="H29" s="134"/>
    </row>
    <row r="30" spans="1:8" ht="16.2" hidden="1" customHeight="1" x14ac:dyDescent="0.3">
      <c r="A30" s="78" t="s">
        <v>738</v>
      </c>
      <c r="B30" s="132"/>
      <c r="C30" s="137"/>
      <c r="D30" s="133"/>
      <c r="E30" s="133" t="e">
        <f>INDEX(TAB_Leistungen_30[[Tätigkeit]:[Stk.kosten/Kosten bei Stundensatz]],MATCH(TAB_Doku_201910[[#This Row],[Leistung]],TAB_Leistungen_30[Tätigkeit],0),2)</f>
        <v>#N/A</v>
      </c>
      <c r="F30" s="133" t="e">
        <f>INDEX(TAB_Leistungen_30[[Tätigkeit]:[Stk.kosten/Kosten bei Stundensatz]],MATCH(TAB_Doku_201910[[#This Row],[Leistung]],TAB_Leistungen_30[Tätigkeit],0),3)*TAB_Doku_201910[[#This Row],[Stk.]]</f>
        <v>#N/A</v>
      </c>
      <c r="G30" s="78"/>
      <c r="H30" s="134"/>
    </row>
    <row r="31" spans="1:8" ht="16.2" hidden="1" customHeight="1" x14ac:dyDescent="0.3">
      <c r="A31" s="78" t="s">
        <v>756</v>
      </c>
      <c r="B31" s="132"/>
      <c r="C31" s="137"/>
      <c r="D31" s="133"/>
      <c r="E31" s="133" t="e">
        <f>INDEX(TAB_Leistungen_30[[Tätigkeit]:[Stk.kosten/Kosten bei Stundensatz]],MATCH(TAB_Doku_201910[[#This Row],[Leistung]],TAB_Leistungen_30[Tätigkeit],0),2)</f>
        <v>#N/A</v>
      </c>
      <c r="F31" s="133" t="e">
        <f>INDEX(TAB_Leistungen_30[[Tätigkeit]:[Stk.kosten/Kosten bei Stundensatz]],MATCH(TAB_Doku_201910[[#This Row],[Leistung]],TAB_Leistungen_30[Tätigkeit],0),3)*TAB_Doku_201910[[#This Row],[Stk.]]</f>
        <v>#N/A</v>
      </c>
      <c r="G31" s="78"/>
      <c r="H31" s="134"/>
    </row>
    <row r="32" spans="1:8" ht="16.2" hidden="1" customHeight="1" x14ac:dyDescent="0.3">
      <c r="A32" s="78" t="s">
        <v>728</v>
      </c>
      <c r="B32" s="132"/>
      <c r="C32" s="137"/>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78"/>
      <c r="H32" s="134"/>
    </row>
    <row r="33" spans="1:8" ht="16.2" hidden="1" customHeight="1" x14ac:dyDescent="0.3">
      <c r="A33" s="78" t="s">
        <v>725</v>
      </c>
      <c r="B33" s="132"/>
      <c r="C33" s="137"/>
      <c r="D33" s="133"/>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78"/>
      <c r="H33" s="134"/>
    </row>
    <row r="34" spans="1:8" ht="16.2" hidden="1" customHeight="1" x14ac:dyDescent="0.3">
      <c r="A34" s="78" t="s">
        <v>726</v>
      </c>
      <c r="B34" s="132"/>
      <c r="C34" s="137"/>
      <c r="D34" s="133"/>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78"/>
      <c r="H34" s="134"/>
    </row>
    <row r="35" spans="1:8" ht="16.2" hidden="1" customHeight="1" x14ac:dyDescent="0.3">
      <c r="A35" s="78" t="s">
        <v>672</v>
      </c>
      <c r="B35" s="132"/>
      <c r="C35" s="137"/>
      <c r="D35" s="133"/>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78"/>
      <c r="H35" s="134"/>
    </row>
    <row r="36" spans="1:8" ht="16.2" hidden="1" customHeight="1" x14ac:dyDescent="0.3">
      <c r="A36" s="78" t="s">
        <v>631</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130"/>
      <c r="H36" s="134"/>
    </row>
    <row r="37" spans="1:8" ht="16.2" hidden="1" customHeight="1" x14ac:dyDescent="0.3">
      <c r="A37" s="78" t="s">
        <v>509</v>
      </c>
      <c r="B37" s="132"/>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hidden="1" customHeight="1" x14ac:dyDescent="0.3">
      <c r="A38" s="78" t="s">
        <v>643</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hidden="1" customHeight="1" x14ac:dyDescent="0.3">
      <c r="A39" s="78" t="s">
        <v>649</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hidden="1" customHeight="1" x14ac:dyDescent="0.3">
      <c r="A40" s="78" t="s">
        <v>642</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hidden="1" customHeight="1" x14ac:dyDescent="0.3">
      <c r="A41" s="147" t="s">
        <v>609</v>
      </c>
      <c r="B41" s="132"/>
      <c r="C41" s="149"/>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130"/>
      <c r="H41" s="138"/>
    </row>
    <row r="42" spans="1:8" ht="16.2" hidden="1" customHeight="1" x14ac:dyDescent="0.3">
      <c r="A42" s="78" t="s">
        <v>640</v>
      </c>
      <c r="B42" s="132"/>
      <c r="C42" s="149"/>
      <c r="D42" s="138"/>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130"/>
      <c r="H42" s="148"/>
    </row>
    <row r="43" spans="1:8" ht="16.2" hidden="1" customHeight="1" x14ac:dyDescent="0.3">
      <c r="A43" s="147" t="s">
        <v>607</v>
      </c>
      <c r="B43" s="132"/>
      <c r="C43" s="149"/>
      <c r="D43" s="138"/>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130"/>
      <c r="H43" s="148"/>
    </row>
    <row r="44" spans="1:8" ht="16.2" hidden="1" customHeight="1" x14ac:dyDescent="0.3">
      <c r="A44" s="147" t="s">
        <v>597</v>
      </c>
      <c r="B44" s="132"/>
      <c r="C44" s="149"/>
      <c r="D44" s="138"/>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130"/>
      <c r="H44" s="148"/>
    </row>
    <row r="45" spans="1:8" ht="16.2" hidden="1" customHeight="1" x14ac:dyDescent="0.3">
      <c r="A45" s="147" t="s">
        <v>500</v>
      </c>
      <c r="B45" s="132"/>
      <c r="C45" s="149"/>
      <c r="D45" s="138"/>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130"/>
      <c r="H45" s="148"/>
    </row>
    <row r="46" spans="1:8" ht="16.2" hidden="1" customHeight="1" x14ac:dyDescent="0.3">
      <c r="A46" s="130" t="s">
        <v>278</v>
      </c>
      <c r="B46" s="132"/>
      <c r="C46" s="149"/>
      <c r="D46" s="138"/>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130"/>
      <c r="H46" s="148"/>
    </row>
    <row r="47" spans="1:8" ht="16.2" hidden="1" customHeight="1" x14ac:dyDescent="0.3">
      <c r="A47" s="147" t="s">
        <v>593</v>
      </c>
      <c r="B47" s="132"/>
      <c r="C47" s="149"/>
      <c r="D47" s="138"/>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130"/>
      <c r="H47" s="148"/>
    </row>
    <row r="48" spans="1:8" ht="16.2" hidden="1" customHeight="1" x14ac:dyDescent="0.3">
      <c r="A48" s="147" t="s">
        <v>574</v>
      </c>
      <c r="B48" s="132"/>
      <c r="C48" s="149"/>
      <c r="D48" s="138"/>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130"/>
      <c r="H48" s="148"/>
    </row>
    <row r="49" spans="1:8" ht="16.2" hidden="1" customHeight="1" x14ac:dyDescent="0.3">
      <c r="A49" s="147" t="s">
        <v>178</v>
      </c>
      <c r="B49" s="132"/>
      <c r="C49" s="149"/>
      <c r="D49" s="138"/>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48"/>
    </row>
    <row r="50" spans="1:8" ht="16.2" hidden="1" customHeight="1" x14ac:dyDescent="0.3">
      <c r="A50" s="147" t="s">
        <v>576</v>
      </c>
      <c r="B50" s="132"/>
      <c r="C50" s="149"/>
      <c r="D50" s="138"/>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130"/>
      <c r="H50" s="148"/>
    </row>
    <row r="51" spans="1:8" ht="16.2" hidden="1" customHeight="1" x14ac:dyDescent="0.3">
      <c r="A51" s="147" t="s">
        <v>541</v>
      </c>
      <c r="B51" s="132"/>
      <c r="C51" s="149"/>
      <c r="D51" s="138"/>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130"/>
      <c r="H51" s="148"/>
    </row>
    <row r="52" spans="1:8" ht="16.2" hidden="1" customHeight="1" x14ac:dyDescent="0.3">
      <c r="A52" s="147" t="s">
        <v>239</v>
      </c>
      <c r="B52" s="132"/>
      <c r="C52" s="149"/>
      <c r="D52" s="138"/>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130"/>
      <c r="H52" s="148"/>
    </row>
    <row r="53" spans="1:8" ht="16.2" hidden="1" customHeight="1" x14ac:dyDescent="0.3">
      <c r="A53" s="130" t="s">
        <v>492</v>
      </c>
      <c r="B53" s="132"/>
      <c r="C53" s="149"/>
      <c r="D53" s="138"/>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130"/>
      <c r="H53" s="148"/>
    </row>
    <row r="54" spans="1:8" ht="16.2" hidden="1" customHeight="1" x14ac:dyDescent="0.3">
      <c r="A54" s="130" t="s">
        <v>482</v>
      </c>
      <c r="B54" s="132"/>
      <c r="C54" s="149"/>
      <c r="D54" s="138"/>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48"/>
    </row>
    <row r="55" spans="1:8" ht="16.2" hidden="1" customHeight="1" x14ac:dyDescent="0.3">
      <c r="A55" s="130" t="s">
        <v>267</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hidden="1" customHeight="1" x14ac:dyDescent="0.3">
      <c r="A56" s="130" t="s">
        <v>268</v>
      </c>
      <c r="B56" s="132"/>
      <c r="C56" s="149"/>
      <c r="D56" s="138"/>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130"/>
      <c r="H56" s="148"/>
    </row>
    <row r="57" spans="1:8" ht="16.2" hidden="1" customHeight="1" x14ac:dyDescent="0.3">
      <c r="A57" s="130" t="s">
        <v>41</v>
      </c>
      <c r="B57" s="132"/>
      <c r="C57" s="149"/>
      <c r="D57" s="138"/>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130"/>
      <c r="H57" s="148"/>
    </row>
    <row r="58" spans="1:8" ht="16.2" hidden="1" customHeight="1" x14ac:dyDescent="0.3">
      <c r="A58" s="130" t="s">
        <v>273</v>
      </c>
      <c r="B58" s="132"/>
      <c r="C58" s="149"/>
      <c r="D58" s="138"/>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48"/>
    </row>
    <row r="59" spans="1:8" ht="16.2" hidden="1" customHeight="1" x14ac:dyDescent="0.3">
      <c r="A59" s="130" t="s">
        <v>129</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hidden="1" customHeight="1" x14ac:dyDescent="0.3">
      <c r="A60" s="130" t="s">
        <v>274</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hidden="1" customHeight="1" x14ac:dyDescent="0.3">
      <c r="A61" s="130" t="s">
        <v>21</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hidden="1" customHeight="1" x14ac:dyDescent="0.3">
      <c r="A62" s="130" t="s">
        <v>36</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hidden="1" customHeight="1" x14ac:dyDescent="0.3">
      <c r="A63" s="130" t="s">
        <v>256</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hidden="1" customHeight="1" x14ac:dyDescent="0.3">
      <c r="A64" s="130" t="s">
        <v>259</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customHeight="1" x14ac:dyDescent="0.3">
      <c r="A65" s="150" t="s">
        <v>491</v>
      </c>
      <c r="B65" s="151">
        <f>SUBTOTAL(5,TAB_Doku_201910[Datum])</f>
        <v>44201</v>
      </c>
      <c r="C65" s="152">
        <f>SUBTOTAL(4,TAB_Doku_201910[Datum])</f>
        <v>44210</v>
      </c>
      <c r="D65" s="153"/>
      <c r="E65" s="153"/>
      <c r="F65" s="154">
        <f>SUBTOTAL(9,TAB_Doku_201910[[Kosten ]])</f>
        <v>220</v>
      </c>
      <c r="G65" s="150"/>
      <c r="H65" s="155"/>
    </row>
    <row r="66" spans="1:8" ht="16.2" customHeight="1" x14ac:dyDescent="0.3">
      <c r="C66"/>
    </row>
    <row r="67" spans="1:8" ht="16.2" customHeight="1" x14ac:dyDescent="0.3">
      <c r="C67"/>
    </row>
    <row r="68" spans="1:8" ht="16.2" customHeight="1" x14ac:dyDescent="0.3">
      <c r="C68"/>
    </row>
    <row r="69" spans="1:8" ht="16.2" customHeight="1" x14ac:dyDescent="0.3">
      <c r="C69"/>
    </row>
    <row r="70" spans="1:8" ht="16.2" customHeight="1" x14ac:dyDescent="0.3">
      <c r="C70"/>
    </row>
    <row r="71" spans="1:8" ht="16.2" customHeight="1" x14ac:dyDescent="0.3">
      <c r="C71"/>
    </row>
    <row r="72" spans="1:8" ht="16.2" customHeight="1" x14ac:dyDescent="0.3">
      <c r="C72"/>
    </row>
    <row r="73" spans="1:8" ht="16.2" customHeight="1" x14ac:dyDescent="0.3">
      <c r="C73"/>
    </row>
    <row r="74" spans="1:8" ht="16.2" customHeight="1" x14ac:dyDescent="0.3">
      <c r="C74"/>
    </row>
    <row r="75" spans="1:8" ht="16.2" customHeight="1" x14ac:dyDescent="0.3">
      <c r="C75"/>
    </row>
    <row r="76" spans="1:8" ht="16.2" customHeight="1" x14ac:dyDescent="0.3">
      <c r="C76"/>
    </row>
    <row r="77" spans="1:8" ht="16.2" customHeight="1" x14ac:dyDescent="0.3">
      <c r="C77"/>
    </row>
    <row r="78" spans="1:8" ht="16.2" customHeight="1" x14ac:dyDescent="0.3">
      <c r="C78"/>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4.4" x14ac:dyDescent="0.3">
      <c r="C86"/>
    </row>
    <row r="87" spans="3:3" ht="14.4" x14ac:dyDescent="0.3">
      <c r="C87"/>
    </row>
    <row r="88" spans="3:3" ht="14.4" x14ac:dyDescent="0.3">
      <c r="C88"/>
    </row>
    <row r="89" spans="3:3" ht="14.4" x14ac:dyDescent="0.3">
      <c r="C89"/>
    </row>
    <row r="90" spans="3:3" ht="14.4" x14ac:dyDescent="0.3">
      <c r="C90"/>
    </row>
    <row r="91" spans="3:3" ht="14.4" x14ac:dyDescent="0.3">
      <c r="C91"/>
    </row>
    <row r="92" spans="3:3" ht="14.4" x14ac:dyDescent="0.3">
      <c r="C92"/>
    </row>
    <row r="93" spans="3:3" ht="14.4" x14ac:dyDescent="0.3">
      <c r="C93"/>
    </row>
    <row r="94" spans="3:3" ht="14.4" x14ac:dyDescent="0.3">
      <c r="C94"/>
    </row>
    <row r="95" spans="3:3" ht="14.4" x14ac:dyDescent="0.3">
      <c r="C95"/>
    </row>
    <row r="96" spans="3:3" ht="14.4" x14ac:dyDescent="0.3">
      <c r="C96"/>
    </row>
    <row r="97" spans="3:9" ht="14.4" x14ac:dyDescent="0.3">
      <c r="C97"/>
    </row>
    <row r="98" spans="3:9" ht="14.4" x14ac:dyDescent="0.3">
      <c r="C98"/>
    </row>
    <row r="99" spans="3:9" ht="14.4" x14ac:dyDescent="0.3">
      <c r="C99"/>
    </row>
    <row r="100" spans="3:9" ht="14.4" x14ac:dyDescent="0.3">
      <c r="C100"/>
    </row>
    <row r="101" spans="3:9" ht="14.4" x14ac:dyDescent="0.3">
      <c r="C101"/>
      <c r="I101" t="s">
        <v>546</v>
      </c>
    </row>
    <row r="102" spans="3:9" ht="14.4" x14ac:dyDescent="0.3">
      <c r="C102"/>
    </row>
    <row r="103" spans="3:9" ht="14.4" x14ac:dyDescent="0.3">
      <c r="C103"/>
    </row>
    <row r="104" spans="3:9" ht="14.4" x14ac:dyDescent="0.3">
      <c r="C104"/>
    </row>
    <row r="105" spans="3:9" ht="14.4" x14ac:dyDescent="0.3">
      <c r="C105"/>
    </row>
    <row r="106" spans="3:9" ht="14.4" x14ac:dyDescent="0.3">
      <c r="C106"/>
    </row>
    <row r="107" spans="3:9" ht="14.4" x14ac:dyDescent="0.3">
      <c r="C107"/>
    </row>
    <row r="108" spans="3:9" ht="14.4" x14ac:dyDescent="0.3">
      <c r="C108"/>
    </row>
    <row r="109" spans="3:9" ht="14.4" x14ac:dyDescent="0.3">
      <c r="C109"/>
    </row>
    <row r="110" spans="3:9" ht="14.4" x14ac:dyDescent="0.3">
      <c r="C110"/>
    </row>
    <row r="111" spans="3:9" ht="14.4" x14ac:dyDescent="0.3">
      <c r="C111"/>
    </row>
    <row r="112" spans="3:9" ht="14.4" x14ac:dyDescent="0.3">
      <c r="C112"/>
    </row>
    <row r="113" spans="3:3" ht="14.4" x14ac:dyDescent="0.3">
      <c r="C113"/>
    </row>
    <row r="114" spans="3:3" ht="14.4" x14ac:dyDescent="0.3">
      <c r="C114"/>
    </row>
    <row r="115" spans="3:3" ht="14.4" x14ac:dyDescent="0.3">
      <c r="C115"/>
    </row>
    <row r="116" spans="3:3" ht="14.4" x14ac:dyDescent="0.3">
      <c r="C116"/>
    </row>
    <row r="117" spans="3:3" ht="14.4" x14ac:dyDescent="0.3">
      <c r="C117"/>
    </row>
    <row r="118" spans="3:3" ht="14.4" x14ac:dyDescent="0.3">
      <c r="C118"/>
    </row>
    <row r="119" spans="3:3" ht="14.4" x14ac:dyDescent="0.3">
      <c r="C119"/>
    </row>
    <row r="120" spans="3:3" ht="14.4" x14ac:dyDescent="0.3">
      <c r="C120"/>
    </row>
    <row r="121" spans="3:3" ht="14.4" x14ac:dyDescent="0.3">
      <c r="C121"/>
    </row>
    <row r="122" spans="3:3" ht="14.4" x14ac:dyDescent="0.3">
      <c r="C122"/>
    </row>
    <row r="123" spans="3:3" ht="14.4" x14ac:dyDescent="0.3">
      <c r="C123"/>
    </row>
    <row r="124" spans="3:3" ht="14.4" x14ac:dyDescent="0.3">
      <c r="C124"/>
    </row>
    <row r="125" spans="3:3" ht="14.4" x14ac:dyDescent="0.3">
      <c r="C125"/>
    </row>
    <row r="126" spans="3:3" ht="14.4" x14ac:dyDescent="0.3">
      <c r="C126"/>
    </row>
    <row r="127" spans="3:3" ht="14.4" x14ac:dyDescent="0.3">
      <c r="C127"/>
    </row>
    <row r="128" spans="3:3" ht="14.4" x14ac:dyDescent="0.3">
      <c r="C128"/>
    </row>
    <row r="129" spans="1:8" ht="14.4" x14ac:dyDescent="0.3">
      <c r="C129"/>
    </row>
    <row r="130" spans="1:8" ht="14.4" x14ac:dyDescent="0.3">
      <c r="C130"/>
    </row>
    <row r="131" spans="1:8" ht="14.4" x14ac:dyDescent="0.3">
      <c r="C131"/>
    </row>
    <row r="132" spans="1:8" ht="14.4" x14ac:dyDescent="0.3">
      <c r="C132"/>
    </row>
    <row r="133" spans="1:8" ht="14.4" x14ac:dyDescent="0.3">
      <c r="C133"/>
    </row>
    <row r="134" spans="1:8" ht="14.4" x14ac:dyDescent="0.3">
      <c r="C134"/>
    </row>
    <row r="135" spans="1:8" ht="14.4" x14ac:dyDescent="0.3">
      <c r="C135"/>
    </row>
    <row r="136" spans="1:8" ht="14.4" x14ac:dyDescent="0.3">
      <c r="C136"/>
    </row>
    <row r="137" spans="1:8" ht="14.4" x14ac:dyDescent="0.3">
      <c r="C137"/>
    </row>
    <row r="138" spans="1:8" ht="14.4" x14ac:dyDescent="0.3">
      <c r="C138"/>
    </row>
    <row r="139" spans="1:8" ht="14.4" x14ac:dyDescent="0.3">
      <c r="C139"/>
    </row>
    <row r="140" spans="1:8" ht="14.4" x14ac:dyDescent="0.3">
      <c r="C140"/>
    </row>
    <row r="141" spans="1:8" ht="14.4" x14ac:dyDescent="0.3">
      <c r="C141"/>
    </row>
    <row r="142" spans="1:8" ht="14.4" x14ac:dyDescent="0.3">
      <c r="C142"/>
    </row>
    <row r="143" spans="1:8" s="143" customFormat="1" ht="14.4" x14ac:dyDescent="0.3">
      <c r="A143"/>
      <c r="B143"/>
      <c r="C143"/>
      <c r="D143"/>
      <c r="E143"/>
      <c r="F143"/>
      <c r="G143"/>
      <c r="H143"/>
    </row>
    <row r="144" spans="1:8" ht="14.4" x14ac:dyDescent="0.3">
      <c r="C144"/>
    </row>
    <row r="145" spans="1:8" ht="14.4" x14ac:dyDescent="0.3">
      <c r="C145"/>
    </row>
    <row r="146" spans="1:8" ht="14.4" x14ac:dyDescent="0.3">
      <c r="C146"/>
    </row>
    <row r="147" spans="1:8" ht="14.4" x14ac:dyDescent="0.3">
      <c r="C147"/>
    </row>
    <row r="148" spans="1:8" s="143" customFormat="1" ht="14.4" x14ac:dyDescent="0.3">
      <c r="A148"/>
      <c r="B148"/>
      <c r="C148"/>
      <c r="D148"/>
      <c r="E148"/>
      <c r="F148"/>
      <c r="G148"/>
      <c r="H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ht="14.4" x14ac:dyDescent="0.3">
      <c r="C156"/>
    </row>
    <row r="157" spans="1:8" ht="14.4" x14ac:dyDescent="0.3">
      <c r="C157"/>
    </row>
    <row r="158" spans="1:8" ht="14.4" x14ac:dyDescent="0.3">
      <c r="C158"/>
    </row>
    <row r="159" spans="1:8" ht="14.4" x14ac:dyDescent="0.3">
      <c r="C159"/>
    </row>
    <row r="160" spans="1:8" ht="14.4" x14ac:dyDescent="0.3">
      <c r="C160"/>
    </row>
    <row r="161" spans="3:3" ht="47.4" customHeight="1"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31.2" customHeight="1"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6.2" customHeight="1" x14ac:dyDescent="0.3">
      <c r="C321"/>
    </row>
    <row r="322" spans="3:3" ht="16.2" customHeight="1" x14ac:dyDescent="0.3">
      <c r="C322"/>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tabSelected="1" zoomScaleNormal="100" workbookViewId="0">
      <pane xSplit="1" ySplit="1" topLeftCell="C304" activePane="bottomRight" state="frozen"/>
      <selection pane="topRight" activeCell="B1" sqref="B1"/>
      <selection pane="bottomLeft" activeCell="A2" sqref="A2"/>
      <selection pane="bottomRight" activeCell="E321" sqref="E321"/>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hidden="1"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846</v>
      </c>
      <c r="H2" s="134" t="s">
        <v>838</v>
      </c>
    </row>
    <row r="3" spans="1:8" ht="16.2" hidden="1"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846</v>
      </c>
      <c r="H3" s="134" t="s">
        <v>838</v>
      </c>
    </row>
    <row r="4" spans="1:8" ht="16.2" hidden="1"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846</v>
      </c>
      <c r="H4" s="134" t="s">
        <v>838</v>
      </c>
    </row>
    <row r="5" spans="1:8" ht="16.2" hidden="1"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846</v>
      </c>
      <c r="H5" s="134" t="s">
        <v>837</v>
      </c>
    </row>
    <row r="6" spans="1:8" ht="16.2" hidden="1"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846</v>
      </c>
      <c r="H6" s="134" t="s">
        <v>834</v>
      </c>
    </row>
    <row r="7" spans="1:8" ht="16.2" hidden="1"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846</v>
      </c>
      <c r="H7" s="134" t="s">
        <v>833</v>
      </c>
    </row>
    <row r="8" spans="1:8" ht="16.2" hidden="1"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846</v>
      </c>
      <c r="H8" s="134" t="s">
        <v>836</v>
      </c>
    </row>
    <row r="9" spans="1:8" ht="16.2" hidden="1"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846</v>
      </c>
      <c r="H9" s="134" t="s">
        <v>835</v>
      </c>
    </row>
    <row r="10" spans="1:8" ht="16.2" hidden="1"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846</v>
      </c>
      <c r="H10" s="134" t="s">
        <v>832</v>
      </c>
    </row>
    <row r="11" spans="1:8" ht="16.2" hidden="1"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846</v>
      </c>
      <c r="H11" s="134" t="s">
        <v>831</v>
      </c>
    </row>
    <row r="12" spans="1:8" ht="16.2" hidden="1"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846</v>
      </c>
      <c r="H12" s="134" t="s">
        <v>829</v>
      </c>
    </row>
    <row r="13" spans="1:8" ht="16.2" hidden="1"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846</v>
      </c>
      <c r="H13" s="134" t="s">
        <v>825</v>
      </c>
    </row>
    <row r="14" spans="1:8" ht="16.2" hidden="1"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846</v>
      </c>
      <c r="H14" s="134" t="s">
        <v>824</v>
      </c>
    </row>
    <row r="15" spans="1:8" ht="16.2" hidden="1"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846</v>
      </c>
      <c r="H15" s="134" t="s">
        <v>823</v>
      </c>
    </row>
    <row r="16" spans="1:8" ht="16.2" hidden="1"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846</v>
      </c>
      <c r="H16" s="134" t="s">
        <v>821</v>
      </c>
    </row>
    <row r="17" spans="1:8" ht="16.2" hidden="1"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846</v>
      </c>
      <c r="H17" s="134" t="s">
        <v>820</v>
      </c>
    </row>
    <row r="18" spans="1:8" ht="16.2" hidden="1"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846</v>
      </c>
      <c r="H18" s="134" t="s">
        <v>827</v>
      </c>
    </row>
    <row r="19" spans="1:8" ht="16.2" hidden="1"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846</v>
      </c>
      <c r="H19" s="134" t="s">
        <v>817</v>
      </c>
    </row>
    <row r="20" spans="1:8" ht="16.2" hidden="1"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846</v>
      </c>
      <c r="H20" s="134" t="s">
        <v>815</v>
      </c>
    </row>
    <row r="21" spans="1:8" ht="16.2" hidden="1"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846</v>
      </c>
      <c r="H21" s="134" t="s">
        <v>826</v>
      </c>
    </row>
    <row r="22" spans="1:8" ht="16.2" hidden="1"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846</v>
      </c>
      <c r="H22" s="134" t="s">
        <v>818</v>
      </c>
    </row>
    <row r="23" spans="1:8" ht="16.2" hidden="1"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846</v>
      </c>
      <c r="H23" s="134" t="s">
        <v>814</v>
      </c>
    </row>
    <row r="24" spans="1:8" ht="16.2" hidden="1"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846</v>
      </c>
      <c r="H24" s="134" t="s">
        <v>822</v>
      </c>
    </row>
    <row r="25" spans="1:8" ht="16.2" hidden="1"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846</v>
      </c>
      <c r="H25" s="134" t="s">
        <v>812</v>
      </c>
    </row>
    <row r="26" spans="1:8" ht="16.2" hidden="1"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846</v>
      </c>
      <c r="H26" s="134" t="s">
        <v>828</v>
      </c>
    </row>
    <row r="27" spans="1:8" ht="16.2" hidden="1"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846</v>
      </c>
      <c r="H27" s="134" t="s">
        <v>809</v>
      </c>
    </row>
    <row r="28" spans="1:8" ht="16.2" hidden="1"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846</v>
      </c>
      <c r="H28" s="134" t="s">
        <v>806</v>
      </c>
    </row>
    <row r="29" spans="1:8" ht="16.2" hidden="1"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846</v>
      </c>
      <c r="H29" s="134" t="s">
        <v>803</v>
      </c>
    </row>
    <row r="30" spans="1:8" ht="16.2" hidden="1"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846</v>
      </c>
      <c r="H30" s="134" t="s">
        <v>811</v>
      </c>
    </row>
    <row r="31" spans="1:8" ht="16.2" hidden="1"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846</v>
      </c>
      <c r="H31" s="134" t="s">
        <v>808</v>
      </c>
    </row>
    <row r="32" spans="1:8" ht="16.2" hidden="1"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846</v>
      </c>
      <c r="H32" s="134" t="s">
        <v>804</v>
      </c>
    </row>
    <row r="33" spans="1:8" ht="16.2" hidden="1"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846</v>
      </c>
      <c r="H33" s="134" t="s">
        <v>807</v>
      </c>
    </row>
    <row r="34" spans="1:8" ht="16.2" hidden="1"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846</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43500</v>
      </c>
      <c r="C314" s="152">
        <f>SUBTOTAL(4,TAB_Doku_2019[Datum])</f>
        <v>43818</v>
      </c>
      <c r="D314" s="153"/>
      <c r="E314" s="154" t="str">
        <f>ROUND(SUBTOTAL(9,TAB_Doku_2019[Zeitaufwand])/60,0) &amp;" h"</f>
        <v>143 h</v>
      </c>
      <c r="F314" s="154">
        <f>SUBTOTAL(9,TAB_Doku_2019[[Kosten ]])</f>
        <v>4712.05</v>
      </c>
      <c r="G314" s="150"/>
      <c r="H314" s="155"/>
    </row>
    <row r="316" spans="1:8" ht="16.2" customHeight="1" x14ac:dyDescent="0.3">
      <c r="D316" t="s">
        <v>858</v>
      </c>
      <c r="E316">
        <f>TAB_Doku_2019[[#Totals],[Kosten ]]/143*0.75</f>
        <v>24.713548951048949</v>
      </c>
    </row>
    <row r="317" spans="1:8" ht="16.2" customHeight="1" x14ac:dyDescent="0.3">
      <c r="D317" t="s">
        <v>859</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ht="28.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ht="28.8"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ht="28.8"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ht="28.8"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9" priority="33" operator="containsText" text="!">
      <formula>NOT(ISERROR(SEARCH("!",C2)))</formula>
    </cfRule>
  </conditionalFormatting>
  <conditionalFormatting sqref="C11:C15">
    <cfRule type="containsText" dxfId="38" priority="32" operator="containsText" text="!">
      <formula>NOT(ISERROR(SEARCH("!",C11)))</formula>
    </cfRule>
  </conditionalFormatting>
  <conditionalFormatting sqref="C5">
    <cfRule type="containsText" dxfId="37" priority="31" operator="containsText" text="!">
      <formula>NOT(ISERROR(SEARCH("!",C5)))</formula>
    </cfRule>
  </conditionalFormatting>
  <conditionalFormatting sqref="C41:C43 C45:C46">
    <cfRule type="containsText" dxfId="36" priority="30" operator="containsText" text="!">
      <formula>NOT(ISERROR(SEARCH("!",C41)))</formula>
    </cfRule>
  </conditionalFormatting>
  <conditionalFormatting sqref="C32:C34">
    <cfRule type="containsText" dxfId="35" priority="29" operator="containsText" text="!">
      <formula>NOT(ISERROR(SEARCH("!",C32)))</formula>
    </cfRule>
  </conditionalFormatting>
  <conditionalFormatting sqref="C44">
    <cfRule type="containsText" dxfId="34" priority="27" operator="containsText" text="!">
      <formula>NOT(ISERROR(SEARCH("!",C44)))</formula>
    </cfRule>
  </conditionalFormatting>
  <conditionalFormatting sqref="D73:D76 D2:D71">
    <cfRule type="cellIs" dxfId="33" priority="26" operator="equal">
      <formula>0</formula>
    </cfRule>
  </conditionalFormatting>
  <conditionalFormatting sqref="D79">
    <cfRule type="cellIs" dxfId="32" priority="22" operator="equal">
      <formula>0</formula>
    </cfRule>
  </conditionalFormatting>
  <conditionalFormatting sqref="D77:D78">
    <cfRule type="cellIs" dxfId="31" priority="21" operator="equal">
      <formula>0</formula>
    </cfRule>
  </conditionalFormatting>
  <conditionalFormatting sqref="C81">
    <cfRule type="containsText" dxfId="30" priority="18" operator="containsText" text="!">
      <formula>NOT(ISERROR(SEARCH("!",C81)))</formula>
    </cfRule>
  </conditionalFormatting>
  <conditionalFormatting sqref="D81">
    <cfRule type="cellIs" dxfId="29" priority="17" operator="equal">
      <formula>0</formula>
    </cfRule>
  </conditionalFormatting>
  <conditionalFormatting sqref="C82">
    <cfRule type="containsText" dxfId="28" priority="14" operator="containsText" text="!">
      <formula>NOT(ISERROR(SEARCH("!",C82)))</formula>
    </cfRule>
  </conditionalFormatting>
  <conditionalFormatting sqref="C72">
    <cfRule type="containsText" dxfId="27" priority="12" operator="containsText" text="!">
      <formula>NOT(ISERROR(SEARCH("!",C72)))</formula>
    </cfRule>
  </conditionalFormatting>
  <conditionalFormatting sqref="D72">
    <cfRule type="cellIs" dxfId="26" priority="11" operator="equal">
      <formula>0</formula>
    </cfRule>
  </conditionalFormatting>
  <conditionalFormatting sqref="C72">
    <cfRule type="containsText" dxfId="25" priority="10" operator="containsText" text="!">
      <formula>NOT(ISERROR(SEARCH("!",C72)))</formula>
    </cfRule>
  </conditionalFormatting>
  <conditionalFormatting sqref="C89:C90">
    <cfRule type="containsText" dxfId="24" priority="9" operator="containsText" text="!">
      <formula>NOT(ISERROR(SEARCH("!",C89)))</formula>
    </cfRule>
  </conditionalFormatting>
  <conditionalFormatting sqref="C92">
    <cfRule type="containsText" dxfId="23" priority="8" operator="containsText" text="!">
      <formula>NOT(ISERROR(SEARCH("!",C92)))</formula>
    </cfRule>
  </conditionalFormatting>
  <conditionalFormatting sqref="C91">
    <cfRule type="containsText" dxfId="22" priority="7" operator="containsText" text="!">
      <formula>NOT(ISERROR(SEARCH("!",C91)))</formula>
    </cfRule>
  </conditionalFormatting>
  <conditionalFormatting sqref="C93">
    <cfRule type="containsText" dxfId="21" priority="6" operator="containsText" text="!">
      <formula>NOT(ISERROR(SEARCH("!",C93)))</formula>
    </cfRule>
  </conditionalFormatting>
  <conditionalFormatting sqref="C125:C126">
    <cfRule type="containsText" dxfId="20" priority="5" operator="containsText" text="!">
      <formula>NOT(ISERROR(SEARCH("!",C125)))</formula>
    </cfRule>
  </conditionalFormatting>
  <conditionalFormatting sqref="C127">
    <cfRule type="containsText" dxfId="19" priority="4" operator="containsText" text="!">
      <formula>NOT(ISERROR(SEARCH("!",C127)))</formula>
    </cfRule>
  </conditionalFormatting>
  <conditionalFormatting sqref="C124">
    <cfRule type="containsText" dxfId="18" priority="3" operator="containsText" text="!">
      <formula>NOT(ISERROR(SEARCH("!",C124)))</formula>
    </cfRule>
  </conditionalFormatting>
  <conditionalFormatting sqref="C128">
    <cfRule type="containsText" dxfId="17" priority="2" operator="containsText" text="!">
      <formula>NOT(ISERROR(SEARCH("!",C128)))</formula>
    </cfRule>
  </conditionalFormatting>
  <conditionalFormatting sqref="C129">
    <cfRule type="containsText" dxfId="16"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2021-01-07T09:10:19Z</cp:lastPrinted>
  <dcterms:created xsi:type="dcterms:W3CDTF">2017-12-18T14:45:49Z</dcterms:created>
  <dcterms:modified xsi:type="dcterms:W3CDTF">2021-01-21T11:23:40Z</dcterms:modified>
</cp:coreProperties>
</file>