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0" yWindow="0" windowWidth="2172" windowHeight="1188"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2" i="9" l="1"/>
  <c r="F2" i="9"/>
  <c r="E3" i="9"/>
  <c r="F3" i="9"/>
  <c r="E4" i="9"/>
  <c r="F4" i="9"/>
  <c r="E5" i="9"/>
  <c r="F5" i="9"/>
  <c r="E6" i="9"/>
  <c r="F6" i="9"/>
  <c r="E7" i="9"/>
  <c r="F7" i="9"/>
  <c r="E8" i="9"/>
  <c r="F8" i="9"/>
  <c r="E9" i="9" l="1"/>
  <c r="F9" i="9"/>
  <c r="E10" i="9"/>
  <c r="F10" i="9"/>
  <c r="E11" i="9" l="1"/>
  <c r="F11" i="9"/>
  <c r="E12" i="9"/>
  <c r="F12" i="9"/>
  <c r="F13" i="9" l="1"/>
  <c r="E13" i="9"/>
  <c r="E14" i="9"/>
  <c r="F14" i="9"/>
  <c r="E15" i="9"/>
  <c r="F15" i="9"/>
  <c r="E186" i="9"/>
  <c r="F186" i="9"/>
  <c r="E187" i="9"/>
  <c r="F187" i="9"/>
  <c r="E188" i="9"/>
  <c r="F188" i="9"/>
  <c r="E19" i="9"/>
  <c r="F19" i="9"/>
  <c r="E17" i="9"/>
  <c r="F17" i="9"/>
  <c r="E26" i="9"/>
  <c r="F26" i="9"/>
  <c r="E16" i="9"/>
  <c r="F16" i="9"/>
  <c r="E18" i="9"/>
  <c r="F18" i="9"/>
  <c r="F20" i="9" l="1"/>
  <c r="E20" i="9"/>
  <c r="E23" i="9"/>
  <c r="F23" i="9"/>
  <c r="E28" i="9"/>
  <c r="F28" i="9"/>
  <c r="E27" i="9"/>
  <c r="F27" i="9"/>
  <c r="E21" i="9"/>
  <c r="F21" i="9"/>
  <c r="E24" i="9"/>
  <c r="F24" i="9"/>
  <c r="E25" i="9"/>
  <c r="F25" i="9"/>
  <c r="E22" i="9"/>
  <c r="F22" i="9"/>
  <c r="E29" i="9"/>
  <c r="F29" i="9"/>
  <c r="E33" i="9" l="1"/>
  <c r="F33" i="9"/>
  <c r="E34" i="9"/>
  <c r="F34" i="9"/>
  <c r="E32" i="9"/>
  <c r="F32" i="9"/>
  <c r="E31" i="9"/>
  <c r="F31" i="9"/>
  <c r="E30" i="9"/>
  <c r="F30" i="9"/>
  <c r="E35" i="9"/>
  <c r="F35" i="9"/>
  <c r="E36" i="9" l="1"/>
  <c r="F36" i="9"/>
  <c r="E37" i="9"/>
  <c r="F37" i="9"/>
  <c r="F38" i="9"/>
  <c r="E38" i="9"/>
  <c r="E39" i="9"/>
  <c r="F39" i="9"/>
  <c r="E40" i="9"/>
  <c r="F40" i="9"/>
  <c r="E41" i="9"/>
  <c r="F41" i="9"/>
  <c r="E42" i="9"/>
  <c r="F42" i="9"/>
  <c r="E43" i="9"/>
  <c r="F43" i="9"/>
  <c r="E44" i="9"/>
  <c r="F44" i="9"/>
  <c r="E45" i="9"/>
  <c r="F45" i="9"/>
  <c r="E46" i="9"/>
  <c r="F46" i="9"/>
  <c r="E47" i="9"/>
  <c r="F47" i="9"/>
  <c r="E50" i="9"/>
  <c r="F50" i="9"/>
  <c r="E48" i="9"/>
  <c r="F48" i="9"/>
  <c r="E49" i="9"/>
  <c r="F49" i="9"/>
  <c r="E58" i="9"/>
  <c r="F58" i="9"/>
  <c r="E51" i="9"/>
  <c r="F51" i="9"/>
  <c r="E52" i="9"/>
  <c r="F52" i="9"/>
  <c r="F54" i="9"/>
  <c r="E54" i="9"/>
  <c r="H34" i="1"/>
  <c r="H33" i="1"/>
  <c r="E55" i="9"/>
  <c r="E56" i="9"/>
  <c r="E57" i="9" l="1"/>
  <c r="E59" i="9"/>
  <c r="E60" i="9"/>
  <c r="E61" i="9" l="1"/>
  <c r="E62" i="9"/>
  <c r="E63" i="9"/>
  <c r="E64" i="9"/>
  <c r="E65" i="9"/>
  <c r="E66" i="9"/>
  <c r="E68" i="9" l="1"/>
  <c r="E98" i="9"/>
  <c r="F97" i="9"/>
  <c r="E97" i="9"/>
  <c r="E72" i="9"/>
  <c r="E69" i="9"/>
  <c r="E70" i="9"/>
  <c r="E75" i="9" l="1"/>
  <c r="E76" i="9"/>
  <c r="E71" i="9"/>
  <c r="E74" i="9"/>
  <c r="E73" i="9"/>
  <c r="E77" i="9"/>
  <c r="E78" i="9" l="1"/>
  <c r="E80" i="9"/>
  <c r="E79" i="9"/>
  <c r="F44" i="1"/>
  <c r="F46" i="1" s="1"/>
  <c r="E87" i="9"/>
  <c r="E118" i="9"/>
  <c r="E119" i="9"/>
  <c r="E96" i="9"/>
  <c r="E110" i="9"/>
  <c r="E83" i="9"/>
  <c r="E93" i="9"/>
  <c r="E88" i="9"/>
  <c r="E89" i="9"/>
  <c r="E90" i="9"/>
  <c r="F90" i="9"/>
  <c r="E91" i="9"/>
  <c r="E92" i="9"/>
  <c r="F92" i="9"/>
  <c r="E81" i="9"/>
  <c r="E82" i="9"/>
  <c r="E84" i="9"/>
  <c r="E85" i="9"/>
  <c r="E86" i="9"/>
  <c r="E94" i="9" l="1"/>
  <c r="E95" i="9"/>
  <c r="E99" i="9" l="1"/>
  <c r="F99" i="9"/>
  <c r="E100" i="9"/>
  <c r="E108" i="9"/>
  <c r="E101" i="9"/>
  <c r="E105" i="9"/>
  <c r="F105" i="9"/>
  <c r="E106" i="9"/>
  <c r="F106" i="9"/>
  <c r="E107" i="9"/>
  <c r="E120" i="9"/>
  <c r="E121" i="9"/>
  <c r="E122" i="9"/>
  <c r="E117" i="9"/>
  <c r="E124" i="9"/>
  <c r="E113" i="9"/>
  <c r="E114" i="9"/>
  <c r="E102" i="9"/>
  <c r="E112" i="9"/>
  <c r="E111" i="9"/>
  <c r="E109" i="9"/>
  <c r="E103" i="9" l="1"/>
  <c r="E104" i="9"/>
  <c r="E115" i="9" l="1"/>
  <c r="E116" i="9"/>
  <c r="E146" i="9" l="1"/>
  <c r="E154" i="9"/>
  <c r="E134" i="9"/>
  <c r="E149" i="9"/>
  <c r="E155" i="9"/>
  <c r="B189" i="9"/>
  <c r="E131" i="9"/>
  <c r="F131" i="9"/>
  <c r="E148" i="9"/>
  <c r="E147" i="9"/>
  <c r="E126" i="9"/>
  <c r="E137" i="9"/>
  <c r="F128" i="9"/>
  <c r="F123" i="9"/>
  <c r="F145" i="9"/>
  <c r="E138" i="9"/>
  <c r="E123" i="9"/>
  <c r="E125" i="9"/>
  <c r="E127" i="9"/>
  <c r="E139" i="9"/>
  <c r="E129" i="9"/>
  <c r="E135" i="9"/>
  <c r="E144" i="9"/>
  <c r="E142" i="9"/>
  <c r="E143" i="9"/>
  <c r="E128" i="9"/>
  <c r="E130" i="9"/>
  <c r="E141" i="9"/>
  <c r="E140" i="9"/>
  <c r="E133" i="9"/>
  <c r="E132" i="9"/>
  <c r="E145" i="9"/>
  <c r="E136" i="9"/>
  <c r="E150" i="9" l="1"/>
  <c r="E151" i="9"/>
  <c r="E152" i="9"/>
  <c r="E153" i="9"/>
  <c r="E156" i="9" l="1"/>
  <c r="E157" i="9"/>
  <c r="E160" i="9"/>
  <c r="E163" i="9"/>
  <c r="E159" i="9"/>
  <c r="E161" i="9"/>
  <c r="E158" i="9"/>
  <c r="E167" i="9"/>
  <c r="E171" i="9"/>
  <c r="E162" i="9"/>
  <c r="E166" i="9"/>
  <c r="E165" i="9"/>
  <c r="E164" i="9"/>
  <c r="E168" i="9"/>
  <c r="E319" i="6" l="1"/>
  <c r="E172" i="9" l="1"/>
  <c r="E174" i="9"/>
  <c r="E175" i="9"/>
  <c r="E176" i="9"/>
  <c r="E178" i="9"/>
  <c r="E177" i="9"/>
  <c r="E173" i="9"/>
  <c r="E169" i="9"/>
  <c r="E170" i="9"/>
  <c r="E179" i="9" l="1"/>
  <c r="E180" i="9"/>
  <c r="E181" i="9"/>
  <c r="E4" i="6"/>
  <c r="F4" i="6"/>
  <c r="E2" i="6"/>
  <c r="E3" i="6"/>
  <c r="E183" i="9"/>
  <c r="E182" i="9"/>
  <c r="E185" i="9"/>
  <c r="C189" i="9"/>
  <c r="E184"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248" i="6" l="1"/>
  <c r="F87" i="9"/>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53"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c r="G26" i="1"/>
  <c r="H26" i="1" s="1"/>
  <c r="F252" i="6" s="1"/>
  <c r="E251" i="6"/>
  <c r="D247" i="6"/>
  <c r="F247" i="6" s="1"/>
  <c r="G24" i="1"/>
  <c r="E216" i="6" s="1"/>
  <c r="G25" i="1"/>
  <c r="G23" i="1"/>
  <c r="E246" i="6"/>
  <c r="E249" i="6"/>
  <c r="E247" i="6"/>
  <c r="E248" i="6"/>
  <c r="F87" i="6" l="1"/>
  <c r="F67" i="9"/>
  <c r="E87" i="6"/>
  <c r="E67" i="9"/>
  <c r="E189" i="9" s="1"/>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H30" i="1"/>
  <c r="H31" i="1"/>
  <c r="H29" i="1"/>
  <c r="H24" i="1"/>
  <c r="F216" i="6" s="1"/>
  <c r="H25" i="1"/>
  <c r="H23" i="1"/>
  <c r="F162" i="6" s="1"/>
  <c r="H16" i="1"/>
  <c r="H22" i="1"/>
  <c r="H21" i="1"/>
  <c r="F53" i="9" s="1"/>
  <c r="H17" i="1"/>
  <c r="H14" i="1"/>
  <c r="H3" i="1"/>
  <c r="H2" i="1"/>
  <c r="H7" i="1"/>
  <c r="H6" i="1"/>
  <c r="H5" i="1"/>
  <c r="H4" i="1"/>
  <c r="F70" i="6"/>
  <c r="H12" i="1"/>
  <c r="F107" i="9" s="1"/>
  <c r="C12" i="1"/>
  <c r="C10" i="1"/>
  <c r="C3" i="1"/>
  <c r="C29" i="1"/>
  <c r="C28" i="1"/>
  <c r="C27" i="1"/>
  <c r="C26" i="1"/>
  <c r="C25" i="1"/>
  <c r="C24" i="1"/>
  <c r="C23" i="1"/>
  <c r="C22" i="1"/>
  <c r="C21" i="1"/>
  <c r="C20" i="1"/>
  <c r="C17" i="1"/>
  <c r="C16" i="1"/>
  <c r="C14" i="1"/>
  <c r="C13" i="1"/>
  <c r="C4" i="1"/>
  <c r="C5" i="1"/>
  <c r="C6" i="1"/>
  <c r="C7" i="1"/>
  <c r="C8" i="1"/>
  <c r="C9" i="1"/>
  <c r="F70" i="9" l="1"/>
  <c r="F76" i="9"/>
  <c r="F62" i="9"/>
  <c r="F63" i="9"/>
  <c r="F64" i="9"/>
  <c r="F72" i="9"/>
  <c r="F73" i="9"/>
  <c r="F84" i="9"/>
  <c r="F79" i="9"/>
  <c r="F80" i="9"/>
  <c r="F95" i="9"/>
  <c r="F113" i="9"/>
  <c r="F112" i="9"/>
  <c r="F108" i="9"/>
  <c r="F103" i="9"/>
  <c r="F116" i="9"/>
  <c r="F146" i="9"/>
  <c r="F134" i="9"/>
  <c r="F270" i="6"/>
  <c r="F69" i="9"/>
  <c r="F119" i="9"/>
  <c r="F110" i="9"/>
  <c r="F149" i="9"/>
  <c r="F120" i="9"/>
  <c r="F109" i="9"/>
  <c r="F86" i="9"/>
  <c r="F88" i="9"/>
  <c r="F89" i="9"/>
  <c r="F91" i="9"/>
  <c r="F85" i="9"/>
  <c r="F78" i="9"/>
  <c r="F93" i="9"/>
  <c r="F96" i="9"/>
  <c r="F55" i="9"/>
  <c r="F56" i="9"/>
  <c r="F57" i="9"/>
  <c r="F60" i="9"/>
  <c r="F61" i="9"/>
  <c r="F68" i="9"/>
  <c r="F75" i="9"/>
  <c r="F71" i="9"/>
  <c r="F77" i="9"/>
  <c r="F82" i="9"/>
  <c r="F118" i="9"/>
  <c r="F83" i="9"/>
  <c r="F94" i="9"/>
  <c r="F117" i="9"/>
  <c r="F111" i="9"/>
  <c r="F124" i="9"/>
  <c r="F121" i="9"/>
  <c r="F114" i="9"/>
  <c r="F104" i="9"/>
  <c r="F115" i="9"/>
  <c r="F155" i="9"/>
  <c r="F59" i="9"/>
  <c r="F74" i="9"/>
  <c r="F81" i="9"/>
  <c r="F154" i="9"/>
  <c r="F66" i="9"/>
  <c r="F65" i="9"/>
  <c r="F98" i="9"/>
  <c r="F102" i="9"/>
  <c r="F101" i="9"/>
  <c r="F100" i="9"/>
  <c r="F122" i="9"/>
  <c r="F151" i="9"/>
  <c r="F162" i="9"/>
  <c r="F140" i="9"/>
  <c r="F80" i="6"/>
  <c r="F251" i="6"/>
  <c r="F279" i="6"/>
  <c r="F69" i="6"/>
  <c r="F239" i="6"/>
  <c r="F95" i="6"/>
  <c r="F233" i="6"/>
  <c r="F245" i="6"/>
  <c r="F160" i="9"/>
  <c r="F9" i="6"/>
  <c r="F113" i="6"/>
  <c r="F285" i="6"/>
  <c r="F112" i="6"/>
  <c r="F160" i="6"/>
  <c r="F189" i="6"/>
  <c r="F278" i="6"/>
  <c r="F137" i="9"/>
  <c r="F126" i="9"/>
  <c r="F202" i="6"/>
  <c r="F255" i="6"/>
  <c r="F267" i="6"/>
  <c r="F264" i="6"/>
  <c r="F288" i="6"/>
  <c r="F301" i="6"/>
  <c r="F302" i="6"/>
  <c r="F155" i="6"/>
  <c r="F281" i="6"/>
  <c r="F290" i="6"/>
  <c r="F136" i="9"/>
  <c r="F308" i="6"/>
  <c r="F277" i="6"/>
  <c r="F141" i="9"/>
  <c r="F161" i="9"/>
  <c r="F114" i="6"/>
  <c r="F187" i="6"/>
  <c r="F276" i="6"/>
  <c r="F115" i="6"/>
  <c r="F249" i="6"/>
  <c r="F96" i="6"/>
  <c r="F125" i="9"/>
  <c r="F159" i="9"/>
  <c r="F163" i="9"/>
  <c r="F30" i="6"/>
  <c r="F117" i="6"/>
  <c r="F137" i="6"/>
  <c r="F198" i="6"/>
  <c r="F118" i="6"/>
  <c r="F154" i="6"/>
  <c r="F131" i="6"/>
  <c r="F176" i="6"/>
  <c r="F209" i="6"/>
  <c r="F127" i="9"/>
  <c r="F130" i="9"/>
  <c r="F180" i="9"/>
  <c r="F135" i="9"/>
  <c r="F153" i="9"/>
  <c r="F181" i="9"/>
  <c r="F143" i="9"/>
  <c r="F148" i="9"/>
  <c r="F165" i="9"/>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164" i="9"/>
  <c r="F150" i="9"/>
  <c r="F168" i="9"/>
  <c r="F34" i="6"/>
  <c r="F64" i="6"/>
  <c r="F161" i="6"/>
  <c r="F50" i="6"/>
  <c r="F106" i="6"/>
  <c r="F227" i="6"/>
  <c r="F53" i="6"/>
  <c r="F76" i="6"/>
  <c r="F84" i="6"/>
  <c r="F91" i="6"/>
  <c r="F171" i="6"/>
  <c r="F265" i="6"/>
  <c r="F85" i="6"/>
  <c r="F138" i="9"/>
  <c r="F291" i="6"/>
  <c r="F292" i="6"/>
  <c r="F170" i="9"/>
  <c r="F178" i="9"/>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44" i="9"/>
  <c r="F147" i="9"/>
  <c r="F171" i="9"/>
  <c r="F176" i="9"/>
  <c r="F179" i="9"/>
  <c r="F183" i="9"/>
  <c r="F129" i="9"/>
  <c r="F158" i="9"/>
  <c r="F177" i="9"/>
  <c r="F184" i="6"/>
  <c r="F142" i="9"/>
  <c r="F166" i="9"/>
  <c r="F167" i="9"/>
  <c r="F172" i="9"/>
  <c r="F139" i="9"/>
  <c r="F175" i="9"/>
  <c r="F185" i="9"/>
  <c r="F182" i="9"/>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152" i="9"/>
  <c r="F174" i="9"/>
  <c r="F184" i="9"/>
  <c r="F173" i="9"/>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132" i="9"/>
  <c r="F157" i="9"/>
  <c r="F169" i="9"/>
  <c r="F133" i="9"/>
  <c r="F156" i="9"/>
  <c r="F2" i="6"/>
  <c r="F3" i="6"/>
  <c r="F58" i="6"/>
  <c r="F37" i="6"/>
  <c r="F40" i="6"/>
  <c r="F59" i="6"/>
  <c r="F44" i="6"/>
  <c r="F145" i="6"/>
  <c r="F153" i="6"/>
  <c r="F210" i="6"/>
  <c r="F83" i="6"/>
  <c r="F166" i="6"/>
  <c r="F272" i="6"/>
  <c r="F147" i="6"/>
  <c r="F237" i="6"/>
  <c r="F23" i="2"/>
  <c r="F22" i="2"/>
  <c r="F156" i="2"/>
  <c r="F189"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<sst xmlns="http://schemas.openxmlformats.org/spreadsheetml/2006/main" count="2878" uniqueCount="1022">
  <si>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</si>
  <si>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</si>
  <si>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</si>
  <si>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</si>
  <si>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</si>
  <si>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</si>
  <si>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</si>
  <si>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</si>
  <si>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</si>
  <si>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</si>
  <si>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</si>
  <si>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</si>
  <si>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</si>
  <si>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</si>
  <si>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</si>
  <si>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</si>
  <si>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</si>
  <si>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</si>
  <si>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</si>
  <si>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</si>
  <si>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</si>
  <si>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</si>
  <si>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</si>
  <si>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</si>
  <si>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</si>
  <si>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</si>
  <si>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</si>
  <si>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</si>
  <si>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</si>
  <si>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</si>
  <si>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</si>
  <si>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</si>
  <si>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</si>
  <si>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</si>
  <si>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</si>
  <si>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</si>
  <si>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</si>
  <si>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</si>
  <si>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</si>
  <si>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</si>
  <si>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</si>
  <si>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</si>
  <si>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</si>
  <si>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</si>
  <si>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</si>
  <si>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</si>
  <si>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</si>
  <si>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</si>
  <si>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</si>
  <si>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</si>
  <si>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</si>
  <si>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</si>
  <si>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</si>
  <si>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</si>
  <si>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</si>
  <si>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</si>
  <si>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</si>
  <si>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</si>
  <si>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</si>
  <si>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</si>
  <si>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</si>
  <si>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</si>
  <si>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</si>
  <si>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</si>
  <si>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</si>
  <si>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</si>
  <si>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</si>
  <si>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</si>
  <si>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</si>
  <si>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</si>
  <si>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</si>
  <si>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</si>
  <si>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</si>
  <si>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</si>
  <si>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</si>
  <si>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</si>
  <si>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</si>
  <si>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</si>
  <si>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</si>
  <si>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</si>
  <si>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</si>
  <si>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</si>
  <si>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</si>
  <si>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</si>
  <si>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</si>
  <si>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</si>
  <si>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</si>
  <si>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</si>
  <si>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</si>
  <si>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</si>
  <si>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</si>
  <si>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</si>
  <si>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</si>
  <si>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</si>
  <si>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</si>
  <si>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</si>
  <si>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</si>
  <si>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</si>
  <si>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</si>
  <si>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</si>
  <si>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</si>
  <si>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</si>
  <si>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</si>
  <si>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</si>
  <si>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</si>
  <si>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</si>
  <si>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</si>
  <si>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</si>
  <si>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</si>
  <si>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</si>
  <si>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</si>
  <si>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</si>
  <si>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</si>
  <si>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</si>
  <si>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</si>
  <si>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</si>
  <si>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</si>
  <si>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</si>
  <si>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</si>
  <si>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</si>
  <si>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</si>
  <si>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</si>
  <si>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</si>
  <si>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</si>
  <si>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</si>
  <si>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</si>
  <si>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</si>
  <si>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</si>
  <si>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</si>
  <si>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</si>
  <si>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</si>
  <si>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</si>
  <si>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</si>
  <si>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</si>
  <si>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</si>
  <si>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</si>
  <si>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</si>
  <si>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</si>
  <si>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</si>
  <si>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</si>
  <si>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</si>
  <si>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</si>
  <si>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</si>
  <si>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</si>
  <si>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</si>
  <si>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</si>
  <si>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</si>
  <si>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</si>
  <si>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</si>
  <si>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</si>
  <si>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</si>
  <si>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</si>
  <si>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</si>
  <si>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</si>
  <si>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</si>
  <si>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</si>
  <si>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</si>
  <si>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</si>
  <si>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</si>
  <si>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</si>
  <si>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</si>
  <si>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</si>
  <si>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</si>
  <si>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</si>
  <si>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</si>
  <si>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</si>
  <si>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</si>
  <si>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</si>
  <si>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</si>
  <si>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</si>
  <si>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</si>
  <si>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</si>
  <si>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</si>
  <si>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</si>
  <si>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</si>
  <si>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</si>
  <si>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</si>
  <si>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</si>
  <si>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</si>
  <si>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</si>
  <si>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</si>
  <si>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</si>
  <si>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</si>
  <si>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</si>
  <si>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</si>
  <si>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</si>
  <si>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</si>
  <si>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</si>
  <si>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</si>
  <si>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</si>
  <si>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</si>
  <si>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</si>
  <si>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</si>
  <si>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</si>
  <si>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</si>
  <si>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</si>
  <si>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</si>
  <si>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</si>
  <si>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</si>
  <si>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</si>
  <si>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</si>
  <si>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</si>
  <si>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</si>
  <si>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</si>
  <si>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</si>
  <si>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</si>
  <si>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</si>
  <si>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</si>
  <si>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</si>
  <si>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</si>
  <si>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</si>
  <si>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</si>
  <si>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</si>
  <si>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</si>
  <si>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</si>
  <si>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</si>
  <si>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</si>
  <si>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</si>
  <si>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</si>
  <si>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</si>
  <si>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</si>
  <si>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</si>
  <si>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</si>
  <si>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</si>
  <si>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</si>
  <si>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</si>
  <si>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</si>
  <si>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</si>
  <si>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</si>
  <si>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</si>
  <si>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</si>
  <si>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</si>
  <si>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</si>
  <si>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</si>
  <si>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</si>
  <si>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</si>
  <si>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</si>
  <si>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</si>
  <si>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</si>
  <si>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</si>
  <si>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</si>
  <si>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</si>
  <si>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</si>
  <si>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</si>
  <si>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</si>
  <si>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</si>
  <si>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</si>
  <si>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</si>
  <si>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</si>
  <si>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</si>
  <si>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</si>
  <si>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</si>
  <si>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</si>
  <si>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</si>
  <si>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</si>
  <si>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</si>
  <si>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</si>
  <si>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</si>
  <si>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</si>
  <si>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</si>
  <si>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</si>
  <si>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</si>
  <si>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</si>
  <si>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</si>
  <si>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</si>
  <si>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</si>
  <si>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</si>
  <si>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</si>
  <si>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</si>
  <si>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</si>
  <si>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</si>
  <si>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</si>
  <si>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</si>
  <si>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</si>
  <si>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</si>
  <si>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</si>
  <si>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</si>
  <si>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</si>
  <si>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</si>
  <si>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</si>
  <si>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</si>
  <si>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</si>
  <si>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</si>
  <si>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</si>
  <si>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</si>
  <si>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</si>
  <si>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</si>
  <si>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</si>
  <si>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</si>
  <si>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</si>
  <si>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</si>
  <si>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</si>
  <si>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</si>
  <si>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</si>
  <si>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</si>
  <si>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</si>
  <si>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</si>
  <si>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</si>
  <si>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</si>
  <si>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</si>
  <si>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</si>
  <si>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</si>
  <si>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</si>
  <si>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</si>
  <si>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</si>
  <si>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</si>
  <si>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</si>
  <si>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</si>
  <si>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</si>
  <si>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</si>
  <si>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</si>
  <si>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</si>
  <si>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</si>
  <si>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</si>
  <si>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</si>
  <si>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</si>
  <si>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</si>
  <si>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</si>
  <si>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</si>
  <si>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</si>
  <si>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</si>
  <si>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</si>
  <si>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</si>
  <si>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</si>
  <si>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</si>
  <si>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</si>
  <si>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</si>
  <si>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</si>
  <si>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</si>
  <si>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</si>
  <si>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</si>
  <si>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</si>
  <si>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</si>
  <si>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</si>
  <si>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</si>
  <si>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</si>
  <si>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</si>
  <si>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</si>
  <si>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</si>
  <si>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</si>
  <si>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</si>
  <si>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</si>
  <si>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</si>
  <si>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</si>
  <si>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</si>
  <si>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</si>
  <si>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</si>
  <si>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</si>
  <si>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</si>
  <si>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</si>
  <si>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</si>
  <si>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</si>
  <si>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</si>
  <si>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</si>
  <si>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</si>
  <si>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</si>
  <si>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</si>
  <si>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</si>
  <si>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</si>
  <si>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</si>
  <si>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</si>
  <si>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</si>
  <si>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</si>
  <si>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</si>
  <si>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</si>
  <si>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</si>
  <si>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</si>
  <si>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</si>
  <si>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</si>
  <si>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</si>
  <si>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</si>
  <si>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</si>
  <si>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</si>
  <si>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</si>
  <si>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</si>
  <si>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</si>
  <si>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</si>
  <si>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</si>
  <si>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</si>
  <si>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</si>
  <si>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</si>
  <si>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</si>
  <si>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</si>
  <si>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</si>
  <si>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</si>
  <si>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</si>
  <si>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</si>
  <si>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</si>
  <si>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</si>
  <si>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</si>
  <si>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</si>
  <si>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</si>
  <si>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</si>
  <si>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</si>
  <si>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</si>
  <si>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</si>
  <si>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</si>
  <si>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</si>
  <si>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</si>
  <si>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</si>
  <si>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</si>
  <si>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</si>
  <si>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</si>
  <si>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</si>
  <si>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</si>
  <si>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</si>
  <si>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</si>
  <si>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</si>
  <si>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</si>
  <si>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</si>
  <si>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</si>
  <si>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</si>
  <si>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</si>
  <si>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</si>
  <si>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</si>
  <si>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</si>
  <si>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</si>
  <si>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</si>
  <si>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</si>
  <si>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</si>
  <si>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</si>
  <si>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</si>
  <si>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</si>
  <si>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</si>
  <si>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</si>
  <si>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</si>
  <si>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</si>
  <si>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</si>
  <si>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</si>
  <si>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</si>
  <si>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</si>
  <si>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</si>
  <si>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</si>
  <si>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</si>
  <si>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</si>
  <si>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</si>
  <si>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</si>
  <si>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</si>
  <si>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</si>
  <si>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</si>
  <si>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</si>
  <si>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</si>
  <si>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</si>
  <si>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</si>
  <si>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</si>
  <si>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</si>
  <si>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</si>
  <si>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</si>
  <si>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</si>
  <si>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</si>
  <si>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</si>
  <si>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</si>
  <si>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</si>
  <si>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</si>
  <si>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</si>
  <si>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</si>
  <si>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</si>
  <si>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</si>
  <si>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</si>
  <si>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</si>
  <si>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</si>
  <si>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</si>
  <si>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</si>
  <si>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</si>
  <si>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</si>
  <si>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</si>
  <si>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</si>
  <si>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</si>
  <si>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</si>
  <si>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</si>
  <si>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</si>
  <si>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</si>
  <si>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</si>
  <si>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</si>
  <si>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</si>
  <si>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</si>
  <si>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</si>
  <si>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</si>
  <si>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</si>
  <si>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</si>
  <si>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</si>
  <si>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</si>
  <si>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</si>
  <si>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</si>
  <si>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</si>
  <si>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</si>
  <si>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</si>
  <si>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</si>
  <si>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</si>
  <si>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</si>
  <si>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</si>
  <si>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</si>
  <si>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</si>
  <si>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</si>
  <si>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</si>
  <si>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</si>
  <si>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</si>
  <si>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</si>
  <si>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</si>
  <si>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</si>
  <si>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</si>
  <si>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</si>
  <si>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</si>
  <si>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</si>
  <si>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</si>
  <si>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</si>
  <si>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</si>
  <si>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</si>
  <si>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</si>
  <si>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</si>
  <si>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</si>
  <si>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</si>
  <si>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</si>
  <si>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</si>
  <si>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</si>
  <si>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</si>
  <si>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</si>
  <si>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</si>
  <si>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</si>
  <si>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</si>
  <si>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</si>
  <si>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</si>
  <si>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</si>
  <si>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</si>
  <si>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</si>
  <si>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</si>
  <si>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</si>
  <si>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</si>
  <si>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</si>
  <si>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</si>
  <si>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</si>
  <si>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</si>
  <si>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</si>
  <si>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</si>
  <si>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</si>
  <si>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</si>
  <si>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</si>
  <si>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</si>
  <si>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</si>
  <si>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</si>
  <si>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</si>
  <si>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</si>
  <si>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</si>
  <si>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</si>
  <si>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</si>
  <si>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</si>
  <si>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</si>
  <si>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</si>
  <si>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</si>
  <si>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</si>
  <si>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</si>
  <si>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</si>
  <si>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</si>
  <si>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</si>
  <si>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</si>
  <si>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</si>
  <si>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</si>
  <si>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</si>
  <si>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</si>
  <si>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</si>
  <si>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</si>
  <si>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</si>
  <si>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</si>
  <si>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</si>
  <si>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</si>
  <si>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</si>
  <si>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</si>
  <si>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</si>
  <si>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</si>
  <si>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</si>
  <si>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</si>
  <si>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</si>
  <si>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</si>
  <si>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</si>
  <si>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</si>
  <si>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</si>
  <si>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</si>
  <si>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</si>
  <si>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</si>
  <si>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</si>
  <si>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</si>
  <si>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</si>
  <si>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</si>
  <si>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</si>
  <si>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</si>
  <si>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</si>
  <si>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</si>
  <si>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</si>
  <si>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</si>
  <si>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</si>
  <si>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</si>
  <si>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</si>
  <si>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</si>
  <si>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</si>
  <si>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</si>
  <si>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</si>
  <si>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</si>
  <si>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</si>
  <si>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</si>
  <si>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</si>
  <si>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</si>
  <si>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</si>
  <si>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</si>
  <si>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</si>
  <si>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</si>
  <si>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</si>
  <si>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</si>
  <si>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</si>
  <si>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</si>
  <si>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</si>
  <si>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</si>
  <si>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</si>
  <si>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</si>
  <si>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</si>
  <si>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</si>
  <si>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</si>
  <si>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</si>
  <si>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</si>
  <si>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</si>
  <si>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</si>
  <si>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</si>
  <si>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</si>
  <si>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</si>
  <si>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</si>
  <si>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</si>
  <si>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</si>
  <si>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</si>
  <si>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</si>
  <si>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</si>
  <si>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</si>
  <si>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</si>
  <si>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</si>
  <si>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</si>
  <si>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</si>
  <si>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</si>
  <si>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</si>
  <si>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</si>
  <si>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</si>
  <si>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</si>
  <si>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</si>
  <si>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</si>
  <si>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</si>
  <si>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</si>
  <si>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</si>
  <si>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</si>
  <si>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</si>
  <si>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</si>
  <si>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</si>
  <si>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</si>
  <si>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</si>
  <si>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</si>
  <si>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</si>
  <si>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</si>
  <si>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</si>
  <si>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</si>
  <si>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</si>
  <si>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</si>
  <si>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</si>
  <si>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</si>
  <si>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</si>
  <si>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</si>
  <si>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</si>
  <si>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</si>
  <si>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</si>
  <si>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</si>
  <si>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</si>
  <si>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</si>
  <si>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</si>
  <si>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</si>
  <si>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</si>
  <si>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</si>
  <si>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</si>
  <si>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</si>
  <si>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</si>
  <si>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</si>
  <si>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</si>
  <si>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</si>
  <si>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</si>
  <si>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</si>
  <si>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</si>
  <si>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</si>
  <si>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</si>
  <si>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</si>
  <si>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</si>
  <si>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</si>
  <si>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</si>
  <si>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</si>
  <si>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</si>
  <si>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</si>
  <si>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</si>
  <si>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</si>
  <si>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</si>
  <si>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</si>
  <si>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</si>
  <si>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</si>
  <si>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</si>
  <si>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</si>
  <si>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</si>
  <si>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</si>
  <si>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</si>
  <si>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</si>
  <si>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</si>
  <si>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</si>
  <si>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</si>
  <si>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</si>
  <si>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</si>
  <si>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</si>
  <si>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</si>
  <si>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</si>
  <si>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</si>
  <si>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</si>
  <si>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</si>
  <si>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</si>
  <si>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</si>
  <si>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</si>
  <si>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</si>
  <si>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</si>
  <si>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</si>
  <si>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</si>
  <si>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</si>
  <si>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</si>
  <si>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</si>
  <si>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</si>
  <si>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</si>
  <si>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</si>
  <si>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</si>
  <si>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</si>
  <si>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</si>
  <si>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</si>
  <si>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</si>
  <si>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</si>
  <si>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</si>
  <si>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</si>
  <si>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</si>
  <si>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</si>
  <si>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</si>
  <si>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</si>
  <si>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</si>
  <si>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</si>
  <si>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</si>
  <si>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</si>
  <si>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</si>
  <si>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</si>
  <si>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</si>
  <si>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</si>
  <si>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</si>
  <si>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</si>
  <si>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</si>
  <si>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</si>
  <si>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</si>
  <si>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</si>
  <si>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</si>
  <si>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</si>
  <si>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</si>
  <si>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</si>
  <si>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</si>
  <si>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</si>
  <si>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</si>
  <si>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</si>
  <si>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</si>
  <si>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</si>
  <si>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</si>
  <si>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</si>
  <si>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</si>
  <si>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</si>
  <si>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</si>
  <si>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</si>
  <si>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</si>
  <si>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</si>
  <si>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</si>
  <si>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</si>
  <si>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</si>
  <si>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</si>
  <si>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</si>
  <si>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</si>
  <si>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</si>
  <si>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</si>
  <si>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</si>
  <si>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</si>
  <si>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</si>
  <si>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</si>
  <si>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</si>
  <si>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</si>
  <si>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</si>
  <si>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</si>
  <si>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</si>
  <si>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</si>
  <si>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</si>
  <si>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</si>
  <si>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</si>
  <si>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</si>
  <si>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</si>
  <si>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</si>
  <si>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</si>
  <si>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</si>
  <si>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</si>
  <si>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</si>
  <si>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</si>
  <si>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</si>
  <si>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</si>
  <si>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</si>
  <si>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</si>
  <si>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</si>
  <si>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</si>
  <si>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</si>
  <si>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</si>
  <si>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</si>
  <si>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</si>
  <si>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</si>
  <si>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</si>
  <si>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</si>
  <si>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</si>
  <si>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</si>
  <si>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</si>
  <si>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</si>
  <si>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</si>
  <si>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</si>
  <si>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</si>
  <si>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</si>
  <si>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</si>
  <si>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</si>
  <si>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</si>
  <si>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</si>
  <si>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</si>
  <si>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</si>
  <si>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</si>
  <si>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</si>
  <si>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</si>
  <si>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</si>
  <si>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</si>
  <si>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</si>
  <si>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</si>
  <si>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</si>
  <si>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</si>
  <si>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</si>
  <si>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</si>
  <si>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</si>
  <si>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</si>
  <si>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</si>
  <si>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</si>
  <si>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</si>
  <si>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</si>
  <si>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</si>
  <si>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</si>
  <si>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</si>
  <si>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</si>
  <si>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</si>
  <si>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</si>
  <si>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</si>
  <si>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</si>
  <si>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</si>
  <si>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</si>
  <si>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</si>
  <si>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</si>
  <si>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</si>
  <si>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</si>
  <si>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</si>
  <si>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</si>
  <si>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</si>
  <si>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</si>
  <si>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</si>
  <si>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</si>
  <si>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</si>
  <si>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</si>
  <si>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</si>
  <si>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</si>
  <si>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</si>
  <si>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</si>
  <si>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</si>
  <si>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</si>
  <si>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</si>
  <si>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</si>
  <si>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</si>
  <si>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</si>
  <si>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</si>
  <si>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</si>
  <si>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</si>
  <si>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</si>
  <si>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</si>
  <si>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</si>
  <si>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</si>
  <si>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</si>
  <si>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</si>
  <si>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</si>
  <si>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</si>
  <si>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</si>
  <si>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</si>
  <si>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</si>
  <si>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</si>
  <si>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</si>
  <si>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</si>
  <si>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</si>
  <si>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</si>
  <si>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</si>
  <si>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</si>
  <si>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</si>
  <si>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</si>
  <si>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offen</t>
  </si>
  <si>
    <t>Konzept Angebot</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</si>
  <si>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</si>
  <si>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</si>
  <si>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</si>
  <si>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</si>
  <si>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</si>
  <si>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</si>
  <si>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</si>
  <si>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</si>
  <si>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</si>
  <si>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</si>
  <si>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</si>
  <si>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</si>
  <si>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</si>
  <si>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</si>
  <si>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</si>
  <si>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</si>
  <si>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</si>
  <si>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</si>
  <si>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</si>
  <si>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</si>
  <si>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</si>
  <si>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</si>
  <si>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</si>
  <si>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</si>
  <si>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</si>
  <si>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</si>
  <si>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</si>
  <si>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</si>
  <si>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</si>
  <si>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</si>
  <si>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</si>
  <si>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</si>
  <si>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</si>
  <si>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</si>
  <si>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</si>
  <si>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</si>
  <si>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</si>
  <si>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</si>
  <si>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</si>
  <si>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</si>
  <si>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</si>
  <si>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</si>
  <si>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</si>
  <si>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</si>
  <si>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</si>
  <si>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Wagrain</t>
  </si>
  <si>
    <t>Konzept Begleit E-Mail. Aufwand dokumentieren vergessen bei letzter Abrechnung!</t>
  </si>
  <si>
    <t>Angebot Konzept/ Machbarkeitsstudie (nach Aufwand)</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</si>
  <si>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</si>
  <si>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</si>
  <si>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</si>
  <si>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</si>
  <si>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</si>
  <si>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BP Arber Deutschland</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</si>
  <si>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</si>
  <si>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</si>
  <si>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</si>
  <si>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</si>
  <si>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</si>
  <si>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</si>
  <si>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</si>
  <si>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</si>
  <si>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</si>
  <si>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</si>
  <si>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</si>
  <si>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</si>
  <si>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</si>
  <si>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</si>
  <si>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</si>
  <si>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</si>
  <si>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</si>
  <si>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</si>
  <si>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</si>
  <si>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</si>
  <si>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</si>
  <si>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</si>
  <si>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</si>
  <si>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</si>
  <si>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</si>
  <si>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</si>
  <si>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</si>
  <si>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</si>
  <si>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</si>
  <si>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</si>
  <si>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</si>
  <si>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</si>
  <si>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</si>
  <si>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</si>
  <si>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</si>
  <si>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</si>
  <si>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</si>
  <si>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</si>
  <si>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</si>
  <si>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</si>
  <si>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</si>
  <si>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</si>
  <si>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Periode Monat August/September</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</si>
  <si>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</si>
  <si>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</si>
  <si>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</si>
  <si>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</si>
  <si>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</si>
  <si>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</si>
  <si>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</si>
  <si>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</si>
  <si>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Villach TVB</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</si>
  <si>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</si>
  <si>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</si>
  <si>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</si>
  <si>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</si>
  <si>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</si>
  <si>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</si>
  <si>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</si>
  <si>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Angebot anpassen +5% OFFEN!</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</si>
  <si>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</si>
  <si>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</si>
  <si>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</si>
  <si>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</si>
  <si>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</si>
  <si>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</si>
  <si>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</si>
  <si>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</si>
  <si>
    <t>Absprachen Tanja Messner für Mils/Absam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</si>
</sst>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5"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
      <sz val="11"/>
      <color theme="0"/>
      <name val="Calibri"/>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65">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xf numFmtId="0" fontId="24" fillId="7" borderId="0" xfId="0" applyNumberFormat="1" applyFont="1" applyFill="1" applyBorder="1" applyAlignment="1">
      <alignment horizontal="left" vertical="top" wrapText="1"/>
    </xf>
    <xf numFmtId="14" fontId="24" fillId="7" borderId="4" xfId="0" applyNumberFormat="1" applyFont="1" applyFill="1" applyBorder="1" applyAlignment="1">
      <alignment horizontal="left" vertical="top" wrapText="1"/>
    </xf>
    <xf numFmtId="14" fontId="24" fillId="7" borderId="4" xfId="0" applyNumberFormat="1" applyFont="1" applyFill="1" applyBorder="1" applyAlignment="1">
      <alignment horizontal="center" vertical="top" wrapText="1"/>
    </xf>
    <xf numFmtId="0" fontId="24" fillId="7" borderId="4" xfId="0" applyNumberFormat="1" applyFont="1" applyFill="1" applyBorder="1" applyAlignment="1">
      <alignment horizontal="left" vertical="top" wrapText="1"/>
    </xf>
    <xf numFmtId="2" fontId="24" fillId="7" borderId="4" xfId="0" applyNumberFormat="1" applyFont="1" applyFill="1" applyBorder="1" applyAlignment="1">
      <alignment horizontal="left" vertical="top" wrapText="1"/>
    </xf>
    <xf numFmtId="0" fontId="24" fillId="7" borderId="12" xfId="0" applyNumberFormat="1" applyFont="1" applyFill="1" applyBorder="1" applyAlignment="1">
      <alignment horizontal="left" vertical="top" wrapText="1"/>
    </xf>
  </cellXfs>
  <cellStyles count="4">
    <cellStyle name="Hyperlink 2" xfId="2"/>
    <cellStyle name="Standard" xfId="0" builtinId="0"/>
    <cellStyle name="Standard 2" xfId="1"/>
    <cellStyle name="Währung" xfId="3" builtinId="4"/>
  </cellStyles>
  <dxfs count="167">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66" dataDxfId="165">
  <autoFilter ref="A1:D29"/>
  <tableColumns count="4">
    <tableColumn id="1" name="Tätigkeit" dataDxfId="164"/>
    <tableColumn id="2" name="Zeitbedarf Min (pauschal)" dataDxfId="163"/>
    <tableColumn id="3" name="Stk.kosten/Kosten bei Stundensatz" dataDxfId="162">
      <calculatedColumnFormula>$D$2*B2/60</calculatedColumnFormula>
    </tableColumn>
    <tableColumn id="4" name="Stundensatz" dataDxfId="161"/>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6" totalsRowShown="0" headerRowDxfId="160">
  <autoFilter ref="F1:I36"/>
  <sortState ref="F2:I35">
    <sortCondition ref="F2"/>
  </sortState>
  <tableColumns count="4">
    <tableColumn id="1" name="Tätigkeit"/>
    <tableColumn id="2" name="Zeitbedarf Min (pauschal)"/>
    <tableColumn id="3" name="Stk.kosten/Kosten bei Stundensatz" dataDxfId="159">
      <calculatedColumnFormula>$D$2*G2/60</calculatedColumnFormula>
    </tableColumn>
    <tableColumn id="4" name="Stundensatz" dataDxfId="158"/>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189" totalsRowCount="1" headerRowDxfId="157" dataDxfId="156" totalsRowDxfId="154" tableBorderDxfId="155">
  <autoFilter ref="A1:H188"/>
  <sortState ref="A2:H174">
    <sortCondition descending="1" ref="C1:C174"/>
  </sortState>
  <tableColumns count="8">
    <tableColumn id="1" name="Projekt" totalsRowLabel="SUMME für Zeitraum Leistungszeitraum von-bis" dataDxfId="153" totalsRowDxfId="7"/>
    <tableColumn id="2" name="Leistung" totalsRowFunction="custom" dataDxfId="152" totalsRowDxfId="6">
      <totalsRowFormula>SUBTOTAL(5,TAB_Doku_201910[Datum])</totalsRowFormula>
    </tableColumn>
    <tableColumn id="3" name="Datum" totalsRowFunction="custom" dataDxfId="151" totalsRowDxfId="5">
      <totalsRowFormula>SUBTOTAL(4,TAB_Doku_201910[Datum])</totalsRowFormula>
    </tableColumn>
    <tableColumn id="4" name="Stk." dataDxfId="150" totalsRowDxfId="4"/>
    <tableColumn id="5" name="Zeitaufwand" totalsRowFunction="custom" dataDxfId="149" totalsRowDxfId="3">
      <calculatedColumnFormula>INDEX(TAB_Leistungen_30[[Tätigkeit]:[Stk.kosten/Kosten bei Stundensatz]],MATCH(TAB_Doku_201910[[#This Row],[Leistung]],TAB_Leistungen_30[Tätigkeit],0),2)</calculatedColumnFormula>
      <totalsRowFormula>ROUND(SUBTOTAL(9,TAB_Doku_201910[Zeitaufwand])/60,1) &amp;" Std"</totalsRowFormula>
    </tableColumn>
    <tableColumn id="6" name="Kosten " totalsRowFunction="custom" dataDxfId="148"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147" totalsRowDxfId="1"/>
    <tableColumn id="8" name="Notiz" dataDxfId="146"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145" dataDxfId="144" totalsRowDxfId="142" tableBorderDxfId="143">
  <autoFilter ref="A1:H313"/>
  <tableColumns count="8">
    <tableColumn id="1" name="Projekt" totalsRowLabel="SUMME für Zeitraum Leistungszeitraum von-bis" dataDxfId="141" totalsRowDxfId="140"/>
    <tableColumn id="2" name="Leistung" totalsRowFunction="custom" dataDxfId="139" totalsRowDxfId="138">
      <totalsRowFormula>SUBTOTAL(5,TAB_Doku_2019[Datum])</totalsRowFormula>
    </tableColumn>
    <tableColumn id="3" name="Datum" totalsRowFunction="custom" dataDxfId="137" totalsRowDxfId="136">
      <totalsRowFormula>SUBTOTAL(4,TAB_Doku_2019[Datum])</totalsRowFormula>
    </tableColumn>
    <tableColumn id="4" name="Stk." dataDxfId="135" totalsRowDxfId="134"/>
    <tableColumn id="5" name="Zeitaufwand" totalsRowFunction="custom" dataDxfId="133" totalsRowDxfId="132">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131" totalsRowDxfId="130">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129" totalsRowDxfId="128"/>
    <tableColumn id="8" name="Notiz" dataDxfId="127" totalsRowDxfId="126"/>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125" dataDxfId="124" totalsRowDxfId="123">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122" totalsRowDxfId="121"/>
    <tableColumn id="2" name="Leistung" totalsRowFunction="custom" dataDxfId="120" totalsRowDxfId="119">
      <totalsRowFormula>SUBTOTAL(5,TAB_Dokumentation[Datum])</totalsRowFormula>
    </tableColumn>
    <tableColumn id="7" name="Datum" totalsRowFunction="custom" dataDxfId="118" totalsRowDxfId="117">
      <totalsRowFormula>MAX(4,TAB_Dokumentation[Datum])</totalsRowFormula>
    </tableColumn>
    <tableColumn id="3" name="Stk." dataDxfId="116" totalsRowDxfId="115"/>
    <tableColumn id="4" name="Zeitaufwand" dataDxfId="114" totalsRowDxfId="113">
      <calculatedColumnFormula>INDEX(TAB_Leistungen[[Tätigkeit]:[Stk.kosten/Kosten bei Stundensatz]],MATCH(TAB_Dokumentation[[#This Row],[Leistung]],TAB_Leistungen[Tätigkeit],0),2)</calculatedColumnFormula>
    </tableColumn>
    <tableColumn id="5" name="Kosten " totalsRowFunction="custom" dataDxfId="112" totalsRowDxfId="111">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10"/>
    <tableColumn id="8" name="Notiz" dataDxfId="109" totalsRowDxfId="108"/>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07">
  <autoFilter ref="A1:I40"/>
  <sortState ref="A2:I35">
    <sortCondition descending="1" ref="D1:D35"/>
  </sortState>
  <tableColumns count="9">
    <tableColumn id="1" name="Name" dataDxfId="106"/>
    <tableColumn id="2" name="Zusatz" dataDxfId="105"/>
    <tableColumn id="3" name="Adresse" dataDxfId="104"/>
    <tableColumn id="4" name="PLZ" dataDxfId="103"/>
    <tableColumn id="5" name="Ort" dataDxfId="102"/>
    <tableColumn id="6" name="Spalte1" dataDxfId="101"/>
    <tableColumn id="7" name="Telefon" dataDxfId="100"/>
    <tableColumn id="8" name="Spalte2" dataDxfId="99"/>
    <tableColumn id="9" name="Notiz" dataDxfId="98"/>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97"/>
    <tableColumn id="3" name="Stk/Std-Preis" dataDxfId="96"/>
    <tableColumn id="4" name="Summe:" dataDxfId="95"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94"/>
    <tableColumn id="3" name="Stk/Std-Preis" dataDxfId="93"/>
    <tableColumn id="4" name="Summe:" dataDxfId="92"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46"/>
  <sheetViews>
    <sheetView topLeftCell="E20" workbookViewId="0">
      <selection activeCell="F38" sqref="F38"/>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t="s">
        <v>140</v>
      </c>
      <c r="G2">
        <v>5</v>
      </c>
      <c r="H2" s="40">
        <f t="shared" ref="H2:H12" si="0">I2*G2/60</f>
        <v>2.5</v>
      </c>
      <c r="I2" s="19">
        <v>30</v>
      </c>
    </row>
    <row r="3" spans="1:9" s="2" customFormat="1" ht="12" customHeight="1" x14ac:dyDescent="0.3">
      <c r="A3" s="80" t="s">
        <v>35</v>
      </c>
      <c r="B3" s="81">
        <v>60</v>
      </c>
      <c r="C3" s="83">
        <f>D3*B3/60</f>
        <v>25</v>
      </c>
      <c r="D3" s="82">
        <v>25</v>
      </c>
      <c r="F3" t="s">
        <v>1</v>
      </c>
      <c r="G3">
        <v>10</v>
      </c>
      <c r="H3" s="40">
        <f t="shared" si="0"/>
        <v>5</v>
      </c>
      <c r="I3" s="19">
        <v>30</v>
      </c>
    </row>
    <row r="4" spans="1:9" ht="12" customHeight="1" x14ac:dyDescent="0.3">
      <c r="A4" s="80" t="s">
        <v>31</v>
      </c>
      <c r="B4" s="81">
        <v>15</v>
      </c>
      <c r="C4" s="83">
        <f t="shared" ref="C4:C14" si="1">D4*B4/60</f>
        <v>6.25</v>
      </c>
      <c r="D4" s="82">
        <v>25</v>
      </c>
      <c r="F4" t="s">
        <v>48</v>
      </c>
      <c r="G4">
        <v>15</v>
      </c>
      <c r="H4" s="40">
        <f t="shared" si="0"/>
        <v>7.5</v>
      </c>
      <c r="I4" s="19">
        <v>30</v>
      </c>
    </row>
    <row r="5" spans="1:9" ht="12" customHeight="1" x14ac:dyDescent="0.3">
      <c r="A5" s="84" t="s">
        <v>48</v>
      </c>
      <c r="B5" s="84">
        <v>15</v>
      </c>
      <c r="C5" s="83">
        <f t="shared" si="1"/>
        <v>6.25</v>
      </c>
      <c r="D5" s="85">
        <v>25</v>
      </c>
      <c r="F5" t="s">
        <v>49</v>
      </c>
      <c r="G5">
        <v>30</v>
      </c>
      <c r="H5" s="40">
        <f t="shared" si="0"/>
        <v>15</v>
      </c>
      <c r="I5" s="19">
        <v>30</v>
      </c>
    </row>
    <row r="6" spans="1:9" ht="12" customHeight="1" x14ac:dyDescent="0.3">
      <c r="A6" s="84" t="s">
        <v>49</v>
      </c>
      <c r="B6" s="84">
        <v>30</v>
      </c>
      <c r="C6" s="83">
        <f t="shared" si="1"/>
        <v>12.5</v>
      </c>
      <c r="D6" s="85">
        <v>25</v>
      </c>
      <c r="F6" t="s">
        <v>50</v>
      </c>
      <c r="G6">
        <v>5</v>
      </c>
      <c r="H6" s="40">
        <f t="shared" si="0"/>
        <v>2.5</v>
      </c>
      <c r="I6" s="19">
        <v>30</v>
      </c>
    </row>
    <row r="7" spans="1:9" ht="12" customHeight="1" x14ac:dyDescent="0.3">
      <c r="A7" s="84" t="s">
        <v>50</v>
      </c>
      <c r="B7" s="84">
        <v>5</v>
      </c>
      <c r="C7" s="83">
        <f t="shared" si="1"/>
        <v>2.0833333333333335</v>
      </c>
      <c r="D7" s="85">
        <v>25</v>
      </c>
      <c r="F7" t="s">
        <v>51</v>
      </c>
      <c r="G7">
        <v>10</v>
      </c>
      <c r="H7" s="40">
        <f t="shared" si="0"/>
        <v>5</v>
      </c>
      <c r="I7" s="19">
        <v>30</v>
      </c>
    </row>
    <row r="8" spans="1:9" ht="12" customHeight="1" x14ac:dyDescent="0.3">
      <c r="A8" s="84" t="s">
        <v>51</v>
      </c>
      <c r="B8" s="84">
        <v>10</v>
      </c>
      <c r="C8" s="83">
        <f t="shared" si="1"/>
        <v>4.166666666666667</v>
      </c>
      <c r="D8" s="85">
        <v>25</v>
      </c>
      <c r="F8" t="s">
        <v>8</v>
      </c>
      <c r="G8">
        <v>180</v>
      </c>
      <c r="H8" s="1">
        <f t="shared" si="0"/>
        <v>90</v>
      </c>
      <c r="I8" s="19">
        <v>30</v>
      </c>
    </row>
    <row r="9" spans="1:9" ht="12" customHeight="1" x14ac:dyDescent="0.3">
      <c r="A9" s="84" t="s">
        <v>140</v>
      </c>
      <c r="B9" s="84">
        <v>5</v>
      </c>
      <c r="C9" s="83">
        <f t="shared" si="1"/>
        <v>2.0833333333333335</v>
      </c>
      <c r="D9" s="85">
        <v>25</v>
      </c>
      <c r="F9" t="s">
        <v>10</v>
      </c>
      <c r="G9">
        <v>300</v>
      </c>
      <c r="H9" s="1">
        <f t="shared" si="0"/>
        <v>150</v>
      </c>
      <c r="I9" s="19">
        <v>30</v>
      </c>
    </row>
    <row r="10" spans="1:9" ht="12" customHeight="1" x14ac:dyDescent="0.3">
      <c r="A10" s="84" t="s">
        <v>1</v>
      </c>
      <c r="B10" s="84">
        <v>10</v>
      </c>
      <c r="C10" s="83">
        <f>D10*B10/60</f>
        <v>4.166666666666667</v>
      </c>
      <c r="D10" s="85">
        <v>25</v>
      </c>
      <c r="F10" t="s">
        <v>9</v>
      </c>
      <c r="G10">
        <v>240</v>
      </c>
      <c r="H10" s="1">
        <f t="shared" si="0"/>
        <v>120</v>
      </c>
      <c r="I10" s="19">
        <v>30</v>
      </c>
    </row>
    <row r="11" spans="1:9" ht="12" customHeight="1" x14ac:dyDescent="0.3">
      <c r="A11" s="84" t="s">
        <v>207</v>
      </c>
      <c r="B11" s="84"/>
      <c r="C11" s="83">
        <v>5</v>
      </c>
      <c r="D11" s="85"/>
      <c r="F11" t="s">
        <v>487</v>
      </c>
      <c r="G11">
        <v>60</v>
      </c>
      <c r="H11" s="1">
        <f t="shared" si="0"/>
        <v>30</v>
      </c>
      <c r="I11" s="19">
        <v>30</v>
      </c>
    </row>
    <row r="12" spans="1:9" ht="12" customHeight="1" x14ac:dyDescent="0.3">
      <c r="A12" s="84" t="s">
        <v>59</v>
      </c>
      <c r="B12" s="84">
        <v>60</v>
      </c>
      <c r="C12" s="83">
        <f>D12*B12/60</f>
        <v>25</v>
      </c>
      <c r="D12" s="85">
        <v>25</v>
      </c>
      <c r="F12" s="4" t="s">
        <v>35</v>
      </c>
      <c r="G12" s="3">
        <v>60</v>
      </c>
      <c r="H12" s="40">
        <f t="shared" si="0"/>
        <v>30</v>
      </c>
      <c r="I12" s="18">
        <v>30</v>
      </c>
    </row>
    <row r="13" spans="1:9" ht="12" customHeight="1" x14ac:dyDescent="0.3">
      <c r="A13" s="84" t="s">
        <v>58</v>
      </c>
      <c r="B13" s="84">
        <v>120</v>
      </c>
      <c r="C13" s="83">
        <f t="shared" si="1"/>
        <v>50</v>
      </c>
      <c r="D13" s="85">
        <v>25</v>
      </c>
      <c r="F13" t="s">
        <v>633</v>
      </c>
      <c r="G13">
        <v>60</v>
      </c>
      <c r="H13" s="40">
        <v>30</v>
      </c>
      <c r="I13" s="19">
        <v>30</v>
      </c>
    </row>
    <row r="14" spans="1:9" ht="12" customHeight="1" x14ac:dyDescent="0.3">
      <c r="A14" s="84" t="s">
        <v>22</v>
      </c>
      <c r="B14" s="84">
        <v>60</v>
      </c>
      <c r="C14" s="83">
        <f t="shared" si="1"/>
        <v>25</v>
      </c>
      <c r="D14" s="85">
        <v>25</v>
      </c>
      <c r="F14" t="s">
        <v>59</v>
      </c>
      <c r="G14">
        <v>60</v>
      </c>
      <c r="H14" s="40">
        <f>I14*G14/60</f>
        <v>30</v>
      </c>
      <c r="I14" s="19">
        <v>30</v>
      </c>
    </row>
    <row r="15" spans="1:9" ht="12" customHeight="1" x14ac:dyDescent="0.3">
      <c r="A15" s="84" t="s">
        <v>255</v>
      </c>
      <c r="B15" s="84"/>
      <c r="C15" s="86">
        <v>0.3</v>
      </c>
      <c r="D15" s="85"/>
      <c r="F15" t="s">
        <v>58</v>
      </c>
      <c r="G15">
        <v>120</v>
      </c>
      <c r="H15" s="40">
        <f>I15*G15/60</f>
        <v>60</v>
      </c>
      <c r="I15" s="19">
        <v>30</v>
      </c>
    </row>
    <row r="16" spans="1:9" ht="12" customHeight="1" x14ac:dyDescent="0.3">
      <c r="A16" s="84" t="s">
        <v>93</v>
      </c>
      <c r="B16" s="84">
        <v>120</v>
      </c>
      <c r="C16" s="86">
        <f>D16*B16/60</f>
        <v>50</v>
      </c>
      <c r="D16" s="85">
        <v>25</v>
      </c>
      <c r="F16" t="s">
        <v>2</v>
      </c>
      <c r="G16">
        <v>10</v>
      </c>
      <c r="H16" s="1">
        <f>I16*G16/60</f>
        <v>2.5</v>
      </c>
      <c r="I16" s="19">
        <v>15</v>
      </c>
    </row>
    <row r="17" spans="1:9" ht="12" customHeight="1" x14ac:dyDescent="0.3">
      <c r="A17" s="84" t="s">
        <v>94</v>
      </c>
      <c r="B17" s="84">
        <v>60</v>
      </c>
      <c r="C17" s="86">
        <f t="shared" ref="C17:C29" si="2">D17*B17/60</f>
        <v>25</v>
      </c>
      <c r="D17" s="85">
        <v>25</v>
      </c>
      <c r="F17" t="s">
        <v>22</v>
      </c>
      <c r="G17">
        <v>60</v>
      </c>
      <c r="H17" s="40">
        <f>I17*G17/60</f>
        <v>30</v>
      </c>
      <c r="I17" s="19">
        <v>30</v>
      </c>
    </row>
    <row r="18" spans="1:9" ht="12" customHeight="1" x14ac:dyDescent="0.3">
      <c r="A18" s="84" t="s">
        <v>2</v>
      </c>
      <c r="B18" s="84">
        <v>10</v>
      </c>
      <c r="C18" s="86">
        <f>D18*B18/60</f>
        <v>1.6666666666666667</v>
      </c>
      <c r="D18" s="85">
        <v>10</v>
      </c>
      <c r="F18" s="4" t="s">
        <v>517</v>
      </c>
      <c r="G18" s="3">
        <v>15</v>
      </c>
      <c r="H18" s="40">
        <f>I18*G18/60</f>
        <v>7.5</v>
      </c>
      <c r="I18" s="18">
        <v>30</v>
      </c>
    </row>
    <row r="19" spans="1:9" ht="12" customHeight="1" x14ac:dyDescent="0.3">
      <c r="A19" s="84" t="s">
        <v>4</v>
      </c>
      <c r="B19" s="84">
        <v>180</v>
      </c>
      <c r="C19" s="86">
        <f>D19*B19/60</f>
        <v>75</v>
      </c>
      <c r="D19" s="85">
        <v>25</v>
      </c>
      <c r="F19" t="s">
        <v>523</v>
      </c>
      <c r="G19">
        <v>60</v>
      </c>
      <c r="H19" s="1">
        <v>30</v>
      </c>
      <c r="I19" s="19">
        <v>30</v>
      </c>
    </row>
    <row r="20" spans="1:9" ht="12" customHeight="1" x14ac:dyDescent="0.3">
      <c r="A20" s="84" t="s">
        <v>15</v>
      </c>
      <c r="B20" s="84">
        <v>240</v>
      </c>
      <c r="C20" s="86">
        <f t="shared" si="2"/>
        <v>100</v>
      </c>
      <c r="D20" s="85">
        <v>25</v>
      </c>
      <c r="F20" s="29" t="s">
        <v>255</v>
      </c>
      <c r="G20" s="29"/>
      <c r="H20" s="30">
        <v>0.3</v>
      </c>
      <c r="I20" s="31"/>
    </row>
    <row r="21" spans="1:9" ht="12" customHeight="1" x14ac:dyDescent="0.3">
      <c r="A21" s="84" t="s">
        <v>16</v>
      </c>
      <c r="B21" s="84">
        <v>300</v>
      </c>
      <c r="C21" s="86">
        <f t="shared" si="2"/>
        <v>125</v>
      </c>
      <c r="D21" s="85">
        <v>25</v>
      </c>
      <c r="F21" s="29" t="s">
        <v>798</v>
      </c>
      <c r="G21" s="29">
        <f>3*8*60</f>
        <v>1440</v>
      </c>
      <c r="H21" s="30">
        <f t="shared" ref="H21:H32" si="3">I21*G21/60</f>
        <v>720</v>
      </c>
      <c r="I21" s="31">
        <v>30</v>
      </c>
    </row>
    <row r="22" spans="1:9" ht="12" customHeight="1" x14ac:dyDescent="0.3">
      <c r="A22" s="84" t="s">
        <v>5</v>
      </c>
      <c r="B22" s="84">
        <v>120</v>
      </c>
      <c r="C22" s="86">
        <f t="shared" si="2"/>
        <v>50</v>
      </c>
      <c r="D22" s="85">
        <v>25</v>
      </c>
      <c r="F22" s="29" t="s">
        <v>946</v>
      </c>
      <c r="G22" s="29">
        <v>60</v>
      </c>
      <c r="H22" s="30">
        <f t="shared" si="3"/>
        <v>30</v>
      </c>
      <c r="I22" s="31">
        <v>30</v>
      </c>
    </row>
    <row r="23" spans="1:9" ht="12" customHeight="1" x14ac:dyDescent="0.3">
      <c r="A23" s="84" t="s">
        <v>7</v>
      </c>
      <c r="B23" s="84">
        <v>150</v>
      </c>
      <c r="C23" s="86">
        <f t="shared" si="2"/>
        <v>62.5</v>
      </c>
      <c r="D23" s="85">
        <v>25</v>
      </c>
      <c r="F23" s="88" t="s">
        <v>4</v>
      </c>
      <c r="G23" s="88">
        <f>60*8</f>
        <v>480</v>
      </c>
      <c r="H23" s="89">
        <f t="shared" si="3"/>
        <v>240</v>
      </c>
      <c r="I23" s="90">
        <v>30</v>
      </c>
    </row>
    <row r="24" spans="1:9" ht="12" customHeight="1" x14ac:dyDescent="0.3">
      <c r="A24" s="84" t="s">
        <v>6</v>
      </c>
      <c r="B24" s="84">
        <v>180</v>
      </c>
      <c r="C24" s="86">
        <f t="shared" si="2"/>
        <v>75</v>
      </c>
      <c r="D24" s="85">
        <v>25</v>
      </c>
      <c r="F24" s="88" t="s">
        <v>16</v>
      </c>
      <c r="G24" s="88">
        <f>24*60</f>
        <v>1440</v>
      </c>
      <c r="H24" s="89">
        <f t="shared" si="3"/>
        <v>720</v>
      </c>
      <c r="I24" s="90">
        <v>30</v>
      </c>
    </row>
    <row r="25" spans="1:9" ht="12" customHeight="1" x14ac:dyDescent="0.3">
      <c r="A25" s="84" t="s">
        <v>8</v>
      </c>
      <c r="B25" s="84">
        <v>180</v>
      </c>
      <c r="C25" s="86">
        <f t="shared" si="2"/>
        <v>75</v>
      </c>
      <c r="D25" s="85">
        <v>25</v>
      </c>
      <c r="F25" s="88" t="s">
        <v>15</v>
      </c>
      <c r="G25" s="88">
        <f>60*16</f>
        <v>960</v>
      </c>
      <c r="H25" s="89">
        <f t="shared" si="3"/>
        <v>480</v>
      </c>
      <c r="I25" s="90">
        <v>30</v>
      </c>
    </row>
    <row r="26" spans="1:9" ht="12" customHeight="1" x14ac:dyDescent="0.3">
      <c r="A26" s="84" t="s">
        <v>9</v>
      </c>
      <c r="B26" s="84">
        <v>240</v>
      </c>
      <c r="C26" s="86">
        <f t="shared" si="2"/>
        <v>100</v>
      </c>
      <c r="D26" s="85">
        <v>25</v>
      </c>
      <c r="F26" s="88" t="s">
        <v>524</v>
      </c>
      <c r="G26" s="88">
        <f>16*60</f>
        <v>960</v>
      </c>
      <c r="H26" s="89">
        <f t="shared" si="3"/>
        <v>480</v>
      </c>
      <c r="I26" s="90">
        <v>30</v>
      </c>
    </row>
    <row r="27" spans="1:9" ht="12" customHeight="1" x14ac:dyDescent="0.3">
      <c r="A27" s="84" t="s">
        <v>10</v>
      </c>
      <c r="B27" s="84">
        <v>300</v>
      </c>
      <c r="C27" s="86">
        <f t="shared" si="2"/>
        <v>125</v>
      </c>
      <c r="D27" s="85">
        <v>25</v>
      </c>
      <c r="F27" s="88" t="s">
        <v>526</v>
      </c>
      <c r="G27" s="88">
        <f>32*60</f>
        <v>1920</v>
      </c>
      <c r="H27" s="89">
        <f t="shared" si="3"/>
        <v>960</v>
      </c>
      <c r="I27" s="90">
        <v>30</v>
      </c>
    </row>
    <row r="28" spans="1:9" ht="12" customHeight="1" x14ac:dyDescent="0.3">
      <c r="A28" s="84" t="s">
        <v>13</v>
      </c>
      <c r="B28" s="84">
        <v>60</v>
      </c>
      <c r="C28" s="86">
        <f t="shared" si="2"/>
        <v>25</v>
      </c>
      <c r="D28" s="85">
        <v>25</v>
      </c>
      <c r="F28" s="88" t="s">
        <v>525</v>
      </c>
      <c r="G28" s="88">
        <f>24*60</f>
        <v>1440</v>
      </c>
      <c r="H28" s="89">
        <f t="shared" si="3"/>
        <v>720</v>
      </c>
      <c r="I28" s="90">
        <v>30</v>
      </c>
    </row>
    <row r="29" spans="1:9" ht="12" customHeight="1" x14ac:dyDescent="0.3">
      <c r="A29" s="84" t="s">
        <v>487</v>
      </c>
      <c r="B29" s="84">
        <v>60</v>
      </c>
      <c r="C29" s="86">
        <f t="shared" si="2"/>
        <v>25</v>
      </c>
      <c r="D29" s="85">
        <v>25</v>
      </c>
      <c r="F29" t="s">
        <v>5</v>
      </c>
      <c r="G29">
        <v>120</v>
      </c>
      <c r="H29" s="1">
        <f t="shared" si="3"/>
        <v>60</v>
      </c>
      <c r="I29" s="19">
        <v>30</v>
      </c>
    </row>
    <row r="30" spans="1:9" ht="12" customHeight="1" x14ac:dyDescent="0.3">
      <c r="F30" t="s">
        <v>6</v>
      </c>
      <c r="G30">
        <v>180</v>
      </c>
      <c r="H30" s="1">
        <f t="shared" si="3"/>
        <v>90</v>
      </c>
      <c r="I30" s="19">
        <v>30</v>
      </c>
    </row>
    <row r="31" spans="1:9" ht="12" customHeight="1" x14ac:dyDescent="0.3">
      <c r="F31" t="s">
        <v>7</v>
      </c>
      <c r="G31">
        <v>150</v>
      </c>
      <c r="H31" s="1">
        <f t="shared" si="3"/>
        <v>75</v>
      </c>
      <c r="I31" s="19">
        <v>30</v>
      </c>
    </row>
    <row r="32" spans="1:9" ht="12" customHeight="1" x14ac:dyDescent="0.3">
      <c r="F32" s="4" t="s">
        <v>247</v>
      </c>
      <c r="G32" s="3">
        <v>15</v>
      </c>
      <c r="H32" s="40">
        <f t="shared" si="3"/>
        <v>7.5</v>
      </c>
      <c r="I32" s="18">
        <v>30</v>
      </c>
    </row>
    <row r="33" spans="1:9" ht="12" customHeight="1" x14ac:dyDescent="0.3">
      <c r="F33" t="s">
        <v>13</v>
      </c>
      <c r="G33">
        <v>60</v>
      </c>
      <c r="H33" s="1">
        <f t="shared" ref="H33:H34" si="4">I33*G33/60</f>
        <v>30</v>
      </c>
      <c r="I33" s="19">
        <v>30</v>
      </c>
    </row>
    <row r="34" spans="1:9" ht="12" customHeight="1" x14ac:dyDescent="0.3">
      <c r="F34" s="4" t="s">
        <v>31</v>
      </c>
      <c r="G34" s="3">
        <v>15</v>
      </c>
      <c r="H34" s="40">
        <f t="shared" si="4"/>
        <v>7.5</v>
      </c>
      <c r="I34" s="18">
        <v>30</v>
      </c>
    </row>
    <row r="35" spans="1:9" x14ac:dyDescent="0.3">
      <c r="F35" t="s">
        <v>207</v>
      </c>
      <c r="H35" s="40">
        <v>5</v>
      </c>
      <c r="I35" s="19"/>
    </row>
    <row r="36" spans="1:9" x14ac:dyDescent="0.3">
      <c r="A36" s="25"/>
      <c r="B36" s="26" t="s">
        <v>95</v>
      </c>
      <c r="F36" t="s">
        <v>978</v>
      </c>
      <c r="G36">
        <v>60</v>
      </c>
      <c r="H36" s="40">
        <v>30</v>
      </c>
      <c r="I36" s="19">
        <v>30</v>
      </c>
    </row>
    <row r="37" spans="1:9" x14ac:dyDescent="0.3">
      <c r="A37" s="105" t="s">
        <v>490</v>
      </c>
      <c r="B37" s="27" t="s">
        <v>489</v>
      </c>
    </row>
    <row r="38" spans="1:9" ht="67.8" customHeight="1" x14ac:dyDescent="0.3">
      <c r="A38" s="105" t="s">
        <v>105</v>
      </c>
      <c r="B38" s="27" t="s">
        <v>578</v>
      </c>
    </row>
    <row r="42" spans="1:9" x14ac:dyDescent="0.3">
      <c r="F42">
        <v>9880</v>
      </c>
    </row>
    <row r="43" spans="1:9" x14ac:dyDescent="0.3">
      <c r="F43">
        <v>5000</v>
      </c>
    </row>
    <row r="44" spans="1:9" x14ac:dyDescent="0.3">
      <c r="F44">
        <f>F42-F43</f>
        <v>4880</v>
      </c>
    </row>
    <row r="45" spans="1:9" x14ac:dyDescent="0.3">
      <c r="F45">
        <v>3000</v>
      </c>
    </row>
    <row r="46" spans="1:9" x14ac:dyDescent="0.3">
      <c r="F46">
        <f>F44-F45</f>
        <v>1880</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446"/>
  <sheetViews>
    <sheetView tabSelected="1" zoomScaleNormal="100" workbookViewId="0">
      <pane xSplit="1" ySplit="1" topLeftCell="C2" activePane="bottomRight" state="frozen"/>
      <selection pane="topRight" activeCell="B1" sqref="B1"/>
      <selection pane="bottomLeft" activeCell="A2" sqref="A2"/>
      <selection pane="bottomRight" activeCell="G9" sqref="G9"/>
    </sheetView>
  </sheetViews>
  <sheetFormatPr baseColWidth="10" defaultRowHeight="16.2" customHeight="1" x14ac:dyDescent="0.3"/>
  <cols>
    <col min="1" max="1" width="27.77734375" customWidth="1"/>
    <col min="2" max="2" width="49" customWidth="1"/>
    <col min="3" max="3" width="13.77734375" style="5" customWidth="1"/>
    <col min="4" max="4" width="13.21875" customWidth="1"/>
    <col min="5" max="5" width="17.88671875" customWidth="1"/>
    <col min="6" max="6" width="11.5546875" customWidth="1"/>
    <col min="7" max="7" width="29.332031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c r="B2" s="133"/>
      <c r="C2" s="136"/>
      <c r="D2" s="133"/>
      <c r="E2" s="133" t="e">
        <f>INDEX(TAB_Leistungen_30[[Tätigkeit]:[Stk.kosten/Kosten bei Stundensatz]],MATCH(TAB_Doku_201910[[#This Row],[Leistung]],TAB_Leistungen_30[Tätigkeit],0),2)</f>
        <v>#N/A</v>
      </c>
      <c r="F2" s="133" t="e">
        <f>INDEX(TAB_Leistungen_30[[Tätigkeit]:[Stk.kosten/Kosten bei Stundensatz]],MATCH(TAB_Doku_201910[[#This Row],[Leistung]],TAB_Leistungen_30[Tätigkeit],0),3)*TAB_Doku_201910[[#This Row],[Stk.]]</f>
        <v>#N/A</v>
      </c>
      <c r="G2" s="78"/>
      <c r="H2" s="134"/>
    </row>
    <row r="3" spans="1:8" ht="16.2" customHeight="1" x14ac:dyDescent="0.3">
      <c r="A3" s="78"/>
      <c r="B3" s="133"/>
      <c r="C3" s="136"/>
      <c r="D3" s="133"/>
      <c r="E3" s="133" t="e">
        <f>INDEX(TAB_Leistungen_30[[Tätigkeit]:[Stk.kosten/Kosten bei Stundensatz]],MATCH(TAB_Doku_201910[[#This Row],[Leistung]],TAB_Leistungen_30[Tätigkeit],0),2)</f>
        <v>#N/A</v>
      </c>
      <c r="F3" s="133" t="e">
        <f>INDEX(TAB_Leistungen_30[[Tätigkeit]:[Stk.kosten/Kosten bei Stundensatz]],MATCH(TAB_Doku_201910[[#This Row],[Leistung]],TAB_Leistungen_30[Tätigkeit],0),3)*TAB_Doku_201910[[#This Row],[Stk.]]</f>
        <v>#N/A</v>
      </c>
      <c r="G3" s="78"/>
      <c r="H3" s="134"/>
    </row>
    <row r="4" spans="1:8" ht="16.2" customHeight="1" x14ac:dyDescent="0.3">
      <c r="A4" s="78"/>
      <c r="B4" s="133"/>
      <c r="C4" s="137">
        <v>44468</v>
      </c>
      <c r="D4" s="133"/>
      <c r="E4" s="133" t="e">
        <f>INDEX(TAB_Leistungen_30[[Tätigkeit]:[Stk.kosten/Kosten bei Stundensatz]],MATCH(TAB_Doku_201910[[#This Row],[Leistung]],TAB_Leistungen_30[Tätigkeit],0),2)</f>
        <v>#N/A</v>
      </c>
      <c r="F4" s="133" t="e">
        <f>INDEX(TAB_Leistungen_30[[Tätigkeit]:[Stk.kosten/Kosten bei Stundensatz]],MATCH(TAB_Doku_201910[[#This Row],[Leistung]],TAB_Leistungen_30[Tätigkeit],0),3)*TAB_Doku_201910[[#This Row],[Stk.]]</f>
        <v>#N/A</v>
      </c>
      <c r="G4" s="78" t="s">
        <v>964</v>
      </c>
      <c r="H4" s="134"/>
    </row>
    <row r="5" spans="1:8" ht="16.2" customHeight="1" x14ac:dyDescent="0.3">
      <c r="A5" s="78"/>
      <c r="B5" s="133"/>
      <c r="C5" s="137">
        <v>44469</v>
      </c>
      <c r="D5" s="133"/>
      <c r="E5" s="133" t="e">
        <f>INDEX(TAB_Leistungen_30[[Tätigkeit]:[Stk.kosten/Kosten bei Stundensatz]],MATCH(TAB_Doku_201910[[#This Row],[Leistung]],TAB_Leistungen_30[Tätigkeit],0),2)</f>
        <v>#N/A</v>
      </c>
      <c r="F5" s="133" t="e">
        <f>INDEX(TAB_Leistungen_30[[Tätigkeit]:[Stk.kosten/Kosten bei Stundensatz]],MATCH(TAB_Doku_201910[[#This Row],[Leistung]],TAB_Leistungen_30[Tätigkeit],0),3)*TAB_Doku_201910[[#This Row],[Stk.]]</f>
        <v>#N/A</v>
      </c>
      <c r="G5" s="78" t="s">
        <v>964</v>
      </c>
      <c r="H5" s="134"/>
    </row>
    <row r="6" spans="1:8" ht="16.2" customHeight="1" x14ac:dyDescent="0.3">
      <c r="A6" s="78" t="s">
        <v>780</v>
      </c>
      <c r="B6" s="133" t="s">
        <v>140</v>
      </c>
      <c r="C6" s="137">
        <v>44470</v>
      </c>
      <c r="D6" s="133">
        <v>4</v>
      </c>
      <c r="E6" s="133">
        <f>INDEX(TAB_Leistungen_30[[Tätigkeit]:[Stk.kosten/Kosten bei Stundensatz]],MATCH(TAB_Doku_201910[[#This Row],[Leistung]],TAB_Leistungen_30[Tätigkeit],0),2)</f>
        <v>5</v>
      </c>
      <c r="F6" s="133">
        <f>INDEX(TAB_Leistungen_30[[Tätigkeit]:[Stk.kosten/Kosten bei Stundensatz]],MATCH(TAB_Doku_201910[[#This Row],[Leistung]],TAB_Leistungen_30[Tätigkeit],0),3)*TAB_Doku_201910[[#This Row],[Stk.]]</f>
        <v>10</v>
      </c>
      <c r="G6" s="78" t="s">
        <v>964</v>
      </c>
      <c r="H6" s="134" t="s">
        <v>1021</v>
      </c>
    </row>
    <row r="7" spans="1:8" ht="16.2" customHeight="1" x14ac:dyDescent="0.3">
      <c r="A7" s="78" t="s">
        <v>944</v>
      </c>
      <c r="B7" s="133" t="s">
        <v>978</v>
      </c>
      <c r="C7" s="137">
        <v>44469</v>
      </c>
      <c r="D7" s="133">
        <v>2</v>
      </c>
      <c r="E7" s="133">
        <f>INDEX(TAB_Leistungen_30[[Tätigkeit]:[Stk.kosten/Kosten bei Stundensatz]],MATCH(TAB_Doku_201910[[#This Row],[Leistung]],TAB_Leistungen_30[Tätigkeit],0),2)</f>
        <v>60</v>
      </c>
      <c r="F7" s="133">
        <f>INDEX(TAB_Leistungen_30[[Tätigkeit]:[Stk.kosten/Kosten bei Stundensatz]],MATCH(TAB_Doku_201910[[#This Row],[Leistung]],TAB_Leistungen_30[Tätigkeit],0),3)*TAB_Doku_201910[[#This Row],[Stk.]]</f>
        <v>60</v>
      </c>
      <c r="G7" s="78" t="s">
        <v>977</v>
      </c>
      <c r="H7" s="134" t="s">
        <v>980</v>
      </c>
    </row>
    <row r="8" spans="1:8" ht="16.2" customHeight="1" x14ac:dyDescent="0.3">
      <c r="A8" s="78" t="s">
        <v>944</v>
      </c>
      <c r="B8" s="133" t="s">
        <v>978</v>
      </c>
      <c r="C8" s="137">
        <v>44470</v>
      </c>
      <c r="D8" s="133">
        <v>2</v>
      </c>
      <c r="E8" s="133">
        <f>INDEX(TAB_Leistungen_30[[Tätigkeit]:[Stk.kosten/Kosten bei Stundensatz]],MATCH(TAB_Doku_201910[[#This Row],[Leistung]],TAB_Leistungen_30[Tätigkeit],0),2)</f>
        <v>60</v>
      </c>
      <c r="F8" s="133">
        <f>INDEX(TAB_Leistungen_30[[Tätigkeit]:[Stk.kosten/Kosten bei Stundensatz]],MATCH(TAB_Doku_201910[[#This Row],[Leistung]],TAB_Leistungen_30[Tätigkeit],0),3)*TAB_Doku_201910[[#This Row],[Stk.]]</f>
        <v>60</v>
      </c>
      <c r="G8" s="78" t="s">
        <v>977</v>
      </c>
      <c r="H8" s="134" t="s">
        <v>980</v>
      </c>
    </row>
    <row r="9" spans="1:8" ht="16.2" customHeight="1" x14ac:dyDescent="0.3">
      <c r="A9" s="78" t="s">
        <v>944</v>
      </c>
      <c r="B9" s="133" t="s">
        <v>978</v>
      </c>
      <c r="C9" s="137">
        <v>44468</v>
      </c>
      <c r="D9" s="133">
        <v>2</v>
      </c>
      <c r="E9" s="133">
        <f>INDEX(TAB_Leistungen_30[[Tätigkeit]:[Stk.kosten/Kosten bei Stundensatz]],MATCH(TAB_Doku_201910[[#This Row],[Leistung]],TAB_Leistungen_30[Tätigkeit],0),2)</f>
        <v>60</v>
      </c>
      <c r="F9" s="133">
        <f>INDEX(TAB_Leistungen_30[[Tätigkeit]:[Stk.kosten/Kosten bei Stundensatz]],MATCH(TAB_Doku_201910[[#This Row],[Leistung]],TAB_Leistungen_30[Tätigkeit],0),3)*TAB_Doku_201910[[#This Row],[Stk.]]</f>
        <v>60</v>
      </c>
      <c r="G9" s="78" t="s">
        <v>977</v>
      </c>
      <c r="H9" s="134" t="s">
        <v>980</v>
      </c>
    </row>
    <row r="10" spans="1:8" ht="16.2" customHeight="1" x14ac:dyDescent="0.3">
      <c r="A10" s="78" t="s">
        <v>904</v>
      </c>
      <c r="B10" s="133" t="s">
        <v>49</v>
      </c>
      <c r="C10" s="137">
        <v>44468</v>
      </c>
      <c r="D10" s="133">
        <v>1</v>
      </c>
      <c r="E10" s="133">
        <f>INDEX(TAB_Leistungen_30[[Tätigkeit]:[Stk.kosten/Kosten bei Stundensatz]],MATCH(TAB_Doku_201910[[#This Row],[Leistung]],TAB_Leistungen_30[Tätigkeit],0),2)</f>
        <v>30</v>
      </c>
      <c r="F10" s="133">
        <f>INDEX(TAB_Leistungen_30[[Tätigkeit]:[Stk.kosten/Kosten bei Stundensatz]],MATCH(TAB_Doku_201910[[#This Row],[Leistung]],TAB_Leistungen_30[Tätigkeit],0),3)*TAB_Doku_201910[[#This Row],[Stk.]]</f>
        <v>15</v>
      </c>
      <c r="G10" s="78" t="s">
        <v>964</v>
      </c>
      <c r="H10" s="134" t="s">
        <v>1020</v>
      </c>
    </row>
    <row r="11" spans="1:8" ht="16.2" customHeight="1" x14ac:dyDescent="0.3">
      <c r="A11" s="78" t="s">
        <v>904</v>
      </c>
      <c r="B11" s="133" t="s">
        <v>49</v>
      </c>
      <c r="C11" s="137">
        <v>44468</v>
      </c>
      <c r="D11" s="133">
        <v>1</v>
      </c>
      <c r="E11" s="133">
        <f>INDEX(TAB_Leistungen_30[[Tätigkeit]:[Stk.kosten/Kosten bei Stundensatz]],MATCH(TAB_Doku_201910[[#This Row],[Leistung]],TAB_Leistungen_30[Tätigkeit],0),2)</f>
        <v>30</v>
      </c>
      <c r="F11" s="133">
        <f>INDEX(TAB_Leistungen_30[[Tätigkeit]:[Stk.kosten/Kosten bei Stundensatz]],MATCH(TAB_Doku_201910[[#This Row],[Leistung]],TAB_Leistungen_30[Tätigkeit],0),3)*TAB_Doku_201910[[#This Row],[Stk.]]</f>
        <v>15</v>
      </c>
      <c r="G11" s="78" t="s">
        <v>964</v>
      </c>
      <c r="H11" s="134" t="s">
        <v>1019</v>
      </c>
    </row>
    <row r="12" spans="1:8" ht="16.2" customHeight="1" x14ac:dyDescent="0.3">
      <c r="A12" s="78" t="s">
        <v>904</v>
      </c>
      <c r="B12" s="133" t="s">
        <v>22</v>
      </c>
      <c r="C12" s="137">
        <v>44468</v>
      </c>
      <c r="D12" s="133">
        <v>0.5</v>
      </c>
      <c r="E12" s="133">
        <f>INDEX(TAB_Leistungen_30[[Tätigkeit]:[Stk.kosten/Kosten bei Stundensatz]],MATCH(TAB_Doku_201910[[#This Row],[Leistung]],TAB_Leistungen_30[Tätigkeit],0),2)</f>
        <v>60</v>
      </c>
      <c r="F12" s="133">
        <f>INDEX(TAB_Leistungen_30[[Tätigkeit]:[Stk.kosten/Kosten bei Stundensatz]],MATCH(TAB_Doku_201910[[#This Row],[Leistung]],TAB_Leistungen_30[Tätigkeit],0),3)*TAB_Doku_201910[[#This Row],[Stk.]]</f>
        <v>15</v>
      </c>
      <c r="G12" s="78" t="s">
        <v>964</v>
      </c>
      <c r="H12" s="134" t="s">
        <v>1018</v>
      </c>
    </row>
    <row r="13" spans="1:8" ht="16.2" customHeight="1" x14ac:dyDescent="0.3">
      <c r="A13" s="78" t="s">
        <v>734</v>
      </c>
      <c r="B13" s="133" t="s">
        <v>140</v>
      </c>
      <c r="C13" s="137">
        <v>44468</v>
      </c>
      <c r="D13" s="133">
        <v>1</v>
      </c>
      <c r="E13" s="133">
        <f>INDEX(TAB_Leistungen_30[[Tätigkeit]:[Stk.kosten/Kosten bei Stundensatz]],MATCH(TAB_Doku_201910[[#This Row],[Leistung]],TAB_Leistungen_30[Tätigkeit],0),2)</f>
        <v>5</v>
      </c>
      <c r="F13" s="133">
        <f>INDEX(TAB_Leistungen_30[[Tätigkeit]:[Stk.kosten/Kosten bei Stundensatz]],MATCH(TAB_Doku_201910[[#This Row],[Leistung]],TAB_Leistungen_30[Tätigkeit],0),3)*TAB_Doku_201910[[#This Row],[Stk.]]</f>
        <v>2.5</v>
      </c>
      <c r="G13" s="78" t="s">
        <v>964</v>
      </c>
      <c r="H13" s="134" t="s">
        <v>1017</v>
      </c>
    </row>
    <row r="14" spans="1:8" ht="16.2" customHeight="1" x14ac:dyDescent="0.3">
      <c r="A14" s="78" t="s">
        <v>734</v>
      </c>
      <c r="B14" s="133" t="s">
        <v>140</v>
      </c>
      <c r="C14" s="137">
        <v>44468</v>
      </c>
      <c r="D14" s="133">
        <v>1</v>
      </c>
      <c r="E14" s="133">
        <f>INDEX(TAB_Leistungen_30[[Tätigkeit]:[Stk.kosten/Kosten bei Stundensatz]],MATCH(TAB_Doku_201910[[#This Row],[Leistung]],TAB_Leistungen_30[Tätigkeit],0),2)</f>
        <v>5</v>
      </c>
      <c r="F14" s="133">
        <f>INDEX(TAB_Leistungen_30[[Tätigkeit]:[Stk.kosten/Kosten bei Stundensatz]],MATCH(TAB_Doku_201910[[#This Row],[Leistung]],TAB_Leistungen_30[Tätigkeit],0),3)*TAB_Doku_201910[[#This Row],[Stk.]]</f>
        <v>2.5</v>
      </c>
      <c r="G14" s="78" t="s">
        <v>964</v>
      </c>
      <c r="H14" s="134" t="s">
        <v>1016</v>
      </c>
    </row>
    <row r="15" spans="1:8" ht="16.2" customHeight="1" x14ac:dyDescent="0.3">
      <c r="A15" s="78" t="s">
        <v>734</v>
      </c>
      <c r="B15" s="133" t="s">
        <v>22</v>
      </c>
      <c r="C15" s="137">
        <v>44468</v>
      </c>
      <c r="D15" s="133">
        <v>0.5</v>
      </c>
      <c r="E15" s="133">
        <f>INDEX(TAB_Leistungen_30[[Tätigkeit]:[Stk.kosten/Kosten bei Stundensatz]],MATCH(TAB_Doku_201910[[#This Row],[Leistung]],TAB_Leistungen_30[Tätigkeit],0),2)</f>
        <v>60</v>
      </c>
      <c r="F15" s="133">
        <f>INDEX(TAB_Leistungen_30[[Tätigkeit]:[Stk.kosten/Kosten bei Stundensatz]],MATCH(TAB_Doku_201910[[#This Row],[Leistung]],TAB_Leistungen_30[Tätigkeit],0),3)*TAB_Doku_201910[[#This Row],[Stk.]]</f>
        <v>15</v>
      </c>
      <c r="G15" s="78" t="s">
        <v>964</v>
      </c>
      <c r="H15" s="134" t="s">
        <v>1015</v>
      </c>
    </row>
    <row r="16" spans="1:8" ht="16.2" customHeight="1" x14ac:dyDescent="0.3">
      <c r="A16" s="78" t="s">
        <v>509</v>
      </c>
      <c r="B16" s="133" t="s">
        <v>8</v>
      </c>
      <c r="C16" s="137">
        <v>44469</v>
      </c>
      <c r="D16" s="133">
        <v>0.5</v>
      </c>
      <c r="E16" s="133">
        <f>INDEX(TAB_Leistungen_30[[Tätigkeit]:[Stk.kosten/Kosten bei Stundensatz]],MATCH(TAB_Doku_201910[[#This Row],[Leistung]],TAB_Leistungen_30[Tätigkeit],0),2)</f>
        <v>180</v>
      </c>
      <c r="F16" s="133">
        <f>INDEX(TAB_Leistungen_30[[Tätigkeit]:[Stk.kosten/Kosten bei Stundensatz]],MATCH(TAB_Doku_201910[[#This Row],[Leistung]],TAB_Leistungen_30[Tätigkeit],0),3)*TAB_Doku_201910[[#This Row],[Stk.]]</f>
        <v>45</v>
      </c>
      <c r="G16" s="78" t="s">
        <v>897</v>
      </c>
      <c r="H16" s="134" t="s">
        <v>1012</v>
      </c>
    </row>
    <row r="17" spans="1:8" ht="16.2" customHeight="1" x14ac:dyDescent="0.3">
      <c r="A17" s="78" t="s">
        <v>830</v>
      </c>
      <c r="B17" s="133" t="s">
        <v>48</v>
      </c>
      <c r="C17" s="137">
        <v>44468</v>
      </c>
      <c r="D17" s="133">
        <v>1</v>
      </c>
      <c r="E17" s="133">
        <f>INDEX(TAB_Leistungen_30[[Tätigkeit]:[Stk.kosten/Kosten bei Stundensatz]],MATCH(TAB_Doku_201910[[#This Row],[Leistung]],TAB_Leistungen_30[Tätigkeit],0),2)</f>
        <v>15</v>
      </c>
      <c r="F17" s="133">
        <f>INDEX(TAB_Leistungen_30[[Tätigkeit]:[Stk.kosten/Kosten bei Stundensatz]],MATCH(TAB_Doku_201910[[#This Row],[Leistung]],TAB_Leistungen_30[Tätigkeit],0),3)*TAB_Doku_201910[[#This Row],[Stk.]]</f>
        <v>7.5</v>
      </c>
      <c r="G17" s="78" t="s">
        <v>964</v>
      </c>
      <c r="H17" s="134" t="s">
        <v>1014</v>
      </c>
    </row>
    <row r="18" spans="1:8" ht="16.2" customHeight="1" x14ac:dyDescent="0.3">
      <c r="A18" s="78" t="s">
        <v>830</v>
      </c>
      <c r="B18" s="133" t="s">
        <v>946</v>
      </c>
      <c r="C18" s="137">
        <v>44468</v>
      </c>
      <c r="D18" s="133">
        <v>1</v>
      </c>
      <c r="E18" s="133">
        <f>INDEX(TAB_Leistungen_30[[Tätigkeit]:[Stk.kosten/Kosten bei Stundensatz]],MATCH(TAB_Doku_201910[[#This Row],[Leistung]],TAB_Leistungen_30[Tätigkeit],0),2)</f>
        <v>60</v>
      </c>
      <c r="F18" s="133">
        <f>INDEX(TAB_Leistungen_30[[Tätigkeit]:[Stk.kosten/Kosten bei Stundensatz]],MATCH(TAB_Doku_201910[[#This Row],[Leistung]],TAB_Leistungen_30[Tätigkeit],0),3)*TAB_Doku_201910[[#This Row],[Stk.]]</f>
        <v>30</v>
      </c>
      <c r="G18" s="78" t="s">
        <v>964</v>
      </c>
      <c r="H18" s="134" t="s">
        <v>1013</v>
      </c>
    </row>
    <row r="19" spans="1:8" ht="16.2" customHeight="1" x14ac:dyDescent="0.3">
      <c r="A19" s="78" t="s">
        <v>944</v>
      </c>
      <c r="B19" s="133" t="s">
        <v>978</v>
      </c>
      <c r="C19" s="137">
        <v>44467</v>
      </c>
      <c r="D19" s="133">
        <v>2</v>
      </c>
      <c r="E19" s="133">
        <f>INDEX(TAB_Leistungen_30[[Tätigkeit]:[Stk.kosten/Kosten bei Stundensatz]],MATCH(TAB_Doku_201910[[#This Row],[Leistung]],TAB_Leistungen_30[Tätigkeit],0),2)</f>
        <v>60</v>
      </c>
      <c r="F19" s="133">
        <f>INDEX(TAB_Leistungen_30[[Tätigkeit]:[Stk.kosten/Kosten bei Stundensatz]],MATCH(TAB_Doku_201910[[#This Row],[Leistung]],TAB_Leistungen_30[Tätigkeit],0),3)*TAB_Doku_201910[[#This Row],[Stk.]]</f>
        <v>60</v>
      </c>
      <c r="G19" s="78" t="s">
        <v>977</v>
      </c>
      <c r="H19" s="134" t="s">
        <v>980</v>
      </c>
    </row>
    <row r="20" spans="1:8" ht="16.2" customHeight="1" x14ac:dyDescent="0.3">
      <c r="A20" s="78" t="s">
        <v>904</v>
      </c>
      <c r="B20" s="133" t="s">
        <v>1</v>
      </c>
      <c r="C20" s="137">
        <v>44466</v>
      </c>
      <c r="D20" s="133">
        <v>1</v>
      </c>
      <c r="E20" s="133">
        <f>INDEX(TAB_Leistungen_30[[Tätigkeit]:[Stk.kosten/Kosten bei Stundensatz]],MATCH(TAB_Doku_201910[[#This Row],[Leistung]],TAB_Leistungen_30[Tätigkeit],0),2)</f>
        <v>10</v>
      </c>
      <c r="F20" s="133">
        <f>INDEX(TAB_Leistungen_30[[Tätigkeit]:[Stk.kosten/Kosten bei Stundensatz]],MATCH(TAB_Doku_201910[[#This Row],[Leistung]],TAB_Leistungen_30[Tätigkeit],0),3)*TAB_Doku_201910[[#This Row],[Stk.]]</f>
        <v>5</v>
      </c>
      <c r="G20" s="78" t="s">
        <v>964</v>
      </c>
      <c r="H20" s="134" t="s">
        <v>1011</v>
      </c>
    </row>
    <row r="21" spans="1:8" ht="16.2" customHeight="1" x14ac:dyDescent="0.3">
      <c r="A21" s="78" t="s">
        <v>904</v>
      </c>
      <c r="B21" s="133" t="s">
        <v>978</v>
      </c>
      <c r="C21" s="137">
        <v>44465</v>
      </c>
      <c r="D21" s="133">
        <v>1</v>
      </c>
      <c r="E21" s="133">
        <f>INDEX(TAB_Leistungen_30[[Tätigkeit]:[Stk.kosten/Kosten bei Stundensatz]],MATCH(TAB_Doku_201910[[#This Row],[Leistung]],TAB_Leistungen_30[Tätigkeit],0),2)</f>
        <v>60</v>
      </c>
      <c r="F21" s="133">
        <f>INDEX(TAB_Leistungen_30[[Tätigkeit]:[Stk.kosten/Kosten bei Stundensatz]],MATCH(TAB_Doku_201910[[#This Row],[Leistung]],TAB_Leistungen_30[Tätigkeit],0),3)*TAB_Doku_201910[[#This Row],[Stk.]]</f>
        <v>30</v>
      </c>
      <c r="G21" s="78" t="s">
        <v>964</v>
      </c>
      <c r="H21" s="134" t="s">
        <v>1008</v>
      </c>
    </row>
    <row r="22" spans="1:8" ht="16.2" customHeight="1" x14ac:dyDescent="0.3">
      <c r="A22" s="78" t="s">
        <v>904</v>
      </c>
      <c r="B22" s="133" t="s">
        <v>978</v>
      </c>
      <c r="C22" s="137">
        <v>44464</v>
      </c>
      <c r="D22" s="133">
        <v>1.5</v>
      </c>
      <c r="E22" s="133">
        <f>INDEX(TAB_Leistungen_30[[Tätigkeit]:[Stk.kosten/Kosten bei Stundensatz]],MATCH(TAB_Doku_201910[[#This Row],[Leistung]],TAB_Leistungen_30[Tätigkeit],0),2)</f>
        <v>60</v>
      </c>
      <c r="F22" s="133">
        <f>INDEX(TAB_Leistungen_30[[Tätigkeit]:[Stk.kosten/Kosten bei Stundensatz]],MATCH(TAB_Doku_201910[[#This Row],[Leistung]],TAB_Leistungen_30[Tätigkeit],0),3)*TAB_Doku_201910[[#This Row],[Stk.]]</f>
        <v>45</v>
      </c>
      <c r="G22" s="78" t="s">
        <v>964</v>
      </c>
      <c r="H22" s="134" t="s">
        <v>1006</v>
      </c>
    </row>
    <row r="23" spans="1:8" ht="16.2" customHeight="1" x14ac:dyDescent="0.3">
      <c r="A23" s="78" t="s">
        <v>1004</v>
      </c>
      <c r="B23" s="133" t="s">
        <v>1</v>
      </c>
      <c r="C23" s="137">
        <v>44463</v>
      </c>
      <c r="D23" s="133">
        <v>1</v>
      </c>
      <c r="E23" s="133">
        <f>INDEX(TAB_Leistungen_30[[Tätigkeit]:[Stk.kosten/Kosten bei Stundensatz]],MATCH(TAB_Doku_201910[[#This Row],[Leistung]],TAB_Leistungen_30[Tätigkeit],0),2)</f>
        <v>10</v>
      </c>
      <c r="F23" s="133">
        <f>INDEX(TAB_Leistungen_30[[Tätigkeit]:[Stk.kosten/Kosten bei Stundensatz]],MATCH(TAB_Doku_201910[[#This Row],[Leistung]],TAB_Leistungen_30[Tätigkeit],0),3)*TAB_Doku_201910[[#This Row],[Stk.]]</f>
        <v>5</v>
      </c>
      <c r="G23" s="78" t="s">
        <v>964</v>
      </c>
      <c r="H23" s="134" t="s">
        <v>1005</v>
      </c>
    </row>
    <row r="24" spans="1:8" ht="16.2" customHeight="1" x14ac:dyDescent="0.3">
      <c r="A24" s="78" t="s">
        <v>904</v>
      </c>
      <c r="B24" s="133" t="s">
        <v>978</v>
      </c>
      <c r="C24" s="137">
        <v>44463</v>
      </c>
      <c r="D24" s="133">
        <v>1</v>
      </c>
      <c r="E24" s="133">
        <f>INDEX(TAB_Leistungen_30[[Tätigkeit]:[Stk.kosten/Kosten bei Stundensatz]],MATCH(TAB_Doku_201910[[#This Row],[Leistung]],TAB_Leistungen_30[Tätigkeit],0),2)</f>
        <v>60</v>
      </c>
      <c r="F24" s="133">
        <f>INDEX(TAB_Leistungen_30[[Tätigkeit]:[Stk.kosten/Kosten bei Stundensatz]],MATCH(TAB_Doku_201910[[#This Row],[Leistung]],TAB_Leistungen_30[Tätigkeit],0),3)*TAB_Doku_201910[[#This Row],[Stk.]]</f>
        <v>30</v>
      </c>
      <c r="G24" s="78" t="s">
        <v>964</v>
      </c>
      <c r="H24" s="134" t="s">
        <v>1007</v>
      </c>
    </row>
    <row r="25" spans="1:8" ht="16.2" customHeight="1" x14ac:dyDescent="0.3">
      <c r="A25" s="78" t="s">
        <v>904</v>
      </c>
      <c r="B25" s="133" t="s">
        <v>978</v>
      </c>
      <c r="C25" s="137">
        <v>44463</v>
      </c>
      <c r="D25" s="133">
        <v>1</v>
      </c>
      <c r="E25" s="133">
        <f>INDEX(TAB_Leistungen_30[[Tätigkeit]:[Stk.kosten/Kosten bei Stundensatz]],MATCH(TAB_Doku_201910[[#This Row],[Leistung]],TAB_Leistungen_30[Tätigkeit],0),2)</f>
        <v>60</v>
      </c>
      <c r="F25" s="133">
        <f>INDEX(TAB_Leistungen_30[[Tätigkeit]:[Stk.kosten/Kosten bei Stundensatz]],MATCH(TAB_Doku_201910[[#This Row],[Leistung]],TAB_Leistungen_30[Tätigkeit],0),3)*TAB_Doku_201910[[#This Row],[Stk.]]</f>
        <v>30</v>
      </c>
      <c r="G25" s="78" t="s">
        <v>964</v>
      </c>
      <c r="H25" s="134" t="s">
        <v>1006</v>
      </c>
    </row>
    <row r="26" spans="1:8" ht="16.2" customHeight="1" x14ac:dyDescent="0.3">
      <c r="A26" s="78" t="s">
        <v>509</v>
      </c>
      <c r="B26" s="133" t="s">
        <v>48</v>
      </c>
      <c r="C26" s="137">
        <v>44463</v>
      </c>
      <c r="D26" s="133">
        <v>1</v>
      </c>
      <c r="E26" s="133">
        <f>INDEX(TAB_Leistungen_30[[Tätigkeit]:[Stk.kosten/Kosten bei Stundensatz]],MATCH(TAB_Doku_201910[[#This Row],[Leistung]],TAB_Leistungen_30[Tätigkeit],0),2)</f>
        <v>15</v>
      </c>
      <c r="F26" s="133">
        <f>INDEX(TAB_Leistungen_30[[Tätigkeit]:[Stk.kosten/Kosten bei Stundensatz]],MATCH(TAB_Doku_201910[[#This Row],[Leistung]],TAB_Leistungen_30[Tätigkeit],0),3)*TAB_Doku_201910[[#This Row],[Stk.]]</f>
        <v>7.5</v>
      </c>
      <c r="G26" s="78" t="s">
        <v>964</v>
      </c>
      <c r="H26" s="134"/>
    </row>
    <row r="27" spans="1:8" ht="16.2" customHeight="1" x14ac:dyDescent="0.3">
      <c r="A27" s="78" t="s">
        <v>904</v>
      </c>
      <c r="B27" s="133" t="s">
        <v>978</v>
      </c>
      <c r="C27" s="137">
        <v>44462</v>
      </c>
      <c r="D27" s="133">
        <v>1</v>
      </c>
      <c r="E27" s="133">
        <f>INDEX(TAB_Leistungen_30[[Tätigkeit]:[Stk.kosten/Kosten bei Stundensatz]],MATCH(TAB_Doku_201910[[#This Row],[Leistung]],TAB_Leistungen_30[Tätigkeit],0),2)</f>
        <v>60</v>
      </c>
      <c r="F27" s="133">
        <f>INDEX(TAB_Leistungen_30[[Tätigkeit]:[Stk.kosten/Kosten bei Stundensatz]],MATCH(TAB_Doku_201910[[#This Row],[Leistung]],TAB_Leistungen_30[Tätigkeit],0),3)*TAB_Doku_201910[[#This Row],[Stk.]]</f>
        <v>30</v>
      </c>
      <c r="G27" s="78" t="s">
        <v>964</v>
      </c>
      <c r="H27" s="134" t="s">
        <v>1009</v>
      </c>
    </row>
    <row r="28" spans="1:8" ht="16.2" customHeight="1" x14ac:dyDescent="0.3">
      <c r="A28" s="78" t="s">
        <v>904</v>
      </c>
      <c r="B28" s="133" t="s">
        <v>978</v>
      </c>
      <c r="C28" s="137">
        <v>44461</v>
      </c>
      <c r="D28" s="133">
        <v>1</v>
      </c>
      <c r="E28" s="133">
        <f>INDEX(TAB_Leistungen_30[[Tätigkeit]:[Stk.kosten/Kosten bei Stundensatz]],MATCH(TAB_Doku_201910[[#This Row],[Leistung]],TAB_Leistungen_30[Tätigkeit],0),2)</f>
        <v>60</v>
      </c>
      <c r="F28" s="133">
        <f>INDEX(TAB_Leistungen_30[[Tätigkeit]:[Stk.kosten/Kosten bei Stundensatz]],MATCH(TAB_Doku_201910[[#This Row],[Leistung]],TAB_Leistungen_30[Tätigkeit],0),3)*TAB_Doku_201910[[#This Row],[Stk.]]</f>
        <v>30</v>
      </c>
      <c r="G28" s="78" t="s">
        <v>964</v>
      </c>
      <c r="H28" s="134" t="s">
        <v>1010</v>
      </c>
    </row>
    <row r="29" spans="1:8" ht="16.2" customHeight="1" x14ac:dyDescent="0.3">
      <c r="A29" s="78" t="s">
        <v>944</v>
      </c>
      <c r="B29" s="133" t="s">
        <v>978</v>
      </c>
      <c r="C29" s="137">
        <v>44461</v>
      </c>
      <c r="D29" s="133">
        <v>1</v>
      </c>
      <c r="E29" s="133">
        <f>INDEX(TAB_Leistungen_30[[Tätigkeit]:[Stk.kosten/Kosten bei Stundensatz]],MATCH(TAB_Doku_201910[[#This Row],[Leistung]],TAB_Leistungen_30[Tätigkeit],0),2)</f>
        <v>60</v>
      </c>
      <c r="F29" s="133">
        <f>INDEX(TAB_Leistungen_30[[Tätigkeit]:[Stk.kosten/Kosten bei Stundensatz]],MATCH(TAB_Doku_201910[[#This Row],[Leistung]],TAB_Leistungen_30[Tätigkeit],0),3)*TAB_Doku_201910[[#This Row],[Stk.]]</f>
        <v>30</v>
      </c>
      <c r="G29" s="78" t="s">
        <v>977</v>
      </c>
      <c r="H29" s="134" t="s">
        <v>980</v>
      </c>
    </row>
    <row r="30" spans="1:8" ht="16.2" customHeight="1" x14ac:dyDescent="0.3">
      <c r="A30" s="78" t="s">
        <v>904</v>
      </c>
      <c r="B30" s="133" t="s">
        <v>978</v>
      </c>
      <c r="C30" s="137">
        <v>44461</v>
      </c>
      <c r="D30" s="133">
        <v>6</v>
      </c>
      <c r="E30" s="133">
        <f>INDEX(TAB_Leistungen_30[[Tätigkeit]:[Stk.kosten/Kosten bei Stundensatz]],MATCH(TAB_Doku_201910[[#This Row],[Leistung]],TAB_Leistungen_30[Tätigkeit],0),2)</f>
        <v>60</v>
      </c>
      <c r="F30" s="133">
        <f>INDEX(TAB_Leistungen_30[[Tätigkeit]:[Stk.kosten/Kosten bei Stundensatz]],MATCH(TAB_Doku_201910[[#This Row],[Leistung]],TAB_Leistungen_30[Tätigkeit],0),3)*TAB_Doku_201910[[#This Row],[Stk.]]</f>
        <v>180</v>
      </c>
      <c r="G30" s="78" t="s">
        <v>964</v>
      </c>
      <c r="H30" s="134" t="s">
        <v>1001</v>
      </c>
    </row>
    <row r="31" spans="1:8" ht="16.2" customHeight="1" x14ac:dyDescent="0.3">
      <c r="A31" s="78" t="s">
        <v>944</v>
      </c>
      <c r="B31" s="133" t="s">
        <v>978</v>
      </c>
      <c r="C31" s="137">
        <v>44460</v>
      </c>
      <c r="D31" s="133">
        <v>3</v>
      </c>
      <c r="E31" s="133">
        <f>INDEX(TAB_Leistungen_30[[Tätigkeit]:[Stk.kosten/Kosten bei Stundensatz]],MATCH(TAB_Doku_201910[[#This Row],[Leistung]],TAB_Leistungen_30[Tätigkeit],0),2)</f>
        <v>60</v>
      </c>
      <c r="F31" s="133">
        <f>INDEX(TAB_Leistungen_30[[Tätigkeit]:[Stk.kosten/Kosten bei Stundensatz]],MATCH(TAB_Doku_201910[[#This Row],[Leistung]],TAB_Leistungen_30[Tätigkeit],0),3)*TAB_Doku_201910[[#This Row],[Stk.]]</f>
        <v>90</v>
      </c>
      <c r="G31" s="78" t="s">
        <v>977</v>
      </c>
      <c r="H31" s="134" t="s">
        <v>980</v>
      </c>
    </row>
    <row r="32" spans="1:8" ht="16.2" customHeight="1" x14ac:dyDescent="0.3">
      <c r="A32" s="78" t="s">
        <v>944</v>
      </c>
      <c r="B32" s="133" t="s">
        <v>978</v>
      </c>
      <c r="C32" s="137">
        <v>44459</v>
      </c>
      <c r="D32" s="133">
        <v>3</v>
      </c>
      <c r="E32" s="133">
        <f>INDEX(TAB_Leistungen_30[[Tätigkeit]:[Stk.kosten/Kosten bei Stundensatz]],MATCH(TAB_Doku_201910[[#This Row],[Leistung]],TAB_Leistungen_30[Tätigkeit],0),2)</f>
        <v>60</v>
      </c>
      <c r="F32" s="133">
        <f>INDEX(TAB_Leistungen_30[[Tätigkeit]:[Stk.kosten/Kosten bei Stundensatz]],MATCH(TAB_Doku_201910[[#This Row],[Leistung]],TAB_Leistungen_30[Tätigkeit],0),3)*TAB_Doku_201910[[#This Row],[Stk.]]</f>
        <v>90</v>
      </c>
      <c r="G32" s="78" t="s">
        <v>977</v>
      </c>
      <c r="H32" s="134" t="s">
        <v>980</v>
      </c>
    </row>
    <row r="33" spans="1:8" ht="16.2" customHeight="1" x14ac:dyDescent="0.3">
      <c r="A33" s="78" t="s">
        <v>883</v>
      </c>
      <c r="B33" s="133" t="s">
        <v>48</v>
      </c>
      <c r="C33" s="137">
        <v>44456</v>
      </c>
      <c r="D33" s="133">
        <v>1</v>
      </c>
      <c r="E33" s="133">
        <f>INDEX(TAB_Leistungen_30[[Tätigkeit]:[Stk.kosten/Kosten bei Stundensatz]],MATCH(TAB_Doku_201910[[#This Row],[Leistung]],TAB_Leistungen_30[Tätigkeit],0),2)</f>
        <v>15</v>
      </c>
      <c r="F33" s="133">
        <f>INDEX(TAB_Leistungen_30[[Tätigkeit]:[Stk.kosten/Kosten bei Stundensatz]],MATCH(TAB_Doku_201910[[#This Row],[Leistung]],TAB_Leistungen_30[Tätigkeit],0),3)*TAB_Doku_201910[[#This Row],[Stk.]]</f>
        <v>7.5</v>
      </c>
      <c r="G33" s="78" t="s">
        <v>964</v>
      </c>
      <c r="H33" s="134" t="s">
        <v>1003</v>
      </c>
    </row>
    <row r="34" spans="1:8" ht="16.2" customHeight="1" x14ac:dyDescent="0.3">
      <c r="A34" s="78" t="s">
        <v>509</v>
      </c>
      <c r="B34" s="133" t="s">
        <v>48</v>
      </c>
      <c r="C34" s="137">
        <v>44456</v>
      </c>
      <c r="D34" s="133">
        <v>1</v>
      </c>
      <c r="E34" s="133">
        <f>INDEX(TAB_Leistungen_30[[Tätigkeit]:[Stk.kosten/Kosten bei Stundensatz]],MATCH(TAB_Doku_201910[[#This Row],[Leistung]],TAB_Leistungen_30[Tätigkeit],0),2)</f>
        <v>15</v>
      </c>
      <c r="F34" s="133">
        <f>INDEX(TAB_Leistungen_30[[Tätigkeit]:[Stk.kosten/Kosten bei Stundensatz]],MATCH(TAB_Doku_201910[[#This Row],[Leistung]],TAB_Leistungen_30[Tätigkeit],0),3)*TAB_Doku_201910[[#This Row],[Stk.]]</f>
        <v>7.5</v>
      </c>
      <c r="G34" s="78" t="s">
        <v>964</v>
      </c>
      <c r="H34" s="134" t="s">
        <v>1002</v>
      </c>
    </row>
    <row r="35" spans="1:8" ht="16.2" customHeight="1" x14ac:dyDescent="0.3">
      <c r="A35" s="78" t="s">
        <v>904</v>
      </c>
      <c r="B35" s="133" t="s">
        <v>978</v>
      </c>
      <c r="C35" s="137">
        <v>44455</v>
      </c>
      <c r="D35" s="133">
        <v>5</v>
      </c>
      <c r="E35" s="133">
        <f>INDEX(TAB_Leistungen_30[[Tätigkeit]:[Stk.kosten/Kosten bei Stundensatz]],MATCH(TAB_Doku_201910[[#This Row],[Leistung]],TAB_Leistungen_30[Tätigkeit],0),2)</f>
        <v>60</v>
      </c>
      <c r="F35" s="133">
        <f>INDEX(TAB_Leistungen_30[[Tätigkeit]:[Stk.kosten/Kosten bei Stundensatz]],MATCH(TAB_Doku_201910[[#This Row],[Leistung]],TAB_Leistungen_30[Tätigkeit],0),3)*TAB_Doku_201910[[#This Row],[Stk.]]</f>
        <v>150</v>
      </c>
      <c r="G35" s="78" t="s">
        <v>964</v>
      </c>
      <c r="H35" s="134" t="s">
        <v>1001</v>
      </c>
    </row>
    <row r="36" spans="1:8" ht="16.2" customHeight="1" x14ac:dyDescent="0.3">
      <c r="A36" s="78" t="s">
        <v>904</v>
      </c>
      <c r="B36" s="133" t="s">
        <v>978</v>
      </c>
      <c r="C36" s="137">
        <v>44454</v>
      </c>
      <c r="D36" s="133">
        <v>0.5</v>
      </c>
      <c r="E36" s="133">
        <f>INDEX(TAB_Leistungen_30[[Tätigkeit]:[Stk.kosten/Kosten bei Stundensatz]],MATCH(TAB_Doku_201910[[#This Row],[Leistung]],TAB_Leistungen_30[Tätigkeit],0),2)</f>
        <v>60</v>
      </c>
      <c r="F36" s="133">
        <f>INDEX(TAB_Leistungen_30[[Tätigkeit]:[Stk.kosten/Kosten bei Stundensatz]],MATCH(TAB_Doku_201910[[#This Row],[Leistung]],TAB_Leistungen_30[Tätigkeit],0),3)*TAB_Doku_201910[[#This Row],[Stk.]]</f>
        <v>15</v>
      </c>
      <c r="G36" s="78" t="s">
        <v>964</v>
      </c>
      <c r="H36" s="134" t="s">
        <v>1000</v>
      </c>
    </row>
    <row r="37" spans="1:8" ht="16.2" customHeight="1" x14ac:dyDescent="0.3">
      <c r="A37" s="78" t="s">
        <v>904</v>
      </c>
      <c r="B37" s="133" t="s">
        <v>1</v>
      </c>
      <c r="C37" s="137">
        <v>44454</v>
      </c>
      <c r="D37" s="133">
        <v>4</v>
      </c>
      <c r="E37" s="133">
        <f>INDEX(TAB_Leistungen_30[[Tätigkeit]:[Stk.kosten/Kosten bei Stundensatz]],MATCH(TAB_Doku_201910[[#This Row],[Leistung]],TAB_Leistungen_30[Tätigkeit],0),2)</f>
        <v>10</v>
      </c>
      <c r="F37" s="133">
        <f>INDEX(TAB_Leistungen_30[[Tätigkeit]:[Stk.kosten/Kosten bei Stundensatz]],MATCH(TAB_Doku_201910[[#This Row],[Leistung]],TAB_Leistungen_30[Tätigkeit],0),3)*TAB_Doku_201910[[#This Row],[Stk.]]</f>
        <v>20</v>
      </c>
      <c r="G37" s="78" t="s">
        <v>964</v>
      </c>
      <c r="H37" s="134" t="s">
        <v>999</v>
      </c>
    </row>
    <row r="38" spans="1:8" ht="16.2" customHeight="1" x14ac:dyDescent="0.3">
      <c r="A38" s="78" t="s">
        <v>904</v>
      </c>
      <c r="B38" s="133" t="s">
        <v>48</v>
      </c>
      <c r="C38" s="137">
        <v>44454</v>
      </c>
      <c r="D38" s="133">
        <v>1</v>
      </c>
      <c r="E38" s="133">
        <f>INDEX(TAB_Leistungen_30[[Tätigkeit]:[Stk.kosten/Kosten bei Stundensatz]],MATCH(TAB_Doku_201910[[#This Row],[Leistung]],TAB_Leistungen_30[Tätigkeit],0),2)</f>
        <v>15</v>
      </c>
      <c r="F38" s="133">
        <f>INDEX(TAB_Leistungen_30[[Tätigkeit]:[Stk.kosten/Kosten bei Stundensatz]],MATCH(TAB_Doku_201910[[#This Row],[Leistung]],TAB_Leistungen_30[Tätigkeit],0),3)*TAB_Doku_201910[[#This Row],[Stk.]]</f>
        <v>7.5</v>
      </c>
      <c r="G38" s="78" t="s">
        <v>964</v>
      </c>
      <c r="H38" s="134" t="s">
        <v>998</v>
      </c>
    </row>
    <row r="39" spans="1:8" ht="16.2" customHeight="1" x14ac:dyDescent="0.3">
      <c r="A39" s="78" t="s">
        <v>904</v>
      </c>
      <c r="B39" s="133" t="s">
        <v>48</v>
      </c>
      <c r="C39" s="137">
        <v>44454</v>
      </c>
      <c r="D39" s="133">
        <v>1</v>
      </c>
      <c r="E39" s="133">
        <f>INDEX(TAB_Leistungen_30[[Tätigkeit]:[Stk.kosten/Kosten bei Stundensatz]],MATCH(TAB_Doku_201910[[#This Row],[Leistung]],TAB_Leistungen_30[Tätigkeit],0),2)</f>
        <v>15</v>
      </c>
      <c r="F39" s="133">
        <f>INDEX(TAB_Leistungen_30[[Tätigkeit]:[Stk.kosten/Kosten bei Stundensatz]],MATCH(TAB_Doku_201910[[#This Row],[Leistung]],TAB_Leistungen_30[Tätigkeit],0),3)*TAB_Doku_201910[[#This Row],[Stk.]]</f>
        <v>7.5</v>
      </c>
      <c r="G39" s="78" t="s">
        <v>964</v>
      </c>
      <c r="H39" s="134" t="s">
        <v>996</v>
      </c>
    </row>
    <row r="40" spans="1:8" ht="16.2" customHeight="1" x14ac:dyDescent="0.3">
      <c r="A40" s="78" t="s">
        <v>904</v>
      </c>
      <c r="B40" s="133" t="s">
        <v>1</v>
      </c>
      <c r="C40" s="137">
        <v>44453</v>
      </c>
      <c r="D40" s="133">
        <v>1</v>
      </c>
      <c r="E40" s="133">
        <f>INDEX(TAB_Leistungen_30[[Tätigkeit]:[Stk.kosten/Kosten bei Stundensatz]],MATCH(TAB_Doku_201910[[#This Row],[Leistung]],TAB_Leistungen_30[Tätigkeit],0),2)</f>
        <v>10</v>
      </c>
      <c r="F40" s="133">
        <f>INDEX(TAB_Leistungen_30[[Tätigkeit]:[Stk.kosten/Kosten bei Stundensatz]],MATCH(TAB_Doku_201910[[#This Row],[Leistung]],TAB_Leistungen_30[Tätigkeit],0),3)*TAB_Doku_201910[[#This Row],[Stk.]]</f>
        <v>5</v>
      </c>
      <c r="G40" s="78" t="s">
        <v>964</v>
      </c>
      <c r="H40" s="134" t="s">
        <v>997</v>
      </c>
    </row>
    <row r="41" spans="1:8" ht="16.2" customHeight="1" x14ac:dyDescent="0.3">
      <c r="A41" s="78" t="s">
        <v>944</v>
      </c>
      <c r="B41" s="133" t="s">
        <v>978</v>
      </c>
      <c r="C41" s="137">
        <v>44453</v>
      </c>
      <c r="D41" s="133">
        <v>1.5</v>
      </c>
      <c r="E41" s="133">
        <f>INDEX(TAB_Leistungen_30[[Tätigkeit]:[Stk.kosten/Kosten bei Stundensatz]],MATCH(TAB_Doku_201910[[#This Row],[Leistung]],TAB_Leistungen_30[Tätigkeit],0),2)</f>
        <v>60</v>
      </c>
      <c r="F41" s="133">
        <f>INDEX(TAB_Leistungen_30[[Tätigkeit]:[Stk.kosten/Kosten bei Stundensatz]],MATCH(TAB_Doku_201910[[#This Row],[Leistung]],TAB_Leistungen_30[Tätigkeit],0),3)*TAB_Doku_201910[[#This Row],[Stk.]]</f>
        <v>45</v>
      </c>
      <c r="G41" s="78" t="s">
        <v>964</v>
      </c>
      <c r="H41" s="134" t="s">
        <v>980</v>
      </c>
    </row>
    <row r="42" spans="1:8" ht="16.2" customHeight="1" x14ac:dyDescent="0.3">
      <c r="A42" s="78" t="s">
        <v>933</v>
      </c>
      <c r="B42" s="133" t="s">
        <v>978</v>
      </c>
      <c r="C42" s="137">
        <v>44453</v>
      </c>
      <c r="D42" s="133">
        <v>2</v>
      </c>
      <c r="E42" s="133">
        <f>INDEX(TAB_Leistungen_30[[Tätigkeit]:[Stk.kosten/Kosten bei Stundensatz]],MATCH(TAB_Doku_201910[[#This Row],[Leistung]],TAB_Leistungen_30[Tätigkeit],0),2)</f>
        <v>60</v>
      </c>
      <c r="F42" s="133">
        <f>INDEX(TAB_Leistungen_30[[Tätigkeit]:[Stk.kosten/Kosten bei Stundensatz]],MATCH(TAB_Doku_201910[[#This Row],[Leistung]],TAB_Leistungen_30[Tätigkeit],0),3)*TAB_Doku_201910[[#This Row],[Stk.]]</f>
        <v>60</v>
      </c>
      <c r="G42" s="78" t="s">
        <v>964</v>
      </c>
      <c r="H42" s="134" t="s">
        <v>993</v>
      </c>
    </row>
    <row r="43" spans="1:8" ht="16.2" customHeight="1" x14ac:dyDescent="0.3">
      <c r="A43" s="78" t="s">
        <v>984</v>
      </c>
      <c r="B43" s="133" t="s">
        <v>48</v>
      </c>
      <c r="C43" s="137">
        <v>44453</v>
      </c>
      <c r="D43" s="133">
        <v>1</v>
      </c>
      <c r="E43" s="133">
        <f>INDEX(TAB_Leistungen_30[[Tätigkeit]:[Stk.kosten/Kosten bei Stundensatz]],MATCH(TAB_Doku_201910[[#This Row],[Leistung]],TAB_Leistungen_30[Tätigkeit],0),2)</f>
        <v>15</v>
      </c>
      <c r="F43" s="133">
        <f>INDEX(TAB_Leistungen_30[[Tätigkeit]:[Stk.kosten/Kosten bei Stundensatz]],MATCH(TAB_Doku_201910[[#This Row],[Leistung]],TAB_Leistungen_30[Tätigkeit],0),3)*TAB_Doku_201910[[#This Row],[Stk.]]</f>
        <v>7.5</v>
      </c>
      <c r="G43" s="78" t="s">
        <v>964</v>
      </c>
      <c r="H43" s="134" t="s">
        <v>992</v>
      </c>
    </row>
    <row r="44" spans="1:8" ht="16.2" customHeight="1" x14ac:dyDescent="0.3">
      <c r="A44" s="78" t="s">
        <v>933</v>
      </c>
      <c r="B44" s="133" t="s">
        <v>978</v>
      </c>
      <c r="C44" s="137">
        <v>44452</v>
      </c>
      <c r="D44" s="133">
        <v>4</v>
      </c>
      <c r="E44" s="133">
        <f>INDEX(TAB_Leistungen_30[[Tätigkeit]:[Stk.kosten/Kosten bei Stundensatz]],MATCH(TAB_Doku_201910[[#This Row],[Leistung]],TAB_Leistungen_30[Tätigkeit],0),2)</f>
        <v>60</v>
      </c>
      <c r="F44" s="133">
        <f>INDEX(TAB_Leistungen_30[[Tätigkeit]:[Stk.kosten/Kosten bei Stundensatz]],MATCH(TAB_Doku_201910[[#This Row],[Leistung]],TAB_Leistungen_30[Tätigkeit],0),3)*TAB_Doku_201910[[#This Row],[Stk.]]</f>
        <v>120</v>
      </c>
      <c r="G44" s="78" t="s">
        <v>964</v>
      </c>
      <c r="H44" s="134" t="s">
        <v>991</v>
      </c>
    </row>
    <row r="45" spans="1:8" ht="16.2" customHeight="1" x14ac:dyDescent="0.3">
      <c r="A45" s="78" t="s">
        <v>965</v>
      </c>
      <c r="B45" s="133" t="s">
        <v>1</v>
      </c>
      <c r="C45" s="137">
        <v>44452</v>
      </c>
      <c r="D45" s="133">
        <v>2</v>
      </c>
      <c r="E45" s="133">
        <f>INDEX(TAB_Leistungen_30[[Tätigkeit]:[Stk.kosten/Kosten bei Stundensatz]],MATCH(TAB_Doku_201910[[#This Row],[Leistung]],TAB_Leistungen_30[Tätigkeit],0),2)</f>
        <v>10</v>
      </c>
      <c r="F45" s="133">
        <f>INDEX(TAB_Leistungen_30[[Tätigkeit]:[Stk.kosten/Kosten bei Stundensatz]],MATCH(TAB_Doku_201910[[#This Row],[Leistung]],TAB_Leistungen_30[Tätigkeit],0),3)*TAB_Doku_201910[[#This Row],[Stk.]]</f>
        <v>10</v>
      </c>
      <c r="G45" s="78" t="s">
        <v>964</v>
      </c>
      <c r="H45" s="134" t="s">
        <v>990</v>
      </c>
    </row>
    <row r="46" spans="1:8" ht="16.2" customHeight="1" x14ac:dyDescent="0.3">
      <c r="A46" s="78" t="s">
        <v>904</v>
      </c>
      <c r="B46" s="133" t="s">
        <v>49</v>
      </c>
      <c r="C46" s="137">
        <v>44449</v>
      </c>
      <c r="D46" s="133">
        <v>1</v>
      </c>
      <c r="E46" s="133">
        <f>INDEX(TAB_Leistungen_30[[Tätigkeit]:[Stk.kosten/Kosten bei Stundensatz]],MATCH(TAB_Doku_201910[[#This Row],[Leistung]],TAB_Leistungen_30[Tätigkeit],0),2)</f>
        <v>30</v>
      </c>
      <c r="F46" s="133">
        <f>INDEX(TAB_Leistungen_30[[Tätigkeit]:[Stk.kosten/Kosten bei Stundensatz]],MATCH(TAB_Doku_201910[[#This Row],[Leistung]],TAB_Leistungen_30[Tätigkeit],0),3)*TAB_Doku_201910[[#This Row],[Stk.]]</f>
        <v>15</v>
      </c>
      <c r="G46" s="78" t="s">
        <v>964</v>
      </c>
      <c r="H46" s="134" t="s">
        <v>989</v>
      </c>
    </row>
    <row r="47" spans="1:8" ht="16.2" customHeight="1" x14ac:dyDescent="0.3">
      <c r="A47" s="78" t="s">
        <v>904</v>
      </c>
      <c r="B47" s="133" t="s">
        <v>48</v>
      </c>
      <c r="C47" s="137">
        <v>44449</v>
      </c>
      <c r="D47" s="133">
        <v>1</v>
      </c>
      <c r="E47" s="133">
        <f>INDEX(TAB_Leistungen_30[[Tätigkeit]:[Stk.kosten/Kosten bei Stundensatz]],MATCH(TAB_Doku_201910[[#This Row],[Leistung]],TAB_Leistungen_30[Tätigkeit],0),2)</f>
        <v>15</v>
      </c>
      <c r="F47" s="133">
        <f>INDEX(TAB_Leistungen_30[[Tätigkeit]:[Stk.kosten/Kosten bei Stundensatz]],MATCH(TAB_Doku_201910[[#This Row],[Leistung]],TAB_Leistungen_30[Tätigkeit],0),3)*TAB_Doku_201910[[#This Row],[Stk.]]</f>
        <v>7.5</v>
      </c>
      <c r="G47" s="78" t="s">
        <v>964</v>
      </c>
      <c r="H47" s="134" t="s">
        <v>988</v>
      </c>
    </row>
    <row r="48" spans="1:8" ht="16.2" customHeight="1" x14ac:dyDescent="0.3">
      <c r="A48" s="78" t="s">
        <v>984</v>
      </c>
      <c r="B48" s="133" t="s">
        <v>48</v>
      </c>
      <c r="C48" s="137">
        <v>44448</v>
      </c>
      <c r="D48" s="133">
        <v>1</v>
      </c>
      <c r="E48" s="133">
        <f>INDEX(TAB_Leistungen_30[[Tätigkeit]:[Stk.kosten/Kosten bei Stundensatz]],MATCH(TAB_Doku_201910[[#This Row],[Leistung]],TAB_Leistungen_30[Tätigkeit],0),2)</f>
        <v>15</v>
      </c>
      <c r="F48" s="133">
        <f>INDEX(TAB_Leistungen_30[[Tätigkeit]:[Stk.kosten/Kosten bei Stundensatz]],MATCH(TAB_Doku_201910[[#This Row],[Leistung]],TAB_Leistungen_30[Tätigkeit],0),3)*TAB_Doku_201910[[#This Row],[Stk.]]</f>
        <v>7.5</v>
      </c>
      <c r="G48" s="78" t="s">
        <v>964</v>
      </c>
      <c r="H48" s="134" t="s">
        <v>986</v>
      </c>
    </row>
    <row r="49" spans="1:8" ht="16.2" customHeight="1" x14ac:dyDescent="0.3">
      <c r="A49" s="78" t="s">
        <v>904</v>
      </c>
      <c r="B49" s="133" t="s">
        <v>978</v>
      </c>
      <c r="C49" s="137">
        <v>44448</v>
      </c>
      <c r="D49" s="133">
        <v>2</v>
      </c>
      <c r="E49" s="133">
        <f>INDEX(TAB_Leistungen_30[[Tätigkeit]:[Stk.kosten/Kosten bei Stundensatz]],MATCH(TAB_Doku_201910[[#This Row],[Leistung]],TAB_Leistungen_30[Tätigkeit],0),2)</f>
        <v>60</v>
      </c>
      <c r="F49" s="133">
        <f>INDEX(TAB_Leistungen_30[[Tätigkeit]:[Stk.kosten/Kosten bei Stundensatz]],MATCH(TAB_Doku_201910[[#This Row],[Leistung]],TAB_Leistungen_30[Tätigkeit],0),3)*TAB_Doku_201910[[#This Row],[Stk.]]</f>
        <v>60</v>
      </c>
      <c r="G49" s="78" t="s">
        <v>964</v>
      </c>
      <c r="H49" s="134" t="s">
        <v>985</v>
      </c>
    </row>
    <row r="50" spans="1:8" ht="16.2" customHeight="1" x14ac:dyDescent="0.3">
      <c r="A50" s="78" t="s">
        <v>904</v>
      </c>
      <c r="B50" s="133" t="s">
        <v>48</v>
      </c>
      <c r="C50" s="137">
        <v>44447</v>
      </c>
      <c r="D50" s="133">
        <v>1</v>
      </c>
      <c r="E50" s="133">
        <f>INDEX(TAB_Leistungen_30[[Tätigkeit]:[Stk.kosten/Kosten bei Stundensatz]],MATCH(TAB_Doku_201910[[#This Row],[Leistung]],TAB_Leistungen_30[Tätigkeit],0),2)</f>
        <v>15</v>
      </c>
      <c r="F50" s="133">
        <f>INDEX(TAB_Leistungen_30[[Tätigkeit]:[Stk.kosten/Kosten bei Stundensatz]],MATCH(TAB_Doku_201910[[#This Row],[Leistung]],TAB_Leistungen_30[Tätigkeit],0),3)*TAB_Doku_201910[[#This Row],[Stk.]]</f>
        <v>7.5</v>
      </c>
      <c r="G50" s="78" t="s">
        <v>964</v>
      </c>
      <c r="H50" s="134" t="s">
        <v>987</v>
      </c>
    </row>
    <row r="51" spans="1:8" ht="16.2" customHeight="1" x14ac:dyDescent="0.3">
      <c r="A51" s="78" t="s">
        <v>933</v>
      </c>
      <c r="B51" s="133" t="s">
        <v>1</v>
      </c>
      <c r="C51" s="131">
        <v>44447</v>
      </c>
      <c r="D51" s="133">
        <v>1</v>
      </c>
      <c r="E51" s="133">
        <f>INDEX(TAB_Leistungen_30[[Tätigkeit]:[Stk.kosten/Kosten bei Stundensatz]],MATCH(TAB_Doku_201910[[#This Row],[Leistung]],TAB_Leistungen_30[Tätigkeit],0),2)</f>
        <v>10</v>
      </c>
      <c r="F51" s="133">
        <f>INDEX(TAB_Leistungen_30[[Tätigkeit]:[Stk.kosten/Kosten bei Stundensatz]],MATCH(TAB_Doku_201910[[#This Row],[Leistung]],TAB_Leistungen_30[Tätigkeit],0),3)*TAB_Doku_201910[[#This Row],[Stk.]]</f>
        <v>5</v>
      </c>
      <c r="G51" s="78" t="s">
        <v>964</v>
      </c>
      <c r="H51" s="134" t="s">
        <v>982</v>
      </c>
    </row>
    <row r="52" spans="1:8" ht="16.2" customHeight="1" x14ac:dyDescent="0.3">
      <c r="A52" s="78" t="s">
        <v>904</v>
      </c>
      <c r="B52" s="133" t="s">
        <v>978</v>
      </c>
      <c r="C52" s="131">
        <v>44447</v>
      </c>
      <c r="D52" s="133">
        <v>1</v>
      </c>
      <c r="E52" s="133">
        <f>INDEX(TAB_Leistungen_30[[Tätigkeit]:[Stk.kosten/Kosten bei Stundensatz]],MATCH(TAB_Doku_201910[[#This Row],[Leistung]],TAB_Leistungen_30[Tätigkeit],0),2)</f>
        <v>60</v>
      </c>
      <c r="F52" s="133">
        <f>INDEX(TAB_Leistungen_30[[Tätigkeit]:[Stk.kosten/Kosten bei Stundensatz]],MATCH(TAB_Doku_201910[[#This Row],[Leistung]],TAB_Leistungen_30[Tätigkeit],0),3)*TAB_Doku_201910[[#This Row],[Stk.]]</f>
        <v>30</v>
      </c>
      <c r="G52" s="78" t="s">
        <v>964</v>
      </c>
      <c r="H52" s="134" t="s">
        <v>981</v>
      </c>
    </row>
    <row r="53" spans="1:8" ht="16.2" customHeight="1" x14ac:dyDescent="0.3">
      <c r="A53" s="78" t="s">
        <v>944</v>
      </c>
      <c r="B53" s="133" t="s">
        <v>978</v>
      </c>
      <c r="C53" s="131">
        <v>44446</v>
      </c>
      <c r="D53" s="133">
        <v>6</v>
      </c>
      <c r="E53" s="133">
        <f>INDEX(TAB_Leistungen_30[[Tätigkeit]:[Stk.kosten/Kosten bei Stundensatz]],MATCH(TAB_Doku_201910[[#This Row],[Leistung]],TAB_Leistungen_30[Tätigkeit],0),2)</f>
        <v>60</v>
      </c>
      <c r="F53" s="133">
        <f>INDEX(TAB_Leistungen_30[[Tätigkeit]:[Stk.kosten/Kosten bei Stundensatz]],MATCH(TAB_Doku_201910[[#This Row],[Leistung]],TAB_Leistungen_30[Tätigkeit],0),3)*TAB_Doku_201910[[#This Row],[Stk.]]</f>
        <v>180</v>
      </c>
      <c r="G53" s="78" t="s">
        <v>977</v>
      </c>
      <c r="H53" s="134" t="s">
        <v>980</v>
      </c>
    </row>
    <row r="54" spans="1:8" ht="16.2" customHeight="1" x14ac:dyDescent="0.3">
      <c r="A54" s="78" t="s">
        <v>944</v>
      </c>
      <c r="B54" s="133" t="s">
        <v>978</v>
      </c>
      <c r="C54" s="137">
        <v>44445</v>
      </c>
      <c r="D54" s="133">
        <v>2</v>
      </c>
      <c r="E54" s="133">
        <f>INDEX(TAB_Leistungen_30[[Tätigkeit]:[Stk.kosten/Kosten bei Stundensatz]],MATCH(TAB_Doku_201910[[#This Row],[Leistung]],TAB_Leistungen_30[Tätigkeit],0),2)</f>
        <v>60</v>
      </c>
      <c r="F54" s="133">
        <f>INDEX(TAB_Leistungen_30[[Tätigkeit]:[Stk.kosten/Kosten bei Stundensatz]],MATCH(TAB_Doku_201910[[#This Row],[Leistung]],TAB_Leistungen_30[Tätigkeit],0),3)*TAB_Doku_201910[[#This Row],[Stk.]]</f>
        <v>60</v>
      </c>
      <c r="G54" s="78" t="s">
        <v>977</v>
      </c>
      <c r="H54" s="134" t="s">
        <v>980</v>
      </c>
    </row>
    <row r="55" spans="1:8" ht="16.2" customHeight="1" x14ac:dyDescent="0.3">
      <c r="A55" s="78" t="s">
        <v>957</v>
      </c>
      <c r="B55" s="133" t="s">
        <v>48</v>
      </c>
      <c r="C55" s="137">
        <v>44445</v>
      </c>
      <c r="D55" s="133">
        <v>1</v>
      </c>
      <c r="E55" s="133">
        <f>INDEX(TAB_Leistungen_30[[Tätigkeit]:[Stk.kosten/Kosten bei Stundensatz]],MATCH(TAB_Doku_201910[[#This Row],[Leistung]],TAB_Leistungen_30[Tätigkeit],0),2)</f>
        <v>15</v>
      </c>
      <c r="F55" s="133">
        <f>INDEX(TAB_Leistungen_30[[Tätigkeit]:[Stk.kosten/Kosten bei Stundensatz]],MATCH(TAB_Doku_201910[[#This Row],[Leistung]],TAB_Leistungen_30[Tätigkeit],0),3)*TAB_Doku_201910[[#This Row],[Stk.]]</f>
        <v>7.5</v>
      </c>
      <c r="G55" s="78" t="s">
        <v>964</v>
      </c>
      <c r="H55" s="158" t="s">
        <v>976</v>
      </c>
    </row>
    <row r="56" spans="1:8" ht="16.2" customHeight="1" x14ac:dyDescent="0.3">
      <c r="A56" s="78" t="s">
        <v>944</v>
      </c>
      <c r="B56" s="133" t="s">
        <v>48</v>
      </c>
      <c r="C56" s="137">
        <v>44445</v>
      </c>
      <c r="D56" s="133">
        <v>1</v>
      </c>
      <c r="E56" s="133">
        <f>INDEX(TAB_Leistungen_30[[Tätigkeit]:[Stk.kosten/Kosten bei Stundensatz]],MATCH(TAB_Doku_201910[[#This Row],[Leistung]],TAB_Leistungen_30[Tätigkeit],0),2)</f>
        <v>15</v>
      </c>
      <c r="F56" s="133">
        <f>INDEX(TAB_Leistungen_30[[Tätigkeit]:[Stk.kosten/Kosten bei Stundensatz]],MATCH(TAB_Doku_201910[[#This Row],[Leistung]],TAB_Leistungen_30[Tätigkeit],0),3)*TAB_Doku_201910[[#This Row],[Stk.]]</f>
        <v>7.5</v>
      </c>
      <c r="G56" s="78" t="s">
        <v>964</v>
      </c>
      <c r="H56" s="134" t="s">
        <v>975</v>
      </c>
    </row>
    <row r="57" spans="1:8" ht="16.2" customHeight="1" x14ac:dyDescent="0.3">
      <c r="A57" s="78" t="s">
        <v>957</v>
      </c>
      <c r="B57" s="133" t="s">
        <v>48</v>
      </c>
      <c r="C57" s="137">
        <v>44445</v>
      </c>
      <c r="D57" s="133">
        <v>1</v>
      </c>
      <c r="E57" s="133">
        <f>INDEX(TAB_Leistungen_30[[Tätigkeit]:[Stk.kosten/Kosten bei Stundensatz]],MATCH(TAB_Doku_201910[[#This Row],[Leistung]],TAB_Leistungen_30[Tätigkeit],0),2)</f>
        <v>15</v>
      </c>
      <c r="F57" s="133">
        <f>INDEX(TAB_Leistungen_30[[Tätigkeit]:[Stk.kosten/Kosten bei Stundensatz]],MATCH(TAB_Doku_201910[[#This Row],[Leistung]],TAB_Leistungen_30[Tätigkeit],0),3)*TAB_Doku_201910[[#This Row],[Stk.]]</f>
        <v>7.5</v>
      </c>
      <c r="G57" s="78" t="s">
        <v>964</v>
      </c>
      <c r="H57" s="134" t="s">
        <v>974</v>
      </c>
    </row>
    <row r="58" spans="1:8" ht="16.2" customHeight="1" x14ac:dyDescent="0.3">
      <c r="A58" s="78" t="s">
        <v>965</v>
      </c>
      <c r="B58" s="133" t="s">
        <v>1</v>
      </c>
      <c r="C58" s="137">
        <v>44445</v>
      </c>
      <c r="D58" s="133">
        <v>2</v>
      </c>
      <c r="E58" s="133">
        <f>INDEX(TAB_Leistungen_30[[Tätigkeit]:[Stk.kosten/Kosten bei Stundensatz]],MATCH(TAB_Doku_201910[[#This Row],[Leistung]],TAB_Leistungen_30[Tätigkeit],0),2)</f>
        <v>10</v>
      </c>
      <c r="F58" s="133">
        <f>INDEX(TAB_Leistungen_30[[Tätigkeit]:[Stk.kosten/Kosten bei Stundensatz]],MATCH(TAB_Doku_201910[[#This Row],[Leistung]],TAB_Leistungen_30[Tätigkeit],0),3)*TAB_Doku_201910[[#This Row],[Stk.]]</f>
        <v>10</v>
      </c>
      <c r="G58" s="78" t="s">
        <v>964</v>
      </c>
      <c r="H58" s="134" t="s">
        <v>983</v>
      </c>
    </row>
    <row r="59" spans="1:8" ht="16.2" customHeight="1" x14ac:dyDescent="0.3">
      <c r="A59" s="78" t="s">
        <v>965</v>
      </c>
      <c r="B59" s="133" t="s">
        <v>140</v>
      </c>
      <c r="C59" s="137">
        <v>44445</v>
      </c>
      <c r="D59" s="133">
        <v>2</v>
      </c>
      <c r="E59" s="133">
        <f>INDEX(TAB_Leistungen_30[[Tätigkeit]:[Stk.kosten/Kosten bei Stundensatz]],MATCH(TAB_Doku_201910[[#This Row],[Leistung]],TAB_Leistungen_30[Tätigkeit],0),2)</f>
        <v>5</v>
      </c>
      <c r="F59" s="133">
        <f>INDEX(TAB_Leistungen_30[[Tätigkeit]:[Stk.kosten/Kosten bei Stundensatz]],MATCH(TAB_Doku_201910[[#This Row],[Leistung]],TAB_Leistungen_30[Tätigkeit],0),3)*TAB_Doku_201910[[#This Row],[Stk.]]</f>
        <v>5</v>
      </c>
      <c r="G59" s="78" t="s">
        <v>964</v>
      </c>
      <c r="H59" s="132" t="s">
        <v>973</v>
      </c>
    </row>
    <row r="60" spans="1:8" ht="16.2" customHeight="1" x14ac:dyDescent="0.3">
      <c r="A60" s="78" t="s">
        <v>904</v>
      </c>
      <c r="B60" s="133" t="s">
        <v>48</v>
      </c>
      <c r="C60" s="137">
        <v>44445</v>
      </c>
      <c r="D60" s="133">
        <v>1</v>
      </c>
      <c r="E60" s="133">
        <f>INDEX(TAB_Leistungen_30[[Tätigkeit]:[Stk.kosten/Kosten bei Stundensatz]],MATCH(TAB_Doku_201910[[#This Row],[Leistung]],TAB_Leistungen_30[Tätigkeit],0),2)</f>
        <v>15</v>
      </c>
      <c r="F60" s="133">
        <f>INDEX(TAB_Leistungen_30[[Tätigkeit]:[Stk.kosten/Kosten bei Stundensatz]],MATCH(TAB_Doku_201910[[#This Row],[Leistung]],TAB_Leistungen_30[Tätigkeit],0),3)*TAB_Doku_201910[[#This Row],[Stk.]]</f>
        <v>7.5</v>
      </c>
      <c r="G60" s="78" t="s">
        <v>964</v>
      </c>
      <c r="H60" s="134" t="s">
        <v>972</v>
      </c>
    </row>
    <row r="61" spans="1:8" ht="16.2" customHeight="1" x14ac:dyDescent="0.3">
      <c r="A61" s="78" t="s">
        <v>904</v>
      </c>
      <c r="B61" s="133" t="s">
        <v>48</v>
      </c>
      <c r="C61" s="137">
        <v>44440</v>
      </c>
      <c r="D61" s="133">
        <v>1</v>
      </c>
      <c r="E61" s="133">
        <f>INDEX(TAB_Leistungen_30[[Tätigkeit]:[Stk.kosten/Kosten bei Stundensatz]],MATCH(TAB_Doku_201910[[#This Row],[Leistung]],TAB_Leistungen_30[Tätigkeit],0),2)</f>
        <v>15</v>
      </c>
      <c r="F61" s="133">
        <f>INDEX(TAB_Leistungen_30[[Tätigkeit]:[Stk.kosten/Kosten bei Stundensatz]],MATCH(TAB_Doku_201910[[#This Row],[Leistung]],TAB_Leistungen_30[Tätigkeit],0),3)*TAB_Doku_201910[[#This Row],[Stk.]]</f>
        <v>7.5</v>
      </c>
      <c r="G61" s="78" t="s">
        <v>964</v>
      </c>
      <c r="H61" s="134" t="s">
        <v>971</v>
      </c>
    </row>
    <row r="62" spans="1:8" ht="16.2" customHeight="1" x14ac:dyDescent="0.3">
      <c r="A62" s="78" t="s">
        <v>957</v>
      </c>
      <c r="B62" s="133" t="s">
        <v>1</v>
      </c>
      <c r="C62" s="137">
        <v>44440</v>
      </c>
      <c r="D62" s="133">
        <v>4</v>
      </c>
      <c r="E62" s="133">
        <f>INDEX(TAB_Leistungen_30[[Tätigkeit]:[Stk.kosten/Kosten bei Stundensatz]],MATCH(TAB_Doku_201910[[#This Row],[Leistung]],TAB_Leistungen_30[Tätigkeit],0),2)</f>
        <v>10</v>
      </c>
      <c r="F62" s="133">
        <f>INDEX(TAB_Leistungen_30[[Tätigkeit]:[Stk.kosten/Kosten bei Stundensatz]],MATCH(TAB_Doku_201910[[#This Row],[Leistung]],TAB_Leistungen_30[Tätigkeit],0),3)*TAB_Doku_201910[[#This Row],[Stk.]]</f>
        <v>20</v>
      </c>
      <c r="G62" s="78" t="s">
        <v>964</v>
      </c>
      <c r="H62" s="134" t="s">
        <v>970</v>
      </c>
    </row>
    <row r="63" spans="1:8" ht="16.2" customHeight="1" x14ac:dyDescent="0.3">
      <c r="A63" s="78" t="s">
        <v>944</v>
      </c>
      <c r="B63" s="133" t="s">
        <v>1</v>
      </c>
      <c r="C63" s="137">
        <v>44440</v>
      </c>
      <c r="D63" s="133">
        <v>3</v>
      </c>
      <c r="E63" s="133">
        <f>INDEX(TAB_Leistungen_30[[Tätigkeit]:[Stk.kosten/Kosten bei Stundensatz]],MATCH(TAB_Doku_201910[[#This Row],[Leistung]],TAB_Leistungen_30[Tätigkeit],0),2)</f>
        <v>10</v>
      </c>
      <c r="F63" s="133">
        <f>INDEX(TAB_Leistungen_30[[Tätigkeit]:[Stk.kosten/Kosten bei Stundensatz]],MATCH(TAB_Doku_201910[[#This Row],[Leistung]],TAB_Leistungen_30[Tätigkeit],0),3)*TAB_Doku_201910[[#This Row],[Stk.]]</f>
        <v>15</v>
      </c>
      <c r="G63" s="78" t="s">
        <v>964</v>
      </c>
      <c r="H63" s="134" t="s">
        <v>969</v>
      </c>
    </row>
    <row r="64" spans="1:8" ht="16.2" customHeight="1" x14ac:dyDescent="0.3">
      <c r="A64" s="78" t="s">
        <v>904</v>
      </c>
      <c r="B64" s="133" t="s">
        <v>1</v>
      </c>
      <c r="C64" s="137">
        <v>44440</v>
      </c>
      <c r="D64" s="133">
        <v>1</v>
      </c>
      <c r="E64" s="133">
        <f>INDEX(TAB_Leistungen_30[[Tätigkeit]:[Stk.kosten/Kosten bei Stundensatz]],MATCH(TAB_Doku_201910[[#This Row],[Leistung]],TAB_Leistungen_30[Tätigkeit],0),2)</f>
        <v>10</v>
      </c>
      <c r="F64" s="133">
        <f>INDEX(TAB_Leistungen_30[[Tätigkeit]:[Stk.kosten/Kosten bei Stundensatz]],MATCH(TAB_Doku_201910[[#This Row],[Leistung]],TAB_Leistungen_30[Tätigkeit],0),3)*TAB_Doku_201910[[#This Row],[Stk.]]</f>
        <v>5</v>
      </c>
      <c r="G64" s="78" t="s">
        <v>964</v>
      </c>
      <c r="H64" s="134" t="s">
        <v>968</v>
      </c>
    </row>
    <row r="65" spans="1:8" ht="16.2" customHeight="1" x14ac:dyDescent="0.3">
      <c r="A65" s="78" t="s">
        <v>904</v>
      </c>
      <c r="B65" s="133" t="s">
        <v>13</v>
      </c>
      <c r="C65" s="137">
        <v>44440</v>
      </c>
      <c r="D65" s="133">
        <v>0.25</v>
      </c>
      <c r="E65" s="133">
        <f>INDEX(TAB_Leistungen_30[[Tätigkeit]:[Stk.kosten/Kosten bei Stundensatz]],MATCH(TAB_Doku_201910[[#This Row],[Leistung]],TAB_Leistungen_30[Tätigkeit],0),2)</f>
        <v>60</v>
      </c>
      <c r="F65" s="133">
        <f>INDEX(TAB_Leistungen_30[[Tätigkeit]:[Stk.kosten/Kosten bei Stundensatz]],MATCH(TAB_Doku_201910[[#This Row],[Leistung]],TAB_Leistungen_30[Tätigkeit],0),3)*TAB_Doku_201910[[#This Row],[Stk.]]</f>
        <v>7.5</v>
      </c>
      <c r="G65" s="78" t="s">
        <v>964</v>
      </c>
      <c r="H65" s="158" t="s">
        <v>967</v>
      </c>
    </row>
    <row r="66" spans="1:8" ht="16.2" customHeight="1" x14ac:dyDescent="0.3">
      <c r="A66" s="78" t="s">
        <v>965</v>
      </c>
      <c r="B66" s="133" t="s">
        <v>13</v>
      </c>
      <c r="C66" s="137">
        <v>44440</v>
      </c>
      <c r="D66" s="133">
        <v>0.25</v>
      </c>
      <c r="E66" s="133">
        <f>INDEX(TAB_Leistungen_30[[Tätigkeit]:[Stk.kosten/Kosten bei Stundensatz]],MATCH(TAB_Doku_201910[[#This Row],[Leistung]],TAB_Leistungen_30[Tätigkeit],0),2)</f>
        <v>60</v>
      </c>
      <c r="F66" s="133">
        <f>INDEX(TAB_Leistungen_30[[Tätigkeit]:[Stk.kosten/Kosten bei Stundensatz]],MATCH(TAB_Doku_201910[[#This Row],[Leistung]],TAB_Leistungen_30[Tätigkeit],0),3)*TAB_Doku_201910[[#This Row],[Stk.]]</f>
        <v>7.5</v>
      </c>
      <c r="G66" s="78" t="s">
        <v>964</v>
      </c>
      <c r="H66" s="134" t="s">
        <v>966</v>
      </c>
    </row>
    <row r="67" spans="1:8" ht="16.2" customHeight="1" x14ac:dyDescent="0.3">
      <c r="A67" s="78" t="s">
        <v>944</v>
      </c>
      <c r="B67" s="133" t="s">
        <v>978</v>
      </c>
      <c r="C67" s="137">
        <v>44438</v>
      </c>
      <c r="D67" s="133">
        <v>24</v>
      </c>
      <c r="E67" s="133">
        <f>INDEX(TAB_Leistungen_30[[Tätigkeit]:[Stk.kosten/Kosten bei Stundensatz]],MATCH(TAB_Doku_201910[[#This Row],[Leistung]],TAB_Leistungen_30[Tätigkeit],0),2)</f>
        <v>60</v>
      </c>
      <c r="F67" s="133">
        <f>INDEX(TAB_Leistungen_30[[Tätigkeit]:[Stk.kosten/Kosten bei Stundensatz]],MATCH(TAB_Doku_201910[[#This Row],[Leistung]],TAB_Leistungen_30[Tätigkeit],0),3)*TAB_Doku_201910[[#This Row],[Stk.]]</f>
        <v>720</v>
      </c>
      <c r="G67" s="78" t="s">
        <v>977</v>
      </c>
      <c r="H67" s="134" t="s">
        <v>979</v>
      </c>
    </row>
    <row r="68" spans="1:8" ht="16.2" customHeight="1" x14ac:dyDescent="0.3">
      <c r="A68" s="78" t="s">
        <v>933</v>
      </c>
      <c r="B68" s="133" t="s">
        <v>48</v>
      </c>
      <c r="C68" s="137">
        <v>44438</v>
      </c>
      <c r="D68" s="133">
        <v>1</v>
      </c>
      <c r="E68" s="133">
        <f>INDEX(TAB_Leistungen_30[[Tätigkeit]:[Stk.kosten/Kosten bei Stundensatz]],MATCH(TAB_Doku_201910[[#This Row],[Leistung]],TAB_Leistungen_30[Tätigkeit],0),2)</f>
        <v>15</v>
      </c>
      <c r="F68" s="133">
        <f>INDEX(TAB_Leistungen_30[[Tätigkeit]:[Stk.kosten/Kosten bei Stundensatz]],MATCH(TAB_Doku_201910[[#This Row],[Leistung]],TAB_Leistungen_30[Tätigkeit],0),3)*TAB_Doku_201910[[#This Row],[Stk.]]</f>
        <v>7.5</v>
      </c>
      <c r="G68" s="78" t="s">
        <v>964</v>
      </c>
      <c r="H68" s="134" t="s">
        <v>505</v>
      </c>
    </row>
    <row r="69" spans="1:8" ht="16.2" customHeight="1" x14ac:dyDescent="0.3">
      <c r="A69" s="78" t="s">
        <v>933</v>
      </c>
      <c r="B69" s="133" t="s">
        <v>946</v>
      </c>
      <c r="C69" s="137">
        <v>44438</v>
      </c>
      <c r="D69" s="133">
        <v>2</v>
      </c>
      <c r="E69" s="133">
        <f>INDEX(TAB_Leistungen_30[[Tätigkeit]:[Stk.kosten/Kosten bei Stundensatz]],MATCH(TAB_Doku_201910[[#This Row],[Leistung]],TAB_Leistungen_30[Tätigkeit],0),2)</f>
        <v>60</v>
      </c>
      <c r="F69" s="133">
        <f>INDEX(TAB_Leistungen_30[[Tätigkeit]:[Stk.kosten/Kosten bei Stundensatz]],MATCH(TAB_Doku_201910[[#This Row],[Leistung]],TAB_Leistungen_30[Tätigkeit],0),3)*TAB_Doku_201910[[#This Row],[Stk.]]</f>
        <v>60</v>
      </c>
      <c r="G69" s="78" t="s">
        <v>964</v>
      </c>
      <c r="H69" s="132" t="s">
        <v>962</v>
      </c>
    </row>
    <row r="70" spans="1:8" ht="16.2" customHeight="1" x14ac:dyDescent="0.3">
      <c r="A70" s="78" t="s">
        <v>960</v>
      </c>
      <c r="B70" s="133" t="s">
        <v>49</v>
      </c>
      <c r="C70" s="137">
        <v>44438</v>
      </c>
      <c r="D70" s="133">
        <v>1</v>
      </c>
      <c r="E70" s="133">
        <f>INDEX(TAB_Leistungen_30[[Tätigkeit]:[Stk.kosten/Kosten bei Stundensatz]],MATCH(TAB_Doku_201910[[#This Row],[Leistung]],TAB_Leistungen_30[Tätigkeit],0),2)</f>
        <v>30</v>
      </c>
      <c r="F70" s="133">
        <f>INDEX(TAB_Leistungen_30[[Tätigkeit]:[Stk.kosten/Kosten bei Stundensatz]],MATCH(TAB_Doku_201910[[#This Row],[Leistung]],TAB_Leistungen_30[Tätigkeit],0),3)*TAB_Doku_201910[[#This Row],[Stk.]]</f>
        <v>15</v>
      </c>
      <c r="G70" s="78" t="s">
        <v>964</v>
      </c>
      <c r="H70" s="134" t="s">
        <v>961</v>
      </c>
    </row>
    <row r="71" spans="1:8" ht="16.2" customHeight="1" x14ac:dyDescent="0.3">
      <c r="A71" s="78" t="s">
        <v>952</v>
      </c>
      <c r="B71" s="133" t="s">
        <v>48</v>
      </c>
      <c r="C71" s="137">
        <v>44438</v>
      </c>
      <c r="D71" s="133">
        <v>1</v>
      </c>
      <c r="E71" s="133">
        <f>INDEX(TAB_Leistungen_30[[Tätigkeit]:[Stk.kosten/Kosten bei Stundensatz]],MATCH(TAB_Doku_201910[[#This Row],[Leistung]],TAB_Leistungen_30[Tätigkeit],0),2)</f>
        <v>15</v>
      </c>
      <c r="F71" s="133">
        <f>INDEX(TAB_Leistungen_30[[Tätigkeit]:[Stk.kosten/Kosten bei Stundensatz]],MATCH(TAB_Doku_201910[[#This Row],[Leistung]],TAB_Leistungen_30[Tätigkeit],0),3)*TAB_Doku_201910[[#This Row],[Stk.]]</f>
        <v>7.5</v>
      </c>
      <c r="G71" s="78" t="s">
        <v>964</v>
      </c>
      <c r="H71" s="134" t="s">
        <v>955</v>
      </c>
    </row>
    <row r="72" spans="1:8" ht="16.2" customHeight="1" x14ac:dyDescent="0.3">
      <c r="A72" s="78" t="s">
        <v>960</v>
      </c>
      <c r="B72" s="133" t="s">
        <v>1</v>
      </c>
      <c r="C72" s="137">
        <v>44435</v>
      </c>
      <c r="D72" s="133">
        <v>1</v>
      </c>
      <c r="E72" s="133">
        <f>INDEX(TAB_Leistungen_30[[Tätigkeit]:[Stk.kosten/Kosten bei Stundensatz]],MATCH(TAB_Doku_201910[[#This Row],[Leistung]],TAB_Leistungen_30[Tätigkeit],0),2)</f>
        <v>10</v>
      </c>
      <c r="F72" s="133">
        <f>INDEX(TAB_Leistungen_30[[Tätigkeit]:[Stk.kosten/Kosten bei Stundensatz]],MATCH(TAB_Doku_201910[[#This Row],[Leistung]],TAB_Leistungen_30[Tätigkeit],0),3)*TAB_Doku_201910[[#This Row],[Stk.]]</f>
        <v>5</v>
      </c>
      <c r="G72" s="78" t="s">
        <v>964</v>
      </c>
      <c r="H72" s="134" t="s">
        <v>963</v>
      </c>
    </row>
    <row r="73" spans="1:8" ht="16.2" customHeight="1" x14ac:dyDescent="0.3">
      <c r="A73" s="78" t="s">
        <v>952</v>
      </c>
      <c r="B73" s="133" t="s">
        <v>1</v>
      </c>
      <c r="C73" s="137">
        <v>44432</v>
      </c>
      <c r="D73" s="133">
        <v>1</v>
      </c>
      <c r="E73" s="133">
        <f>INDEX(TAB_Leistungen_30[[Tätigkeit]:[Stk.kosten/Kosten bei Stundensatz]],MATCH(TAB_Doku_201910[[#This Row],[Leistung]],TAB_Leistungen_30[Tätigkeit],0),2)</f>
        <v>10</v>
      </c>
      <c r="F73" s="133">
        <f>INDEX(TAB_Leistungen_30[[Tätigkeit]:[Stk.kosten/Kosten bei Stundensatz]],MATCH(TAB_Doku_201910[[#This Row],[Leistung]],TAB_Leistungen_30[Tätigkeit],0),3)*TAB_Doku_201910[[#This Row],[Stk.]]</f>
        <v>5</v>
      </c>
      <c r="G73" s="78" t="s">
        <v>964</v>
      </c>
      <c r="H73" s="134" t="s">
        <v>953</v>
      </c>
    </row>
    <row r="74" spans="1:8" ht="16.2" customHeight="1" x14ac:dyDescent="0.3">
      <c r="A74" s="78" t="s">
        <v>952</v>
      </c>
      <c r="B74" s="133" t="s">
        <v>140</v>
      </c>
      <c r="C74" s="137">
        <v>44431</v>
      </c>
      <c r="D74" s="133">
        <v>1</v>
      </c>
      <c r="E74" s="133">
        <f>INDEX(TAB_Leistungen_30[[Tätigkeit]:[Stk.kosten/Kosten bei Stundensatz]],MATCH(TAB_Doku_201910[[#This Row],[Leistung]],TAB_Leistungen_30[Tätigkeit],0),2)</f>
        <v>5</v>
      </c>
      <c r="F74" s="133">
        <f>INDEX(TAB_Leistungen_30[[Tätigkeit]:[Stk.kosten/Kosten bei Stundensatz]],MATCH(TAB_Doku_201910[[#This Row],[Leistung]],TAB_Leistungen_30[Tätigkeit],0),3)*TAB_Doku_201910[[#This Row],[Stk.]]</f>
        <v>2.5</v>
      </c>
      <c r="G74" s="78" t="s">
        <v>964</v>
      </c>
      <c r="H74" s="134" t="s">
        <v>954</v>
      </c>
    </row>
    <row r="75" spans="1:8" ht="16.2" customHeight="1" x14ac:dyDescent="0.3">
      <c r="A75" s="78" t="s">
        <v>957</v>
      </c>
      <c r="B75" s="133" t="s">
        <v>48</v>
      </c>
      <c r="C75" s="137">
        <v>44430</v>
      </c>
      <c r="D75" s="133">
        <v>2</v>
      </c>
      <c r="E75" s="133">
        <f>INDEX(TAB_Leistungen_30[[Tätigkeit]:[Stk.kosten/Kosten bei Stundensatz]],MATCH(TAB_Doku_201910[[#This Row],[Leistung]],TAB_Leistungen_30[Tätigkeit],0),2)</f>
        <v>15</v>
      </c>
      <c r="F75" s="133">
        <f>INDEX(TAB_Leistungen_30[[Tätigkeit]:[Stk.kosten/Kosten bei Stundensatz]],MATCH(TAB_Doku_201910[[#This Row],[Leistung]],TAB_Leistungen_30[Tätigkeit],0),3)*TAB_Doku_201910[[#This Row],[Stk.]]</f>
        <v>15</v>
      </c>
      <c r="G75" s="78" t="s">
        <v>964</v>
      </c>
      <c r="H75" s="134" t="s">
        <v>958</v>
      </c>
    </row>
    <row r="76" spans="1:8" ht="16.2" customHeight="1" x14ac:dyDescent="0.3">
      <c r="A76" s="78" t="s">
        <v>904</v>
      </c>
      <c r="B76" s="133" t="s">
        <v>49</v>
      </c>
      <c r="C76" s="137">
        <v>44428</v>
      </c>
      <c r="D76" s="133">
        <v>1</v>
      </c>
      <c r="E76" s="133">
        <f>INDEX(TAB_Leistungen_30[[Tätigkeit]:[Stk.kosten/Kosten bei Stundensatz]],MATCH(TAB_Doku_201910[[#This Row],[Leistung]],TAB_Leistungen_30[Tätigkeit],0),2)</f>
        <v>30</v>
      </c>
      <c r="F76" s="133">
        <f>INDEX(TAB_Leistungen_30[[Tätigkeit]:[Stk.kosten/Kosten bei Stundensatz]],MATCH(TAB_Doku_201910[[#This Row],[Leistung]],TAB_Leistungen_30[Tätigkeit],0),3)*TAB_Doku_201910[[#This Row],[Stk.]]</f>
        <v>15</v>
      </c>
      <c r="G76" s="78" t="s">
        <v>964</v>
      </c>
      <c r="H76" s="134" t="s">
        <v>956</v>
      </c>
    </row>
    <row r="77" spans="1:8" ht="16.2" customHeight="1" x14ac:dyDescent="0.3">
      <c r="A77" s="78" t="s">
        <v>933</v>
      </c>
      <c r="B77" s="133" t="s">
        <v>48</v>
      </c>
      <c r="C77" s="137">
        <v>44427</v>
      </c>
      <c r="D77" s="133">
        <v>1</v>
      </c>
      <c r="E77" s="133">
        <f>INDEX(TAB_Leistungen_30[[Tätigkeit]:[Stk.kosten/Kosten bei Stundensatz]],MATCH(TAB_Doku_201910[[#This Row],[Leistung]],TAB_Leistungen_30[Tätigkeit],0),2)</f>
        <v>15</v>
      </c>
      <c r="F77" s="133">
        <f>INDEX(TAB_Leistungen_30[[Tätigkeit]:[Stk.kosten/Kosten bei Stundensatz]],MATCH(TAB_Doku_201910[[#This Row],[Leistung]],TAB_Leistungen_30[Tätigkeit],0),3)*TAB_Doku_201910[[#This Row],[Stk.]]</f>
        <v>7.5</v>
      </c>
      <c r="G77" s="78" t="s">
        <v>964</v>
      </c>
      <c r="H77" s="134" t="s">
        <v>951</v>
      </c>
    </row>
    <row r="78" spans="1:8" ht="16.2" customHeight="1" x14ac:dyDescent="0.3">
      <c r="A78" s="78" t="s">
        <v>933</v>
      </c>
      <c r="B78" s="133" t="s">
        <v>22</v>
      </c>
      <c r="C78" s="137">
        <v>44427</v>
      </c>
      <c r="D78" s="133">
        <v>1</v>
      </c>
      <c r="E78" s="133">
        <f>INDEX(TAB_Leistungen_30[[Tätigkeit]:[Stk.kosten/Kosten bei Stundensatz]],MATCH(TAB_Doku_201910[[#This Row],[Leistung]],TAB_Leistungen_30[Tätigkeit],0),2)</f>
        <v>60</v>
      </c>
      <c r="F78" s="133">
        <f>INDEX(TAB_Leistungen_30[[Tätigkeit]:[Stk.kosten/Kosten bei Stundensatz]],MATCH(TAB_Doku_201910[[#This Row],[Leistung]],TAB_Leistungen_30[Tätigkeit],0),3)*TAB_Doku_201910[[#This Row],[Stk.]]</f>
        <v>30</v>
      </c>
      <c r="G78" s="78" t="s">
        <v>964</v>
      </c>
      <c r="H78" s="134" t="s">
        <v>950</v>
      </c>
    </row>
    <row r="79" spans="1:8" ht="16.2" customHeight="1" x14ac:dyDescent="0.3">
      <c r="A79" s="78" t="s">
        <v>904</v>
      </c>
      <c r="B79" s="133" t="s">
        <v>1</v>
      </c>
      <c r="C79" s="137">
        <v>44427</v>
      </c>
      <c r="D79" s="133">
        <v>3</v>
      </c>
      <c r="E79" s="133">
        <f>INDEX(TAB_Leistungen_30[[Tätigkeit]:[Stk.kosten/Kosten bei Stundensatz]],MATCH(TAB_Doku_201910[[#This Row],[Leistung]],TAB_Leistungen_30[Tätigkeit],0),2)</f>
        <v>10</v>
      </c>
      <c r="F79" s="133">
        <f>INDEX(TAB_Leistungen_30[[Tätigkeit]:[Stk.kosten/Kosten bei Stundensatz]],MATCH(TAB_Doku_201910[[#This Row],[Leistung]],TAB_Leistungen_30[Tätigkeit],0),3)*TAB_Doku_201910[[#This Row],[Stk.]]</f>
        <v>15</v>
      </c>
      <c r="G79" s="78" t="s">
        <v>964</v>
      </c>
      <c r="H79" s="134" t="s">
        <v>948</v>
      </c>
    </row>
    <row r="80" spans="1:8" ht="16.2" customHeight="1" x14ac:dyDescent="0.3">
      <c r="A80" s="78" t="s">
        <v>933</v>
      </c>
      <c r="B80" s="133" t="s">
        <v>1</v>
      </c>
      <c r="C80" s="137">
        <v>44426</v>
      </c>
      <c r="D80" s="133">
        <v>2</v>
      </c>
      <c r="E80" s="133">
        <f>INDEX(TAB_Leistungen_30[[Tätigkeit]:[Stk.kosten/Kosten bei Stundensatz]],MATCH(TAB_Doku_201910[[#This Row],[Leistung]],TAB_Leistungen_30[Tätigkeit],0),2)</f>
        <v>10</v>
      </c>
      <c r="F80" s="133">
        <f>INDEX(TAB_Leistungen_30[[Tätigkeit]:[Stk.kosten/Kosten bei Stundensatz]],MATCH(TAB_Doku_201910[[#This Row],[Leistung]],TAB_Leistungen_30[Tätigkeit],0),3)*TAB_Doku_201910[[#This Row],[Stk.]]</f>
        <v>10</v>
      </c>
      <c r="G80" s="78" t="s">
        <v>964</v>
      </c>
      <c r="H80" s="134" t="s">
        <v>949</v>
      </c>
    </row>
    <row r="81" spans="1:8" ht="16.2" customHeight="1" x14ac:dyDescent="0.3">
      <c r="A81" s="78" t="s">
        <v>509</v>
      </c>
      <c r="B81" s="133" t="s">
        <v>140</v>
      </c>
      <c r="C81" s="137">
        <v>44426</v>
      </c>
      <c r="D81" s="133">
        <v>1</v>
      </c>
      <c r="E81" s="133">
        <f>INDEX(TAB_Leistungen_30[[Tätigkeit]:[Stk.kosten/Kosten bei Stundensatz]],MATCH(TAB_Doku_201910[[#This Row],[Leistung]],TAB_Leistungen_30[Tätigkeit],0),2)</f>
        <v>5</v>
      </c>
      <c r="F81" s="133">
        <f>INDEX(TAB_Leistungen_30[[Tätigkeit]:[Stk.kosten/Kosten bei Stundensatz]],MATCH(TAB_Doku_201910[[#This Row],[Leistung]],TAB_Leistungen_30[Tätigkeit],0),3)*TAB_Doku_201910[[#This Row],[Stk.]]</f>
        <v>2.5</v>
      </c>
      <c r="G81" s="78" t="s">
        <v>964</v>
      </c>
      <c r="H81" s="134" t="s">
        <v>931</v>
      </c>
    </row>
    <row r="82" spans="1:8" ht="16.2" customHeight="1" x14ac:dyDescent="0.3">
      <c r="A82" s="78" t="s">
        <v>509</v>
      </c>
      <c r="B82" s="133" t="s">
        <v>48</v>
      </c>
      <c r="C82" s="137">
        <v>44426</v>
      </c>
      <c r="D82" s="133">
        <v>1</v>
      </c>
      <c r="E82" s="133">
        <f>INDEX(TAB_Leistungen_30[[Tätigkeit]:[Stk.kosten/Kosten bei Stundensatz]],MATCH(TAB_Doku_201910[[#This Row],[Leistung]],TAB_Leistungen_30[Tätigkeit],0),2)</f>
        <v>15</v>
      </c>
      <c r="F82" s="133">
        <f>INDEX(TAB_Leistungen_30[[Tätigkeit]:[Stk.kosten/Kosten bei Stundensatz]],MATCH(TAB_Doku_201910[[#This Row],[Leistung]],TAB_Leistungen_30[Tätigkeit],0),3)*TAB_Doku_201910[[#This Row],[Stk.]]</f>
        <v>7.5</v>
      </c>
      <c r="G82" s="78" t="s">
        <v>964</v>
      </c>
      <c r="H82" s="134" t="s">
        <v>931</v>
      </c>
    </row>
    <row r="83" spans="1:8" ht="16.2" customHeight="1" x14ac:dyDescent="0.3">
      <c r="A83" s="78" t="s">
        <v>933</v>
      </c>
      <c r="B83" s="133" t="s">
        <v>48</v>
      </c>
      <c r="C83" s="137">
        <v>44426</v>
      </c>
      <c r="D83" s="133">
        <v>3</v>
      </c>
      <c r="E83" s="133">
        <f>INDEX(TAB_Leistungen_30[[Tätigkeit]:[Stk.kosten/Kosten bei Stundensatz]],MATCH(TAB_Doku_201910[[#This Row],[Leistung]],TAB_Leistungen_30[Tätigkeit],0),2)</f>
        <v>15</v>
      </c>
      <c r="F83" s="133">
        <f>INDEX(TAB_Leistungen_30[[Tätigkeit]:[Stk.kosten/Kosten bei Stundensatz]],MATCH(TAB_Doku_201910[[#This Row],[Leistung]],TAB_Leistungen_30[Tätigkeit],0),3)*TAB_Doku_201910[[#This Row],[Stk.]]</f>
        <v>22.5</v>
      </c>
      <c r="G83" s="78" t="s">
        <v>964</v>
      </c>
      <c r="H83" s="134" t="s">
        <v>940</v>
      </c>
    </row>
    <row r="84" spans="1:8" ht="16.2" customHeight="1" x14ac:dyDescent="0.3">
      <c r="A84" s="78" t="s">
        <v>904</v>
      </c>
      <c r="B84" s="133" t="s">
        <v>1</v>
      </c>
      <c r="C84" s="137">
        <v>44426</v>
      </c>
      <c r="D84" s="133">
        <v>2</v>
      </c>
      <c r="E84" s="133">
        <f>INDEX(TAB_Leistungen_30[[Tätigkeit]:[Stk.kosten/Kosten bei Stundensatz]],MATCH(TAB_Doku_201910[[#This Row],[Leistung]],TAB_Leistungen_30[Tätigkeit],0),2)</f>
        <v>10</v>
      </c>
      <c r="F84" s="133">
        <f>INDEX(TAB_Leistungen_30[[Tätigkeit]:[Stk.kosten/Kosten bei Stundensatz]],MATCH(TAB_Doku_201910[[#This Row],[Leistung]],TAB_Leistungen_30[Tätigkeit],0),3)*TAB_Doku_201910[[#This Row],[Stk.]]</f>
        <v>10</v>
      </c>
      <c r="G84" s="78" t="s">
        <v>964</v>
      </c>
      <c r="H84" s="134" t="s">
        <v>932</v>
      </c>
    </row>
    <row r="85" spans="1:8" ht="16.2" customHeight="1" x14ac:dyDescent="0.3">
      <c r="A85" s="78" t="s">
        <v>944</v>
      </c>
      <c r="B85" s="133" t="s">
        <v>2</v>
      </c>
      <c r="C85" s="137">
        <v>44420</v>
      </c>
      <c r="D85" s="133">
        <v>24</v>
      </c>
      <c r="E85" s="133">
        <f>INDEX(TAB_Leistungen_30[[Tätigkeit]:[Stk.kosten/Kosten bei Stundensatz]],MATCH(TAB_Doku_201910[[#This Row],[Leistung]],TAB_Leistungen_30[Tätigkeit],0),2)</f>
        <v>10</v>
      </c>
      <c r="F85" s="133">
        <f>INDEX(TAB_Leistungen_30[[Tätigkeit]:[Stk.kosten/Kosten bei Stundensatz]],MATCH(TAB_Doku_201910[[#This Row],[Leistung]],TAB_Leistungen_30[Tätigkeit],0),3)*TAB_Doku_201910[[#This Row],[Stk.]]</f>
        <v>60</v>
      </c>
      <c r="G85" s="78" t="s">
        <v>964</v>
      </c>
      <c r="H85" s="134" t="s">
        <v>942</v>
      </c>
    </row>
    <row r="86" spans="1:8" ht="16.2" customHeight="1" x14ac:dyDescent="0.3">
      <c r="A86" s="78" t="s">
        <v>944</v>
      </c>
      <c r="B86" s="133" t="s">
        <v>487</v>
      </c>
      <c r="C86" s="137">
        <v>44420</v>
      </c>
      <c r="D86" s="133">
        <v>10</v>
      </c>
      <c r="E86" s="133">
        <f>INDEX(TAB_Leistungen_30[[Tätigkeit]:[Stk.kosten/Kosten bei Stundensatz]],MATCH(TAB_Doku_201910[[#This Row],[Leistung]],TAB_Leistungen_30[Tätigkeit],0),2)</f>
        <v>60</v>
      </c>
      <c r="F86" s="133">
        <f>INDEX(TAB_Leistungen_30[[Tätigkeit]:[Stk.kosten/Kosten bei Stundensatz]],MATCH(TAB_Doku_201910[[#This Row],[Leistung]],TAB_Leistungen_30[Tätigkeit],0),3)*TAB_Doku_201910[[#This Row],[Stk.]]</f>
        <v>300</v>
      </c>
      <c r="G86" s="78" t="s">
        <v>964</v>
      </c>
      <c r="H86" s="134" t="s">
        <v>941</v>
      </c>
    </row>
    <row r="87" spans="1:8" ht="16.2" customHeight="1" x14ac:dyDescent="0.3">
      <c r="A87" s="78" t="s">
        <v>879</v>
      </c>
      <c r="B87" s="133" t="s">
        <v>58</v>
      </c>
      <c r="C87" s="137">
        <v>44419</v>
      </c>
      <c r="D87" s="133">
        <v>1.5</v>
      </c>
      <c r="E87" s="133">
        <f>INDEX(TAB_Leistungen_30[[Tätigkeit]:[Stk.kosten/Kosten bei Stundensatz]],MATCH(TAB_Doku_201910[[#This Row],[Leistung]],TAB_Leistungen_30[Tätigkeit],0),2)</f>
        <v>120</v>
      </c>
      <c r="F87" s="133">
        <f>INDEX(TAB_Leistungen_30[[Tätigkeit]:[Stk.kosten/Kosten bei Stundensatz]],MATCH(TAB_Doku_201910[[#This Row],[Leistung]],TAB_Leistungen_30[Tätigkeit],0),3)*TAB_Doku_201910[[#This Row],[Stk.]]</f>
        <v>90</v>
      </c>
      <c r="G87" s="78" t="s">
        <v>964</v>
      </c>
      <c r="H87" s="134" t="s">
        <v>947</v>
      </c>
    </row>
    <row r="88" spans="1:8" ht="16.2" customHeight="1" x14ac:dyDescent="0.3">
      <c r="A88" s="78" t="s">
        <v>933</v>
      </c>
      <c r="B88" s="78" t="s">
        <v>487</v>
      </c>
      <c r="C88" s="137">
        <v>44418</v>
      </c>
      <c r="D88" s="133">
        <v>2</v>
      </c>
      <c r="E88" s="133">
        <f>INDEX(TAB_Leistungen_30[[Tätigkeit]:[Stk.kosten/Kosten bei Stundensatz]],MATCH(TAB_Doku_201910[[#This Row],[Leistung]],TAB_Leistungen_30[Tätigkeit],0),2)</f>
        <v>60</v>
      </c>
      <c r="F88" s="133">
        <f>INDEX(TAB_Leistungen_30[[Tätigkeit]:[Stk.kosten/Kosten bei Stundensatz]],MATCH(TAB_Doku_201910[[#This Row],[Leistung]],TAB_Leistungen_30[Tätigkeit],0),3)*TAB_Doku_201910[[#This Row],[Stk.]]</f>
        <v>60</v>
      </c>
      <c r="G88" s="78" t="s">
        <v>964</v>
      </c>
      <c r="H88" s="134" t="s">
        <v>938</v>
      </c>
    </row>
    <row r="89" spans="1:8" ht="16.2" customHeight="1" x14ac:dyDescent="0.3">
      <c r="A89" s="78" t="s">
        <v>879</v>
      </c>
      <c r="B89" s="133" t="s">
        <v>2</v>
      </c>
      <c r="C89" s="137">
        <v>44418</v>
      </c>
      <c r="D89" s="133">
        <v>16</v>
      </c>
      <c r="E89" s="133">
        <f>INDEX(TAB_Leistungen_30[[Tätigkeit]:[Stk.kosten/Kosten bei Stundensatz]],MATCH(TAB_Doku_201910[[#This Row],[Leistung]],TAB_Leistungen_30[Tätigkeit],0),2)</f>
        <v>10</v>
      </c>
      <c r="F89" s="133">
        <f>INDEX(TAB_Leistungen_30[[Tätigkeit]:[Stk.kosten/Kosten bei Stundensatz]],MATCH(TAB_Doku_201910[[#This Row],[Leistung]],TAB_Leistungen_30[Tätigkeit],0),3)*TAB_Doku_201910[[#This Row],[Stk.]]</f>
        <v>40</v>
      </c>
      <c r="G89" s="78" t="s">
        <v>964</v>
      </c>
      <c r="H89" s="134" t="s">
        <v>936</v>
      </c>
    </row>
    <row r="90" spans="1:8" ht="16.2" customHeight="1" x14ac:dyDescent="0.3">
      <c r="A90" s="78" t="s">
        <v>879</v>
      </c>
      <c r="B90" s="78" t="s">
        <v>255</v>
      </c>
      <c r="C90" s="137">
        <v>44418</v>
      </c>
      <c r="D90" s="133">
        <v>161</v>
      </c>
      <c r="E90" s="133">
        <f>INDEX(TAB_Leistungen_30[[Tätigkeit]:[Stk.kosten/Kosten bei Stundensatz]],MATCH(TAB_Doku_201910[[#This Row],[Leistung]],TAB_Leistungen_30[Tätigkeit],0),2)</f>
        <v>0</v>
      </c>
      <c r="F90" s="133">
        <f>INDEX(TAB_Leistungen_30[[Tätigkeit]:[Stk.kosten/Kosten bei Stundensatz]],MATCH(TAB_Doku_201910[[#This Row],[Leistung]],TAB_Leistungen_30[Tätigkeit],0),3)*TAB_Doku_201910[[#This Row],[Stk.]]</f>
        <v>48.3</v>
      </c>
      <c r="G90" s="78" t="s">
        <v>964</v>
      </c>
      <c r="H90" s="134" t="s">
        <v>937</v>
      </c>
    </row>
    <row r="91" spans="1:8" ht="16.2" customHeight="1" x14ac:dyDescent="0.3">
      <c r="A91" s="78" t="s">
        <v>933</v>
      </c>
      <c r="B91" s="133" t="s">
        <v>2</v>
      </c>
      <c r="C91" s="137">
        <v>44418</v>
      </c>
      <c r="D91" s="133">
        <v>26</v>
      </c>
      <c r="E91" s="133">
        <f>INDEX(TAB_Leistungen_30[[Tätigkeit]:[Stk.kosten/Kosten bei Stundensatz]],MATCH(TAB_Doku_201910[[#This Row],[Leistung]],TAB_Leistungen_30[Tätigkeit],0),2)</f>
        <v>10</v>
      </c>
      <c r="F91" s="133">
        <f>INDEX(TAB_Leistungen_30[[Tätigkeit]:[Stk.kosten/Kosten bei Stundensatz]],MATCH(TAB_Doku_201910[[#This Row],[Leistung]],TAB_Leistungen_30[Tätigkeit],0),3)*TAB_Doku_201910[[#This Row],[Stk.]]</f>
        <v>65</v>
      </c>
      <c r="G91" s="78" t="s">
        <v>964</v>
      </c>
      <c r="H91" s="134" t="s">
        <v>935</v>
      </c>
    </row>
    <row r="92" spans="1:8" ht="16.2" customHeight="1" x14ac:dyDescent="0.3">
      <c r="A92" s="78" t="s">
        <v>933</v>
      </c>
      <c r="B92" s="133" t="s">
        <v>255</v>
      </c>
      <c r="C92" s="137">
        <v>44418</v>
      </c>
      <c r="D92" s="133">
        <v>265</v>
      </c>
      <c r="E92" s="133">
        <f>INDEX(TAB_Leistungen_30[[Tätigkeit]:[Stk.kosten/Kosten bei Stundensatz]],MATCH(TAB_Doku_201910[[#This Row],[Leistung]],TAB_Leistungen_30[Tätigkeit],0),2)</f>
        <v>0</v>
      </c>
      <c r="F92" s="133">
        <f>INDEX(TAB_Leistungen_30[[Tätigkeit]:[Stk.kosten/Kosten bei Stundensatz]],MATCH(TAB_Doku_201910[[#This Row],[Leistung]],TAB_Leistungen_30[Tätigkeit],0),3)*TAB_Doku_201910[[#This Row],[Stk.]]</f>
        <v>79.5</v>
      </c>
      <c r="G92" s="78" t="s">
        <v>964</v>
      </c>
      <c r="H92" s="134" t="s">
        <v>934</v>
      </c>
    </row>
    <row r="93" spans="1:8" ht="16.2" customHeight="1" x14ac:dyDescent="0.3">
      <c r="A93" s="78" t="s">
        <v>904</v>
      </c>
      <c r="B93" s="133" t="s">
        <v>22</v>
      </c>
      <c r="C93" s="137">
        <v>44417</v>
      </c>
      <c r="D93" s="133">
        <v>1</v>
      </c>
      <c r="E93" s="133">
        <f>INDEX(TAB_Leistungen_30[[Tätigkeit]:[Stk.kosten/Kosten bei Stundensatz]],MATCH(TAB_Doku_201910[[#This Row],[Leistung]],TAB_Leistungen_30[Tätigkeit],0),2)</f>
        <v>60</v>
      </c>
      <c r="F93" s="133">
        <f>INDEX(TAB_Leistungen_30[[Tätigkeit]:[Stk.kosten/Kosten bei Stundensatz]],MATCH(TAB_Doku_201910[[#This Row],[Leistung]],TAB_Leistungen_30[Tätigkeit],0),3)*TAB_Doku_201910[[#This Row],[Stk.]]</f>
        <v>30</v>
      </c>
      <c r="G93" s="78" t="s">
        <v>964</v>
      </c>
      <c r="H93" s="134" t="s">
        <v>939</v>
      </c>
    </row>
    <row r="94" spans="1:8" ht="16.2" customHeight="1" x14ac:dyDescent="0.3">
      <c r="A94" s="78" t="s">
        <v>928</v>
      </c>
      <c r="B94" s="133" t="s">
        <v>48</v>
      </c>
      <c r="C94" s="137">
        <v>44412</v>
      </c>
      <c r="D94" s="133">
        <v>3</v>
      </c>
      <c r="E94" s="133">
        <f>INDEX(TAB_Leistungen_30[[Tätigkeit]:[Stk.kosten/Kosten bei Stundensatz]],MATCH(TAB_Doku_201910[[#This Row],[Leistung]],TAB_Leistungen_30[Tätigkeit],0),2)</f>
        <v>15</v>
      </c>
      <c r="F94" s="133">
        <f>INDEX(TAB_Leistungen_30[[Tätigkeit]:[Stk.kosten/Kosten bei Stundensatz]],MATCH(TAB_Doku_201910[[#This Row],[Leistung]],TAB_Leistungen_30[Tätigkeit],0),3)*TAB_Doku_201910[[#This Row],[Stk.]]</f>
        <v>22.5</v>
      </c>
      <c r="G94" s="78" t="s">
        <v>964</v>
      </c>
      <c r="H94" s="132" t="s">
        <v>930</v>
      </c>
    </row>
    <row r="95" spans="1:8" ht="16.2" customHeight="1" x14ac:dyDescent="0.3">
      <c r="A95" s="78" t="s">
        <v>928</v>
      </c>
      <c r="B95" s="133" t="s">
        <v>1</v>
      </c>
      <c r="C95" s="137">
        <v>44411</v>
      </c>
      <c r="D95" s="133">
        <v>2</v>
      </c>
      <c r="E95" s="133">
        <f>INDEX(TAB_Leistungen_30[[Tätigkeit]:[Stk.kosten/Kosten bei Stundensatz]],MATCH(TAB_Doku_201910[[#This Row],[Leistung]],TAB_Leistungen_30[Tätigkeit],0),2)</f>
        <v>10</v>
      </c>
      <c r="F95" s="133">
        <f>INDEX(TAB_Leistungen_30[[Tätigkeit]:[Stk.kosten/Kosten bei Stundensatz]],MATCH(TAB_Doku_201910[[#This Row],[Leistung]],TAB_Leistungen_30[Tätigkeit],0),3)*TAB_Doku_201910[[#This Row],[Stk.]]</f>
        <v>10</v>
      </c>
      <c r="G95" s="78" t="s">
        <v>964</v>
      </c>
      <c r="H95" s="132" t="s">
        <v>929</v>
      </c>
    </row>
    <row r="96" spans="1:8" ht="16.2" customHeight="1" x14ac:dyDescent="0.3">
      <c r="A96" s="78" t="s">
        <v>944</v>
      </c>
      <c r="B96" s="133" t="s">
        <v>22</v>
      </c>
      <c r="C96" s="137">
        <v>44410</v>
      </c>
      <c r="D96" s="133">
        <v>3</v>
      </c>
      <c r="E96" s="133">
        <f>INDEX(TAB_Leistungen_30[[Tätigkeit]:[Stk.kosten/Kosten bei Stundensatz]],MATCH(TAB_Doku_201910[[#This Row],[Leistung]],TAB_Leistungen_30[Tätigkeit],0),2)</f>
        <v>60</v>
      </c>
      <c r="F96" s="133">
        <f>INDEX(TAB_Leistungen_30[[Tätigkeit]:[Stk.kosten/Kosten bei Stundensatz]],MATCH(TAB_Doku_201910[[#This Row],[Leistung]],TAB_Leistungen_30[Tätigkeit],0),3)*TAB_Doku_201910[[#This Row],[Stk.]]</f>
        <v>90</v>
      </c>
      <c r="G96" s="78" t="s">
        <v>964</v>
      </c>
      <c r="H96" s="134" t="s">
        <v>943</v>
      </c>
    </row>
    <row r="97" spans="1:8" ht="16.2" customHeight="1" x14ac:dyDescent="0.3">
      <c r="A97" s="78" t="s">
        <v>102</v>
      </c>
      <c r="B97" s="133" t="s">
        <v>207</v>
      </c>
      <c r="C97" s="137">
        <v>44400</v>
      </c>
      <c r="D97" s="133">
        <v>2</v>
      </c>
      <c r="E97" s="133">
        <f>INDEX(TAB_Leistungen_30[[Tätigkeit]:[Stk.kosten/Kosten bei Stundensatz]],MATCH(TAB_Doku_201910[[#This Row],[Leistung]],TAB_Leistungen_30[Tätigkeit],0),2)</f>
        <v>0</v>
      </c>
      <c r="F97" s="133">
        <f>INDEX(TAB_Leistungen_30[[Tätigkeit]:[Stk.kosten/Kosten bei Stundensatz]],MATCH(TAB_Doku_201910[[#This Row],[Leistung]],TAB_Leistungen_30[Tätigkeit],0),3)*TAB_Doku_201910[[#This Row],[Stk.]]</f>
        <v>10</v>
      </c>
      <c r="G97" s="78" t="s">
        <v>964</v>
      </c>
      <c r="H97" s="134" t="s">
        <v>995</v>
      </c>
    </row>
    <row r="98" spans="1:8" ht="16.2" customHeight="1" x14ac:dyDescent="0.3">
      <c r="A98" s="78" t="s">
        <v>102</v>
      </c>
      <c r="B98" s="133" t="s">
        <v>13</v>
      </c>
      <c r="C98" s="137">
        <v>44400</v>
      </c>
      <c r="D98" s="133">
        <v>2</v>
      </c>
      <c r="E98" s="133">
        <f>INDEX(TAB_Leistungen_30[[Tätigkeit]:[Stk.kosten/Kosten bei Stundensatz]],MATCH(TAB_Doku_201910[[#This Row],[Leistung]],TAB_Leistungen_30[Tätigkeit],0),2)</f>
        <v>60</v>
      </c>
      <c r="F98" s="133">
        <f>INDEX(TAB_Leistungen_30[[Tätigkeit]:[Stk.kosten/Kosten bei Stundensatz]],MATCH(TAB_Doku_201910[[#This Row],[Leistung]],TAB_Leistungen_30[Tätigkeit],0),3)*TAB_Doku_201910[[#This Row],[Stk.]]</f>
        <v>60</v>
      </c>
      <c r="G98" s="78" t="s">
        <v>964</v>
      </c>
      <c r="H98" s="134" t="s">
        <v>995</v>
      </c>
    </row>
    <row r="99" spans="1:8" ht="16.2" customHeight="1" x14ac:dyDescent="0.3">
      <c r="A99" s="78" t="s">
        <v>102</v>
      </c>
      <c r="B99" s="133" t="s">
        <v>207</v>
      </c>
      <c r="C99" s="137">
        <v>44400</v>
      </c>
      <c r="D99" s="133">
        <v>2</v>
      </c>
      <c r="E99" s="133">
        <f>INDEX(TAB_Leistungen_30[[Tätigkeit]:[Stk.kosten/Kosten bei Stundensatz]],MATCH(TAB_Doku_201910[[#This Row],[Leistung]],TAB_Leistungen_30[Tätigkeit],0),2)</f>
        <v>0</v>
      </c>
      <c r="F99" s="133">
        <f>INDEX(TAB_Leistungen_30[[Tätigkeit]:[Stk.kosten/Kosten bei Stundensatz]],MATCH(TAB_Doku_201910[[#This Row],[Leistung]],TAB_Leistungen_30[Tätigkeit],0),3)*TAB_Doku_201910[[#This Row],[Stk.]]</f>
        <v>10</v>
      </c>
      <c r="G99" s="78" t="s">
        <v>927</v>
      </c>
      <c r="H99" s="134" t="s">
        <v>923</v>
      </c>
    </row>
    <row r="100" spans="1:8" ht="16.2" customHeight="1" x14ac:dyDescent="0.3">
      <c r="A100" s="78" t="s">
        <v>102</v>
      </c>
      <c r="B100" s="133" t="s">
        <v>13</v>
      </c>
      <c r="C100" s="137">
        <v>44400</v>
      </c>
      <c r="D100" s="133">
        <v>2</v>
      </c>
      <c r="E100" s="133">
        <f>INDEX(TAB_Leistungen_30[[Tätigkeit]:[Stk.kosten/Kosten bei Stundensatz]],MATCH(TAB_Doku_201910[[#This Row],[Leistung]],TAB_Leistungen_30[Tätigkeit],0),2)</f>
        <v>60</v>
      </c>
      <c r="F100" s="133">
        <f>INDEX(TAB_Leistungen_30[[Tätigkeit]:[Stk.kosten/Kosten bei Stundensatz]],MATCH(TAB_Doku_201910[[#This Row],[Leistung]],TAB_Leistungen_30[Tätigkeit],0),3)*TAB_Doku_201910[[#This Row],[Stk.]]</f>
        <v>60</v>
      </c>
      <c r="G100" s="78" t="s">
        <v>927</v>
      </c>
      <c r="H100" s="134" t="s">
        <v>923</v>
      </c>
    </row>
    <row r="101" spans="1:8" ht="16.2" customHeight="1" x14ac:dyDescent="0.3">
      <c r="A101" s="78" t="s">
        <v>886</v>
      </c>
      <c r="B101" s="133" t="s">
        <v>13</v>
      </c>
      <c r="C101" s="137">
        <v>44400</v>
      </c>
      <c r="D101" s="133">
        <v>2</v>
      </c>
      <c r="E101" s="133">
        <f>INDEX(TAB_Leistungen_30[[Tätigkeit]:[Stk.kosten/Kosten bei Stundensatz]],MATCH(TAB_Doku_201910[[#This Row],[Leistung]],TAB_Leistungen_30[Tätigkeit],0),2)</f>
        <v>60</v>
      </c>
      <c r="F101" s="133">
        <f>INDEX(TAB_Leistungen_30[[Tätigkeit]:[Stk.kosten/Kosten bei Stundensatz]],MATCH(TAB_Doku_201910[[#This Row],[Leistung]],TAB_Leistungen_30[Tätigkeit],0),3)*TAB_Doku_201910[[#This Row],[Stk.]]</f>
        <v>60</v>
      </c>
      <c r="G101" s="78" t="s">
        <v>927</v>
      </c>
      <c r="H101" s="134" t="s">
        <v>922</v>
      </c>
    </row>
    <row r="102" spans="1:8" ht="16.2" customHeight="1" x14ac:dyDescent="0.3">
      <c r="A102" s="78" t="s">
        <v>734</v>
      </c>
      <c r="B102" s="133" t="s">
        <v>13</v>
      </c>
      <c r="C102" s="137">
        <v>44400</v>
      </c>
      <c r="D102" s="133">
        <v>2</v>
      </c>
      <c r="E102" s="133">
        <f>INDEX(TAB_Leistungen_30[[Tätigkeit]:[Stk.kosten/Kosten bei Stundensatz]],MATCH(TAB_Doku_201910[[#This Row],[Leistung]],TAB_Leistungen_30[Tätigkeit],0),2)</f>
        <v>60</v>
      </c>
      <c r="F102" s="133">
        <f>INDEX(TAB_Leistungen_30[[Tätigkeit]:[Stk.kosten/Kosten bei Stundensatz]],MATCH(TAB_Doku_201910[[#This Row],[Leistung]],TAB_Leistungen_30[Tätigkeit],0),3)*TAB_Doku_201910[[#This Row],[Stk.]]</f>
        <v>60</v>
      </c>
      <c r="G102" s="78" t="s">
        <v>927</v>
      </c>
      <c r="H102" s="134" t="s">
        <v>924</v>
      </c>
    </row>
    <row r="103" spans="1:8" ht="16.2" customHeight="1" x14ac:dyDescent="0.3">
      <c r="A103" s="78" t="s">
        <v>904</v>
      </c>
      <c r="B103" s="133" t="s">
        <v>1</v>
      </c>
      <c r="C103" s="137">
        <v>44396</v>
      </c>
      <c r="D103" s="133">
        <v>1</v>
      </c>
      <c r="E103" s="133">
        <f>INDEX(TAB_Leistungen_30[[Tätigkeit]:[Stk.kosten/Kosten bei Stundensatz]],MATCH(TAB_Doku_201910[[#This Row],[Leistung]],TAB_Leistungen_30[Tätigkeit],0),2)</f>
        <v>10</v>
      </c>
      <c r="F103" s="133">
        <f>INDEX(TAB_Leistungen_30[[Tätigkeit]:[Stk.kosten/Kosten bei Stundensatz]],MATCH(TAB_Doku_201910[[#This Row],[Leistung]],TAB_Leistungen_30[Tätigkeit],0),3)*TAB_Doku_201910[[#This Row],[Stk.]]</f>
        <v>5</v>
      </c>
      <c r="G103" s="78" t="s">
        <v>927</v>
      </c>
      <c r="H103" s="134" t="s">
        <v>846</v>
      </c>
    </row>
    <row r="104" spans="1:8" ht="16.2" customHeight="1" x14ac:dyDescent="0.3">
      <c r="A104" s="78" t="s">
        <v>904</v>
      </c>
      <c r="B104" s="133" t="s">
        <v>48</v>
      </c>
      <c r="C104" s="137">
        <v>44396</v>
      </c>
      <c r="D104" s="133">
        <v>4</v>
      </c>
      <c r="E104" s="133">
        <f>INDEX(TAB_Leistungen_30[[Tätigkeit]:[Stk.kosten/Kosten bei Stundensatz]],MATCH(TAB_Doku_201910[[#This Row],[Leistung]],TAB_Leistungen_30[Tätigkeit],0),2)</f>
        <v>15</v>
      </c>
      <c r="F104" s="133">
        <f>INDEX(TAB_Leistungen_30[[Tätigkeit]:[Stk.kosten/Kosten bei Stundensatz]],MATCH(TAB_Doku_201910[[#This Row],[Leistung]],TAB_Leistungen_30[Tätigkeit],0),3)*TAB_Doku_201910[[#This Row],[Stk.]]</f>
        <v>30</v>
      </c>
      <c r="G104" s="78" t="s">
        <v>927</v>
      </c>
      <c r="H104" s="134" t="s">
        <v>905</v>
      </c>
    </row>
    <row r="105" spans="1:8" ht="16.2" customHeight="1" x14ac:dyDescent="0.3">
      <c r="A105" s="78" t="s">
        <v>944</v>
      </c>
      <c r="B105" s="133" t="s">
        <v>255</v>
      </c>
      <c r="C105" s="137">
        <v>44395</v>
      </c>
      <c r="D105" s="133">
        <v>100</v>
      </c>
      <c r="E105" s="133">
        <f>INDEX(TAB_Leistungen_30[[Tätigkeit]:[Stk.kosten/Kosten bei Stundensatz]],MATCH(TAB_Doku_201910[[#This Row],[Leistung]],TAB_Leistungen_30[Tätigkeit],0),2)</f>
        <v>0</v>
      </c>
      <c r="F105" s="133">
        <f>INDEX(TAB_Leistungen_30[[Tätigkeit]:[Stk.kosten/Kosten bei Stundensatz]],MATCH(TAB_Doku_201910[[#This Row],[Leistung]],TAB_Leistungen_30[Tätigkeit],0),3)*TAB_Doku_201910[[#This Row],[Stk.]]</f>
        <v>30</v>
      </c>
      <c r="G105" s="78" t="s">
        <v>927</v>
      </c>
      <c r="H105" s="134" t="s">
        <v>920</v>
      </c>
    </row>
    <row r="106" spans="1:8" ht="16.2" customHeight="1" x14ac:dyDescent="0.3">
      <c r="A106" s="78" t="s">
        <v>944</v>
      </c>
      <c r="B106" s="133" t="s">
        <v>255</v>
      </c>
      <c r="C106" s="137">
        <v>44395</v>
      </c>
      <c r="D106" s="133">
        <v>237</v>
      </c>
      <c r="E106" s="133">
        <f>INDEX(TAB_Leistungen_30[[Tätigkeit]:[Stk.kosten/Kosten bei Stundensatz]],MATCH(TAB_Doku_201910[[#This Row],[Leistung]],TAB_Leistungen_30[Tätigkeit],0),2)</f>
        <v>0</v>
      </c>
      <c r="F106" s="133">
        <f>INDEX(TAB_Leistungen_30[[Tätigkeit]:[Stk.kosten/Kosten bei Stundensatz]],MATCH(TAB_Doku_201910[[#This Row],[Leistung]],TAB_Leistungen_30[Tätigkeit],0),3)*TAB_Doku_201910[[#This Row],[Stk.]]</f>
        <v>71.099999999999994</v>
      </c>
      <c r="G106" s="78" t="s">
        <v>927</v>
      </c>
      <c r="H106" s="134" t="s">
        <v>921</v>
      </c>
    </row>
    <row r="107" spans="1:8" ht="16.2" customHeight="1" x14ac:dyDescent="0.3">
      <c r="A107" s="78" t="s">
        <v>944</v>
      </c>
      <c r="B107" s="133" t="s">
        <v>35</v>
      </c>
      <c r="C107" s="137">
        <v>44395</v>
      </c>
      <c r="D107" s="133">
        <v>3</v>
      </c>
      <c r="E107" s="133">
        <f>INDEX(TAB_Leistungen_30[[Tätigkeit]:[Stk.kosten/Kosten bei Stundensatz]],MATCH(TAB_Doku_201910[[#This Row],[Leistung]],TAB_Leistungen_30[Tätigkeit],0),2)</f>
        <v>60</v>
      </c>
      <c r="F107" s="133">
        <f>INDEX(TAB_Leistungen_30[[Tätigkeit]:[Stk.kosten/Kosten bei Stundensatz]],MATCH(TAB_Doku_201910[[#This Row],[Leistung]],TAB_Leistungen_30[Tätigkeit],0),3)*TAB_Doku_201910[[#This Row],[Stk.]]</f>
        <v>90</v>
      </c>
      <c r="G107" s="78" t="s">
        <v>927</v>
      </c>
      <c r="H107" s="134" t="s">
        <v>919</v>
      </c>
    </row>
    <row r="108" spans="1:8" ht="16.2" customHeight="1" x14ac:dyDescent="0.3">
      <c r="A108" s="78" t="s">
        <v>883</v>
      </c>
      <c r="B108" s="133" t="s">
        <v>1</v>
      </c>
      <c r="C108" s="137">
        <v>44384</v>
      </c>
      <c r="D108" s="133">
        <v>3</v>
      </c>
      <c r="E108" s="133">
        <f>INDEX(TAB_Leistungen_30[[Tätigkeit]:[Stk.kosten/Kosten bei Stundensatz]],MATCH(TAB_Doku_201910[[#This Row],[Leistung]],TAB_Leistungen_30[Tätigkeit],0),2)</f>
        <v>10</v>
      </c>
      <c r="F108" s="133">
        <f>INDEX(TAB_Leistungen_30[[Tätigkeit]:[Stk.kosten/Kosten bei Stundensatz]],MATCH(TAB_Doku_201910[[#This Row],[Leistung]],TAB_Leistungen_30[Tätigkeit],0),3)*TAB_Doku_201910[[#This Row],[Stk.]]</f>
        <v>15</v>
      </c>
      <c r="G108" s="78" t="s">
        <v>927</v>
      </c>
      <c r="H108" s="134" t="s">
        <v>925</v>
      </c>
    </row>
    <row r="109" spans="1:8" ht="16.2" customHeight="1" x14ac:dyDescent="0.3">
      <c r="A109" s="78" t="s">
        <v>738</v>
      </c>
      <c r="B109" s="133" t="s">
        <v>8</v>
      </c>
      <c r="C109" s="137">
        <v>44384</v>
      </c>
      <c r="D109" s="133">
        <v>1</v>
      </c>
      <c r="E109" s="133">
        <f>INDEX(TAB_Leistungen_30[[Tätigkeit]:[Stk.kosten/Kosten bei Stundensatz]],MATCH(TAB_Doku_201910[[#This Row],[Leistung]],TAB_Leistungen_30[Tätigkeit],0),2)</f>
        <v>180</v>
      </c>
      <c r="F109" s="133">
        <f>INDEX(TAB_Leistungen_30[[Tätigkeit]:[Stk.kosten/Kosten bei Stundensatz]],MATCH(TAB_Doku_201910[[#This Row],[Leistung]],TAB_Leistungen_30[Tätigkeit],0),3)*TAB_Doku_201910[[#This Row],[Stk.]]</f>
        <v>90</v>
      </c>
      <c r="G109" s="78" t="s">
        <v>927</v>
      </c>
      <c r="H109" s="134" t="s">
        <v>907</v>
      </c>
    </row>
    <row r="110" spans="1:8" ht="16.2" customHeight="1" x14ac:dyDescent="0.3">
      <c r="A110" s="78" t="s">
        <v>944</v>
      </c>
      <c r="B110" s="133" t="s">
        <v>946</v>
      </c>
      <c r="C110" s="137">
        <v>44383</v>
      </c>
      <c r="D110" s="133">
        <v>2</v>
      </c>
      <c r="E110" s="133">
        <f>INDEX(TAB_Leistungen_30[[Tätigkeit]:[Stk.kosten/Kosten bei Stundensatz]],MATCH(TAB_Doku_201910[[#This Row],[Leistung]],TAB_Leistungen_30[Tätigkeit],0),2)</f>
        <v>60</v>
      </c>
      <c r="F110" s="133">
        <f>INDEX(TAB_Leistungen_30[[Tätigkeit]:[Stk.kosten/Kosten bei Stundensatz]],MATCH(TAB_Doku_201910[[#This Row],[Leistung]],TAB_Leistungen_30[Tätigkeit],0),3)*TAB_Doku_201910[[#This Row],[Stk.]]</f>
        <v>60</v>
      </c>
      <c r="G110" s="78" t="s">
        <v>964</v>
      </c>
      <c r="H110" s="134" t="s">
        <v>994</v>
      </c>
    </row>
    <row r="111" spans="1:8" ht="16.2" customHeight="1" x14ac:dyDescent="0.3">
      <c r="A111" s="78" t="s">
        <v>738</v>
      </c>
      <c r="B111" s="133" t="s">
        <v>48</v>
      </c>
      <c r="C111" s="137">
        <v>44379</v>
      </c>
      <c r="D111" s="133">
        <v>3</v>
      </c>
      <c r="E111" s="133">
        <f>INDEX(TAB_Leistungen_30[[Tätigkeit]:[Stk.kosten/Kosten bei Stundensatz]],MATCH(TAB_Doku_201910[[#This Row],[Leistung]],TAB_Leistungen_30[Tätigkeit],0),2)</f>
        <v>15</v>
      </c>
      <c r="F111" s="133">
        <f>INDEX(TAB_Leistungen_30[[Tätigkeit]:[Stk.kosten/Kosten bei Stundensatz]],MATCH(TAB_Doku_201910[[#This Row],[Leistung]],TAB_Leistungen_30[Tätigkeit],0),3)*TAB_Doku_201910[[#This Row],[Stk.]]</f>
        <v>22.5</v>
      </c>
      <c r="G111" s="78" t="s">
        <v>927</v>
      </c>
      <c r="H111" s="134" t="s">
        <v>908</v>
      </c>
    </row>
    <row r="112" spans="1:8" ht="16.2" customHeight="1" x14ac:dyDescent="0.3">
      <c r="A112" s="78" t="s">
        <v>738</v>
      </c>
      <c r="B112" s="133" t="s">
        <v>1</v>
      </c>
      <c r="C112" s="137">
        <v>44377</v>
      </c>
      <c r="D112" s="133">
        <v>3</v>
      </c>
      <c r="E112" s="133">
        <f>INDEX(TAB_Leistungen_30[[Tätigkeit]:[Stk.kosten/Kosten bei Stundensatz]],MATCH(TAB_Doku_201910[[#This Row],[Leistung]],TAB_Leistungen_30[Tätigkeit],0),2)</f>
        <v>10</v>
      </c>
      <c r="F112" s="133">
        <f>INDEX(TAB_Leistungen_30[[Tätigkeit]:[Stk.kosten/Kosten bei Stundensatz]],MATCH(TAB_Doku_201910[[#This Row],[Leistung]],TAB_Leistungen_30[Tätigkeit],0),3)*TAB_Doku_201910[[#This Row],[Stk.]]</f>
        <v>15</v>
      </c>
      <c r="G112" s="78" t="s">
        <v>927</v>
      </c>
      <c r="H112" s="134" t="s">
        <v>908</v>
      </c>
    </row>
    <row r="113" spans="1:8" ht="16.2" customHeight="1" x14ac:dyDescent="0.3">
      <c r="A113" s="78" t="s">
        <v>909</v>
      </c>
      <c r="B113" s="133" t="s">
        <v>1</v>
      </c>
      <c r="C113" s="137">
        <v>44362</v>
      </c>
      <c r="D113" s="133">
        <v>1</v>
      </c>
      <c r="E113" s="133">
        <f>INDEX(TAB_Leistungen_30[[Tätigkeit]:[Stk.kosten/Kosten bei Stundensatz]],MATCH(TAB_Doku_201910[[#This Row],[Leistung]],TAB_Leistungen_30[Tätigkeit],0),2)</f>
        <v>10</v>
      </c>
      <c r="F113" s="133">
        <f>INDEX(TAB_Leistungen_30[[Tätigkeit]:[Stk.kosten/Kosten bei Stundensatz]],MATCH(TAB_Doku_201910[[#This Row],[Leistung]],TAB_Leistungen_30[Tätigkeit],0),3)*TAB_Doku_201910[[#This Row],[Stk.]]</f>
        <v>5</v>
      </c>
      <c r="G113" s="78" t="s">
        <v>927</v>
      </c>
      <c r="H113" s="134" t="s">
        <v>910</v>
      </c>
    </row>
    <row r="114" spans="1:8" ht="16.2" customHeight="1" x14ac:dyDescent="0.3">
      <c r="A114" s="78" t="s">
        <v>909</v>
      </c>
      <c r="B114" s="133" t="s">
        <v>48</v>
      </c>
      <c r="C114" s="137">
        <v>44362</v>
      </c>
      <c r="D114" s="133">
        <v>3</v>
      </c>
      <c r="E114" s="133">
        <f>INDEX(TAB_Leistungen_30[[Tätigkeit]:[Stk.kosten/Kosten bei Stundensatz]],MATCH(TAB_Doku_201910[[#This Row],[Leistung]],TAB_Leistungen_30[Tätigkeit],0),2)</f>
        <v>15</v>
      </c>
      <c r="F114" s="133">
        <f>INDEX(TAB_Leistungen_30[[Tätigkeit]:[Stk.kosten/Kosten bei Stundensatz]],MATCH(TAB_Doku_201910[[#This Row],[Leistung]],TAB_Leistungen_30[Tätigkeit],0),3)*TAB_Doku_201910[[#This Row],[Stk.]]</f>
        <v>22.5</v>
      </c>
      <c r="G114" s="78" t="s">
        <v>927</v>
      </c>
      <c r="H114" s="134" t="s">
        <v>910</v>
      </c>
    </row>
    <row r="115" spans="1:8" ht="16.2" customHeight="1" x14ac:dyDescent="0.3">
      <c r="A115" s="78" t="s">
        <v>887</v>
      </c>
      <c r="B115" s="133" t="s">
        <v>48</v>
      </c>
      <c r="C115" s="137">
        <v>44343</v>
      </c>
      <c r="D115" s="133">
        <v>1</v>
      </c>
      <c r="E115" s="133">
        <f>INDEX(TAB_Leistungen_30[[Tätigkeit]:[Stk.kosten/Kosten bei Stundensatz]],MATCH(TAB_Doku_201910[[#This Row],[Leistung]],TAB_Leistungen_30[Tätigkeit],0),2)</f>
        <v>15</v>
      </c>
      <c r="F115" s="133">
        <f>INDEX(TAB_Leistungen_30[[Tätigkeit]:[Stk.kosten/Kosten bei Stundensatz]],MATCH(TAB_Doku_201910[[#This Row],[Leistung]],TAB_Leistungen_30[Tätigkeit],0),3)*TAB_Doku_201910[[#This Row],[Stk.]]</f>
        <v>7.5</v>
      </c>
      <c r="G115" s="78" t="s">
        <v>927</v>
      </c>
      <c r="H115" s="134" t="s">
        <v>903</v>
      </c>
    </row>
    <row r="116" spans="1:8" ht="16.2" customHeight="1" x14ac:dyDescent="0.3">
      <c r="A116" s="78" t="s">
        <v>887</v>
      </c>
      <c r="B116" s="133" t="s">
        <v>1</v>
      </c>
      <c r="C116" s="137">
        <v>44333</v>
      </c>
      <c r="D116" s="133">
        <v>2</v>
      </c>
      <c r="E116" s="133">
        <f>INDEX(TAB_Leistungen_30[[Tätigkeit]:[Stk.kosten/Kosten bei Stundensatz]],MATCH(TAB_Doku_201910[[#This Row],[Leistung]],TAB_Leistungen_30[Tätigkeit],0),2)</f>
        <v>10</v>
      </c>
      <c r="F116" s="133">
        <f>INDEX(TAB_Leistungen_30[[Tätigkeit]:[Stk.kosten/Kosten bei Stundensatz]],MATCH(TAB_Doku_201910[[#This Row],[Leistung]],TAB_Leistungen_30[Tätigkeit],0),3)*TAB_Doku_201910[[#This Row],[Stk.]]</f>
        <v>10</v>
      </c>
      <c r="G116" s="78" t="s">
        <v>927</v>
      </c>
      <c r="H116" s="134" t="s">
        <v>902</v>
      </c>
    </row>
    <row r="117" spans="1:8" ht="16.2" customHeight="1" x14ac:dyDescent="0.3">
      <c r="A117" s="132" t="s">
        <v>913</v>
      </c>
      <c r="B117" s="133" t="s">
        <v>48</v>
      </c>
      <c r="C117" s="131">
        <v>44326</v>
      </c>
      <c r="D117" s="132">
        <v>3</v>
      </c>
      <c r="E117" s="132">
        <f>INDEX(TAB_Leistungen_30[[Tätigkeit]:[Stk.kosten/Kosten bei Stundensatz]],MATCH(TAB_Doku_201910[[#This Row],[Leistung]],TAB_Leistungen_30[Tätigkeit],0),2)</f>
        <v>15</v>
      </c>
      <c r="F117" s="132">
        <f>INDEX(TAB_Leistungen_30[[Tätigkeit]:[Stk.kosten/Kosten bei Stundensatz]],MATCH(TAB_Doku_201910[[#This Row],[Leistung]],TAB_Leistungen_30[Tätigkeit],0),3)*TAB_Doku_201910[[#This Row],[Stk.]]</f>
        <v>22.5</v>
      </c>
      <c r="G117" s="78" t="s">
        <v>927</v>
      </c>
      <c r="H117" s="132" t="s">
        <v>912</v>
      </c>
    </row>
    <row r="118" spans="1:8" ht="16.2" customHeight="1" x14ac:dyDescent="0.3">
      <c r="A118" s="132" t="s">
        <v>879</v>
      </c>
      <c r="B118" s="133" t="s">
        <v>48</v>
      </c>
      <c r="C118" s="131">
        <v>44323</v>
      </c>
      <c r="D118" s="132">
        <v>1</v>
      </c>
      <c r="E118" s="132">
        <f>INDEX(TAB_Leistungen_30[[Tätigkeit]:[Stk.kosten/Kosten bei Stundensatz]],MATCH(TAB_Doku_201910[[#This Row],[Leistung]],TAB_Leistungen_30[Tätigkeit],0),2)</f>
        <v>15</v>
      </c>
      <c r="F118" s="132">
        <f>INDEX(TAB_Leistungen_30[[Tätigkeit]:[Stk.kosten/Kosten bei Stundensatz]],MATCH(TAB_Doku_201910[[#This Row],[Leistung]],TAB_Leistungen_30[Tätigkeit],0),3)*TAB_Doku_201910[[#This Row],[Stk.]]</f>
        <v>7.5</v>
      </c>
      <c r="G118" s="78" t="s">
        <v>964</v>
      </c>
      <c r="H118" s="132" t="s">
        <v>945</v>
      </c>
    </row>
    <row r="119" spans="1:8" s="29" customFormat="1" ht="16.2" customHeight="1" x14ac:dyDescent="0.3">
      <c r="A119" s="78" t="s">
        <v>879</v>
      </c>
      <c r="B119" s="133" t="s">
        <v>946</v>
      </c>
      <c r="C119" s="137">
        <v>44323</v>
      </c>
      <c r="D119" s="133">
        <v>2</v>
      </c>
      <c r="E119" s="133">
        <f>INDEX(TAB_Leistungen_30[[Tätigkeit]:[Stk.kosten/Kosten bei Stundensatz]],MATCH(TAB_Doku_201910[[#This Row],[Leistung]],TAB_Leistungen_30[Tätigkeit],0),2)</f>
        <v>60</v>
      </c>
      <c r="F119" s="133">
        <f>INDEX(TAB_Leistungen_30[[Tätigkeit]:[Stk.kosten/Kosten bei Stundensatz]],MATCH(TAB_Doku_201910[[#This Row],[Leistung]],TAB_Leistungen_30[Tätigkeit],0),3)*TAB_Doku_201910[[#This Row],[Stk.]]</f>
        <v>60</v>
      </c>
      <c r="G119" s="78" t="s">
        <v>964</v>
      </c>
      <c r="H119" s="134" t="s">
        <v>959</v>
      </c>
    </row>
    <row r="120" spans="1:8" ht="16.2" customHeight="1" x14ac:dyDescent="0.3">
      <c r="A120" s="78" t="s">
        <v>916</v>
      </c>
      <c r="B120" s="133" t="s">
        <v>8</v>
      </c>
      <c r="C120" s="137">
        <v>44320</v>
      </c>
      <c r="D120" s="133">
        <v>2</v>
      </c>
      <c r="E120" s="133">
        <f>INDEX(TAB_Leistungen_30[[Tätigkeit]:[Stk.kosten/Kosten bei Stundensatz]],MATCH(TAB_Doku_201910[[#This Row],[Leistung]],TAB_Leistungen_30[Tätigkeit],0),2)</f>
        <v>180</v>
      </c>
      <c r="F120" s="133">
        <f>INDEX(TAB_Leistungen_30[[Tätigkeit]:[Stk.kosten/Kosten bei Stundensatz]],MATCH(TAB_Doku_201910[[#This Row],[Leistung]],TAB_Leistungen_30[Tätigkeit],0),3)*TAB_Doku_201910[[#This Row],[Stk.]]</f>
        <v>180</v>
      </c>
      <c r="G120" s="78" t="s">
        <v>927</v>
      </c>
      <c r="H120" s="134" t="s">
        <v>918</v>
      </c>
    </row>
    <row r="121" spans="1:8" ht="16.2" customHeight="1" x14ac:dyDescent="0.3">
      <c r="A121" s="78" t="s">
        <v>916</v>
      </c>
      <c r="B121" s="133" t="s">
        <v>48</v>
      </c>
      <c r="C121" s="137">
        <v>44320</v>
      </c>
      <c r="D121" s="133">
        <v>4</v>
      </c>
      <c r="E121" s="133">
        <f>INDEX(TAB_Leistungen_30[[Tätigkeit]:[Stk.kosten/Kosten bei Stundensatz]],MATCH(TAB_Doku_201910[[#This Row],[Leistung]],TAB_Leistungen_30[Tätigkeit],0),2)</f>
        <v>15</v>
      </c>
      <c r="F121" s="133">
        <f>INDEX(TAB_Leistungen_30[[Tätigkeit]:[Stk.kosten/Kosten bei Stundensatz]],MATCH(TAB_Doku_201910[[#This Row],[Leistung]],TAB_Leistungen_30[Tätigkeit],0),3)*TAB_Doku_201910[[#This Row],[Stk.]]</f>
        <v>30</v>
      </c>
      <c r="G121" s="78" t="s">
        <v>927</v>
      </c>
      <c r="H121" s="134" t="s">
        <v>917</v>
      </c>
    </row>
    <row r="122" spans="1:8" ht="16.2" customHeight="1" x14ac:dyDescent="0.3">
      <c r="A122" s="78" t="s">
        <v>915</v>
      </c>
      <c r="B122" s="133" t="s">
        <v>13</v>
      </c>
      <c r="C122" s="137">
        <v>44316</v>
      </c>
      <c r="D122" s="133">
        <v>2</v>
      </c>
      <c r="E122" s="133">
        <f>INDEX(TAB_Leistungen_30[[Tätigkeit]:[Stk.kosten/Kosten bei Stundensatz]],MATCH(TAB_Doku_201910[[#This Row],[Leistung]],TAB_Leistungen_30[Tätigkeit],0),2)</f>
        <v>60</v>
      </c>
      <c r="F122" s="133">
        <f>INDEX(TAB_Leistungen_30[[Tätigkeit]:[Stk.kosten/Kosten bei Stundensatz]],MATCH(TAB_Doku_201910[[#This Row],[Leistung]],TAB_Leistungen_30[Tätigkeit],0),3)*TAB_Doku_201910[[#This Row],[Stk.]]</f>
        <v>60</v>
      </c>
      <c r="G122" s="78" t="s">
        <v>927</v>
      </c>
      <c r="H122" s="134" t="s">
        <v>914</v>
      </c>
    </row>
    <row r="123" spans="1:8" ht="16.2" customHeight="1" x14ac:dyDescent="0.3">
      <c r="A123" s="153" t="s">
        <v>879</v>
      </c>
      <c r="B123" s="154" t="s">
        <v>633</v>
      </c>
      <c r="C123" s="155">
        <v>44316</v>
      </c>
      <c r="D123" s="154">
        <v>2</v>
      </c>
      <c r="E123" s="154">
        <f>INDEX(TAB_Leistungen_30[[Tätigkeit]:[Stk.kosten/Kosten bei Stundensatz]],MATCH(TAB_Doku_201910[[#This Row],[Leistung]],TAB_Leistungen_30[Tätigkeit],0),2)</f>
        <v>60</v>
      </c>
      <c r="F123" s="154">
        <f>INDEX(TAB_Leistungen_30[[Tätigkeit]:[Stk.kosten/Kosten bei Stundensatz]],MATCH(TAB_Doku_201910[[#This Row],[Leistung]],TAB_Leistungen_30[Tätigkeit],0),3)*TAB_Doku_201910[[#This Row],[Stk.]]</f>
        <v>60</v>
      </c>
      <c r="G123" s="78" t="s">
        <v>927</v>
      </c>
      <c r="H123" s="156" t="s">
        <v>906</v>
      </c>
    </row>
    <row r="124" spans="1:8" ht="16.2" customHeight="1" x14ac:dyDescent="0.3">
      <c r="A124" s="78" t="s">
        <v>911</v>
      </c>
      <c r="B124" s="133" t="s">
        <v>48</v>
      </c>
      <c r="C124" s="137">
        <v>44304</v>
      </c>
      <c r="D124" s="133">
        <v>5</v>
      </c>
      <c r="E124" s="133">
        <f>INDEX(TAB_Leistungen_30[[Tätigkeit]:[Stk.kosten/Kosten bei Stundensatz]],MATCH(TAB_Doku_201910[[#This Row],[Leistung]],TAB_Leistungen_30[Tätigkeit],0),2)</f>
        <v>15</v>
      </c>
      <c r="F124" s="133">
        <f>INDEX(TAB_Leistungen_30[[Tätigkeit]:[Stk.kosten/Kosten bei Stundensatz]],MATCH(TAB_Doku_201910[[#This Row],[Leistung]],TAB_Leistungen_30[Tätigkeit],0),3)*TAB_Doku_201910[[#This Row],[Stk.]]</f>
        <v>37.5</v>
      </c>
      <c r="G124" s="78" t="s">
        <v>927</v>
      </c>
      <c r="H124" s="134" t="s">
        <v>890</v>
      </c>
    </row>
    <row r="125" spans="1:8" ht="16.2" customHeight="1" x14ac:dyDescent="0.3">
      <c r="A125" s="153" t="s">
        <v>891</v>
      </c>
      <c r="B125" s="154" t="s">
        <v>49</v>
      </c>
      <c r="C125" s="155">
        <v>44302</v>
      </c>
      <c r="D125" s="154">
        <v>1</v>
      </c>
      <c r="E125" s="154">
        <f>INDEX(TAB_Leistungen_30[[Tätigkeit]:[Stk.kosten/Kosten bei Stundensatz]],MATCH(TAB_Doku_201910[[#This Row],[Leistung]],TAB_Leistungen_30[Tätigkeit],0),2)</f>
        <v>30</v>
      </c>
      <c r="F125" s="154">
        <f>INDEX(TAB_Leistungen_30[[Tätigkeit]:[Stk.kosten/Kosten bei Stundensatz]],MATCH(TAB_Doku_201910[[#This Row],[Leistung]],TAB_Leistungen_30[Tätigkeit],0),3)*TAB_Doku_201910[[#This Row],[Stk.]]</f>
        <v>15</v>
      </c>
      <c r="G125" s="78" t="s">
        <v>927</v>
      </c>
      <c r="H125" s="156" t="s">
        <v>926</v>
      </c>
    </row>
    <row r="126" spans="1:8" ht="16.2" customHeight="1" x14ac:dyDescent="0.3">
      <c r="A126" s="78" t="s">
        <v>887</v>
      </c>
      <c r="B126" s="133" t="s">
        <v>50</v>
      </c>
      <c r="C126" s="137">
        <v>44301</v>
      </c>
      <c r="D126" s="133">
        <v>4</v>
      </c>
      <c r="E126" s="133">
        <f>INDEX(TAB_Leistungen_30[[Tätigkeit]:[Stk.kosten/Kosten bei Stundensatz]],MATCH(TAB_Doku_201910[[#This Row],[Leistung]],TAB_Leistungen_30[Tätigkeit],0),2)</f>
        <v>5</v>
      </c>
      <c r="F126" s="133">
        <f>INDEX(TAB_Leistungen_30[[Tätigkeit]:[Stk.kosten/Kosten bei Stundensatz]],MATCH(TAB_Doku_201910[[#This Row],[Leistung]],TAB_Leistungen_30[Tätigkeit],0),3)*TAB_Doku_201910[[#This Row],[Stk.]]</f>
        <v>10</v>
      </c>
      <c r="G126" s="78" t="s">
        <v>494</v>
      </c>
      <c r="H126" s="134"/>
    </row>
    <row r="127" spans="1:8" ht="16.2" customHeight="1" x14ac:dyDescent="0.3">
      <c r="A127" s="78" t="s">
        <v>887</v>
      </c>
      <c r="B127" s="133" t="s">
        <v>1</v>
      </c>
      <c r="C127" s="137">
        <v>44301</v>
      </c>
      <c r="D127" s="133">
        <v>1</v>
      </c>
      <c r="E127" s="133">
        <f>INDEX(TAB_Leistungen_30[[Tätigkeit]:[Stk.kosten/Kosten bei Stundensatz]],MATCH(TAB_Doku_201910[[#This Row],[Leistung]],TAB_Leistungen_30[Tätigkeit],0),2)</f>
        <v>10</v>
      </c>
      <c r="F127" s="133">
        <f>INDEX(TAB_Leistungen_30[[Tätigkeit]:[Stk.kosten/Kosten bei Stundensatz]],MATCH(TAB_Doku_201910[[#This Row],[Leistung]],TAB_Leistungen_30[Tätigkeit],0),3)*TAB_Doku_201910[[#This Row],[Stk.]]</f>
        <v>5</v>
      </c>
      <c r="G127" s="78" t="s">
        <v>494</v>
      </c>
      <c r="H127" s="134" t="s">
        <v>895</v>
      </c>
    </row>
    <row r="128" spans="1:8" ht="16.2" customHeight="1" x14ac:dyDescent="0.3">
      <c r="A128" s="78" t="s">
        <v>887</v>
      </c>
      <c r="B128" s="133" t="s">
        <v>523</v>
      </c>
      <c r="C128" s="137">
        <v>44301</v>
      </c>
      <c r="D128" s="133">
        <v>10</v>
      </c>
      <c r="E128" s="133">
        <f>INDEX(TAB_Leistungen_30[[Tätigkeit]:[Stk.kosten/Kosten bei Stundensatz]],MATCH(TAB_Doku_201910[[#This Row],[Leistung]],TAB_Leistungen_30[Tätigkeit],0),2)</f>
        <v>60</v>
      </c>
      <c r="F128" s="133">
        <f>INDEX(TAB_Leistungen_30[[Tätigkeit]:[Stk.kosten/Kosten bei Stundensatz]],MATCH(TAB_Doku_201910[[#This Row],[Leistung]],TAB_Leistungen_30[Tätigkeit],0),3)*TAB_Doku_201910[[#This Row],[Stk.]]</f>
        <v>300</v>
      </c>
      <c r="G128" s="78" t="s">
        <v>494</v>
      </c>
      <c r="H128" s="134" t="s">
        <v>894</v>
      </c>
    </row>
    <row r="129" spans="1:8" s="157" customFormat="1" ht="16.2" customHeight="1" x14ac:dyDescent="0.3">
      <c r="A129" s="78" t="s">
        <v>891</v>
      </c>
      <c r="B129" s="133" t="s">
        <v>48</v>
      </c>
      <c r="C129" s="137">
        <v>44301</v>
      </c>
      <c r="D129" s="133">
        <v>1</v>
      </c>
      <c r="E129" s="133">
        <f>INDEX(TAB_Leistungen_30[[Tätigkeit]:[Stk.kosten/Kosten bei Stundensatz]],MATCH(TAB_Doku_201910[[#This Row],[Leistung]],TAB_Leistungen_30[Tätigkeit],0),2)</f>
        <v>15</v>
      </c>
      <c r="F129" s="133">
        <f>INDEX(TAB_Leistungen_30[[Tätigkeit]:[Stk.kosten/Kosten bei Stundensatz]],MATCH(TAB_Doku_201910[[#This Row],[Leistung]],TAB_Leistungen_30[Tätigkeit],0),3)*TAB_Doku_201910[[#This Row],[Stk.]]</f>
        <v>7.5</v>
      </c>
      <c r="G129" s="78" t="s">
        <v>494</v>
      </c>
      <c r="H129" s="134" t="s">
        <v>892</v>
      </c>
    </row>
    <row r="130" spans="1:8" ht="16.2" customHeight="1" x14ac:dyDescent="0.3">
      <c r="A130" s="78" t="s">
        <v>883</v>
      </c>
      <c r="B130" s="133" t="s">
        <v>1</v>
      </c>
      <c r="C130" s="137">
        <v>44301</v>
      </c>
      <c r="D130" s="133">
        <v>2</v>
      </c>
      <c r="E130" s="133">
        <f>INDEX(TAB_Leistungen_30[[Tätigkeit]:[Stk.kosten/Kosten bei Stundensatz]],MATCH(TAB_Doku_201910[[#This Row],[Leistung]],TAB_Leistungen_30[Tätigkeit],0),2)</f>
        <v>10</v>
      </c>
      <c r="F130" s="133">
        <f>INDEX(TAB_Leistungen_30[[Tätigkeit]:[Stk.kosten/Kosten bei Stundensatz]],MATCH(TAB_Doku_201910[[#This Row],[Leistung]],TAB_Leistungen_30[Tätigkeit],0),3)*TAB_Doku_201910[[#This Row],[Stk.]]</f>
        <v>10</v>
      </c>
      <c r="G130" s="78" t="s">
        <v>494</v>
      </c>
      <c r="H130" s="134" t="s">
        <v>884</v>
      </c>
    </row>
    <row r="131" spans="1:8" s="157" customFormat="1" ht="16.2" customHeight="1" x14ac:dyDescent="0.3">
      <c r="A131" s="78" t="s">
        <v>102</v>
      </c>
      <c r="B131" s="133" t="s">
        <v>207</v>
      </c>
      <c r="C131" s="137">
        <v>44301</v>
      </c>
      <c r="D131" s="133">
        <v>2</v>
      </c>
      <c r="E131" s="133">
        <f>INDEX(TAB_Leistungen_30[[Tätigkeit]:[Stk.kosten/Kosten bei Stundensatz]],MATCH(TAB_Doku_201910[[#This Row],[Leistung]],TAB_Leistungen_30[Tätigkeit],0),2)</f>
        <v>0</v>
      </c>
      <c r="F131" s="133">
        <f>INDEX(TAB_Leistungen_30[[Tätigkeit]:[Stk.kosten/Kosten bei Stundensatz]],MATCH(TAB_Doku_201910[[#This Row],[Leistung]],TAB_Leistungen_30[Tätigkeit],0),3)*TAB_Doku_201910[[#This Row],[Stk.]]</f>
        <v>10</v>
      </c>
      <c r="G131" s="78" t="s">
        <v>494</v>
      </c>
      <c r="H131" s="134"/>
    </row>
    <row r="132" spans="1:8" ht="16.2" customHeight="1" x14ac:dyDescent="0.3">
      <c r="A132" s="78" t="s">
        <v>102</v>
      </c>
      <c r="B132" s="133" t="s">
        <v>13</v>
      </c>
      <c r="C132" s="137">
        <v>44301</v>
      </c>
      <c r="D132" s="133">
        <v>2</v>
      </c>
      <c r="E132" s="133">
        <f>INDEX(TAB_Leistungen_30[[Tätigkeit]:[Stk.kosten/Kosten bei Stundensatz]],MATCH(TAB_Doku_201910[[#This Row],[Leistung]],TAB_Leistungen_30[Tätigkeit],0),2)</f>
        <v>60</v>
      </c>
      <c r="F132" s="133">
        <f>INDEX(TAB_Leistungen_30[[Tätigkeit]:[Stk.kosten/Kosten bei Stundensatz]],MATCH(TAB_Doku_201910[[#This Row],[Leistung]],TAB_Leistungen_30[Tätigkeit],0),3)*TAB_Doku_201910[[#This Row],[Stk.]]</f>
        <v>60</v>
      </c>
      <c r="G132" s="78" t="s">
        <v>494</v>
      </c>
      <c r="H132" s="134"/>
    </row>
    <row r="133" spans="1:8" ht="16.2" customHeight="1" x14ac:dyDescent="0.3">
      <c r="A133" s="78" t="s">
        <v>734</v>
      </c>
      <c r="B133" s="133" t="s">
        <v>13</v>
      </c>
      <c r="C133" s="137">
        <v>44301</v>
      </c>
      <c r="D133" s="133">
        <v>2</v>
      </c>
      <c r="E133" s="133">
        <f>INDEX(TAB_Leistungen_30[[Tätigkeit]:[Stk.kosten/Kosten bei Stundensatz]],MATCH(TAB_Doku_201910[[#This Row],[Leistung]],TAB_Leistungen_30[Tätigkeit],0),2)</f>
        <v>60</v>
      </c>
      <c r="F133" s="133">
        <f>INDEX(TAB_Leistungen_30[[Tätigkeit]:[Stk.kosten/Kosten bei Stundensatz]],MATCH(TAB_Doku_201910[[#This Row],[Leistung]],TAB_Leistungen_30[Tätigkeit],0),3)*TAB_Doku_201910[[#This Row],[Stk.]]</f>
        <v>60</v>
      </c>
      <c r="G133" s="78" t="s">
        <v>494</v>
      </c>
      <c r="H133" s="134"/>
    </row>
    <row r="134" spans="1:8" ht="16.2" customHeight="1" x14ac:dyDescent="0.3">
      <c r="A134" s="78" t="s">
        <v>883</v>
      </c>
      <c r="B134" s="133" t="s">
        <v>1</v>
      </c>
      <c r="C134" s="137">
        <v>44301</v>
      </c>
      <c r="D134" s="133">
        <v>1</v>
      </c>
      <c r="E134" s="133">
        <f>INDEX(TAB_Leistungen_30[[Tätigkeit]:[Stk.kosten/Kosten bei Stundensatz]],MATCH(TAB_Doku_201910[[#This Row],[Leistung]],TAB_Leistungen_30[Tätigkeit],0),2)</f>
        <v>10</v>
      </c>
      <c r="F134" s="133">
        <f>INDEX(TAB_Leistungen_30[[Tätigkeit]:[Stk.kosten/Kosten bei Stundensatz]],MATCH(TAB_Doku_201910[[#This Row],[Leistung]],TAB_Leistungen_30[Tätigkeit],0),3)*TAB_Doku_201910[[#This Row],[Stk.]]</f>
        <v>5</v>
      </c>
      <c r="G134" s="78" t="s">
        <v>494</v>
      </c>
      <c r="H134" s="134" t="s">
        <v>901</v>
      </c>
    </row>
    <row r="135" spans="1:8" ht="16.2" customHeight="1" x14ac:dyDescent="0.3">
      <c r="A135" s="78" t="s">
        <v>891</v>
      </c>
      <c r="B135" s="133" t="s">
        <v>1</v>
      </c>
      <c r="C135" s="137">
        <v>44300</v>
      </c>
      <c r="D135" s="133">
        <v>1</v>
      </c>
      <c r="E135" s="133">
        <f>INDEX(TAB_Leistungen_30[[Tätigkeit]:[Stk.kosten/Kosten bei Stundensatz]],MATCH(TAB_Doku_201910[[#This Row],[Leistung]],TAB_Leistungen_30[Tätigkeit],0),2)</f>
        <v>10</v>
      </c>
      <c r="F135" s="133">
        <f>INDEX(TAB_Leistungen_30[[Tätigkeit]:[Stk.kosten/Kosten bei Stundensatz]],MATCH(TAB_Doku_201910[[#This Row],[Leistung]],TAB_Leistungen_30[Tätigkeit],0),3)*TAB_Doku_201910[[#This Row],[Stk.]]</f>
        <v>5</v>
      </c>
      <c r="G135" s="78" t="s">
        <v>494</v>
      </c>
      <c r="H135" s="134" t="s">
        <v>890</v>
      </c>
    </row>
    <row r="136" spans="1:8" s="29" customFormat="1" ht="16.2" customHeight="1" x14ac:dyDescent="0.3">
      <c r="A136" s="78" t="s">
        <v>877</v>
      </c>
      <c r="B136" s="133" t="s">
        <v>59</v>
      </c>
      <c r="C136" s="137">
        <v>44300</v>
      </c>
      <c r="D136" s="133">
        <v>1</v>
      </c>
      <c r="E136" s="133">
        <f>INDEX(TAB_Leistungen_30[[Tätigkeit]:[Stk.kosten/Kosten bei Stundensatz]],MATCH(TAB_Doku_201910[[#This Row],[Leistung]],TAB_Leistungen_30[Tätigkeit],0),2)</f>
        <v>60</v>
      </c>
      <c r="F136" s="133">
        <f>INDEX(TAB_Leistungen_30[[Tätigkeit]:[Stk.kosten/Kosten bei Stundensatz]],MATCH(TAB_Doku_201910[[#This Row],[Leistung]],TAB_Leistungen_30[Tätigkeit],0),3)*TAB_Doku_201910[[#This Row],[Stk.]]</f>
        <v>30</v>
      </c>
      <c r="G136" s="78" t="s">
        <v>494</v>
      </c>
      <c r="H136" s="134"/>
    </row>
    <row r="137" spans="1:8" ht="16.2" customHeight="1" x14ac:dyDescent="0.3">
      <c r="A137" s="78" t="s">
        <v>896</v>
      </c>
      <c r="B137" s="133" t="s">
        <v>50</v>
      </c>
      <c r="C137" s="137">
        <v>44294</v>
      </c>
      <c r="D137" s="133">
        <v>1</v>
      </c>
      <c r="E137" s="133">
        <f>INDEX(TAB_Leistungen_30[[Tätigkeit]:[Stk.kosten/Kosten bei Stundensatz]],MATCH(TAB_Doku_201910[[#This Row],[Leistung]],TAB_Leistungen_30[Tätigkeit],0),2)</f>
        <v>5</v>
      </c>
      <c r="F137" s="133">
        <f>INDEX(TAB_Leistungen_30[[Tätigkeit]:[Stk.kosten/Kosten bei Stundensatz]],MATCH(TAB_Doku_201910[[#This Row],[Leistung]],TAB_Leistungen_30[Tätigkeit],0),3)*TAB_Doku_201910[[#This Row],[Stk.]]</f>
        <v>2.5</v>
      </c>
      <c r="G137" s="78" t="s">
        <v>494</v>
      </c>
      <c r="H137" s="134" t="s">
        <v>893</v>
      </c>
    </row>
    <row r="138" spans="1:8" ht="16.2" customHeight="1" x14ac:dyDescent="0.3">
      <c r="A138" s="78" t="s">
        <v>896</v>
      </c>
      <c r="B138" s="133" t="s">
        <v>51</v>
      </c>
      <c r="C138" s="137">
        <v>44294</v>
      </c>
      <c r="D138" s="133">
        <v>1</v>
      </c>
      <c r="E138" s="133">
        <f>INDEX(TAB_Leistungen_30[[Tätigkeit]:[Stk.kosten/Kosten bei Stundensatz]],MATCH(TAB_Doku_201910[[#This Row],[Leistung]],TAB_Leistungen_30[Tätigkeit],0),2)</f>
        <v>10</v>
      </c>
      <c r="F138" s="133">
        <f>INDEX(TAB_Leistungen_30[[Tätigkeit]:[Stk.kosten/Kosten bei Stundensatz]],MATCH(TAB_Doku_201910[[#This Row],[Leistung]],TAB_Leistungen_30[Tätigkeit],0),3)*TAB_Doku_201910[[#This Row],[Stk.]]</f>
        <v>5</v>
      </c>
      <c r="G138" s="78" t="s">
        <v>494</v>
      </c>
      <c r="H138" s="134" t="s">
        <v>890</v>
      </c>
    </row>
    <row r="139" spans="1:8" s="29" customFormat="1" ht="16.2" customHeight="1" x14ac:dyDescent="0.3">
      <c r="A139" s="78" t="s">
        <v>509</v>
      </c>
      <c r="B139" s="133" t="s">
        <v>48</v>
      </c>
      <c r="C139" s="137">
        <v>44294</v>
      </c>
      <c r="D139" s="133">
        <v>2</v>
      </c>
      <c r="E139" s="133">
        <f>INDEX(TAB_Leistungen_30[[Tätigkeit]:[Stk.kosten/Kosten bei Stundensatz]],MATCH(TAB_Doku_201910[[#This Row],[Leistung]],TAB_Leistungen_30[Tätigkeit],0),2)</f>
        <v>15</v>
      </c>
      <c r="F139" s="133">
        <f>INDEX(TAB_Leistungen_30[[Tätigkeit]:[Stk.kosten/Kosten bei Stundensatz]],MATCH(TAB_Doku_201910[[#This Row],[Leistung]],TAB_Leistungen_30[Tätigkeit],0),3)*TAB_Doku_201910[[#This Row],[Stk.]]</f>
        <v>15</v>
      </c>
      <c r="G139" s="78" t="s">
        <v>494</v>
      </c>
      <c r="H139" s="134" t="s">
        <v>893</v>
      </c>
    </row>
    <row r="140" spans="1:8" ht="16.2" customHeight="1" x14ac:dyDescent="0.3">
      <c r="A140" s="78" t="s">
        <v>879</v>
      </c>
      <c r="B140" s="133" t="s">
        <v>487</v>
      </c>
      <c r="C140" s="137">
        <v>44294</v>
      </c>
      <c r="D140" s="133">
        <v>4</v>
      </c>
      <c r="E140" s="133">
        <f>INDEX(TAB_Leistungen_30[[Tätigkeit]:[Stk.kosten/Kosten bei Stundensatz]],MATCH(TAB_Doku_201910[[#This Row],[Leistung]],TAB_Leistungen_30[Tätigkeit],0),2)</f>
        <v>60</v>
      </c>
      <c r="F140" s="133">
        <f>INDEX(TAB_Leistungen_30[[Tätigkeit]:[Stk.kosten/Kosten bei Stundensatz]],MATCH(TAB_Doku_201910[[#This Row],[Leistung]],TAB_Leistungen_30[Tätigkeit],0),3)*TAB_Doku_201910[[#This Row],[Stk.]]</f>
        <v>120</v>
      </c>
      <c r="G140" s="78" t="s">
        <v>494</v>
      </c>
      <c r="H140" s="134" t="s">
        <v>871</v>
      </c>
    </row>
    <row r="141" spans="1:8" ht="16.2" customHeight="1" x14ac:dyDescent="0.3">
      <c r="A141" s="78" t="s">
        <v>879</v>
      </c>
      <c r="B141" s="133" t="s">
        <v>2</v>
      </c>
      <c r="C141" s="137">
        <v>44294</v>
      </c>
      <c r="D141" s="133">
        <v>32</v>
      </c>
      <c r="E141" s="133">
        <f>INDEX(TAB_Leistungen_30[[Tätigkeit]:[Stk.kosten/Kosten bei Stundensatz]],MATCH(TAB_Doku_201910[[#This Row],[Leistung]],TAB_Leistungen_30[Tätigkeit],0),2)</f>
        <v>10</v>
      </c>
      <c r="F141" s="133">
        <f>INDEX(TAB_Leistungen_30[[Tätigkeit]:[Stk.kosten/Kosten bei Stundensatz]],MATCH(TAB_Doku_201910[[#This Row],[Leistung]],TAB_Leistungen_30[Tätigkeit],0),3)*TAB_Doku_201910[[#This Row],[Stk.]]</f>
        <v>80</v>
      </c>
      <c r="G141" s="78" t="s">
        <v>494</v>
      </c>
      <c r="H141" s="134" t="s">
        <v>870</v>
      </c>
    </row>
    <row r="142" spans="1:8" s="29" customFormat="1" ht="16.2" customHeight="1" x14ac:dyDescent="0.3">
      <c r="A142" s="78" t="s">
        <v>886</v>
      </c>
      <c r="B142" s="133" t="s">
        <v>48</v>
      </c>
      <c r="C142" s="137">
        <v>44288</v>
      </c>
      <c r="D142" s="133">
        <v>3</v>
      </c>
      <c r="E142" s="133">
        <f>INDEX(TAB_Leistungen_30[[Tätigkeit]:[Stk.kosten/Kosten bei Stundensatz]],MATCH(TAB_Doku_201910[[#This Row],[Leistung]],TAB_Leistungen_30[Tätigkeit],0),2)</f>
        <v>15</v>
      </c>
      <c r="F142" s="133">
        <f>INDEX(TAB_Leistungen_30[[Tätigkeit]:[Stk.kosten/Kosten bei Stundensatz]],MATCH(TAB_Doku_201910[[#This Row],[Leistung]],TAB_Leistungen_30[Tätigkeit],0),3)*TAB_Doku_201910[[#This Row],[Stk.]]</f>
        <v>22.5</v>
      </c>
      <c r="G142" s="78" t="s">
        <v>494</v>
      </c>
      <c r="H142" s="134" t="s">
        <v>889</v>
      </c>
    </row>
    <row r="143" spans="1:8" ht="16.2" customHeight="1" x14ac:dyDescent="0.3">
      <c r="A143" s="78" t="s">
        <v>886</v>
      </c>
      <c r="B143" s="133" t="s">
        <v>1</v>
      </c>
      <c r="C143" s="137">
        <v>44288</v>
      </c>
      <c r="D143" s="133">
        <v>2</v>
      </c>
      <c r="E143" s="133">
        <f>INDEX(TAB_Leistungen_30[[Tätigkeit]:[Stk.kosten/Kosten bei Stundensatz]],MATCH(TAB_Doku_201910[[#This Row],[Leistung]],TAB_Leistungen_30[Tätigkeit],0),2)</f>
        <v>10</v>
      </c>
      <c r="F143" s="133">
        <f>INDEX(TAB_Leistungen_30[[Tätigkeit]:[Stk.kosten/Kosten bei Stundensatz]],MATCH(TAB_Doku_201910[[#This Row],[Leistung]],TAB_Leistungen_30[Tätigkeit],0),3)*TAB_Doku_201910[[#This Row],[Stk.]]</f>
        <v>10</v>
      </c>
      <c r="G143" s="78" t="s">
        <v>494</v>
      </c>
      <c r="H143" s="134" t="s">
        <v>888</v>
      </c>
    </row>
    <row r="144" spans="1:8" ht="16.2" customHeight="1" x14ac:dyDescent="0.3">
      <c r="A144" s="78" t="s">
        <v>885</v>
      </c>
      <c r="B144" s="133" t="s">
        <v>48</v>
      </c>
      <c r="C144" s="137">
        <v>44288</v>
      </c>
      <c r="D144" s="133">
        <v>2</v>
      </c>
      <c r="E144" s="133">
        <f>INDEX(TAB_Leistungen_30[[Tätigkeit]:[Stk.kosten/Kosten bei Stundensatz]],MATCH(TAB_Doku_201910[[#This Row],[Leistung]],TAB_Leistungen_30[Tätigkeit],0),2)</f>
        <v>15</v>
      </c>
      <c r="F144" s="133">
        <f>INDEX(TAB_Leistungen_30[[Tätigkeit]:[Stk.kosten/Kosten bei Stundensatz]],MATCH(TAB_Doku_201910[[#This Row],[Leistung]],TAB_Leistungen_30[Tätigkeit],0),3)*TAB_Doku_201910[[#This Row],[Stk.]]</f>
        <v>15</v>
      </c>
      <c r="G144" s="78" t="s">
        <v>494</v>
      </c>
      <c r="H144" s="134" t="s">
        <v>890</v>
      </c>
    </row>
    <row r="145" spans="1:8" ht="16.2" customHeight="1" x14ac:dyDescent="0.3">
      <c r="A145" s="78" t="s">
        <v>879</v>
      </c>
      <c r="B145" s="133" t="s">
        <v>633</v>
      </c>
      <c r="C145" s="137">
        <v>44288</v>
      </c>
      <c r="D145" s="133">
        <v>2</v>
      </c>
      <c r="E145" s="133">
        <f>INDEX(TAB_Leistungen_30[[Tätigkeit]:[Stk.kosten/Kosten bei Stundensatz]],MATCH(TAB_Doku_201910[[#This Row],[Leistung]],TAB_Leistungen_30[Tätigkeit],0),2)</f>
        <v>60</v>
      </c>
      <c r="F145" s="133">
        <f>INDEX(TAB_Leistungen_30[[Tätigkeit]:[Stk.kosten/Kosten bei Stundensatz]],MATCH(TAB_Doku_201910[[#This Row],[Leistung]],TAB_Leistungen_30[Tätigkeit],0),3)*TAB_Doku_201910[[#This Row],[Stk.]]</f>
        <v>60</v>
      </c>
      <c r="G145" s="78" t="s">
        <v>494</v>
      </c>
      <c r="H145" s="134" t="s">
        <v>880</v>
      </c>
    </row>
    <row r="146" spans="1:8" ht="16.2" customHeight="1" x14ac:dyDescent="0.3">
      <c r="A146" s="78" t="s">
        <v>883</v>
      </c>
      <c r="B146" s="133" t="s">
        <v>1</v>
      </c>
      <c r="C146" s="137">
        <v>44288</v>
      </c>
      <c r="D146" s="133">
        <v>1</v>
      </c>
      <c r="E146" s="133">
        <f>INDEX(TAB_Leistungen_30[[Tätigkeit]:[Stk.kosten/Kosten bei Stundensatz]],MATCH(TAB_Doku_201910[[#This Row],[Leistung]],TAB_Leistungen_30[Tätigkeit],0),2)</f>
        <v>10</v>
      </c>
      <c r="F146" s="133">
        <f>INDEX(TAB_Leistungen_30[[Tätigkeit]:[Stk.kosten/Kosten bei Stundensatz]],MATCH(TAB_Doku_201910[[#This Row],[Leistung]],TAB_Leistungen_30[Tätigkeit],0),3)*TAB_Doku_201910[[#This Row],[Stk.]]</f>
        <v>5</v>
      </c>
      <c r="G146" s="78" t="s">
        <v>494</v>
      </c>
      <c r="H146" s="134" t="s">
        <v>901</v>
      </c>
    </row>
    <row r="147" spans="1:8" ht="16.2" customHeight="1" x14ac:dyDescent="0.3">
      <c r="A147" s="78" t="s">
        <v>879</v>
      </c>
      <c r="B147" s="133" t="s">
        <v>48</v>
      </c>
      <c r="C147" s="137">
        <v>44284</v>
      </c>
      <c r="D147" s="133">
        <v>3</v>
      </c>
      <c r="E147" s="133">
        <f>INDEX(TAB_Leistungen_30[[Tätigkeit]:[Stk.kosten/Kosten bei Stundensatz]],MATCH(TAB_Doku_201910[[#This Row],[Leistung]],TAB_Leistungen_30[Tätigkeit],0),2)</f>
        <v>15</v>
      </c>
      <c r="F147" s="133">
        <f>INDEX(TAB_Leistungen_30[[Tätigkeit]:[Stk.kosten/Kosten bei Stundensatz]],MATCH(TAB_Doku_201910[[#This Row],[Leistung]],TAB_Leistungen_30[Tätigkeit],0),3)*TAB_Doku_201910[[#This Row],[Stk.]]</f>
        <v>22.5</v>
      </c>
      <c r="G147" s="78" t="s">
        <v>494</v>
      </c>
      <c r="H147" s="134" t="s">
        <v>881</v>
      </c>
    </row>
    <row r="148" spans="1:8" ht="16.2" customHeight="1" x14ac:dyDescent="0.3">
      <c r="A148" s="78" t="s">
        <v>879</v>
      </c>
      <c r="B148" s="133" t="s">
        <v>1</v>
      </c>
      <c r="C148" s="137">
        <v>44275</v>
      </c>
      <c r="D148" s="133">
        <v>2</v>
      </c>
      <c r="E148" s="133">
        <f>INDEX(TAB_Leistungen_30[[Tätigkeit]:[Stk.kosten/Kosten bei Stundensatz]],MATCH(TAB_Doku_201910[[#This Row],[Leistung]],TAB_Leistungen_30[Tätigkeit],0),2)</f>
        <v>10</v>
      </c>
      <c r="F148" s="133">
        <f>INDEX(TAB_Leistungen_30[[Tätigkeit]:[Stk.kosten/Kosten bei Stundensatz]],MATCH(TAB_Doku_201910[[#This Row],[Leistung]],TAB_Leistungen_30[Tätigkeit],0),3)*TAB_Doku_201910[[#This Row],[Stk.]]</f>
        <v>10</v>
      </c>
      <c r="G148" s="78" t="s">
        <v>494</v>
      </c>
      <c r="H148" s="134" t="s">
        <v>882</v>
      </c>
    </row>
    <row r="149" spans="1:8" ht="16.2" customHeight="1" x14ac:dyDescent="0.3">
      <c r="A149" s="78" t="s">
        <v>830</v>
      </c>
      <c r="B149" s="133" t="s">
        <v>946</v>
      </c>
      <c r="C149" s="137">
        <v>44270</v>
      </c>
      <c r="D149" s="133">
        <v>2</v>
      </c>
      <c r="E149" s="133">
        <f>INDEX(TAB_Leistungen_30[[Tätigkeit]:[Stk.kosten/Kosten bei Stundensatz]],MATCH(TAB_Doku_201910[[#This Row],[Leistung]],TAB_Leistungen_30[Tätigkeit],0),2)</f>
        <v>60</v>
      </c>
      <c r="F149" s="133">
        <f>INDEX(TAB_Leistungen_30[[Tätigkeit]:[Stk.kosten/Kosten bei Stundensatz]],MATCH(TAB_Doku_201910[[#This Row],[Leistung]],TAB_Leistungen_30[Tätigkeit],0),3)*TAB_Doku_201910[[#This Row],[Stk.]]</f>
        <v>60</v>
      </c>
      <c r="G149" s="78" t="s">
        <v>897</v>
      </c>
      <c r="H149" s="134" t="s">
        <v>898</v>
      </c>
    </row>
    <row r="150" spans="1:8" ht="16.2" customHeight="1" x14ac:dyDescent="0.3">
      <c r="A150" s="78" t="s">
        <v>873</v>
      </c>
      <c r="B150" s="133" t="s">
        <v>8</v>
      </c>
      <c r="C150" s="137">
        <v>44264</v>
      </c>
      <c r="D150" s="133">
        <v>1</v>
      </c>
      <c r="E150" s="133">
        <f>INDEX(TAB_Leistungen_30[[Tätigkeit]:[Stk.kosten/Kosten bei Stundensatz]],MATCH(TAB_Doku_201910[[#This Row],[Leistung]],TAB_Leistungen_30[Tätigkeit],0),2)</f>
        <v>180</v>
      </c>
      <c r="F150" s="133">
        <f>INDEX(TAB_Leistungen_30[[Tätigkeit]:[Stk.kosten/Kosten bei Stundensatz]],MATCH(TAB_Doku_201910[[#This Row],[Leistung]],TAB_Leistungen_30[Tätigkeit],0),3)*TAB_Doku_201910[[#This Row],[Stk.]]</f>
        <v>90</v>
      </c>
      <c r="G150" s="78" t="s">
        <v>878</v>
      </c>
      <c r="H150" s="134" t="s">
        <v>875</v>
      </c>
    </row>
    <row r="151" spans="1:8" ht="16.2" customHeight="1" x14ac:dyDescent="0.3">
      <c r="A151" s="78" t="s">
        <v>873</v>
      </c>
      <c r="B151" s="133" t="s">
        <v>487</v>
      </c>
      <c r="C151" s="137">
        <v>44264</v>
      </c>
      <c r="D151" s="133">
        <v>2</v>
      </c>
      <c r="E151" s="133">
        <f>INDEX(TAB_Leistungen_30[[Tätigkeit]:[Stk.kosten/Kosten bei Stundensatz]],MATCH(TAB_Doku_201910[[#This Row],[Leistung]],TAB_Leistungen_30[Tätigkeit],0),2)</f>
        <v>60</v>
      </c>
      <c r="F151" s="133">
        <f>INDEX(TAB_Leistungen_30[[Tätigkeit]:[Stk.kosten/Kosten bei Stundensatz]],MATCH(TAB_Doku_201910[[#This Row],[Leistung]],TAB_Leistungen_30[Tätigkeit],0),3)*TAB_Doku_201910[[#This Row],[Stk.]]</f>
        <v>60</v>
      </c>
      <c r="G151" s="78" t="s">
        <v>878</v>
      </c>
      <c r="H151" s="134" t="s">
        <v>874</v>
      </c>
    </row>
    <row r="152" spans="1:8" ht="16.2" customHeight="1" x14ac:dyDescent="0.3">
      <c r="A152" s="78" t="s">
        <v>873</v>
      </c>
      <c r="B152" s="133" t="s">
        <v>140</v>
      </c>
      <c r="C152" s="137">
        <v>44264</v>
      </c>
      <c r="D152" s="133">
        <v>3</v>
      </c>
      <c r="E152" s="133">
        <f>INDEX(TAB_Leistungen_30[[Tätigkeit]:[Stk.kosten/Kosten bei Stundensatz]],MATCH(TAB_Doku_201910[[#This Row],[Leistung]],TAB_Leistungen_30[Tätigkeit],0),2)</f>
        <v>5</v>
      </c>
      <c r="F152" s="133">
        <f>INDEX(TAB_Leistungen_30[[Tätigkeit]:[Stk.kosten/Kosten bei Stundensatz]],MATCH(TAB_Doku_201910[[#This Row],[Leistung]],TAB_Leistungen_30[Tätigkeit],0),3)*TAB_Doku_201910[[#This Row],[Stk.]]</f>
        <v>7.5</v>
      </c>
      <c r="G152" s="78" t="s">
        <v>878</v>
      </c>
      <c r="H152" s="134" t="s">
        <v>832</v>
      </c>
    </row>
    <row r="153" spans="1:8" ht="16.2" customHeight="1" x14ac:dyDescent="0.3">
      <c r="A153" s="78" t="s">
        <v>873</v>
      </c>
      <c r="B153" s="133" t="s">
        <v>1</v>
      </c>
      <c r="C153" s="137">
        <v>44259</v>
      </c>
      <c r="D153" s="133">
        <v>2</v>
      </c>
      <c r="E153" s="133">
        <f>INDEX(TAB_Leistungen_30[[Tätigkeit]:[Stk.kosten/Kosten bei Stundensatz]],MATCH(TAB_Doku_201910[[#This Row],[Leistung]],TAB_Leistungen_30[Tätigkeit],0),2)</f>
        <v>10</v>
      </c>
      <c r="F153" s="133">
        <f>INDEX(TAB_Leistungen_30[[Tätigkeit]:[Stk.kosten/Kosten bei Stundensatz]],MATCH(TAB_Doku_201910[[#This Row],[Leistung]],TAB_Leistungen_30[Tätigkeit],0),3)*TAB_Doku_201910[[#This Row],[Stk.]]</f>
        <v>10</v>
      </c>
      <c r="G153" s="78" t="s">
        <v>878</v>
      </c>
      <c r="H153" s="134" t="s">
        <v>876</v>
      </c>
    </row>
    <row r="154" spans="1:8" ht="16.2" customHeight="1" x14ac:dyDescent="0.3">
      <c r="A154" s="78" t="s">
        <v>830</v>
      </c>
      <c r="B154" s="133" t="s">
        <v>140</v>
      </c>
      <c r="C154" s="137">
        <v>44256</v>
      </c>
      <c r="D154" s="133">
        <v>1</v>
      </c>
      <c r="E154" s="133">
        <f>INDEX(TAB_Leistungen_30[[Tätigkeit]:[Stk.kosten/Kosten bei Stundensatz]],MATCH(TAB_Doku_201910[[#This Row],[Leistung]],TAB_Leistungen_30[Tätigkeit],0),2)</f>
        <v>5</v>
      </c>
      <c r="F154" s="133">
        <f>INDEX(TAB_Leistungen_30[[Tätigkeit]:[Stk.kosten/Kosten bei Stundensatz]],MATCH(TAB_Doku_201910[[#This Row],[Leistung]],TAB_Leistungen_30[Tätigkeit],0),3)*TAB_Doku_201910[[#This Row],[Stk.]]</f>
        <v>2.5</v>
      </c>
      <c r="G154" s="78" t="s">
        <v>494</v>
      </c>
      <c r="H154" s="134" t="s">
        <v>900</v>
      </c>
    </row>
    <row r="155" spans="1:8" ht="16.2" customHeight="1" x14ac:dyDescent="0.3">
      <c r="A155" s="78" t="s">
        <v>830</v>
      </c>
      <c r="B155" s="133" t="s">
        <v>48</v>
      </c>
      <c r="C155" s="137">
        <v>44250</v>
      </c>
      <c r="D155" s="133">
        <v>1</v>
      </c>
      <c r="E155" s="133">
        <f>INDEX(TAB_Leistungen_30[[Tätigkeit]:[Stk.kosten/Kosten bei Stundensatz]],MATCH(TAB_Doku_201910[[#This Row],[Leistung]],TAB_Leistungen_30[Tätigkeit],0),2)</f>
        <v>15</v>
      </c>
      <c r="F155" s="133">
        <f>INDEX(TAB_Leistungen_30[[Tätigkeit]:[Stk.kosten/Kosten bei Stundensatz]],MATCH(TAB_Doku_201910[[#This Row],[Leistung]],TAB_Leistungen_30[Tätigkeit],0),3)*TAB_Doku_201910[[#This Row],[Stk.]]</f>
        <v>7.5</v>
      </c>
      <c r="G155" s="78" t="s">
        <v>494</v>
      </c>
      <c r="H155" s="134" t="s">
        <v>899</v>
      </c>
    </row>
    <row r="156" spans="1:8" ht="16.2" customHeight="1" x14ac:dyDescent="0.3">
      <c r="A156" s="78" t="s">
        <v>102</v>
      </c>
      <c r="B156" s="133" t="s">
        <v>13</v>
      </c>
      <c r="C156" s="137">
        <v>44244</v>
      </c>
      <c r="D156" s="133">
        <v>1</v>
      </c>
      <c r="E156" s="133">
        <f>INDEX(TAB_Leistungen_30[[Tätigkeit]:[Stk.kosten/Kosten bei Stundensatz]],MATCH(TAB_Doku_201910[[#This Row],[Leistung]],TAB_Leistungen_30[Tätigkeit],0),2)</f>
        <v>60</v>
      </c>
      <c r="F156" s="133">
        <f>INDEX(TAB_Leistungen_30[[Tätigkeit]:[Stk.kosten/Kosten bei Stundensatz]],MATCH(TAB_Doku_201910[[#This Row],[Leistung]],TAB_Leistungen_30[Tätigkeit],0),3)*TAB_Doku_201910[[#This Row],[Stk.]]</f>
        <v>30</v>
      </c>
      <c r="G156" s="78" t="s">
        <v>661</v>
      </c>
      <c r="H156" s="134"/>
    </row>
    <row r="157" spans="1:8" ht="16.2" customHeight="1" x14ac:dyDescent="0.3">
      <c r="A157" s="78" t="s">
        <v>734</v>
      </c>
      <c r="B157" s="133" t="s">
        <v>13</v>
      </c>
      <c r="C157" s="137">
        <v>44244</v>
      </c>
      <c r="D157" s="133">
        <v>1</v>
      </c>
      <c r="E157" s="133">
        <f>INDEX(TAB_Leistungen_30[[Tätigkeit]:[Stk.kosten/Kosten bei Stundensatz]],MATCH(TAB_Doku_201910[[#This Row],[Leistung]],TAB_Leistungen_30[Tätigkeit],0),2)</f>
        <v>60</v>
      </c>
      <c r="F157" s="133">
        <f>INDEX(TAB_Leistungen_30[[Tätigkeit]:[Stk.kosten/Kosten bei Stundensatz]],MATCH(TAB_Doku_201910[[#This Row],[Leistung]],TAB_Leistungen_30[Tätigkeit],0),3)*TAB_Doku_201910[[#This Row],[Stk.]]</f>
        <v>30</v>
      </c>
      <c r="G157" s="78" t="s">
        <v>661</v>
      </c>
      <c r="H157" s="134"/>
    </row>
    <row r="158" spans="1:8" ht="16.2" customHeight="1" x14ac:dyDescent="0.3">
      <c r="A158" s="78" t="s">
        <v>845</v>
      </c>
      <c r="B158" s="133" t="s">
        <v>48</v>
      </c>
      <c r="C158" s="137">
        <v>44244</v>
      </c>
      <c r="D158" s="133">
        <v>1</v>
      </c>
      <c r="E158" s="133">
        <f>INDEX(TAB_Leistungen_30[[Tätigkeit]:[Stk.kosten/Kosten bei Stundensatz]],MATCH(TAB_Doku_201910[[#This Row],[Leistung]],TAB_Leistungen_30[Tätigkeit],0),2)</f>
        <v>15</v>
      </c>
      <c r="F158" s="133">
        <f>INDEX(TAB_Leistungen_30[[Tätigkeit]:[Stk.kosten/Kosten bei Stundensatz]],MATCH(TAB_Doku_201910[[#This Row],[Leistung]],TAB_Leistungen_30[Tätigkeit],0),3)*TAB_Doku_201910[[#This Row],[Stk.]]</f>
        <v>7.5</v>
      </c>
      <c r="G158" s="78" t="s">
        <v>661</v>
      </c>
      <c r="H158" s="134" t="s">
        <v>861</v>
      </c>
    </row>
    <row r="159" spans="1:8" ht="16.2" customHeight="1" x14ac:dyDescent="0.3">
      <c r="A159" s="78" t="s">
        <v>866</v>
      </c>
      <c r="B159" s="133" t="s">
        <v>49</v>
      </c>
      <c r="C159" s="137">
        <v>44242</v>
      </c>
      <c r="D159" s="133">
        <v>1</v>
      </c>
      <c r="E159" s="133">
        <f>INDEX(TAB_Leistungen_30[[Tätigkeit]:[Stk.kosten/Kosten bei Stundensatz]],MATCH(TAB_Doku_201910[[#This Row],[Leistung]],TAB_Leistungen_30[Tätigkeit],0),2)</f>
        <v>30</v>
      </c>
      <c r="F159" s="133">
        <f>INDEX(TAB_Leistungen_30[[Tätigkeit]:[Stk.kosten/Kosten bei Stundensatz]],MATCH(TAB_Doku_201910[[#This Row],[Leistung]],TAB_Leistungen_30[Tätigkeit],0),3)*TAB_Doku_201910[[#This Row],[Stk.]]</f>
        <v>15</v>
      </c>
      <c r="G159" s="78" t="s">
        <v>661</v>
      </c>
      <c r="H159" s="134" t="s">
        <v>868</v>
      </c>
    </row>
    <row r="160" spans="1:8" ht="16.2" customHeight="1" x14ac:dyDescent="0.3">
      <c r="A160" s="78" t="s">
        <v>866</v>
      </c>
      <c r="B160" s="133" t="s">
        <v>35</v>
      </c>
      <c r="C160" s="137">
        <v>44242</v>
      </c>
      <c r="D160" s="133">
        <v>2</v>
      </c>
      <c r="E160" s="133">
        <f>INDEX(TAB_Leistungen_30[[Tätigkeit]:[Stk.kosten/Kosten bei Stundensatz]],MATCH(TAB_Doku_201910[[#This Row],[Leistung]],TAB_Leistungen_30[Tätigkeit],0),2)</f>
        <v>60</v>
      </c>
      <c r="F160" s="133">
        <f>INDEX(TAB_Leistungen_30[[Tätigkeit]:[Stk.kosten/Kosten bei Stundensatz]],MATCH(TAB_Doku_201910[[#This Row],[Leistung]],TAB_Leistungen_30[Tätigkeit],0),3)*TAB_Doku_201910[[#This Row],[Stk.]]</f>
        <v>60</v>
      </c>
      <c r="G160" s="78" t="s">
        <v>661</v>
      </c>
      <c r="H160" s="134" t="s">
        <v>871</v>
      </c>
    </row>
    <row r="161" spans="1:8" ht="16.2" customHeight="1" x14ac:dyDescent="0.3">
      <c r="A161" s="78" t="s">
        <v>866</v>
      </c>
      <c r="B161" s="133" t="s">
        <v>2</v>
      </c>
      <c r="C161" s="137">
        <v>44242</v>
      </c>
      <c r="D161" s="133">
        <v>18</v>
      </c>
      <c r="E161" s="133">
        <f>INDEX(TAB_Leistungen_30[[Tätigkeit]:[Stk.kosten/Kosten bei Stundensatz]],MATCH(TAB_Doku_201910[[#This Row],[Leistung]],TAB_Leistungen_30[Tätigkeit],0),2)</f>
        <v>10</v>
      </c>
      <c r="F161" s="133">
        <f>INDEX(TAB_Leistungen_30[[Tätigkeit]:[Stk.kosten/Kosten bei Stundensatz]],MATCH(TAB_Doku_201910[[#This Row],[Leistung]],TAB_Leistungen_30[Tätigkeit],0),3)*TAB_Doku_201910[[#This Row],[Stk.]]</f>
        <v>45</v>
      </c>
      <c r="G161" s="78" t="s">
        <v>661</v>
      </c>
      <c r="H161" s="134" t="s">
        <v>870</v>
      </c>
    </row>
    <row r="162" spans="1:8" ht="16.2" customHeight="1" x14ac:dyDescent="0.3">
      <c r="A162" s="78" t="s">
        <v>866</v>
      </c>
      <c r="B162" s="133" t="s">
        <v>487</v>
      </c>
      <c r="C162" s="137">
        <v>44242</v>
      </c>
      <c r="D162" s="133">
        <v>2</v>
      </c>
      <c r="E162" s="133">
        <f>INDEX(TAB_Leistungen_30[[Tätigkeit]:[Stk.kosten/Kosten bei Stundensatz]],MATCH(TAB_Doku_201910[[#This Row],[Leistung]],TAB_Leistungen_30[Tätigkeit],0),2)</f>
        <v>60</v>
      </c>
      <c r="F162" s="133">
        <f>INDEX(TAB_Leistungen_30[[Tätigkeit]:[Stk.kosten/Kosten bei Stundensatz]],MATCH(TAB_Doku_201910[[#This Row],[Leistung]],TAB_Leistungen_30[Tätigkeit],0),3)*TAB_Doku_201910[[#This Row],[Stk.]]</f>
        <v>60</v>
      </c>
      <c r="G162" s="78" t="s">
        <v>661</v>
      </c>
      <c r="H162" s="134" t="s">
        <v>867</v>
      </c>
    </row>
    <row r="163" spans="1:8" ht="16.2" customHeight="1" x14ac:dyDescent="0.3">
      <c r="A163" s="78" t="s">
        <v>869</v>
      </c>
      <c r="B163" s="133" t="s">
        <v>49</v>
      </c>
      <c r="C163" s="137">
        <v>44239</v>
      </c>
      <c r="D163" s="133">
        <v>1</v>
      </c>
      <c r="E163" s="133">
        <f>INDEX(TAB_Leistungen_30[[Tätigkeit]:[Stk.kosten/Kosten bei Stundensatz]],MATCH(TAB_Doku_201910[[#This Row],[Leistung]],TAB_Leistungen_30[Tätigkeit],0),2)</f>
        <v>30</v>
      </c>
      <c r="F163" s="133">
        <f>INDEX(TAB_Leistungen_30[[Tätigkeit]:[Stk.kosten/Kosten bei Stundensatz]],MATCH(TAB_Doku_201910[[#This Row],[Leistung]],TAB_Leistungen_30[Tätigkeit],0),3)*TAB_Doku_201910[[#This Row],[Stk.]]</f>
        <v>15</v>
      </c>
      <c r="G163" s="78" t="s">
        <v>661</v>
      </c>
      <c r="H163" s="134" t="s">
        <v>868</v>
      </c>
    </row>
    <row r="164" spans="1:8" ht="16.2" customHeight="1" x14ac:dyDescent="0.3">
      <c r="A164" s="78" t="s">
        <v>862</v>
      </c>
      <c r="B164" s="133" t="s">
        <v>8</v>
      </c>
      <c r="C164" s="137">
        <v>44232</v>
      </c>
      <c r="D164" s="133">
        <v>1</v>
      </c>
      <c r="E164" s="133">
        <f>INDEX(TAB_Leistungen_30[[Tätigkeit]:[Stk.kosten/Kosten bei Stundensatz]],MATCH(TAB_Doku_201910[[#This Row],[Leistung]],TAB_Leistungen_30[Tätigkeit],0),2)</f>
        <v>180</v>
      </c>
      <c r="F164" s="133">
        <f>INDEX(TAB_Leistungen_30[[Tätigkeit]:[Stk.kosten/Kosten bei Stundensatz]],MATCH(TAB_Doku_201910[[#This Row],[Leistung]],TAB_Leistungen_30[Tätigkeit],0),3)*TAB_Doku_201910[[#This Row],[Stk.]]</f>
        <v>90</v>
      </c>
      <c r="G164" s="78" t="s">
        <v>661</v>
      </c>
      <c r="H164" s="134" t="s">
        <v>863</v>
      </c>
    </row>
    <row r="165" spans="1:8" ht="16.2" customHeight="1" x14ac:dyDescent="0.3">
      <c r="A165" s="78" t="s">
        <v>862</v>
      </c>
      <c r="B165" s="133" t="s">
        <v>1</v>
      </c>
      <c r="C165" s="137">
        <v>44225</v>
      </c>
      <c r="D165" s="133">
        <v>1</v>
      </c>
      <c r="E165" s="133">
        <f>INDEX(TAB_Leistungen_30[[Tätigkeit]:[Stk.kosten/Kosten bei Stundensatz]],MATCH(TAB_Doku_201910[[#This Row],[Leistung]],TAB_Leistungen_30[Tätigkeit],0),2)</f>
        <v>10</v>
      </c>
      <c r="F165" s="133">
        <f>INDEX(TAB_Leistungen_30[[Tätigkeit]:[Stk.kosten/Kosten bei Stundensatz]],MATCH(TAB_Doku_201910[[#This Row],[Leistung]],TAB_Leistungen_30[Tätigkeit],0),3)*TAB_Doku_201910[[#This Row],[Stk.]]</f>
        <v>5</v>
      </c>
      <c r="G165" s="78" t="s">
        <v>661</v>
      </c>
      <c r="H165" s="134" t="s">
        <v>864</v>
      </c>
    </row>
    <row r="166" spans="1:8" ht="16.2" customHeight="1" x14ac:dyDescent="0.3">
      <c r="A166" s="78" t="s">
        <v>862</v>
      </c>
      <c r="B166" s="133" t="s">
        <v>48</v>
      </c>
      <c r="C166" s="137">
        <v>44224</v>
      </c>
      <c r="D166" s="133">
        <v>5</v>
      </c>
      <c r="E166" s="133">
        <f>INDEX(TAB_Leistungen_30[[Tätigkeit]:[Stk.kosten/Kosten bei Stundensatz]],MATCH(TAB_Doku_201910[[#This Row],[Leistung]],TAB_Leistungen_30[Tätigkeit],0),2)</f>
        <v>15</v>
      </c>
      <c r="F166" s="133">
        <f>INDEX(TAB_Leistungen_30[[Tätigkeit]:[Stk.kosten/Kosten bei Stundensatz]],MATCH(TAB_Doku_201910[[#This Row],[Leistung]],TAB_Leistungen_30[Tätigkeit],0),3)*TAB_Doku_201910[[#This Row],[Stk.]]</f>
        <v>37.5</v>
      </c>
      <c r="G166" s="78" t="s">
        <v>661</v>
      </c>
      <c r="H166" s="134" t="s">
        <v>865</v>
      </c>
    </row>
    <row r="167" spans="1:8" ht="16.2" customHeight="1" x14ac:dyDescent="0.3">
      <c r="A167" s="78" t="s">
        <v>845</v>
      </c>
      <c r="B167" s="133" t="s">
        <v>48</v>
      </c>
      <c r="C167" s="137">
        <v>44218</v>
      </c>
      <c r="D167" s="133">
        <v>1</v>
      </c>
      <c r="E167" s="133">
        <f>INDEX(TAB_Leistungen_30[[Tätigkeit]:[Stk.kosten/Kosten bei Stundensatz]],MATCH(TAB_Doku_201910[[#This Row],[Leistung]],TAB_Leistungen_30[Tätigkeit],0),2)</f>
        <v>15</v>
      </c>
      <c r="F167" s="133">
        <f>INDEX(TAB_Leistungen_30[[Tätigkeit]:[Stk.kosten/Kosten bei Stundensatz]],MATCH(TAB_Doku_201910[[#This Row],[Leistung]],TAB_Leistungen_30[Tätigkeit],0),3)*TAB_Doku_201910[[#This Row],[Stk.]]</f>
        <v>7.5</v>
      </c>
      <c r="G167" s="78" t="s">
        <v>661</v>
      </c>
      <c r="H167" s="134" t="s">
        <v>860</v>
      </c>
    </row>
    <row r="168" spans="1:8" ht="16.2" customHeight="1" x14ac:dyDescent="0.3">
      <c r="A168" s="78" t="s">
        <v>845</v>
      </c>
      <c r="B168" s="133" t="s">
        <v>8</v>
      </c>
      <c r="C168" s="137">
        <v>44218</v>
      </c>
      <c r="D168" s="133">
        <v>1</v>
      </c>
      <c r="E168" s="133">
        <f>INDEX(TAB_Leistungen_30[[Tätigkeit]:[Stk.kosten/Kosten bei Stundensatz]],MATCH(TAB_Doku_201910[[#This Row],[Leistung]],TAB_Leistungen_30[Tätigkeit],0),2)</f>
        <v>180</v>
      </c>
      <c r="F168" s="133">
        <f>INDEX(TAB_Leistungen_30[[Tätigkeit]:[Stk.kosten/Kosten bei Stundensatz]],MATCH(TAB_Doku_201910[[#This Row],[Leistung]],TAB_Leistungen_30[Tätigkeit],0),3)*TAB_Doku_201910[[#This Row],[Stk.]]</f>
        <v>90</v>
      </c>
      <c r="G168" s="78" t="s">
        <v>661</v>
      </c>
      <c r="H168" s="134" t="s">
        <v>859</v>
      </c>
    </row>
    <row r="169" spans="1:8" ht="16.2" customHeight="1" x14ac:dyDescent="0.3">
      <c r="A169" s="78" t="s">
        <v>845</v>
      </c>
      <c r="B169" s="133" t="s">
        <v>13</v>
      </c>
      <c r="C169" s="137">
        <v>44210</v>
      </c>
      <c r="D169" s="133">
        <v>1</v>
      </c>
      <c r="E169" s="133">
        <f>INDEX(TAB_Leistungen_30[[Tätigkeit]:[Stk.kosten/Kosten bei Stundensatz]],MATCH(TAB_Doku_201910[[#This Row],[Leistung]],TAB_Leistungen_30[Tätigkeit],0),2)</f>
        <v>60</v>
      </c>
      <c r="F169" s="133">
        <f>INDEX(TAB_Leistungen_30[[Tätigkeit]:[Stk.kosten/Kosten bei Stundensatz]],MATCH(TAB_Doku_201910[[#This Row],[Leistung]],TAB_Leistungen_30[Tätigkeit],0),3)*TAB_Doku_201910[[#This Row],[Stk.]]</f>
        <v>30</v>
      </c>
      <c r="G169" s="78" t="s">
        <v>661</v>
      </c>
      <c r="H169" s="134" t="s">
        <v>848</v>
      </c>
    </row>
    <row r="170" spans="1:8" ht="16.2" customHeight="1" x14ac:dyDescent="0.3">
      <c r="A170" s="78" t="s">
        <v>845</v>
      </c>
      <c r="B170" s="132" t="s">
        <v>22</v>
      </c>
      <c r="C170" s="137">
        <v>44210</v>
      </c>
      <c r="D170" s="133">
        <v>0.5</v>
      </c>
      <c r="E170" s="133">
        <f>INDEX(TAB_Leistungen_30[[Tätigkeit]:[Stk.kosten/Kosten bei Stundensatz]],MATCH(TAB_Doku_201910[[#This Row],[Leistung]],TAB_Leistungen_30[Tätigkeit],0),2)</f>
        <v>60</v>
      </c>
      <c r="F170" s="133">
        <f>INDEX(TAB_Leistungen_30[[Tätigkeit]:[Stk.kosten/Kosten bei Stundensatz]],MATCH(TAB_Doku_201910[[#This Row],[Leistung]],TAB_Leistungen_30[Tätigkeit],0),3)*TAB_Doku_201910[[#This Row],[Stk.]]</f>
        <v>15</v>
      </c>
      <c r="G170" s="78" t="s">
        <v>661</v>
      </c>
      <c r="H170" s="134" t="s">
        <v>849</v>
      </c>
    </row>
    <row r="171" spans="1:8" ht="16.2" customHeight="1" x14ac:dyDescent="0.3">
      <c r="A171" s="78" t="s">
        <v>830</v>
      </c>
      <c r="B171" s="133" t="s">
        <v>48</v>
      </c>
      <c r="C171" s="137">
        <v>44209</v>
      </c>
      <c r="D171" s="133">
        <v>2</v>
      </c>
      <c r="E171" s="133">
        <f>INDEX(TAB_Leistungen_30[[Tätigkeit]:[Stk.kosten/Kosten bei Stundensatz]],MATCH(TAB_Doku_201910[[#This Row],[Leistung]],TAB_Leistungen_30[Tätigkeit],0),2)</f>
        <v>15</v>
      </c>
      <c r="F171" s="133">
        <f>INDEX(TAB_Leistungen_30[[Tätigkeit]:[Stk.kosten/Kosten bei Stundensatz]],MATCH(TAB_Doku_201910[[#This Row],[Leistung]],TAB_Leistungen_30[Tätigkeit],0),3)*TAB_Doku_201910[[#This Row],[Stk.]]</f>
        <v>15</v>
      </c>
      <c r="G171" s="78" t="s">
        <v>661</v>
      </c>
      <c r="H171" s="134" t="s">
        <v>858</v>
      </c>
    </row>
    <row r="172" spans="1:8" ht="16.2" customHeight="1" x14ac:dyDescent="0.3">
      <c r="A172" s="78" t="s">
        <v>830</v>
      </c>
      <c r="B172" s="133" t="s">
        <v>48</v>
      </c>
      <c r="C172" s="137">
        <v>44209</v>
      </c>
      <c r="D172" s="133">
        <v>1</v>
      </c>
      <c r="E172" s="133">
        <f>INDEX(TAB_Leistungen_30[[Tätigkeit]:[Stk.kosten/Kosten bei Stundensatz]],MATCH(TAB_Doku_201910[[#This Row],[Leistung]],TAB_Leistungen_30[Tätigkeit],0),2)</f>
        <v>15</v>
      </c>
      <c r="F172" s="133">
        <f>INDEX(TAB_Leistungen_30[[Tätigkeit]:[Stk.kosten/Kosten bei Stundensatz]],MATCH(TAB_Doku_201910[[#This Row],[Leistung]],TAB_Leistungen_30[Tätigkeit],0),3)*TAB_Doku_201910[[#This Row],[Stk.]]</f>
        <v>7.5</v>
      </c>
      <c r="G172" s="78" t="s">
        <v>661</v>
      </c>
      <c r="H172" s="134" t="s">
        <v>855</v>
      </c>
    </row>
    <row r="173" spans="1:8" ht="16.2" customHeight="1" x14ac:dyDescent="0.3">
      <c r="A173" s="78" t="s">
        <v>845</v>
      </c>
      <c r="B173" s="133" t="s">
        <v>140</v>
      </c>
      <c r="C173" s="137">
        <v>44209</v>
      </c>
      <c r="D173" s="133">
        <v>2</v>
      </c>
      <c r="E173" s="133">
        <f>INDEX(TAB_Leistungen_30[[Tätigkeit]:[Stk.kosten/Kosten bei Stundensatz]],MATCH(TAB_Doku_201910[[#This Row],[Leistung]],TAB_Leistungen_30[Tätigkeit],0),2)</f>
        <v>5</v>
      </c>
      <c r="F173" s="133">
        <f>INDEX(TAB_Leistungen_30[[Tätigkeit]:[Stk.kosten/Kosten bei Stundensatz]],MATCH(TAB_Doku_201910[[#This Row],[Leistung]],TAB_Leistungen_30[Tätigkeit],0),3)*TAB_Doku_201910[[#This Row],[Stk.]]</f>
        <v>5</v>
      </c>
      <c r="G173" s="78" t="s">
        <v>661</v>
      </c>
      <c r="H173" s="134" t="s">
        <v>846</v>
      </c>
    </row>
    <row r="174" spans="1:8" ht="16.2" customHeight="1" x14ac:dyDescent="0.3">
      <c r="A174" s="78" t="s">
        <v>727</v>
      </c>
      <c r="B174" s="133" t="s">
        <v>140</v>
      </c>
      <c r="C174" s="137">
        <v>44209</v>
      </c>
      <c r="D174" s="133">
        <v>1</v>
      </c>
      <c r="E174" s="133">
        <f>INDEX(TAB_Leistungen_30[[Tätigkeit]:[Stk.kosten/Kosten bei Stundensatz]],MATCH(TAB_Doku_201910[[#This Row],[Leistung]],TAB_Leistungen_30[Tätigkeit],0),2)</f>
        <v>5</v>
      </c>
      <c r="F174" s="133">
        <f>INDEX(TAB_Leistungen_30[[Tätigkeit]:[Stk.kosten/Kosten bei Stundensatz]],MATCH(TAB_Doku_201910[[#This Row],[Leistung]],TAB_Leistungen_30[Tätigkeit],0),3)*TAB_Doku_201910[[#This Row],[Stk.]]</f>
        <v>2.5</v>
      </c>
      <c r="G174" s="78" t="s">
        <v>661</v>
      </c>
      <c r="H174" s="134" t="s">
        <v>850</v>
      </c>
    </row>
    <row r="175" spans="1:8" ht="16.2" customHeight="1" x14ac:dyDescent="0.3">
      <c r="A175" s="78" t="s">
        <v>727</v>
      </c>
      <c r="B175" s="133" t="s">
        <v>48</v>
      </c>
      <c r="C175" s="137">
        <v>44209</v>
      </c>
      <c r="D175" s="133">
        <v>1</v>
      </c>
      <c r="E175" s="133">
        <f>INDEX(TAB_Leistungen_30[[Tätigkeit]:[Stk.kosten/Kosten bei Stundensatz]],MATCH(TAB_Doku_201910[[#This Row],[Leistung]],TAB_Leistungen_30[Tätigkeit],0),2)</f>
        <v>15</v>
      </c>
      <c r="F175" s="133">
        <f>INDEX(TAB_Leistungen_30[[Tätigkeit]:[Stk.kosten/Kosten bei Stundensatz]],MATCH(TAB_Doku_201910[[#This Row],[Leistung]],TAB_Leistungen_30[Tätigkeit],0),3)*TAB_Doku_201910[[#This Row],[Stk.]]</f>
        <v>7.5</v>
      </c>
      <c r="G175" s="78" t="s">
        <v>661</v>
      </c>
      <c r="H175" s="134" t="s">
        <v>851</v>
      </c>
    </row>
    <row r="176" spans="1:8" ht="16.2" customHeight="1" x14ac:dyDescent="0.3">
      <c r="A176" s="78" t="s">
        <v>816</v>
      </c>
      <c r="B176" s="133" t="s">
        <v>48</v>
      </c>
      <c r="C176" s="137">
        <v>44209</v>
      </c>
      <c r="D176" s="133">
        <v>1</v>
      </c>
      <c r="E176" s="133">
        <f>INDEX(TAB_Leistungen_30[[Tätigkeit]:[Stk.kosten/Kosten bei Stundensatz]],MATCH(TAB_Doku_201910[[#This Row],[Leistung]],TAB_Leistungen_30[Tätigkeit],0),2)</f>
        <v>15</v>
      </c>
      <c r="F176" s="133">
        <f>INDEX(TAB_Leistungen_30[[Tätigkeit]:[Stk.kosten/Kosten bei Stundensatz]],MATCH(TAB_Doku_201910[[#This Row],[Leistung]],TAB_Leistungen_30[Tätigkeit],0),3)*TAB_Doku_201910[[#This Row],[Stk.]]</f>
        <v>7.5</v>
      </c>
      <c r="G176" s="78" t="s">
        <v>661</v>
      </c>
      <c r="H176" s="134" t="s">
        <v>853</v>
      </c>
    </row>
    <row r="177" spans="1:8" ht="16.2" customHeight="1" x14ac:dyDescent="0.3">
      <c r="A177" s="78" t="s">
        <v>845</v>
      </c>
      <c r="B177" s="133" t="s">
        <v>48</v>
      </c>
      <c r="C177" s="137">
        <v>44208</v>
      </c>
      <c r="D177" s="133">
        <v>3</v>
      </c>
      <c r="E177" s="133">
        <f>INDEX(TAB_Leistungen_30[[Tätigkeit]:[Stk.kosten/Kosten bei Stundensatz]],MATCH(TAB_Doku_201910[[#This Row],[Leistung]],TAB_Leistungen_30[Tätigkeit],0),2)</f>
        <v>15</v>
      </c>
      <c r="F177" s="133">
        <f>INDEX(TAB_Leistungen_30[[Tätigkeit]:[Stk.kosten/Kosten bei Stundensatz]],MATCH(TAB_Doku_201910[[#This Row],[Leistung]],TAB_Leistungen_30[Tätigkeit],0),3)*TAB_Doku_201910[[#This Row],[Stk.]]</f>
        <v>22.5</v>
      </c>
      <c r="G177" s="78" t="s">
        <v>661</v>
      </c>
      <c r="H177" s="134" t="s">
        <v>847</v>
      </c>
    </row>
    <row r="178" spans="1:8" ht="16.2" customHeight="1" x14ac:dyDescent="0.3">
      <c r="A178" s="78" t="s">
        <v>102</v>
      </c>
      <c r="B178" s="133" t="s">
        <v>22</v>
      </c>
      <c r="C178" s="137">
        <v>44208</v>
      </c>
      <c r="D178" s="133">
        <v>2</v>
      </c>
      <c r="E178" s="133">
        <f>INDEX(TAB_Leistungen_30[[Tätigkeit]:[Stk.kosten/Kosten bei Stundensatz]],MATCH(TAB_Doku_201910[[#This Row],[Leistung]],TAB_Leistungen_30[Tätigkeit],0),2)</f>
        <v>60</v>
      </c>
      <c r="F178" s="133">
        <f>INDEX(TAB_Leistungen_30[[Tätigkeit]:[Stk.kosten/Kosten bei Stundensatz]],MATCH(TAB_Doku_201910[[#This Row],[Leistung]],TAB_Leistungen_30[Tätigkeit],0),3)*TAB_Doku_201910[[#This Row],[Stk.]]</f>
        <v>60</v>
      </c>
      <c r="G178" s="78" t="s">
        <v>661</v>
      </c>
      <c r="H178" s="134" t="s">
        <v>854</v>
      </c>
    </row>
    <row r="179" spans="1:8" ht="16.2" customHeight="1" x14ac:dyDescent="0.3">
      <c r="A179" s="78" t="s">
        <v>841</v>
      </c>
      <c r="B179" s="133" t="s">
        <v>48</v>
      </c>
      <c r="C179" s="137">
        <v>44203</v>
      </c>
      <c r="D179" s="133">
        <v>1</v>
      </c>
      <c r="E179" s="133">
        <f>INDEX(TAB_Leistungen_30[[Tätigkeit]:[Stk.kosten/Kosten bei Stundensatz]],MATCH(TAB_Doku_201910[[#This Row],[Leistung]],TAB_Leistungen_30[Tätigkeit],0),2)</f>
        <v>15</v>
      </c>
      <c r="F179" s="133">
        <f>INDEX(TAB_Leistungen_30[[Tätigkeit]:[Stk.kosten/Kosten bei Stundensatz]],MATCH(TAB_Doku_201910[[#This Row],[Leistung]],TAB_Leistungen_30[Tätigkeit],0),3)*TAB_Doku_201910[[#This Row],[Stk.]]</f>
        <v>7.5</v>
      </c>
      <c r="G179" s="78" t="s">
        <v>661</v>
      </c>
      <c r="H179" s="134" t="s">
        <v>844</v>
      </c>
    </row>
    <row r="180" spans="1:8" ht="16.2" customHeight="1" x14ac:dyDescent="0.3">
      <c r="A180" s="78" t="s">
        <v>780</v>
      </c>
      <c r="B180" s="133" t="s">
        <v>1</v>
      </c>
      <c r="C180" s="137">
        <v>44203</v>
      </c>
      <c r="D180" s="133">
        <v>1</v>
      </c>
      <c r="E180" s="133">
        <f>INDEX(TAB_Leistungen_30[[Tätigkeit]:[Stk.kosten/Kosten bei Stundensatz]],MATCH(TAB_Doku_201910[[#This Row],[Leistung]],TAB_Leistungen_30[Tätigkeit],0),2)</f>
        <v>10</v>
      </c>
      <c r="F180" s="133">
        <f>INDEX(TAB_Leistungen_30[[Tätigkeit]:[Stk.kosten/Kosten bei Stundensatz]],MATCH(TAB_Doku_201910[[#This Row],[Leistung]],TAB_Leistungen_30[Tätigkeit],0),3)*TAB_Doku_201910[[#This Row],[Stk.]]</f>
        <v>5</v>
      </c>
      <c r="G180" s="78" t="s">
        <v>661</v>
      </c>
      <c r="H180" s="134" t="s">
        <v>852</v>
      </c>
    </row>
    <row r="181" spans="1:8" ht="16.2" customHeight="1" x14ac:dyDescent="0.3">
      <c r="A181" s="78" t="s">
        <v>816</v>
      </c>
      <c r="B181" s="133" t="s">
        <v>1</v>
      </c>
      <c r="C181" s="137">
        <v>44203</v>
      </c>
      <c r="D181" s="133">
        <v>2</v>
      </c>
      <c r="E181" s="133">
        <f>INDEX(TAB_Leistungen_30[[Tätigkeit]:[Stk.kosten/Kosten bei Stundensatz]],MATCH(TAB_Doku_201910[[#This Row],[Leistung]],TAB_Leistungen_30[Tätigkeit],0),2)</f>
        <v>10</v>
      </c>
      <c r="F181" s="133">
        <f>INDEX(TAB_Leistungen_30[[Tätigkeit]:[Stk.kosten/Kosten bei Stundensatz]],MATCH(TAB_Doku_201910[[#This Row],[Leistung]],TAB_Leistungen_30[Tätigkeit],0),3)*TAB_Doku_201910[[#This Row],[Stk.]]</f>
        <v>10</v>
      </c>
      <c r="G181" s="78" t="s">
        <v>661</v>
      </c>
      <c r="H181" s="134" t="s">
        <v>839</v>
      </c>
    </row>
    <row r="182" spans="1:8" ht="16.2" customHeight="1" x14ac:dyDescent="0.3">
      <c r="A182" s="78" t="s">
        <v>781</v>
      </c>
      <c r="B182" s="133" t="s">
        <v>48</v>
      </c>
      <c r="C182" s="137">
        <v>44203</v>
      </c>
      <c r="D182" s="133">
        <v>1</v>
      </c>
      <c r="E182" s="133">
        <f>INDEX(TAB_Leistungen_30[[Tätigkeit]:[Stk.kosten/Kosten bei Stundensatz]],MATCH(TAB_Doku_201910[[#This Row],[Leistung]],TAB_Leistungen_30[Tätigkeit],0),2)</f>
        <v>15</v>
      </c>
      <c r="F182" s="133">
        <f>INDEX(TAB_Leistungen_30[[Tätigkeit]:[Stk.kosten/Kosten bei Stundensatz]],MATCH(TAB_Doku_201910[[#This Row],[Leistung]],TAB_Leistungen_30[Tätigkeit],0),3)*TAB_Doku_201910[[#This Row],[Stk.]]</f>
        <v>7.5</v>
      </c>
      <c r="G182" s="78" t="s">
        <v>661</v>
      </c>
      <c r="H182" s="134" t="s">
        <v>842</v>
      </c>
    </row>
    <row r="183" spans="1:8" ht="16.2" customHeight="1" x14ac:dyDescent="0.3">
      <c r="A183" s="78" t="s">
        <v>767</v>
      </c>
      <c r="B183" s="133" t="s">
        <v>48</v>
      </c>
      <c r="C183" s="137">
        <v>44203</v>
      </c>
      <c r="D183" s="133">
        <v>1</v>
      </c>
      <c r="E183" s="133">
        <f>INDEX(TAB_Leistungen_30[[Tätigkeit]:[Stk.kosten/Kosten bei Stundensatz]],MATCH(TAB_Doku_201910[[#This Row],[Leistung]],TAB_Leistungen_30[Tätigkeit],0),2)</f>
        <v>15</v>
      </c>
      <c r="F183" s="133">
        <f>INDEX(TAB_Leistungen_30[[Tätigkeit]:[Stk.kosten/Kosten bei Stundensatz]],MATCH(TAB_Doku_201910[[#This Row],[Leistung]],TAB_Leistungen_30[Tätigkeit],0),3)*TAB_Doku_201910[[#This Row],[Stk.]]</f>
        <v>7.5</v>
      </c>
      <c r="G183" s="78" t="s">
        <v>661</v>
      </c>
      <c r="H183" s="134" t="s">
        <v>842</v>
      </c>
    </row>
    <row r="184" spans="1:8" ht="16.2" customHeight="1" x14ac:dyDescent="0.3">
      <c r="A184" s="78" t="s">
        <v>816</v>
      </c>
      <c r="B184" s="133" t="s">
        <v>140</v>
      </c>
      <c r="C184" s="137">
        <v>44201</v>
      </c>
      <c r="D184" s="133">
        <v>3</v>
      </c>
      <c r="E184" s="133">
        <f>INDEX(TAB_Leistungen_30[[Tätigkeit]:[Stk.kosten/Kosten bei Stundensatz]],MATCH(TAB_Doku_201910[[#This Row],[Leistung]],TAB_Leistungen_30[Tätigkeit],0),2)</f>
        <v>5</v>
      </c>
      <c r="F184" s="133">
        <f>INDEX(TAB_Leistungen_30[[Tätigkeit]:[Stk.kosten/Kosten bei Stundensatz]],MATCH(TAB_Doku_201910[[#This Row],[Leistung]],TAB_Leistungen_30[Tätigkeit],0),3)*TAB_Doku_201910[[#This Row],[Stk.]]</f>
        <v>7.5</v>
      </c>
      <c r="G184" s="78" t="s">
        <v>661</v>
      </c>
      <c r="H184" s="134" t="s">
        <v>840</v>
      </c>
    </row>
    <row r="185" spans="1:8" ht="16.2" customHeight="1" x14ac:dyDescent="0.3">
      <c r="A185" s="78" t="s">
        <v>830</v>
      </c>
      <c r="B185" s="133" t="s">
        <v>48</v>
      </c>
      <c r="C185" s="137">
        <v>44201</v>
      </c>
      <c r="D185" s="133">
        <v>1</v>
      </c>
      <c r="E185" s="133">
        <f>INDEX(TAB_Leistungen_30[[Tätigkeit]:[Stk.kosten/Kosten bei Stundensatz]],MATCH(TAB_Doku_201910[[#This Row],[Leistung]],TAB_Leistungen_30[Tätigkeit],0),2)</f>
        <v>15</v>
      </c>
      <c r="F185" s="133">
        <f>INDEX(TAB_Leistungen_30[[Tätigkeit]:[Stk.kosten/Kosten bei Stundensatz]],MATCH(TAB_Doku_201910[[#This Row],[Leistung]],TAB_Leistungen_30[Tätigkeit],0),3)*TAB_Doku_201910[[#This Row],[Stk.]]</f>
        <v>7.5</v>
      </c>
      <c r="G185" s="78" t="s">
        <v>661</v>
      </c>
      <c r="H185" s="134" t="s">
        <v>843</v>
      </c>
    </row>
    <row r="186" spans="1:8" ht="16.2" customHeight="1" x14ac:dyDescent="0.3">
      <c r="A186" s="78"/>
      <c r="B186" s="133"/>
      <c r="C186" s="136"/>
      <c r="D186" s="133"/>
      <c r="E186" s="133" t="e">
        <f>INDEX(TAB_Leistungen_30[[Tätigkeit]:[Stk.kosten/Kosten bei Stundensatz]],MATCH(TAB_Doku_201910[[#This Row],[Leistung]],TAB_Leistungen_30[Tätigkeit],0),2)</f>
        <v>#N/A</v>
      </c>
      <c r="F186" s="133" t="e">
        <f>INDEX(TAB_Leistungen_30[[Tätigkeit]:[Stk.kosten/Kosten bei Stundensatz]],MATCH(TAB_Doku_201910[[#This Row],[Leistung]],TAB_Leistungen_30[Tätigkeit],0),3)*TAB_Doku_201910[[#This Row],[Stk.]]</f>
        <v>#N/A</v>
      </c>
      <c r="G186" s="78"/>
      <c r="H186" s="134"/>
    </row>
    <row r="187" spans="1:8" ht="16.2" customHeight="1" x14ac:dyDescent="0.3">
      <c r="A187" s="78"/>
      <c r="B187" s="132"/>
      <c r="C187" s="136"/>
      <c r="D187" s="133"/>
      <c r="E187" s="133" t="e">
        <f>INDEX(TAB_Leistungen_30[[Tätigkeit]:[Stk.kosten/Kosten bei Stundensatz]],MATCH(TAB_Doku_201910[[#This Row],[Leistung]],TAB_Leistungen_30[Tätigkeit],0),2)</f>
        <v>#N/A</v>
      </c>
      <c r="F187" s="133" t="e">
        <f>INDEX(TAB_Leistungen_30[[Tätigkeit]:[Stk.kosten/Kosten bei Stundensatz]],MATCH(TAB_Doku_201910[[#This Row],[Leistung]],TAB_Leistungen_30[Tätigkeit],0),3)*TAB_Doku_201910[[#This Row],[Stk.]]</f>
        <v>#N/A</v>
      </c>
      <c r="G187" s="78"/>
      <c r="H187" s="134"/>
    </row>
    <row r="188" spans="1:8" ht="16.2" customHeight="1" x14ac:dyDescent="0.3">
      <c r="A188" s="78"/>
      <c r="B188" s="132"/>
      <c r="C188" s="136"/>
      <c r="D188" s="133"/>
      <c r="E188" s="133" t="e">
        <f>INDEX(TAB_Leistungen_30[[Tätigkeit]:[Stk.kosten/Kosten bei Stundensatz]],MATCH(TAB_Doku_201910[[#This Row],[Leistung]],TAB_Leistungen_30[Tätigkeit],0),2)</f>
        <v>#N/A</v>
      </c>
      <c r="F188" s="133" t="e">
        <f>INDEX(TAB_Leistungen_30[[Tätigkeit]:[Stk.kosten/Kosten bei Stundensatz]],MATCH(TAB_Doku_201910[[#This Row],[Leistung]],TAB_Leistungen_30[Tätigkeit],0),3)*TAB_Doku_201910[[#This Row],[Stk.]]</f>
        <v>#N/A</v>
      </c>
      <c r="G188" s="78"/>
      <c r="H188" s="78"/>
    </row>
    <row r="189" spans="1:8" ht="16.2" customHeight="1" x14ac:dyDescent="0.3">
      <c r="A189" s="159" t="s">
        <v>491</v>
      </c>
      <c r="B189" s="160">
        <f>SUBTOTAL(5,TAB_Doku_201910[Datum])</f>
        <v>44201</v>
      </c>
      <c r="C189" s="161">
        <f>SUBTOTAL(4,TAB_Doku_201910[Datum])</f>
        <v>44470</v>
      </c>
      <c r="D189" s="162"/>
      <c r="E189" s="163" t="e">
        <f>ROUND(SUBTOTAL(9,TAB_Doku_201910[Zeitaufwand])/60,1) &amp;" Std"</f>
        <v>#N/A</v>
      </c>
      <c r="F189" s="163" t="e">
        <f>SUBTOTAL(9,TAB_Doku_201910[[Kosten ]])</f>
        <v>#N/A</v>
      </c>
      <c r="G189" s="159"/>
      <c r="H189" s="164"/>
    </row>
    <row r="190" spans="1:8" ht="16.2" customHeight="1" x14ac:dyDescent="0.3">
      <c r="C190"/>
    </row>
    <row r="191" spans="1:8" ht="16.2" customHeight="1" x14ac:dyDescent="0.3">
      <c r="C191"/>
    </row>
    <row r="192" spans="1:8" ht="16.2" customHeight="1" x14ac:dyDescent="0.3">
      <c r="C192"/>
    </row>
    <row r="193" spans="3:3" ht="16.2" customHeight="1" x14ac:dyDescent="0.3">
      <c r="C193"/>
    </row>
    <row r="194" spans="3:3" ht="16.2" customHeight="1" x14ac:dyDescent="0.3">
      <c r="C194"/>
    </row>
    <row r="195" spans="3:3" ht="16.2" customHeight="1" x14ac:dyDescent="0.3">
      <c r="C195"/>
    </row>
    <row r="196" spans="3:3" ht="16.2" customHeight="1" x14ac:dyDescent="0.3">
      <c r="C196"/>
    </row>
    <row r="197" spans="3:3" ht="16.2" customHeight="1" x14ac:dyDescent="0.3">
      <c r="C197"/>
    </row>
    <row r="198" spans="3:3" ht="16.2" customHeight="1" x14ac:dyDescent="0.3">
      <c r="C198"/>
    </row>
    <row r="199" spans="3:3" ht="16.2" customHeight="1" x14ac:dyDescent="0.3">
      <c r="C199"/>
    </row>
    <row r="200" spans="3:3" ht="16.2" customHeight="1" x14ac:dyDescent="0.3">
      <c r="C200"/>
    </row>
    <row r="201" spans="3:3" ht="16.2" customHeight="1" x14ac:dyDescent="0.3">
      <c r="C201"/>
    </row>
    <row r="202" spans="3:3" ht="16.2" customHeight="1" x14ac:dyDescent="0.3">
      <c r="C202"/>
    </row>
    <row r="203" spans="3:3" ht="16.2" customHeight="1" x14ac:dyDescent="0.3">
      <c r="C203"/>
    </row>
    <row r="204" spans="3:3" ht="16.2" customHeight="1" x14ac:dyDescent="0.3">
      <c r="C204"/>
    </row>
    <row r="205" spans="3:3" ht="16.2" customHeight="1" x14ac:dyDescent="0.3">
      <c r="C205"/>
    </row>
    <row r="206" spans="3:3" ht="16.2" customHeight="1" x14ac:dyDescent="0.3">
      <c r="C206"/>
    </row>
    <row r="207" spans="3:3" ht="16.2" customHeight="1" x14ac:dyDescent="0.3">
      <c r="C207"/>
    </row>
    <row r="208" spans="3:3" ht="16.2" customHeight="1" x14ac:dyDescent="0.3">
      <c r="C208"/>
    </row>
    <row r="209" spans="3:9" ht="14.4" x14ac:dyDescent="0.3">
      <c r="C209"/>
    </row>
    <row r="210" spans="3:9" ht="14.4" x14ac:dyDescent="0.3">
      <c r="C210"/>
    </row>
    <row r="211" spans="3:9" ht="14.4" x14ac:dyDescent="0.3">
      <c r="C211"/>
    </row>
    <row r="212" spans="3:9" ht="14.4" x14ac:dyDescent="0.3">
      <c r="C212"/>
    </row>
    <row r="213" spans="3:9" ht="14.4" x14ac:dyDescent="0.3">
      <c r="C213"/>
    </row>
    <row r="214" spans="3:9" ht="14.4" x14ac:dyDescent="0.3">
      <c r="C214"/>
    </row>
    <row r="215" spans="3:9" ht="14.4" x14ac:dyDescent="0.3">
      <c r="C215"/>
    </row>
    <row r="216" spans="3:9" ht="14.4" x14ac:dyDescent="0.3">
      <c r="C216"/>
    </row>
    <row r="217" spans="3:9" ht="14.4" x14ac:dyDescent="0.3">
      <c r="C217"/>
    </row>
    <row r="218" spans="3:9" ht="14.4" x14ac:dyDescent="0.3">
      <c r="C218"/>
    </row>
    <row r="219" spans="3:9" ht="14.4" x14ac:dyDescent="0.3">
      <c r="C219"/>
    </row>
    <row r="220" spans="3:9" ht="14.4" x14ac:dyDescent="0.3">
      <c r="C220"/>
    </row>
    <row r="221" spans="3:9" ht="14.4" x14ac:dyDescent="0.3">
      <c r="C221"/>
    </row>
    <row r="222" spans="3:9" ht="14.4" x14ac:dyDescent="0.3">
      <c r="C222"/>
    </row>
    <row r="223" spans="3:9" ht="14.4" x14ac:dyDescent="0.3">
      <c r="C223"/>
    </row>
    <row r="224" spans="3:9" ht="14.4" x14ac:dyDescent="0.3">
      <c r="C224"/>
      <c r="I224" t="s">
        <v>546</v>
      </c>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1:8" ht="14.4" x14ac:dyDescent="0.3">
      <c r="C257"/>
    </row>
    <row r="258" spans="1:8" ht="14.4" x14ac:dyDescent="0.3">
      <c r="C258"/>
    </row>
    <row r="259" spans="1:8" ht="14.4" x14ac:dyDescent="0.3">
      <c r="C259"/>
    </row>
    <row r="260" spans="1:8" ht="14.4" x14ac:dyDescent="0.3">
      <c r="C260"/>
    </row>
    <row r="261" spans="1:8" ht="14.4" x14ac:dyDescent="0.3">
      <c r="C261"/>
    </row>
    <row r="262" spans="1:8" ht="14.4" x14ac:dyDescent="0.3">
      <c r="C262"/>
    </row>
    <row r="263" spans="1:8" ht="14.4" x14ac:dyDescent="0.3">
      <c r="C263"/>
    </row>
    <row r="264" spans="1:8" ht="14.4" x14ac:dyDescent="0.3">
      <c r="C264"/>
    </row>
    <row r="265" spans="1:8" ht="14.4" x14ac:dyDescent="0.3">
      <c r="C265"/>
    </row>
    <row r="266" spans="1:8" s="143" customFormat="1" ht="14.4" x14ac:dyDescent="0.3">
      <c r="A266"/>
      <c r="B266"/>
      <c r="C266"/>
      <c r="D266"/>
      <c r="E266"/>
      <c r="F266"/>
      <c r="G266"/>
      <c r="H266"/>
    </row>
    <row r="267" spans="1:8" ht="14.4" x14ac:dyDescent="0.3">
      <c r="C267"/>
    </row>
    <row r="268" spans="1:8" ht="14.4" x14ac:dyDescent="0.3">
      <c r="C268"/>
    </row>
    <row r="269" spans="1:8" ht="14.4" x14ac:dyDescent="0.3">
      <c r="C269"/>
    </row>
    <row r="270" spans="1:8" ht="14.4" x14ac:dyDescent="0.3">
      <c r="C270"/>
    </row>
    <row r="271" spans="1:8" s="143" customFormat="1" ht="14.4" x14ac:dyDescent="0.3">
      <c r="A271"/>
      <c r="B271"/>
      <c r="C271"/>
      <c r="D271"/>
      <c r="E271"/>
      <c r="F271"/>
      <c r="G271"/>
      <c r="H271"/>
    </row>
    <row r="272" spans="1:8" ht="14.4" x14ac:dyDescent="0.3">
      <c r="C272"/>
    </row>
    <row r="273" spans="3:3" ht="14.4" x14ac:dyDescent="0.3">
      <c r="C273"/>
    </row>
    <row r="274" spans="3:3" ht="14.4" x14ac:dyDescent="0.3">
      <c r="C274"/>
    </row>
    <row r="275" spans="3:3" ht="14.4" x14ac:dyDescent="0.3">
      <c r="C275"/>
    </row>
    <row r="276" spans="3:3" ht="14.4" x14ac:dyDescent="0.3">
      <c r="C276"/>
    </row>
    <row r="277" spans="3:3" ht="14.4"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47.4" customHeight="1"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14.4"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31.2" customHeight="1"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14.4" x14ac:dyDescent="0.3">
      <c r="C344"/>
    </row>
    <row r="345" spans="3:3" ht="14.4" x14ac:dyDescent="0.3">
      <c r="C345"/>
    </row>
    <row r="346" spans="3:3" ht="14.4" x14ac:dyDescent="0.3">
      <c r="C346"/>
    </row>
    <row r="347" spans="3:3" ht="14.4" x14ac:dyDescent="0.3">
      <c r="C347"/>
    </row>
    <row r="348" spans="3:3" ht="14.4" x14ac:dyDescent="0.3">
      <c r="C348"/>
    </row>
    <row r="349" spans="3:3" ht="14.4" x14ac:dyDescent="0.3">
      <c r="C349"/>
    </row>
    <row r="350" spans="3:3" ht="14.4" x14ac:dyDescent="0.3">
      <c r="C350"/>
    </row>
    <row r="351" spans="3:3" ht="14.4" x14ac:dyDescent="0.3">
      <c r="C351"/>
    </row>
    <row r="352" spans="3:3" ht="14.4" x14ac:dyDescent="0.3">
      <c r="C352"/>
    </row>
    <row r="353" spans="3:3" ht="14.4" x14ac:dyDescent="0.3">
      <c r="C353"/>
    </row>
    <row r="354" spans="3:3" ht="14.4" x14ac:dyDescent="0.3">
      <c r="C354"/>
    </row>
    <row r="355" spans="3:3" ht="14.4" x14ac:dyDescent="0.3">
      <c r="C355"/>
    </row>
    <row r="356" spans="3:3" ht="14.4" x14ac:dyDescent="0.3">
      <c r="C356"/>
    </row>
    <row r="357" spans="3:3" ht="14.4" x14ac:dyDescent="0.3">
      <c r="C357"/>
    </row>
    <row r="358" spans="3:3" ht="14.4" x14ac:dyDescent="0.3">
      <c r="C358"/>
    </row>
    <row r="359" spans="3:3" ht="14.4" x14ac:dyDescent="0.3">
      <c r="C359"/>
    </row>
    <row r="360" spans="3:3" ht="14.4" x14ac:dyDescent="0.3">
      <c r="C360"/>
    </row>
    <row r="361" spans="3:3" ht="14.4" x14ac:dyDescent="0.3">
      <c r="C361"/>
    </row>
    <row r="362" spans="3:3" ht="14.4" x14ac:dyDescent="0.3">
      <c r="C362"/>
    </row>
    <row r="363" spans="3:3" ht="14.4" x14ac:dyDescent="0.3">
      <c r="C363"/>
    </row>
    <row r="364" spans="3:3" ht="14.4" x14ac:dyDescent="0.3">
      <c r="C364"/>
    </row>
    <row r="365" spans="3:3" ht="14.4" x14ac:dyDescent="0.3">
      <c r="C365"/>
    </row>
    <row r="366" spans="3:3" ht="14.4" x14ac:dyDescent="0.3">
      <c r="C366"/>
    </row>
    <row r="367" spans="3:3" ht="14.4" x14ac:dyDescent="0.3">
      <c r="C367"/>
    </row>
    <row r="368" spans="3:3" ht="14.4" x14ac:dyDescent="0.3">
      <c r="C368"/>
    </row>
    <row r="369" spans="3:3" ht="14.4" x14ac:dyDescent="0.3">
      <c r="C369"/>
    </row>
    <row r="370" spans="3:3" ht="14.4" x14ac:dyDescent="0.3">
      <c r="C370"/>
    </row>
    <row r="371" spans="3:3" ht="14.4" x14ac:dyDescent="0.3">
      <c r="C371"/>
    </row>
    <row r="372" spans="3:3" ht="14.4" x14ac:dyDescent="0.3">
      <c r="C372"/>
    </row>
    <row r="373" spans="3:3" ht="14.4" x14ac:dyDescent="0.3">
      <c r="C373"/>
    </row>
    <row r="374" spans="3:3" ht="14.4" x14ac:dyDescent="0.3">
      <c r="C374"/>
    </row>
    <row r="375" spans="3:3" ht="14.4" x14ac:dyDescent="0.3">
      <c r="C375"/>
    </row>
    <row r="376" spans="3:3" ht="14.4" x14ac:dyDescent="0.3">
      <c r="C376"/>
    </row>
    <row r="377" spans="3:3" ht="14.4" x14ac:dyDescent="0.3">
      <c r="C377"/>
    </row>
    <row r="378" spans="3:3" ht="14.4" x14ac:dyDescent="0.3">
      <c r="C378"/>
    </row>
    <row r="379" spans="3:3" ht="14.4" x14ac:dyDescent="0.3">
      <c r="C379"/>
    </row>
    <row r="380" spans="3:3" ht="14.4" x14ac:dyDescent="0.3">
      <c r="C380"/>
    </row>
    <row r="381" spans="3:3" ht="14.4" x14ac:dyDescent="0.3">
      <c r="C381"/>
    </row>
    <row r="382" spans="3:3" ht="14.4" x14ac:dyDescent="0.3">
      <c r="C382"/>
    </row>
    <row r="383" spans="3:3" ht="14.4" x14ac:dyDescent="0.3">
      <c r="C383"/>
    </row>
    <row r="384" spans="3:3" ht="14.4" x14ac:dyDescent="0.3">
      <c r="C384"/>
    </row>
    <row r="385" spans="3:3" ht="14.4" x14ac:dyDescent="0.3">
      <c r="C385"/>
    </row>
    <row r="386" spans="3:3" ht="14.4" x14ac:dyDescent="0.3">
      <c r="C386"/>
    </row>
    <row r="387" spans="3:3" ht="14.4" x14ac:dyDescent="0.3">
      <c r="C387"/>
    </row>
    <row r="388" spans="3:3" ht="14.4" x14ac:dyDescent="0.3">
      <c r="C388"/>
    </row>
    <row r="389" spans="3:3" ht="14.4" x14ac:dyDescent="0.3">
      <c r="C389"/>
    </row>
    <row r="390" spans="3:3" ht="14.4" x14ac:dyDescent="0.3">
      <c r="C390"/>
    </row>
    <row r="391" spans="3:3" ht="14.4" x14ac:dyDescent="0.3">
      <c r="C391"/>
    </row>
    <row r="392" spans="3:3" ht="14.4" x14ac:dyDescent="0.3">
      <c r="C392"/>
    </row>
    <row r="393" spans="3:3" ht="14.4" x14ac:dyDescent="0.3">
      <c r="C393"/>
    </row>
    <row r="394" spans="3:3" ht="14.4" x14ac:dyDescent="0.3">
      <c r="C394"/>
    </row>
    <row r="395" spans="3:3" ht="14.4" x14ac:dyDescent="0.3">
      <c r="C395"/>
    </row>
    <row r="396" spans="3:3" ht="14.4" x14ac:dyDescent="0.3">
      <c r="C396"/>
    </row>
    <row r="397" spans="3:3" ht="14.4" x14ac:dyDescent="0.3">
      <c r="C397"/>
    </row>
    <row r="398" spans="3:3" ht="14.4" x14ac:dyDescent="0.3">
      <c r="C398"/>
    </row>
    <row r="399" spans="3:3" ht="14.4" x14ac:dyDescent="0.3">
      <c r="C399"/>
    </row>
    <row r="400" spans="3:3" ht="14.4" x14ac:dyDescent="0.3">
      <c r="C400"/>
    </row>
    <row r="401" spans="3:3" ht="14.4" x14ac:dyDescent="0.3">
      <c r="C401"/>
    </row>
    <row r="402" spans="3:3" ht="14.4" x14ac:dyDescent="0.3">
      <c r="C402"/>
    </row>
    <row r="403" spans="3:3" ht="14.4" x14ac:dyDescent="0.3">
      <c r="C403"/>
    </row>
    <row r="404" spans="3:3" ht="14.4" x14ac:dyDescent="0.3">
      <c r="C404"/>
    </row>
    <row r="405" spans="3:3" ht="14.4" x14ac:dyDescent="0.3">
      <c r="C405"/>
    </row>
    <row r="406" spans="3:3" ht="14.4" x14ac:dyDescent="0.3">
      <c r="C406"/>
    </row>
    <row r="407" spans="3:3" ht="14.4" x14ac:dyDescent="0.3">
      <c r="C407"/>
    </row>
    <row r="408" spans="3:3" ht="14.4" x14ac:dyDescent="0.3">
      <c r="C408"/>
    </row>
    <row r="409" spans="3:3" ht="14.4" x14ac:dyDescent="0.3">
      <c r="C409"/>
    </row>
    <row r="410" spans="3:3" ht="14.4" x14ac:dyDescent="0.3">
      <c r="C410"/>
    </row>
    <row r="411" spans="3:3" ht="14.4" x14ac:dyDescent="0.3">
      <c r="C411"/>
    </row>
    <row r="412" spans="3:3" ht="14.4" x14ac:dyDescent="0.3">
      <c r="C412"/>
    </row>
    <row r="413" spans="3:3" ht="14.4" x14ac:dyDescent="0.3">
      <c r="C413"/>
    </row>
    <row r="414" spans="3:3" ht="14.4" x14ac:dyDescent="0.3">
      <c r="C414"/>
    </row>
    <row r="415" spans="3:3" ht="14.4" x14ac:dyDescent="0.3">
      <c r="C415"/>
    </row>
    <row r="416" spans="3:3" ht="14.4" x14ac:dyDescent="0.3">
      <c r="C416"/>
    </row>
    <row r="417" spans="3:3" ht="14.4" x14ac:dyDescent="0.3">
      <c r="C417"/>
    </row>
    <row r="418" spans="3:3" ht="14.4" x14ac:dyDescent="0.3">
      <c r="C418"/>
    </row>
    <row r="419" spans="3:3" ht="14.4" x14ac:dyDescent="0.3">
      <c r="C419"/>
    </row>
    <row r="420" spans="3:3" ht="14.4" x14ac:dyDescent="0.3">
      <c r="C420"/>
    </row>
    <row r="421" spans="3:3" ht="14.4" x14ac:dyDescent="0.3">
      <c r="C421"/>
    </row>
    <row r="422" spans="3:3" ht="14.4" x14ac:dyDescent="0.3">
      <c r="C422"/>
    </row>
    <row r="423" spans="3:3" ht="14.4" x14ac:dyDescent="0.3">
      <c r="C423"/>
    </row>
    <row r="424" spans="3:3" ht="14.4" x14ac:dyDescent="0.3">
      <c r="C424"/>
    </row>
    <row r="425" spans="3:3" ht="14.4" x14ac:dyDescent="0.3">
      <c r="C425"/>
    </row>
    <row r="426" spans="3:3" ht="14.4" x14ac:dyDescent="0.3">
      <c r="C426"/>
    </row>
    <row r="427" spans="3:3" ht="14.4" x14ac:dyDescent="0.3">
      <c r="C427"/>
    </row>
    <row r="428" spans="3:3" ht="14.4" x14ac:dyDescent="0.3">
      <c r="C428"/>
    </row>
    <row r="429" spans="3:3" ht="14.4" x14ac:dyDescent="0.3">
      <c r="C429"/>
    </row>
    <row r="430" spans="3:3" ht="14.4" x14ac:dyDescent="0.3">
      <c r="C430"/>
    </row>
    <row r="431" spans="3:3" ht="14.4" x14ac:dyDescent="0.3">
      <c r="C431"/>
    </row>
    <row r="432" spans="3:3" ht="14.4" x14ac:dyDescent="0.3">
      <c r="C432"/>
    </row>
    <row r="433" spans="3:3" ht="14.4" x14ac:dyDescent="0.3">
      <c r="C433"/>
    </row>
    <row r="434" spans="3:3" ht="14.4" x14ac:dyDescent="0.3">
      <c r="C434"/>
    </row>
    <row r="435" spans="3:3" ht="14.4" x14ac:dyDescent="0.3">
      <c r="C435"/>
    </row>
    <row r="436" spans="3:3" ht="14.4" x14ac:dyDescent="0.3">
      <c r="C436"/>
    </row>
    <row r="437" spans="3:3" ht="14.4" x14ac:dyDescent="0.3">
      <c r="C437"/>
    </row>
    <row r="438" spans="3:3" ht="14.4" x14ac:dyDescent="0.3">
      <c r="C438"/>
    </row>
    <row r="439" spans="3:3" ht="14.4" x14ac:dyDescent="0.3">
      <c r="C439"/>
    </row>
    <row r="440" spans="3:3" ht="14.4" x14ac:dyDescent="0.3">
      <c r="C440"/>
    </row>
    <row r="441" spans="3:3" ht="14.4" x14ac:dyDescent="0.3">
      <c r="C441"/>
    </row>
    <row r="442" spans="3:3" ht="14.4" x14ac:dyDescent="0.3">
      <c r="C442"/>
    </row>
    <row r="443" spans="3:3" ht="14.4" x14ac:dyDescent="0.3">
      <c r="C443"/>
    </row>
    <row r="444" spans="3:3" ht="16.2" customHeight="1" x14ac:dyDescent="0.3">
      <c r="C444"/>
    </row>
    <row r="445" spans="3:3" ht="16.2" customHeight="1" x14ac:dyDescent="0.3">
      <c r="C445"/>
    </row>
    <row r="446" spans="3:3" ht="16.2" customHeight="1" x14ac:dyDescent="0.3">
      <c r="C446"/>
    </row>
  </sheetData>
  <conditionalFormatting sqref="G58:G1048576 G1:G3 G44:G56 G35 G20:G23 G16:G18">
    <cfRule type="containsText" dxfId="85" priority="58" operator="containsText" text="Gegenrechnung mit Flachau 3300.-">
      <formula>NOT(ISERROR(SEARCH("Gegenrechnung mit Flachau 3300.-",G1)))</formula>
    </cfRule>
    <cfRule type="containsText" dxfId="84" priority="61" operator="containsText" text="nächste">
      <formula>NOT(ISERROR(SEARCH("nächste",G1)))</formula>
    </cfRule>
    <cfRule type="containsText" dxfId="83" priority="62" operator="containsText" text="offen">
      <formula>NOT(ISERROR(SEARCH("offen",G1)))</formula>
    </cfRule>
  </conditionalFormatting>
  <conditionalFormatting sqref="G57">
    <cfRule type="containsText" dxfId="82" priority="55" operator="containsText" text="Gegenrechnung mit Flachau 3300.-">
      <formula>NOT(ISERROR(SEARCH("Gegenrechnung mit Flachau 3300.-",G57)))</formula>
    </cfRule>
    <cfRule type="containsText" dxfId="81" priority="56" operator="containsText" text="nächste">
      <formula>NOT(ISERROR(SEARCH("nächste",G57)))</formula>
    </cfRule>
    <cfRule type="containsText" dxfId="80" priority="57" operator="containsText" text="offen">
      <formula>NOT(ISERROR(SEARCH("offen",G57)))</formula>
    </cfRule>
  </conditionalFormatting>
  <conditionalFormatting sqref="G41:G43">
    <cfRule type="containsText" dxfId="79" priority="49" operator="containsText" text="Gegenrechnung mit Flachau 3300.-">
      <formula>NOT(ISERROR(SEARCH("Gegenrechnung mit Flachau 3300.-",G41)))</formula>
    </cfRule>
    <cfRule type="containsText" dxfId="78" priority="50" operator="containsText" text="nächste">
      <formula>NOT(ISERROR(SEARCH("nächste",G41)))</formula>
    </cfRule>
    <cfRule type="containsText" dxfId="77" priority="51" operator="containsText" text="offen">
      <formula>NOT(ISERROR(SEARCH("offen",G41)))</formula>
    </cfRule>
  </conditionalFormatting>
  <conditionalFormatting sqref="G40">
    <cfRule type="containsText" dxfId="76" priority="46" operator="containsText" text="Gegenrechnung mit Flachau 3300.-">
      <formula>NOT(ISERROR(SEARCH("Gegenrechnung mit Flachau 3300.-",G40)))</formula>
    </cfRule>
    <cfRule type="containsText" dxfId="75" priority="47" operator="containsText" text="nächste">
      <formula>NOT(ISERROR(SEARCH("nächste",G40)))</formula>
    </cfRule>
    <cfRule type="containsText" dxfId="74" priority="48" operator="containsText" text="offen">
      <formula>NOT(ISERROR(SEARCH("offen",G40)))</formula>
    </cfRule>
  </conditionalFormatting>
  <conditionalFormatting sqref="G39">
    <cfRule type="containsText" dxfId="73" priority="43" operator="containsText" text="Gegenrechnung mit Flachau 3300.-">
      <formula>NOT(ISERROR(SEARCH("Gegenrechnung mit Flachau 3300.-",G39)))</formula>
    </cfRule>
    <cfRule type="containsText" dxfId="72" priority="44" operator="containsText" text="nächste">
      <formula>NOT(ISERROR(SEARCH("nächste",G39)))</formula>
    </cfRule>
    <cfRule type="containsText" dxfId="71" priority="45" operator="containsText" text="offen">
      <formula>NOT(ISERROR(SEARCH("offen",G39)))</formula>
    </cfRule>
  </conditionalFormatting>
  <conditionalFormatting sqref="G38">
    <cfRule type="containsText" dxfId="70" priority="40" operator="containsText" text="Gegenrechnung mit Flachau 3300.-">
      <formula>NOT(ISERROR(SEARCH("Gegenrechnung mit Flachau 3300.-",G38)))</formula>
    </cfRule>
    <cfRule type="containsText" dxfId="69" priority="41" operator="containsText" text="nächste">
      <formula>NOT(ISERROR(SEARCH("nächste",G38)))</formula>
    </cfRule>
    <cfRule type="containsText" dxfId="68" priority="42" operator="containsText" text="offen">
      <formula>NOT(ISERROR(SEARCH("offen",G38)))</formula>
    </cfRule>
  </conditionalFormatting>
  <conditionalFormatting sqref="G36:G37">
    <cfRule type="containsText" dxfId="67" priority="37" operator="containsText" text="Gegenrechnung mit Flachau 3300.-">
      <formula>NOT(ISERROR(SEARCH("Gegenrechnung mit Flachau 3300.-",G36)))</formula>
    </cfRule>
    <cfRule type="containsText" dxfId="66" priority="38" operator="containsText" text="nächste">
      <formula>NOT(ISERROR(SEARCH("nächste",G36)))</formula>
    </cfRule>
    <cfRule type="containsText" dxfId="65" priority="39" operator="containsText" text="offen">
      <formula>NOT(ISERROR(SEARCH("offen",G36)))</formula>
    </cfRule>
  </conditionalFormatting>
  <conditionalFormatting sqref="G34">
    <cfRule type="containsText" dxfId="64" priority="34" operator="containsText" text="Gegenrechnung mit Flachau 3300.-">
      <formula>NOT(ISERROR(SEARCH("Gegenrechnung mit Flachau 3300.-",G34)))</formula>
    </cfRule>
    <cfRule type="containsText" dxfId="63" priority="35" operator="containsText" text="nächste">
      <formula>NOT(ISERROR(SEARCH("nächste",G34)))</formula>
    </cfRule>
    <cfRule type="containsText" dxfId="62" priority="36" operator="containsText" text="offen">
      <formula>NOT(ISERROR(SEARCH("offen",G34)))</formula>
    </cfRule>
  </conditionalFormatting>
  <conditionalFormatting sqref="G33">
    <cfRule type="containsText" dxfId="61" priority="31" operator="containsText" text="Gegenrechnung mit Flachau 3300.-">
      <formula>NOT(ISERROR(SEARCH("Gegenrechnung mit Flachau 3300.-",G33)))</formula>
    </cfRule>
    <cfRule type="containsText" dxfId="60" priority="32" operator="containsText" text="nächste">
      <formula>NOT(ISERROR(SEARCH("nächste",G33)))</formula>
    </cfRule>
    <cfRule type="containsText" dxfId="59" priority="33" operator="containsText" text="offen">
      <formula>NOT(ISERROR(SEARCH("offen",G33)))</formula>
    </cfRule>
  </conditionalFormatting>
  <conditionalFormatting sqref="G32">
    <cfRule type="containsText" dxfId="58" priority="28" operator="containsText" text="Gegenrechnung mit Flachau 3300.-">
      <formula>NOT(ISERROR(SEARCH("Gegenrechnung mit Flachau 3300.-",G32)))</formula>
    </cfRule>
    <cfRule type="containsText" dxfId="57" priority="29" operator="containsText" text="nächste">
      <formula>NOT(ISERROR(SEARCH("nächste",G32)))</formula>
    </cfRule>
    <cfRule type="containsText" dxfId="56" priority="30" operator="containsText" text="offen">
      <formula>NOT(ISERROR(SEARCH("offen",G32)))</formula>
    </cfRule>
  </conditionalFormatting>
  <conditionalFormatting sqref="G24:G31">
    <cfRule type="containsText" dxfId="55" priority="25" operator="containsText" text="Gegenrechnung mit Flachau 3300.-">
      <formula>NOT(ISERROR(SEARCH("Gegenrechnung mit Flachau 3300.-",G24)))</formula>
    </cfRule>
    <cfRule type="containsText" dxfId="54" priority="26" operator="containsText" text="nächste">
      <formula>NOT(ISERROR(SEARCH("nächste",G24)))</formula>
    </cfRule>
    <cfRule type="containsText" dxfId="53" priority="27" operator="containsText" text="offen">
      <formula>NOT(ISERROR(SEARCH("offen",G24)))</formula>
    </cfRule>
  </conditionalFormatting>
  <conditionalFormatting sqref="G19">
    <cfRule type="containsText" dxfId="52" priority="22" operator="containsText" text="Gegenrechnung mit Flachau 3300.-">
      <formula>NOT(ISERROR(SEARCH("Gegenrechnung mit Flachau 3300.-",G19)))</formula>
    </cfRule>
    <cfRule type="containsText" dxfId="51" priority="23" operator="containsText" text="nächste">
      <formula>NOT(ISERROR(SEARCH("nächste",G19)))</formula>
    </cfRule>
    <cfRule type="containsText" dxfId="50" priority="24" operator="containsText" text="offen">
      <formula>NOT(ISERROR(SEARCH("offen",G19)))</formula>
    </cfRule>
  </conditionalFormatting>
  <conditionalFormatting sqref="G13:G15">
    <cfRule type="containsText" dxfId="49" priority="16" operator="containsText" text="Gegenrechnung mit Flachau 3300.-">
      <formula>NOT(ISERROR(SEARCH("Gegenrechnung mit Flachau 3300.-",G13)))</formula>
    </cfRule>
    <cfRule type="containsText" dxfId="48" priority="17" operator="containsText" text="nächste">
      <formula>NOT(ISERROR(SEARCH("nächste",G13)))</formula>
    </cfRule>
    <cfRule type="containsText" dxfId="47" priority="18" operator="containsText" text="offen">
      <formula>NOT(ISERROR(SEARCH("offen",G13)))</formula>
    </cfRule>
  </conditionalFormatting>
  <conditionalFormatting sqref="G12">
    <cfRule type="containsText" dxfId="46" priority="13" operator="containsText" text="Gegenrechnung mit Flachau 3300.-">
      <formula>NOT(ISERROR(SEARCH("Gegenrechnung mit Flachau 3300.-",G12)))</formula>
    </cfRule>
    <cfRule type="containsText" dxfId="45" priority="14" operator="containsText" text="nächste">
      <formula>NOT(ISERROR(SEARCH("nächste",G12)))</formula>
    </cfRule>
    <cfRule type="containsText" dxfId="44" priority="15" operator="containsText" text="offen">
      <formula>NOT(ISERROR(SEARCH("offen",G12)))</formula>
    </cfRule>
  </conditionalFormatting>
  <conditionalFormatting sqref="G11">
    <cfRule type="containsText" dxfId="43" priority="10" operator="containsText" text="Gegenrechnung mit Flachau 3300.-">
      <formula>NOT(ISERROR(SEARCH("Gegenrechnung mit Flachau 3300.-",G11)))</formula>
    </cfRule>
    <cfRule type="containsText" dxfId="42" priority="11" operator="containsText" text="nächste">
      <formula>NOT(ISERROR(SEARCH("nächste",G11)))</formula>
    </cfRule>
    <cfRule type="containsText" dxfId="41" priority="12" operator="containsText" text="offen">
      <formula>NOT(ISERROR(SEARCH("offen",G11)))</formula>
    </cfRule>
  </conditionalFormatting>
  <conditionalFormatting sqref="G10">
    <cfRule type="containsText" dxfId="40" priority="7" operator="containsText" text="Gegenrechnung mit Flachau 3300.-">
      <formula>NOT(ISERROR(SEARCH("Gegenrechnung mit Flachau 3300.-",G10)))</formula>
    </cfRule>
    <cfRule type="containsText" dxfId="39" priority="8" operator="containsText" text="nächste">
      <formula>NOT(ISERROR(SEARCH("nächste",G10)))</formula>
    </cfRule>
    <cfRule type="containsText" dxfId="38" priority="9" operator="containsText" text="offen">
      <formula>NOT(ISERROR(SEARCH("offen",G10)))</formula>
    </cfRule>
  </conditionalFormatting>
  <conditionalFormatting sqref="G7:G9">
    <cfRule type="containsText" dxfId="37" priority="4" operator="containsText" text="Gegenrechnung mit Flachau 3300.-">
      <formula>NOT(ISERROR(SEARCH("Gegenrechnung mit Flachau 3300.-",G7)))</formula>
    </cfRule>
    <cfRule type="containsText" dxfId="36" priority="5" operator="containsText" text="nächste">
      <formula>NOT(ISERROR(SEARCH("nächste",G7)))</formula>
    </cfRule>
    <cfRule type="containsText" dxfId="35" priority="6" operator="containsText" text="offen">
      <formula>NOT(ISERROR(SEARCH("offen",G7)))</formula>
    </cfRule>
  </conditionalFormatting>
  <conditionalFormatting sqref="G4:G6">
    <cfRule type="containsText" dxfId="34" priority="1" operator="containsText" text="Gegenrechnung mit Flachau 3300.-">
      <formula>NOT(ISERROR(SEARCH("Gegenrechnung mit Flachau 3300.-",G4)))</formula>
    </cfRule>
    <cfRule type="containsText" dxfId="33" priority="2" operator="containsText" text="nächste">
      <formula>NOT(ISERROR(SEARCH("nächste",G4)))</formula>
    </cfRule>
    <cfRule type="containsText" dxfId="32" priority="3" operator="containsText" text="offen">
      <formula>NOT(ISERROR(SEARCH("offen",G4)))</formula>
    </cfRule>
  </conditionalFormatting>
  <pageMargins left="0.19685039370078741" right="0.19685039370078741" top="0.47244094488188981" bottom="0.47244094488188981" header="0.31496062992125984" footer="0.31496062992125984"/>
  <pageSetup paperSize="9" scale="66"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'Leistungen-Liste'!$F$1:$F$36</xm:f>
          </x14:formula1>
          <xm:sqref>B89 B81:B87 B23:B25 B71:B79 B53:B58 B62 B47:B49 B43:B45 B35:B40 B91:B188 B15:B16 B12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33"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47" t="s">
        <v>491</v>
      </c>
      <c r="B314" s="148">
        <f>SUBTOTAL(5,TAB_Doku_2019[Datum])</f>
        <v>43500</v>
      </c>
      <c r="C314" s="149">
        <f>SUBTOTAL(4,TAB_Doku_2019[Datum])</f>
        <v>44196</v>
      </c>
      <c r="D314" s="150"/>
      <c r="E314" s="151" t="e">
        <f>ROUND(SUBTOTAL(9,TAB_Doku_2019[Zeitaufwand])/60,0) &amp;" h"</f>
        <v>#N/A</v>
      </c>
      <c r="F314" s="151" t="e">
        <f>SUBTOTAL(9,TAB_Doku_2019[[Kosten ]])</f>
        <v>#N/A</v>
      </c>
      <c r="G314" s="147"/>
      <c r="H314" s="152"/>
    </row>
    <row r="316" spans="1:8" ht="16.2" customHeight="1" x14ac:dyDescent="0.3">
      <c r="D316" t="s">
        <v>856</v>
      </c>
      <c r="E316" t="e">
        <f>TAB_Doku_2019[[#Totals],[Kosten ]]/143*0.75</f>
        <v>#N/A</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1">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'Leistungen-Liste'!$A$2:$A$36</xm:f>
          </x14:formula1>
          <xm:sqref>B214</xm:sqref>
        </x14:dataValidation>
        <x14:dataValidation type="list" allowBlank="1" showInputMessage="1" showErrorMessage="1" error="Nicht in Liste enthalten!">
          <x14:formula1>
            <xm:f>'Leistungen-Liste'!$F$1:$F$40</xm:f>
          </x14:formula1>
          <xm:sqref>B235:B237</xm:sqref>
        </x14:dataValidation>
        <x14:dataValidation type="list" allowBlank="1" showInputMessage="1" showErrorMessage="1" error="Nicht in Liste enthalten!">
          <x14:formula1>
            <xm:f>'Leistungen-Liste'!$F$1:$F$40</xm:f>
          </x14:formula1>
          <xm:sqref>B255:B256</xm:sqref>
        </x14:dataValidation>
        <x14:dataValidation type="list" allowBlank="1" showInputMessage="1" showErrorMessage="1" error="Nicht in Liste enthalten!">
          <x14:formula1>
            <xm:f>'Leistungen-Liste'!$F$1:$F$40</xm:f>
          </x14:formula1>
          <xm:sqref>B241:B250</xm:sqref>
        </x14:dataValidation>
        <x14:dataValidation type="list" allowBlank="1" showInputMessage="1" showErrorMessage="1" error="Nicht in Liste enthalten!">
          <x14:formula1>
            <xm:f>'Leistungen-Liste'!$F$1:$F$40</xm:f>
          </x14:formula1>
          <xm:sqref>B258:B260</xm:sqref>
        </x14:dataValidation>
        <x14:dataValidation type="list" allowBlank="1" showInputMessage="1" showErrorMessage="1" error="Nicht in Liste enthalten!">
          <x14:formula1>
            <xm:f>'Leistungen-Liste'!$F$1:$F$40</xm:f>
          </x14:formula1>
          <xm:sqref>B262</xm:sqref>
        </x14:dataValidation>
        <x14:dataValidation type="list" allowBlank="1" showInputMessage="1" showErrorMessage="1" error="Nicht in Liste enthalten!">
          <x14:formula1>
            <xm:f>'Leistungen-Liste'!$F$1:$F$40</xm:f>
          </x14:formula1>
          <xm:sqref>B305:B306</xm:sqref>
        </x14:dataValidation>
        <x14:dataValidation type="list" allowBlank="1" showInputMessage="1" showErrorMessage="1" error="Nicht in Liste enthalten!">
          <x14:formula1>
            <xm:f>'Leistungen-Liste'!$F$1:$F$40</xm:f>
          </x14:formula1>
          <xm:sqref>B171:B172</xm:sqref>
        </x14:dataValidation>
        <x14:dataValidation type="list" allowBlank="1" showInputMessage="1" showErrorMessage="1" error="Nicht in Liste enthalten!">
          <x14:formula1>
            <xm:f>'Leistungen-Liste'!$F$1:$F$40</xm:f>
          </x14:formula1>
          <xm:sqref>B165:B169</xm:sqref>
        </x14:dataValidation>
        <x14:dataValidation type="list" allowBlank="1" showInputMessage="1" showErrorMessage="1" error="Nicht in Liste enthalten!">
          <x14:formula1>
            <xm:f>'Leistungen-Liste'!$F$1:$F$40</xm:f>
          </x14:formula1>
          <xm:sqref>B308:B313</xm:sqref>
        </x14:dataValidation>
        <x14:dataValidation type="list" allowBlank="1" showInputMessage="1" showErrorMessage="1" error="Nicht in Liste enthalten!">
          <x14:formula1>
            <xm:f>'Leistungen-Liste'!$F$1:$F$40</xm:f>
          </x14:formula1>
          <xm:sqref>B163</xm:sqref>
        </x14:dataValidation>
        <x14:dataValidation type="list" allowBlank="1" showInputMessage="1" showErrorMessage="1" error="Nicht in Liste enthalten!">
          <x14:formula1>
            <xm:f>'Leistungen-Liste'!$F$1:$F$40</xm:f>
          </x14:formula1>
          <xm:sqref>B265:B299</xm:sqref>
        </x14:dataValidation>
        <x14:dataValidation type="list" allowBlank="1" showInputMessage="1" showErrorMessage="1" error="Nicht in Liste enthalten!">
          <x14:formula1>
            <xm:f>'Leistungen-Liste'!$F$1:$F$40</xm:f>
          </x14:formula1>
          <xm:sqref>B137:B146</xm:sqref>
        </x14:dataValidation>
        <x14:dataValidation type="list" allowBlank="1" showInputMessage="1" showErrorMessage="1" error="Nicht in Liste enthalten!">
          <x14:formula1>
            <xm:f>'Leistungen-Liste'!$F$1:$F$40</xm:f>
          </x14:formula1>
          <xm:sqref>B149:B158</xm:sqref>
        </x14:dataValidation>
        <x14:dataValidation type="list" allowBlank="1" showInputMessage="1" showErrorMessage="1" error="Nicht in Liste enthalten!">
          <x14:formula1>
            <xm:f>'Leistungen-Liste'!$F$1:$F$40</xm:f>
          </x14:formula1>
          <xm:sqref>B134:B135</xm:sqref>
        </x14:dataValidation>
        <x14:dataValidation type="list" allowBlank="1" showInputMessage="1" showErrorMessage="1" error="Nicht in Liste enthalten!">
          <x14:formula1>
            <xm:f>'Leistungen-Liste'!$F$1:$F$40</xm:f>
          </x14:formula1>
          <xm:sqref>B125</xm:sqref>
        </x14:dataValidation>
        <x14:dataValidation type="list" allowBlank="1" showInputMessage="1" showErrorMessage="1" error="Nicht in Liste enthalten!">
          <x14:formula1>
            <xm:f>'Leistungen-Liste'!$F$1:$F$40</xm:f>
          </x14:formula1>
          <xm:sqref>B123</xm:sqref>
        </x14:dataValidation>
        <x14:dataValidation type="list" allowBlank="1" showInputMessage="1" showErrorMessage="1" error="Nicht in Liste enthalten!">
          <x14:formula1>
            <xm:f>'Leistungen-Liste'!$F$1:$F$40</xm:f>
          </x14:formula1>
          <xm:sqref>B121</xm:sqref>
        </x14:dataValidation>
        <x14:dataValidation type="list" allowBlank="1" showInputMessage="1" showErrorMessage="1" error="Nicht in Liste enthalten!">
          <x14:formula1>
            <xm:f>'Leistungen-Liste'!$F$1:$F$40</xm:f>
          </x14:formula1>
          <xm:sqref>B110:B116</xm:sqref>
        </x14:dataValidation>
        <x14:dataValidation type="list" allowBlank="1" showInputMessage="1" showErrorMessage="1" error="Nicht in Liste enthalten!">
          <x14:formula1>
            <xm:f>'Leistungen-Liste'!$F$1:$F$40</xm:f>
          </x14:formula1>
          <xm:sqref>B118</xm:sqref>
        </x14:dataValidation>
        <x14:dataValidation type="list" allowBlank="1" showInputMessage="1" showErrorMessage="1" error="Nicht in Liste enthalten!">
          <x14:formula1>
            <xm:f>'Leistungen-Liste'!$F$1:$F$40</xm:f>
          </x14:formula1>
          <xm:sqref>B101:B105</xm:sqref>
        </x14:dataValidation>
        <x14:dataValidation type="list" allowBlank="1" showInputMessage="1" showErrorMessage="1" error="Nicht in Liste enthalten!">
          <x14:formula1>
            <xm:f>'Leistungen-Liste'!$F$1:$F$40</xm:f>
          </x14:formula1>
          <xm:sqref>B90:B98</xm:sqref>
        </x14:dataValidation>
        <x14:dataValidation type="list" allowBlank="1" showInputMessage="1" showErrorMessage="1" error="Nicht in Liste enthalten!">
          <x14:formula1>
            <xm:f>'Leistungen-Liste'!$F$1:$F$40</xm:f>
          </x14:formula1>
          <xm:sqref>B217</xm:sqref>
        </x14:dataValidation>
        <x14:dataValidation type="list" allowBlank="1" showInputMessage="1" showErrorMessage="1" error="Nicht in Liste enthalten!">
          <x14:formula1>
            <xm:f>'Leistungen-Liste'!$F$1:$F$40</xm:f>
          </x14:formula1>
          <xm:sqref>B58:B73</xm:sqref>
        </x14:dataValidation>
        <x14:dataValidation type="list" allowBlank="1" showInputMessage="1" showErrorMessage="1" error="Nicht in Liste enthalten!">
          <x14:formula1>
            <xm:f>'Leistungen-Liste'!$F$1:$F$40</xm:f>
          </x14:formula1>
          <xm:sqref>B41:B56</xm:sqref>
        </x14:dataValidation>
        <x14:dataValidation type="list" allowBlank="1" showInputMessage="1" showErrorMessage="1" error="Nicht in Liste enthalten!">
          <x14:formula1>
            <xm:f>'Leistungen-Liste'!$F$1:$F$40</xm:f>
          </x14:formula1>
          <xm:sqref>B75:B88</xm:sqref>
        </x14:dataValidation>
        <x14:dataValidation type="list" allowBlank="1" showInputMessage="1" showErrorMessage="1" error="Nicht in Liste enthalten!">
          <x14:formula1>
            <xm:f>'Leistungen-Liste'!$F$1:$F$40</xm:f>
          </x14:formula1>
          <xm:sqref>B32:B38</xm:sqref>
        </x14:dataValidation>
        <x14:dataValidation type="list" allowBlank="1" showInputMessage="1" showErrorMessage="1" error="Nicht in Liste enthalten!">
          <x14:formula1>
            <xm:f>'Leistungen-Liste'!$F$1:$F$40</xm:f>
          </x14:formula1>
          <xm:sqref>B27:B29</xm:sqref>
        </x14:dataValidation>
        <x14:dataValidation type="list" allowBlank="1" showInputMessage="1" showErrorMessage="1" error="Nicht in Liste enthalten!">
          <x14:formula1>
            <xm:f>'Leistungen-Liste'!$F$1:$F$40</xm:f>
          </x14:formula1>
          <xm:sqref>B23:B24</xm:sqref>
        </x14:dataValidation>
        <x14:dataValidation type="list" allowBlank="1" showInputMessage="1" showErrorMessage="1" error="Nicht in Liste enthalten!">
          <x14:formula1>
            <xm:f>'Leistungen-Liste'!$F$1:$F$40</xm:f>
          </x14:formula1>
          <xm:sqref>B8:B13</xm:sqref>
        </x14:dataValidation>
        <x14:dataValidation type="list" allowBlank="1" showInputMessage="1" showErrorMessage="1" error="Nicht in Liste enthalten!">
          <x14:formula1>
            <xm:f>'Leistungen-Liste'!$F$1:$F$40</xm:f>
          </x14:formula1>
          <xm:sqref>B15</xm:sqref>
        </x14:dataValidation>
        <x14:dataValidation type="list" allowBlank="1" showInputMessage="1" showErrorMessage="1" error="Nicht in Liste enthalten!">
          <x14:formula1>
            <xm:f>'Leistungen-Liste'!$F$1:$F$40</xm:f>
          </x14:formula1>
          <xm:sqref>B2:B6</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'Leistungen-Liste'!$F18:$F43</xm:f>
          </x14:formula1>
          <xm:sqref>B240</xm:sqref>
        </x14:dataValidation>
        <x14:dataValidation type="list" allowBlank="1" showInputMessage="1" showErrorMessage="1" error="Nicht in Liste enthalten!">
          <x14:formula1>
            <xm:f>'Leistungen-Liste'!$F10:$F41</xm:f>
          </x14:formula1>
          <xm:sqref>B238:B239</xm:sqref>
        </x14:dataValidation>
        <x14:dataValidation type="list" allowBlank="1" showInputMessage="1" showErrorMessage="1" error="Nicht in Liste enthalten!">
          <x14:formula1>
            <xm:f>'Leistungen-Liste'!$F5:$F1048566</xm:f>
          </x14:formula1>
          <xm:sqref>B216</xm:sqref>
        </x14:dataValidation>
        <x14:dataValidation type="list" allowBlank="1" showInputMessage="1" showErrorMessage="1" error="Nicht in Liste enthalten!">
          <x14:formula1>
            <xm:f>'Leistungen-Liste'!$F7:$F1048568</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'Leistungen-Liste'!$A36:$A62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1" priority="33" operator="containsText" text="!">
      <formula>NOT(ISERROR(SEARCH("!",C2)))</formula>
    </cfRule>
  </conditionalFormatting>
  <conditionalFormatting sqref="C11:C15">
    <cfRule type="containsText" dxfId="30" priority="32" operator="containsText" text="!">
      <formula>NOT(ISERROR(SEARCH("!",C11)))</formula>
    </cfRule>
  </conditionalFormatting>
  <conditionalFormatting sqref="C5">
    <cfRule type="containsText" dxfId="29" priority="31" operator="containsText" text="!">
      <formula>NOT(ISERROR(SEARCH("!",C5)))</formula>
    </cfRule>
  </conditionalFormatting>
  <conditionalFormatting sqref="C41:C43 C45:C46">
    <cfRule type="containsText" dxfId="28" priority="30" operator="containsText" text="!">
      <formula>NOT(ISERROR(SEARCH("!",C41)))</formula>
    </cfRule>
  </conditionalFormatting>
  <conditionalFormatting sqref="C32:C34">
    <cfRule type="containsText" dxfId="27" priority="29" operator="containsText" text="!">
      <formula>NOT(ISERROR(SEARCH("!",C32)))</formula>
    </cfRule>
  </conditionalFormatting>
  <conditionalFormatting sqref="C44">
    <cfRule type="containsText" dxfId="26" priority="27" operator="containsText" text="!">
      <formula>NOT(ISERROR(SEARCH("!",C44)))</formula>
    </cfRule>
  </conditionalFormatting>
  <conditionalFormatting sqref="D73:D76 D2:D71">
    <cfRule type="cellIs" dxfId="25" priority="26" operator="equal">
      <formula>0</formula>
    </cfRule>
  </conditionalFormatting>
  <conditionalFormatting sqref="D79">
    <cfRule type="cellIs" dxfId="24" priority="22" operator="equal">
      <formula>0</formula>
    </cfRule>
  </conditionalFormatting>
  <conditionalFormatting sqref="D77:D78">
    <cfRule type="cellIs" dxfId="23" priority="21" operator="equal">
      <formula>0</formula>
    </cfRule>
  </conditionalFormatting>
  <conditionalFormatting sqref="C81">
    <cfRule type="containsText" dxfId="22" priority="18" operator="containsText" text="!">
      <formula>NOT(ISERROR(SEARCH("!",C81)))</formula>
    </cfRule>
  </conditionalFormatting>
  <conditionalFormatting sqref="D81">
    <cfRule type="cellIs" dxfId="21" priority="17" operator="equal">
      <formula>0</formula>
    </cfRule>
  </conditionalFormatting>
  <conditionalFormatting sqref="C82">
    <cfRule type="containsText" dxfId="20" priority="14" operator="containsText" text="!">
      <formula>NOT(ISERROR(SEARCH("!",C82)))</formula>
    </cfRule>
  </conditionalFormatting>
  <conditionalFormatting sqref="C72">
    <cfRule type="containsText" dxfId="19" priority="12" operator="containsText" text="!">
      <formula>NOT(ISERROR(SEARCH("!",C72)))</formula>
    </cfRule>
  </conditionalFormatting>
  <conditionalFormatting sqref="D72">
    <cfRule type="cellIs" dxfId="18" priority="11" operator="equal">
      <formula>0</formula>
    </cfRule>
  </conditionalFormatting>
  <conditionalFormatting sqref="C72">
    <cfRule type="containsText" dxfId="17" priority="10" operator="containsText" text="!">
      <formula>NOT(ISERROR(SEARCH("!",C72)))</formula>
    </cfRule>
  </conditionalFormatting>
  <conditionalFormatting sqref="C89:C90">
    <cfRule type="containsText" dxfId="16" priority="9" operator="containsText" text="!">
      <formula>NOT(ISERROR(SEARCH("!",C89)))</formula>
    </cfRule>
  </conditionalFormatting>
  <conditionalFormatting sqref="C92">
    <cfRule type="containsText" dxfId="15" priority="8" operator="containsText" text="!">
      <formula>NOT(ISERROR(SEARCH("!",C92)))</formula>
    </cfRule>
  </conditionalFormatting>
  <conditionalFormatting sqref="C91">
    <cfRule type="containsText" dxfId="14" priority="7" operator="containsText" text="!">
      <formula>NOT(ISERROR(SEARCH("!",C91)))</formula>
    </cfRule>
  </conditionalFormatting>
  <conditionalFormatting sqref="C93">
    <cfRule type="containsText" dxfId="13" priority="6" operator="containsText" text="!">
      <formula>NOT(ISERROR(SEARCH("!",C93)))</formula>
    </cfRule>
  </conditionalFormatting>
  <conditionalFormatting sqref="C125:C126">
    <cfRule type="containsText" dxfId="12" priority="5" operator="containsText" text="!">
      <formula>NOT(ISERROR(SEARCH("!",C125)))</formula>
    </cfRule>
  </conditionalFormatting>
  <conditionalFormatting sqref="C127">
    <cfRule type="containsText" dxfId="11" priority="4" operator="containsText" text="!">
      <formula>NOT(ISERROR(SEARCH("!",C127)))</formula>
    </cfRule>
  </conditionalFormatting>
  <conditionalFormatting sqref="C124">
    <cfRule type="containsText" dxfId="10" priority="3" operator="containsText" text="!">
      <formula>NOT(ISERROR(SEARCH("!",C124)))</formula>
    </cfRule>
  </conditionalFormatting>
  <conditionalFormatting sqref="C128">
    <cfRule type="containsText" dxfId="9" priority="2" operator="containsText" text="!">
      <formula>NOT(ISERROR(SEARCH("!",C128)))</formula>
    </cfRule>
  </conditionalFormatting>
  <conditionalFormatting sqref="C129">
    <cfRule type="containsText" dxfId="8"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25.2"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2021-08-09T06:16:56Z</cp:lastPrinted>
  <dcterms:created xsi:type="dcterms:W3CDTF">2017-12-18T14:45:49Z</dcterms:created>
  <dcterms:modified xsi:type="dcterms:W3CDTF">2021-10-06T15:45:04Z</dcterms:modified>
</cp:coreProperties>
</file>