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ST_PREPROCESSING\주식 커뮤 댓글 분석 project\레포트 자료\게시글 자료\카운팅(공감)\종목별 지수자료\"/>
    </mc:Choice>
  </mc:AlternateContent>
  <bookViews>
    <workbookView xWindow="0" yWindow="0" windowWidth="17256" windowHeight="5844"/>
  </bookViews>
  <sheets>
    <sheet name="Sheet2" sheetId="3" r:id="rId1"/>
    <sheet name="삼성1" sheetId="1" r:id="rId2"/>
  </sheets>
  <calcPr calcId="152511"/>
</workbook>
</file>

<file path=xl/calcChain.xml><?xml version="1.0" encoding="utf-8"?>
<calcChain xmlns="http://schemas.openxmlformats.org/spreadsheetml/2006/main">
  <c r="C6" i="3" l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" i="1"/>
  <c r="D52" i="1" l="1"/>
  <c r="C52" i="1"/>
  <c r="D48" i="1"/>
  <c r="C48" i="1"/>
  <c r="D43" i="1"/>
  <c r="C43" i="1"/>
  <c r="D38" i="1"/>
  <c r="C38" i="1"/>
  <c r="D33" i="1"/>
  <c r="C33" i="1"/>
  <c r="D28" i="1"/>
  <c r="C28" i="1"/>
  <c r="D23" i="1"/>
  <c r="C23" i="1"/>
  <c r="D18" i="1"/>
  <c r="C18" i="1"/>
  <c r="D13" i="1"/>
  <c r="C13" i="1"/>
  <c r="D8" i="1"/>
  <c r="C8" i="1"/>
  <c r="D3" i="1"/>
  <c r="C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</calcChain>
</file>

<file path=xl/sharedStrings.xml><?xml version="1.0" encoding="utf-8"?>
<sst xmlns="http://schemas.openxmlformats.org/spreadsheetml/2006/main" count="11" uniqueCount="9">
  <si>
    <t>date</t>
  </si>
  <si>
    <t>pos</t>
  </si>
  <si>
    <t>neg</t>
  </si>
  <si>
    <t>Column 1</t>
  </si>
  <si>
    <t>Column 2</t>
  </si>
  <si>
    <t>등락폭</t>
    <phoneticPr fontId="18" type="noConversion"/>
  </si>
  <si>
    <t>지수</t>
    <phoneticPr fontId="18" type="noConversion"/>
  </si>
  <si>
    <t>검정통계량</t>
    <phoneticPr fontId="18" type="noConversion"/>
  </si>
  <si>
    <t xml:space="preserve">기각역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</si>
</sst>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삼성전자</a:t>
            </a:r>
          </a:p>
        </c:rich>
      </c:tx>
      <c:layout>
        <c:manualLayout>
          <c:xMode val="edge"/>
          <c:yMode val="edge"/>
          <c:x val="0.42720616692350455"/>
          <c:y val="1.9723865877712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삼성1!$E$3:$E$52</c:f>
              <c:numCache>
                <c:formatCode>General</c:formatCode>
                <c:ptCount val="50"/>
                <c:pt idx="0">
                  <c:v>56.98</c:v>
                </c:pt>
                <c:pt idx="1">
                  <c:v>57.92</c:v>
                </c:pt>
                <c:pt idx="2">
                  <c:v>56.13</c:v>
                </c:pt>
                <c:pt idx="3">
                  <c:v>55.53</c:v>
                </c:pt>
                <c:pt idx="4">
                  <c:v>50.38</c:v>
                </c:pt>
                <c:pt idx="5">
                  <c:v>56.83</c:v>
                </c:pt>
                <c:pt idx="6">
                  <c:v>56.84</c:v>
                </c:pt>
                <c:pt idx="7">
                  <c:v>54</c:v>
                </c:pt>
                <c:pt idx="8">
                  <c:v>60.03</c:v>
                </c:pt>
                <c:pt idx="9">
                  <c:v>49.4</c:v>
                </c:pt>
                <c:pt idx="10">
                  <c:v>53.21</c:v>
                </c:pt>
                <c:pt idx="11">
                  <c:v>52.43</c:v>
                </c:pt>
                <c:pt idx="12">
                  <c:v>50</c:v>
                </c:pt>
                <c:pt idx="13">
                  <c:v>46.27</c:v>
                </c:pt>
                <c:pt idx="14">
                  <c:v>52.71</c:v>
                </c:pt>
                <c:pt idx="15">
                  <c:v>55.65</c:v>
                </c:pt>
                <c:pt idx="16">
                  <c:v>57.88</c:v>
                </c:pt>
                <c:pt idx="17">
                  <c:v>48.4</c:v>
                </c:pt>
                <c:pt idx="18">
                  <c:v>49.5</c:v>
                </c:pt>
                <c:pt idx="19">
                  <c:v>55.61</c:v>
                </c:pt>
                <c:pt idx="20">
                  <c:v>53.47</c:v>
                </c:pt>
                <c:pt idx="21">
                  <c:v>49.12</c:v>
                </c:pt>
                <c:pt idx="22">
                  <c:v>57.53</c:v>
                </c:pt>
                <c:pt idx="23">
                  <c:v>53.37</c:v>
                </c:pt>
                <c:pt idx="24">
                  <c:v>55.81</c:v>
                </c:pt>
                <c:pt idx="25">
                  <c:v>53.18</c:v>
                </c:pt>
                <c:pt idx="26">
                  <c:v>52.08</c:v>
                </c:pt>
                <c:pt idx="27">
                  <c:v>58.77</c:v>
                </c:pt>
                <c:pt idx="28">
                  <c:v>57.92</c:v>
                </c:pt>
                <c:pt idx="29">
                  <c:v>54.26</c:v>
                </c:pt>
                <c:pt idx="30">
                  <c:v>42.62</c:v>
                </c:pt>
                <c:pt idx="31">
                  <c:v>40.61</c:v>
                </c:pt>
                <c:pt idx="32">
                  <c:v>42.27</c:v>
                </c:pt>
                <c:pt idx="33">
                  <c:v>43.8</c:v>
                </c:pt>
                <c:pt idx="34">
                  <c:v>33.99</c:v>
                </c:pt>
                <c:pt idx="35">
                  <c:v>45.08</c:v>
                </c:pt>
                <c:pt idx="36">
                  <c:v>34.14</c:v>
                </c:pt>
                <c:pt idx="37">
                  <c:v>41.52</c:v>
                </c:pt>
                <c:pt idx="38">
                  <c:v>46.22</c:v>
                </c:pt>
                <c:pt idx="39">
                  <c:v>46.65</c:v>
                </c:pt>
                <c:pt idx="40">
                  <c:v>45.79</c:v>
                </c:pt>
                <c:pt idx="41">
                  <c:v>47.51</c:v>
                </c:pt>
                <c:pt idx="42">
                  <c:v>47.6</c:v>
                </c:pt>
                <c:pt idx="43">
                  <c:v>53.42</c:v>
                </c:pt>
                <c:pt idx="44">
                  <c:v>48.42</c:v>
                </c:pt>
                <c:pt idx="45">
                  <c:v>41.15</c:v>
                </c:pt>
                <c:pt idx="46">
                  <c:v>49.35</c:v>
                </c:pt>
                <c:pt idx="47">
                  <c:v>49.03</c:v>
                </c:pt>
                <c:pt idx="48">
                  <c:v>53.28</c:v>
                </c:pt>
                <c:pt idx="49">
                  <c:v>43.76</c:v>
                </c:pt>
              </c:numCache>
            </c:numRef>
          </c:xVal>
          <c:yVal>
            <c:numRef>
              <c:f>삼성1!$F$3:$F$52</c:f>
              <c:numCache>
                <c:formatCode>General</c:formatCode>
                <c:ptCount val="50"/>
                <c:pt idx="0">
                  <c:v>0.54</c:v>
                </c:pt>
                <c:pt idx="1">
                  <c:v>0.69</c:v>
                </c:pt>
                <c:pt idx="2">
                  <c:v>-1.35</c:v>
                </c:pt>
                <c:pt idx="3">
                  <c:v>3.07</c:v>
                </c:pt>
                <c:pt idx="4">
                  <c:v>-1.65</c:v>
                </c:pt>
                <c:pt idx="5">
                  <c:v>1.96</c:v>
                </c:pt>
                <c:pt idx="6">
                  <c:v>2.58</c:v>
                </c:pt>
                <c:pt idx="7">
                  <c:v>0.28999999999999998</c:v>
                </c:pt>
                <c:pt idx="8">
                  <c:v>2.5099999999999998</c:v>
                </c:pt>
                <c:pt idx="9">
                  <c:v>1.65</c:v>
                </c:pt>
                <c:pt idx="10">
                  <c:v>-2.2000000000000002</c:v>
                </c:pt>
                <c:pt idx="11">
                  <c:v>0.28999999999999998</c:v>
                </c:pt>
                <c:pt idx="12">
                  <c:v>2.1</c:v>
                </c:pt>
                <c:pt idx="13">
                  <c:v>-1.62</c:v>
                </c:pt>
                <c:pt idx="14">
                  <c:v>0.3</c:v>
                </c:pt>
                <c:pt idx="15">
                  <c:v>4.33</c:v>
                </c:pt>
                <c:pt idx="16">
                  <c:v>0.15</c:v>
                </c:pt>
                <c:pt idx="17">
                  <c:v>-0.31</c:v>
                </c:pt>
                <c:pt idx="18">
                  <c:v>-1.37</c:v>
                </c:pt>
                <c:pt idx="19">
                  <c:v>-0.9</c:v>
                </c:pt>
                <c:pt idx="20">
                  <c:v>4.91</c:v>
                </c:pt>
                <c:pt idx="21">
                  <c:v>3.61</c:v>
                </c:pt>
                <c:pt idx="22">
                  <c:v>-0.49</c:v>
                </c:pt>
                <c:pt idx="23">
                  <c:v>1.83</c:v>
                </c:pt>
                <c:pt idx="24">
                  <c:v>0</c:v>
                </c:pt>
                <c:pt idx="25">
                  <c:v>0.17</c:v>
                </c:pt>
                <c:pt idx="26">
                  <c:v>-0.33</c:v>
                </c:pt>
                <c:pt idx="27">
                  <c:v>3.08</c:v>
                </c:pt>
                <c:pt idx="28">
                  <c:v>-0.51</c:v>
                </c:pt>
                <c:pt idx="29">
                  <c:v>2.44</c:v>
                </c:pt>
                <c:pt idx="30">
                  <c:v>1.41</c:v>
                </c:pt>
                <c:pt idx="31">
                  <c:v>-2.58</c:v>
                </c:pt>
                <c:pt idx="32">
                  <c:v>-1.53</c:v>
                </c:pt>
                <c:pt idx="33">
                  <c:v>-1.34</c:v>
                </c:pt>
                <c:pt idx="34">
                  <c:v>-0.99</c:v>
                </c:pt>
                <c:pt idx="35">
                  <c:v>0.33</c:v>
                </c:pt>
                <c:pt idx="36">
                  <c:v>0.17</c:v>
                </c:pt>
                <c:pt idx="37">
                  <c:v>-1.31</c:v>
                </c:pt>
                <c:pt idx="38">
                  <c:v>0</c:v>
                </c:pt>
                <c:pt idx="39">
                  <c:v>1.5</c:v>
                </c:pt>
                <c:pt idx="40">
                  <c:v>0.84</c:v>
                </c:pt>
                <c:pt idx="41">
                  <c:v>-0.83</c:v>
                </c:pt>
                <c:pt idx="42">
                  <c:v>-1.48</c:v>
                </c:pt>
                <c:pt idx="43">
                  <c:v>0</c:v>
                </c:pt>
                <c:pt idx="44">
                  <c:v>0.83</c:v>
                </c:pt>
                <c:pt idx="45">
                  <c:v>1.17</c:v>
                </c:pt>
                <c:pt idx="46">
                  <c:v>-0.33</c:v>
                </c:pt>
                <c:pt idx="47">
                  <c:v>1.53</c:v>
                </c:pt>
                <c:pt idx="48">
                  <c:v>0.51</c:v>
                </c:pt>
                <c:pt idx="49">
                  <c:v>0.86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39488"/>
        <c:axId val="395336128"/>
      </c:scatterChart>
      <c:valAx>
        <c:axId val="39193948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5336128"/>
        <c:crosses val="autoZero"/>
        <c:crossBetween val="midCat"/>
      </c:valAx>
      <c:valAx>
        <c:axId val="3953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19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144780</xdr:rowOff>
    </xdr:from>
    <xdr:to>
      <xdr:col>14</xdr:col>
      <xdr:colOff>647700</xdr:colOff>
      <xdr:row>14</xdr:row>
      <xdr:rowOff>205740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1" sqref="B1:B1048576"/>
    </sheetView>
  </sheetViews>
  <sheetFormatPr defaultRowHeight="17.399999999999999" x14ac:dyDescent="0.4"/>
  <cols>
    <col min="2" max="2" width="12.59765625" bestFit="1" customWidth="1"/>
  </cols>
  <sheetData>
    <row r="1" spans="1:3" x14ac:dyDescent="0.4">
      <c r="A1" s="4"/>
      <c r="B1" s="4" t="s">
        <v>3</v>
      </c>
      <c r="C1" s="4" t="s">
        <v>4</v>
      </c>
    </row>
    <row r="2" spans="1:3" x14ac:dyDescent="0.4">
      <c r="A2" s="2" t="s">
        <v>3</v>
      </c>
      <c r="B2" s="2">
        <v>1</v>
      </c>
      <c r="C2" s="2"/>
    </row>
    <row r="3" spans="1:3" ht="18" thickBot="1" x14ac:dyDescent="0.45">
      <c r="A3" s="3" t="s">
        <v>4</v>
      </c>
      <c r="B3" s="3">
        <v>0.33982347790399858</v>
      </c>
      <c r="C3" s="3">
        <v>1</v>
      </c>
    </row>
    <row r="6" spans="1:3" x14ac:dyDescent="0.4">
      <c r="B6" t="s">
        <v>7</v>
      </c>
      <c r="C6">
        <f>0.34 / SQRT((1-(0.34*0.34))/48)</f>
        <v>2.5048121935247751</v>
      </c>
    </row>
    <row r="7" spans="1:3" x14ac:dyDescent="0.4">
      <c r="B7" t="s">
        <v>8</v>
      </c>
      <c r="C7">
        <v>1.671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41" workbookViewId="0">
      <selection activeCell="A52" sqref="A52"/>
    </sheetView>
  </sheetViews>
  <sheetFormatPr defaultRowHeight="17.399999999999999" x14ac:dyDescent="0.4"/>
  <cols>
    <col min="2" max="2" width="10.8984375" bestFit="1" customWidth="1"/>
  </cols>
  <sheetData>
    <row r="1" spans="1:7" x14ac:dyDescent="0.4">
      <c r="B1" t="s">
        <v>0</v>
      </c>
      <c r="C1" t="s">
        <v>1</v>
      </c>
      <c r="D1" t="s">
        <v>2</v>
      </c>
    </row>
    <row r="2" spans="1:7" x14ac:dyDescent="0.4">
      <c r="A2">
        <v>0</v>
      </c>
      <c r="B2" s="1">
        <v>44180</v>
      </c>
      <c r="C2">
        <v>173</v>
      </c>
      <c r="D2">
        <v>132</v>
      </c>
      <c r="E2" t="s">
        <v>6</v>
      </c>
      <c r="F2" t="s">
        <v>5</v>
      </c>
    </row>
    <row r="3" spans="1:7" x14ac:dyDescent="0.4">
      <c r="A3">
        <v>1</v>
      </c>
      <c r="B3" s="1">
        <v>44179</v>
      </c>
      <c r="C3">
        <f>667+261+235</f>
        <v>1163</v>
      </c>
      <c r="D3">
        <f>476+158+244</f>
        <v>878</v>
      </c>
      <c r="E3">
        <f t="shared" ref="E3:E48" si="0">ROUND((C3/(C3+D3)*100), 2)</f>
        <v>56.98</v>
      </c>
      <c r="F3">
        <f>ROUND((G3-G4)/G4 * 100,2)</f>
        <v>0.54</v>
      </c>
      <c r="G3">
        <v>73800</v>
      </c>
    </row>
    <row r="4" spans="1:7" x14ac:dyDescent="0.4">
      <c r="A4">
        <v>2</v>
      </c>
      <c r="B4" s="1">
        <v>44176</v>
      </c>
      <c r="C4">
        <v>757</v>
      </c>
      <c r="D4">
        <v>550</v>
      </c>
      <c r="E4">
        <f t="shared" si="0"/>
        <v>57.92</v>
      </c>
      <c r="F4">
        <f t="shared" ref="F4:F52" si="1">ROUND((G4-G5)/G5 * 100,2)</f>
        <v>0.69</v>
      </c>
      <c r="G4">
        <v>73400</v>
      </c>
    </row>
    <row r="5" spans="1:7" x14ac:dyDescent="0.4">
      <c r="A5">
        <v>3</v>
      </c>
      <c r="B5" s="1">
        <v>44175</v>
      </c>
      <c r="C5">
        <v>970</v>
      </c>
      <c r="D5">
        <v>758</v>
      </c>
      <c r="E5">
        <f t="shared" si="0"/>
        <v>56.13</v>
      </c>
      <c r="F5">
        <f t="shared" si="1"/>
        <v>-1.35</v>
      </c>
      <c r="G5">
        <v>72900</v>
      </c>
    </row>
    <row r="6" spans="1:7" x14ac:dyDescent="0.4">
      <c r="A6">
        <v>4</v>
      </c>
      <c r="B6" s="1">
        <v>44174</v>
      </c>
      <c r="C6">
        <v>663</v>
      </c>
      <c r="D6">
        <v>531</v>
      </c>
      <c r="E6">
        <f t="shared" si="0"/>
        <v>55.53</v>
      </c>
      <c r="F6">
        <f t="shared" si="1"/>
        <v>3.07</v>
      </c>
      <c r="G6">
        <v>73900</v>
      </c>
    </row>
    <row r="7" spans="1:7" x14ac:dyDescent="0.4">
      <c r="A7">
        <v>5</v>
      </c>
      <c r="B7" s="1">
        <v>44173</v>
      </c>
      <c r="C7">
        <v>537</v>
      </c>
      <c r="D7">
        <v>529</v>
      </c>
      <c r="E7">
        <f t="shared" si="0"/>
        <v>50.38</v>
      </c>
      <c r="F7">
        <f t="shared" si="1"/>
        <v>-1.65</v>
      </c>
      <c r="G7">
        <v>71700</v>
      </c>
    </row>
    <row r="8" spans="1:7" x14ac:dyDescent="0.4">
      <c r="A8">
        <v>6</v>
      </c>
      <c r="B8" s="1">
        <v>44172</v>
      </c>
      <c r="C8">
        <f>443+198+324</f>
        <v>965</v>
      </c>
      <c r="D8">
        <f>377+129+227</f>
        <v>733</v>
      </c>
      <c r="E8">
        <f t="shared" si="0"/>
        <v>56.83</v>
      </c>
      <c r="F8">
        <f t="shared" si="1"/>
        <v>1.96</v>
      </c>
      <c r="G8">
        <v>72900</v>
      </c>
    </row>
    <row r="9" spans="1:7" x14ac:dyDescent="0.4">
      <c r="A9">
        <v>7</v>
      </c>
      <c r="B9" s="1">
        <v>44169</v>
      </c>
      <c r="C9">
        <v>557</v>
      </c>
      <c r="D9">
        <v>423</v>
      </c>
      <c r="E9">
        <f t="shared" si="0"/>
        <v>56.84</v>
      </c>
      <c r="F9">
        <f t="shared" si="1"/>
        <v>2.58</v>
      </c>
      <c r="G9">
        <v>71500</v>
      </c>
    </row>
    <row r="10" spans="1:7" x14ac:dyDescent="0.4">
      <c r="A10">
        <v>8</v>
      </c>
      <c r="B10" s="1">
        <v>44168</v>
      </c>
      <c r="C10">
        <v>351</v>
      </c>
      <c r="D10">
        <v>299</v>
      </c>
      <c r="E10">
        <f t="shared" si="0"/>
        <v>54</v>
      </c>
      <c r="F10">
        <f t="shared" si="1"/>
        <v>0.28999999999999998</v>
      </c>
      <c r="G10">
        <v>69700</v>
      </c>
    </row>
    <row r="11" spans="1:7" x14ac:dyDescent="0.4">
      <c r="A11">
        <v>9</v>
      </c>
      <c r="B11" s="1">
        <v>44167</v>
      </c>
      <c r="C11">
        <v>443</v>
      </c>
      <c r="D11">
        <v>295</v>
      </c>
      <c r="E11">
        <f t="shared" si="0"/>
        <v>60.03</v>
      </c>
      <c r="F11">
        <f t="shared" si="1"/>
        <v>2.5099999999999998</v>
      </c>
      <c r="G11">
        <v>69500</v>
      </c>
    </row>
    <row r="12" spans="1:7" x14ac:dyDescent="0.4">
      <c r="A12">
        <v>10</v>
      </c>
      <c r="B12" s="1">
        <v>44166</v>
      </c>
      <c r="C12">
        <v>492</v>
      </c>
      <c r="D12">
        <v>504</v>
      </c>
      <c r="E12">
        <f t="shared" si="0"/>
        <v>49.4</v>
      </c>
      <c r="F12">
        <f t="shared" si="1"/>
        <v>1.65</v>
      </c>
      <c r="G12">
        <v>67800</v>
      </c>
    </row>
    <row r="13" spans="1:7" x14ac:dyDescent="0.4">
      <c r="A13">
        <v>11</v>
      </c>
      <c r="B13" s="1">
        <v>44165</v>
      </c>
      <c r="C13">
        <f>348+130+144</f>
        <v>622</v>
      </c>
      <c r="D13">
        <f>359+72+116</f>
        <v>547</v>
      </c>
      <c r="E13">
        <f t="shared" si="0"/>
        <v>53.21</v>
      </c>
      <c r="F13">
        <f t="shared" si="1"/>
        <v>-2.2000000000000002</v>
      </c>
      <c r="G13">
        <v>66700</v>
      </c>
    </row>
    <row r="14" spans="1:7" x14ac:dyDescent="0.4">
      <c r="A14">
        <v>12</v>
      </c>
      <c r="B14" s="1">
        <v>44162</v>
      </c>
      <c r="C14">
        <v>313</v>
      </c>
      <c r="D14">
        <v>284</v>
      </c>
      <c r="E14">
        <f t="shared" si="0"/>
        <v>52.43</v>
      </c>
      <c r="F14">
        <f t="shared" si="1"/>
        <v>0.28999999999999998</v>
      </c>
      <c r="G14">
        <v>68200</v>
      </c>
    </row>
    <row r="15" spans="1:7" x14ac:dyDescent="0.4">
      <c r="A15">
        <v>13</v>
      </c>
      <c r="B15" s="1">
        <v>44161</v>
      </c>
      <c r="C15">
        <v>301</v>
      </c>
      <c r="D15">
        <v>301</v>
      </c>
      <c r="E15">
        <f t="shared" si="0"/>
        <v>50</v>
      </c>
      <c r="F15">
        <f t="shared" si="1"/>
        <v>2.1</v>
      </c>
      <c r="G15">
        <v>68000</v>
      </c>
    </row>
    <row r="16" spans="1:7" x14ac:dyDescent="0.4">
      <c r="A16">
        <v>14</v>
      </c>
      <c r="B16" s="1">
        <v>44160</v>
      </c>
      <c r="C16">
        <v>354</v>
      </c>
      <c r="D16">
        <v>411</v>
      </c>
      <c r="E16">
        <f t="shared" si="0"/>
        <v>46.27</v>
      </c>
      <c r="F16">
        <f t="shared" si="1"/>
        <v>-1.62</v>
      </c>
      <c r="G16">
        <v>66600</v>
      </c>
    </row>
    <row r="17" spans="1:7" x14ac:dyDescent="0.4">
      <c r="A17">
        <v>15</v>
      </c>
      <c r="B17" s="1">
        <v>44159</v>
      </c>
      <c r="C17">
        <v>515</v>
      </c>
      <c r="D17">
        <v>462</v>
      </c>
      <c r="E17">
        <f t="shared" si="0"/>
        <v>52.71</v>
      </c>
      <c r="F17">
        <f t="shared" si="1"/>
        <v>0.3</v>
      </c>
      <c r="G17">
        <v>67700</v>
      </c>
    </row>
    <row r="18" spans="1:7" x14ac:dyDescent="0.4">
      <c r="A18">
        <v>16</v>
      </c>
      <c r="B18" s="1">
        <v>44158</v>
      </c>
      <c r="C18">
        <f>484+88+113</f>
        <v>685</v>
      </c>
      <c r="D18">
        <f>383+61+102</f>
        <v>546</v>
      </c>
      <c r="E18">
        <f t="shared" si="0"/>
        <v>55.65</v>
      </c>
      <c r="F18">
        <f t="shared" si="1"/>
        <v>4.33</v>
      </c>
      <c r="G18">
        <v>67500</v>
      </c>
    </row>
    <row r="19" spans="1:7" x14ac:dyDescent="0.4">
      <c r="A19">
        <v>17</v>
      </c>
      <c r="B19" s="1">
        <v>44155</v>
      </c>
      <c r="C19">
        <v>290</v>
      </c>
      <c r="D19">
        <v>211</v>
      </c>
      <c r="E19">
        <f t="shared" si="0"/>
        <v>57.88</v>
      </c>
      <c r="F19">
        <f t="shared" si="1"/>
        <v>0.15</v>
      </c>
      <c r="G19">
        <v>64700</v>
      </c>
    </row>
    <row r="20" spans="1:7" x14ac:dyDescent="0.4">
      <c r="A20">
        <v>18</v>
      </c>
      <c r="B20" s="1">
        <v>44154</v>
      </c>
      <c r="C20">
        <v>257</v>
      </c>
      <c r="D20">
        <v>274</v>
      </c>
      <c r="E20">
        <f t="shared" si="0"/>
        <v>48.4</v>
      </c>
      <c r="F20">
        <f t="shared" si="1"/>
        <v>-0.31</v>
      </c>
      <c r="G20">
        <v>64600</v>
      </c>
    </row>
    <row r="21" spans="1:7" x14ac:dyDescent="0.4">
      <c r="A21">
        <v>19</v>
      </c>
      <c r="B21" s="1">
        <v>44153</v>
      </c>
      <c r="C21">
        <v>399</v>
      </c>
      <c r="D21">
        <v>407</v>
      </c>
      <c r="E21">
        <f t="shared" si="0"/>
        <v>49.5</v>
      </c>
      <c r="F21">
        <f t="shared" si="1"/>
        <v>-1.37</v>
      </c>
      <c r="G21">
        <v>64800</v>
      </c>
    </row>
    <row r="22" spans="1:7" x14ac:dyDescent="0.4">
      <c r="A22">
        <v>20</v>
      </c>
      <c r="B22" s="1">
        <v>44152</v>
      </c>
      <c r="C22">
        <v>565</v>
      </c>
      <c r="D22">
        <v>451</v>
      </c>
      <c r="E22">
        <f t="shared" si="0"/>
        <v>55.61</v>
      </c>
      <c r="F22">
        <f t="shared" si="1"/>
        <v>-0.9</v>
      </c>
      <c r="G22">
        <v>65700</v>
      </c>
    </row>
    <row r="23" spans="1:7" x14ac:dyDescent="0.4">
      <c r="A23">
        <v>21</v>
      </c>
      <c r="B23" s="1">
        <v>44151</v>
      </c>
      <c r="C23">
        <f>612+119+418</f>
        <v>1149</v>
      </c>
      <c r="D23">
        <f>582+91+327</f>
        <v>1000</v>
      </c>
      <c r="E23">
        <f t="shared" si="0"/>
        <v>53.47</v>
      </c>
      <c r="F23">
        <f t="shared" si="1"/>
        <v>4.91</v>
      </c>
      <c r="G23">
        <v>66300</v>
      </c>
    </row>
    <row r="24" spans="1:7" x14ac:dyDescent="0.4">
      <c r="A24">
        <v>22</v>
      </c>
      <c r="B24" s="1">
        <v>44148</v>
      </c>
      <c r="C24">
        <v>420</v>
      </c>
      <c r="D24">
        <v>435</v>
      </c>
      <c r="E24">
        <f t="shared" si="0"/>
        <v>49.12</v>
      </c>
      <c r="F24">
        <f t="shared" si="1"/>
        <v>3.61</v>
      </c>
      <c r="G24">
        <v>63200</v>
      </c>
    </row>
    <row r="25" spans="1:7" x14ac:dyDescent="0.4">
      <c r="A25">
        <v>23</v>
      </c>
      <c r="B25" s="1">
        <v>44147</v>
      </c>
      <c r="C25">
        <v>279</v>
      </c>
      <c r="D25">
        <v>206</v>
      </c>
      <c r="E25">
        <f t="shared" si="0"/>
        <v>57.53</v>
      </c>
      <c r="F25">
        <f t="shared" si="1"/>
        <v>-0.49</v>
      </c>
      <c r="G25">
        <v>61000</v>
      </c>
    </row>
    <row r="26" spans="1:7" x14ac:dyDescent="0.4">
      <c r="A26">
        <v>24</v>
      </c>
      <c r="B26" s="1">
        <v>44146</v>
      </c>
      <c r="C26">
        <v>261</v>
      </c>
      <c r="D26">
        <v>228</v>
      </c>
      <c r="E26">
        <f t="shared" si="0"/>
        <v>53.37</v>
      </c>
      <c r="F26">
        <f t="shared" si="1"/>
        <v>1.83</v>
      </c>
      <c r="G26">
        <v>61300</v>
      </c>
    </row>
    <row r="27" spans="1:7" x14ac:dyDescent="0.4">
      <c r="A27">
        <v>25</v>
      </c>
      <c r="B27" s="1">
        <v>44145</v>
      </c>
      <c r="C27">
        <v>360</v>
      </c>
      <c r="D27">
        <v>285</v>
      </c>
      <c r="E27">
        <f t="shared" si="0"/>
        <v>55.81</v>
      </c>
      <c r="F27">
        <f t="shared" si="1"/>
        <v>0</v>
      </c>
      <c r="G27">
        <v>60200</v>
      </c>
    </row>
    <row r="28" spans="1:7" x14ac:dyDescent="0.4">
      <c r="A28">
        <v>26</v>
      </c>
      <c r="B28" s="1">
        <v>44144</v>
      </c>
      <c r="C28">
        <f>311+74+116</f>
        <v>501</v>
      </c>
      <c r="D28">
        <f>286+65+90</f>
        <v>441</v>
      </c>
      <c r="E28">
        <f t="shared" si="0"/>
        <v>53.18</v>
      </c>
      <c r="F28">
        <f t="shared" si="1"/>
        <v>0.17</v>
      </c>
      <c r="G28">
        <v>60200</v>
      </c>
    </row>
    <row r="29" spans="1:7" x14ac:dyDescent="0.4">
      <c r="A29">
        <v>27</v>
      </c>
      <c r="B29" s="1">
        <v>44141</v>
      </c>
      <c r="C29">
        <v>276</v>
      </c>
      <c r="D29">
        <v>254</v>
      </c>
      <c r="E29">
        <f t="shared" si="0"/>
        <v>52.08</v>
      </c>
      <c r="F29">
        <f t="shared" si="1"/>
        <v>-0.33</v>
      </c>
      <c r="G29">
        <v>60100</v>
      </c>
    </row>
    <row r="30" spans="1:7" x14ac:dyDescent="0.4">
      <c r="A30">
        <v>28</v>
      </c>
      <c r="B30" s="1">
        <v>44140</v>
      </c>
      <c r="C30">
        <v>345</v>
      </c>
      <c r="D30">
        <v>242</v>
      </c>
      <c r="E30">
        <f t="shared" si="0"/>
        <v>58.77</v>
      </c>
      <c r="F30">
        <f t="shared" si="1"/>
        <v>3.08</v>
      </c>
      <c r="G30">
        <v>60300</v>
      </c>
    </row>
    <row r="31" spans="1:7" x14ac:dyDescent="0.4">
      <c r="A31">
        <v>29</v>
      </c>
      <c r="B31" s="1">
        <v>44139</v>
      </c>
      <c r="C31">
        <v>307</v>
      </c>
      <c r="D31">
        <v>223</v>
      </c>
      <c r="E31">
        <f t="shared" si="0"/>
        <v>57.92</v>
      </c>
      <c r="F31">
        <f t="shared" si="1"/>
        <v>-0.51</v>
      </c>
      <c r="G31">
        <v>58500</v>
      </c>
    </row>
    <row r="32" spans="1:7" x14ac:dyDescent="0.4">
      <c r="A32">
        <v>30</v>
      </c>
      <c r="B32" s="1">
        <v>44138</v>
      </c>
      <c r="C32">
        <v>280</v>
      </c>
      <c r="D32">
        <v>236</v>
      </c>
      <c r="E32">
        <f t="shared" si="0"/>
        <v>54.26</v>
      </c>
      <c r="F32">
        <f t="shared" si="1"/>
        <v>2.44</v>
      </c>
      <c r="G32">
        <v>58800</v>
      </c>
    </row>
    <row r="33" spans="1:7" x14ac:dyDescent="0.4">
      <c r="A33">
        <v>31</v>
      </c>
      <c r="B33" s="1">
        <v>44137</v>
      </c>
      <c r="C33">
        <f>358+104+384</f>
        <v>846</v>
      </c>
      <c r="D33">
        <f>384+180+575</f>
        <v>1139</v>
      </c>
      <c r="E33">
        <f t="shared" si="0"/>
        <v>42.62</v>
      </c>
      <c r="F33">
        <f t="shared" si="1"/>
        <v>1.41</v>
      </c>
      <c r="G33">
        <v>57400</v>
      </c>
    </row>
    <row r="34" spans="1:7" x14ac:dyDescent="0.4">
      <c r="A34">
        <v>32</v>
      </c>
      <c r="B34" s="1">
        <v>44134</v>
      </c>
      <c r="C34">
        <v>454</v>
      </c>
      <c r="D34">
        <v>664</v>
      </c>
      <c r="E34">
        <f t="shared" si="0"/>
        <v>40.61</v>
      </c>
      <c r="F34">
        <f t="shared" si="1"/>
        <v>-2.58</v>
      </c>
      <c r="G34">
        <v>56600</v>
      </c>
    </row>
    <row r="35" spans="1:7" x14ac:dyDescent="0.4">
      <c r="A35">
        <v>33</v>
      </c>
      <c r="B35" s="1">
        <v>44133</v>
      </c>
      <c r="C35">
        <v>599</v>
      </c>
      <c r="D35">
        <v>818</v>
      </c>
      <c r="E35">
        <f t="shared" si="0"/>
        <v>42.27</v>
      </c>
      <c r="F35">
        <f t="shared" si="1"/>
        <v>-1.53</v>
      </c>
      <c r="G35">
        <v>58100</v>
      </c>
    </row>
    <row r="36" spans="1:7" x14ac:dyDescent="0.4">
      <c r="A36">
        <v>34</v>
      </c>
      <c r="B36" s="1">
        <v>44132</v>
      </c>
      <c r="C36">
        <v>212</v>
      </c>
      <c r="D36">
        <v>272</v>
      </c>
      <c r="E36">
        <f t="shared" si="0"/>
        <v>43.8</v>
      </c>
      <c r="F36">
        <f t="shared" si="1"/>
        <v>-1.34</v>
      </c>
      <c r="G36">
        <v>59000</v>
      </c>
    </row>
    <row r="37" spans="1:7" x14ac:dyDescent="0.4">
      <c r="A37">
        <v>35</v>
      </c>
      <c r="B37" s="1">
        <v>44131</v>
      </c>
      <c r="C37">
        <v>208</v>
      </c>
      <c r="D37">
        <v>404</v>
      </c>
      <c r="E37">
        <f t="shared" si="0"/>
        <v>33.99</v>
      </c>
      <c r="F37">
        <f t="shared" si="1"/>
        <v>-0.99</v>
      </c>
      <c r="G37">
        <v>59800</v>
      </c>
    </row>
    <row r="38" spans="1:7" x14ac:dyDescent="0.4">
      <c r="A38">
        <v>36</v>
      </c>
      <c r="B38" s="1">
        <v>44130</v>
      </c>
      <c r="C38">
        <f>761+639+62</f>
        <v>1462</v>
      </c>
      <c r="D38">
        <f>884+774+123</f>
        <v>1781</v>
      </c>
      <c r="E38">
        <f t="shared" si="0"/>
        <v>45.08</v>
      </c>
      <c r="F38">
        <f t="shared" si="1"/>
        <v>0.33</v>
      </c>
      <c r="G38">
        <v>60400</v>
      </c>
    </row>
    <row r="39" spans="1:7" x14ac:dyDescent="0.4">
      <c r="A39">
        <v>37</v>
      </c>
      <c r="B39" s="1">
        <v>44127</v>
      </c>
      <c r="C39">
        <v>127</v>
      </c>
      <c r="D39">
        <v>245</v>
      </c>
      <c r="E39">
        <f t="shared" si="0"/>
        <v>34.14</v>
      </c>
      <c r="F39">
        <f t="shared" si="1"/>
        <v>0.17</v>
      </c>
      <c r="G39">
        <v>60200</v>
      </c>
    </row>
    <row r="40" spans="1:7" x14ac:dyDescent="0.4">
      <c r="A40">
        <v>38</v>
      </c>
      <c r="B40" s="1">
        <v>44126</v>
      </c>
      <c r="C40">
        <v>213</v>
      </c>
      <c r="D40">
        <v>300</v>
      </c>
      <c r="E40">
        <f t="shared" si="0"/>
        <v>41.52</v>
      </c>
      <c r="F40">
        <f t="shared" si="1"/>
        <v>-1.31</v>
      </c>
      <c r="G40">
        <v>60100</v>
      </c>
    </row>
    <row r="41" spans="1:7" x14ac:dyDescent="0.4">
      <c r="A41">
        <v>39</v>
      </c>
      <c r="B41" s="1">
        <v>44125</v>
      </c>
      <c r="C41">
        <v>220</v>
      </c>
      <c r="D41">
        <v>256</v>
      </c>
      <c r="E41">
        <f t="shared" si="0"/>
        <v>46.22</v>
      </c>
      <c r="F41">
        <f t="shared" si="1"/>
        <v>0</v>
      </c>
      <c r="G41">
        <v>60900</v>
      </c>
    </row>
    <row r="42" spans="1:7" x14ac:dyDescent="0.4">
      <c r="A42">
        <v>40</v>
      </c>
      <c r="B42" s="1">
        <v>44124</v>
      </c>
      <c r="C42">
        <v>216</v>
      </c>
      <c r="D42">
        <v>247</v>
      </c>
      <c r="E42">
        <f t="shared" si="0"/>
        <v>46.65</v>
      </c>
      <c r="F42">
        <f t="shared" si="1"/>
        <v>1.5</v>
      </c>
      <c r="G42">
        <v>60900</v>
      </c>
    </row>
    <row r="43" spans="1:7" x14ac:dyDescent="0.4">
      <c r="A43">
        <v>41</v>
      </c>
      <c r="B43" s="1">
        <v>44123</v>
      </c>
      <c r="C43">
        <f>177+50+148</f>
        <v>375</v>
      </c>
      <c r="D43">
        <f>160+82+202</f>
        <v>444</v>
      </c>
      <c r="E43">
        <f t="shared" si="0"/>
        <v>45.79</v>
      </c>
      <c r="F43">
        <f t="shared" si="1"/>
        <v>0.84</v>
      </c>
      <c r="G43">
        <v>60000</v>
      </c>
    </row>
    <row r="44" spans="1:7" x14ac:dyDescent="0.4">
      <c r="A44">
        <v>42</v>
      </c>
      <c r="B44" s="1">
        <v>44120</v>
      </c>
      <c r="C44">
        <v>296</v>
      </c>
      <c r="D44">
        <v>327</v>
      </c>
      <c r="E44">
        <f t="shared" si="0"/>
        <v>47.51</v>
      </c>
      <c r="F44">
        <f t="shared" si="1"/>
        <v>-0.83</v>
      </c>
      <c r="G44">
        <v>59500</v>
      </c>
    </row>
    <row r="45" spans="1:7" x14ac:dyDescent="0.4">
      <c r="A45">
        <v>43</v>
      </c>
      <c r="B45" s="1">
        <v>44119</v>
      </c>
      <c r="C45">
        <v>208</v>
      </c>
      <c r="D45">
        <v>229</v>
      </c>
      <c r="E45">
        <f t="shared" si="0"/>
        <v>47.6</v>
      </c>
      <c r="F45">
        <f t="shared" si="1"/>
        <v>-1.48</v>
      </c>
      <c r="G45">
        <v>60000</v>
      </c>
    </row>
    <row r="46" spans="1:7" x14ac:dyDescent="0.4">
      <c r="A46">
        <v>44</v>
      </c>
      <c r="B46" s="1">
        <v>44118</v>
      </c>
      <c r="C46">
        <v>250</v>
      </c>
      <c r="D46">
        <v>218</v>
      </c>
      <c r="E46">
        <f t="shared" si="0"/>
        <v>53.42</v>
      </c>
      <c r="F46">
        <f t="shared" si="1"/>
        <v>0</v>
      </c>
      <c r="G46">
        <v>60900</v>
      </c>
    </row>
    <row r="47" spans="1:7" x14ac:dyDescent="0.4">
      <c r="A47">
        <v>45</v>
      </c>
      <c r="B47" s="1">
        <v>44117</v>
      </c>
      <c r="C47">
        <v>215</v>
      </c>
      <c r="D47">
        <v>229</v>
      </c>
      <c r="E47">
        <f t="shared" si="0"/>
        <v>48.42</v>
      </c>
      <c r="F47">
        <f t="shared" si="1"/>
        <v>0.83</v>
      </c>
      <c r="G47">
        <v>60900</v>
      </c>
    </row>
    <row r="48" spans="1:7" x14ac:dyDescent="0.4">
      <c r="A48">
        <v>46</v>
      </c>
      <c r="B48" s="1">
        <v>44116</v>
      </c>
      <c r="C48">
        <f>140+87+64+132</f>
        <v>423</v>
      </c>
      <c r="D48">
        <f>156+123+117+209</f>
        <v>605</v>
      </c>
      <c r="E48">
        <f t="shared" si="0"/>
        <v>41.15</v>
      </c>
      <c r="F48">
        <f t="shared" si="1"/>
        <v>1.17</v>
      </c>
      <c r="G48">
        <v>60400</v>
      </c>
    </row>
    <row r="49" spans="1:7" x14ac:dyDescent="0.4">
      <c r="A49">
        <v>47</v>
      </c>
      <c r="B49" s="1">
        <v>44112</v>
      </c>
      <c r="C49">
        <v>610</v>
      </c>
      <c r="D49">
        <v>626</v>
      </c>
      <c r="E49">
        <f t="shared" ref="E49:E52" si="2">ROUND((C49/(C49+D49)*100), 2)</f>
        <v>49.35</v>
      </c>
      <c r="F49">
        <f t="shared" si="1"/>
        <v>-0.33</v>
      </c>
      <c r="G49">
        <v>59700</v>
      </c>
    </row>
    <row r="50" spans="1:7" x14ac:dyDescent="0.4">
      <c r="A50">
        <v>48</v>
      </c>
      <c r="B50" s="1">
        <v>44111</v>
      </c>
      <c r="C50">
        <v>279</v>
      </c>
      <c r="D50">
        <v>290</v>
      </c>
      <c r="E50">
        <f t="shared" si="2"/>
        <v>49.03</v>
      </c>
      <c r="F50">
        <f t="shared" si="1"/>
        <v>1.53</v>
      </c>
      <c r="G50">
        <v>59900</v>
      </c>
    </row>
    <row r="51" spans="1:7" x14ac:dyDescent="0.4">
      <c r="A51">
        <v>49</v>
      </c>
      <c r="B51" s="1">
        <v>44110</v>
      </c>
      <c r="C51">
        <v>203</v>
      </c>
      <c r="D51">
        <v>178</v>
      </c>
      <c r="E51">
        <f t="shared" si="2"/>
        <v>53.28</v>
      </c>
      <c r="F51">
        <f t="shared" si="1"/>
        <v>0.51</v>
      </c>
      <c r="G51">
        <v>59000</v>
      </c>
    </row>
    <row r="52" spans="1:7" x14ac:dyDescent="0.4">
      <c r="A52">
        <v>50</v>
      </c>
      <c r="B52" s="1">
        <v>44109</v>
      </c>
      <c r="C52">
        <f>195+68+138+55</f>
        <v>456</v>
      </c>
      <c r="D52">
        <f>190+103+235+58</f>
        <v>586</v>
      </c>
      <c r="E52">
        <f t="shared" si="2"/>
        <v>43.76</v>
      </c>
      <c r="F52">
        <f t="shared" si="1"/>
        <v>0.86</v>
      </c>
      <c r="G52">
        <v>58700</v>
      </c>
    </row>
    <row r="53" spans="1:7" x14ac:dyDescent="0.4">
      <c r="G53">
        <v>58200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삼성1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신대희</dc:creator>
  <cp:lastModifiedBy>신대희</cp:lastModifiedBy>
  <dcterms:created xsi:type="dcterms:W3CDTF">2020-12-18T18:15:58Z</dcterms:created>
  <dcterms:modified xsi:type="dcterms:W3CDTF">2020-12-19T16:20:51Z</dcterms:modified>
</cp:coreProperties>
</file>