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sk1" sheetId="1" r:id="rId2"/>
  </sheets>
  <calcPr calcId="152511"/>
</workbook>
</file>

<file path=xl/calcChain.xml><?xml version="1.0" encoding="utf-8"?>
<calcChain xmlns="http://schemas.openxmlformats.org/spreadsheetml/2006/main">
  <c r="C6" i="2" l="1"/>
  <c r="E89" i="1" l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D88" i="1" l="1"/>
  <c r="C88" i="1"/>
  <c r="D83" i="1"/>
  <c r="C83" i="1"/>
  <c r="D79" i="1"/>
  <c r="C79" i="1"/>
  <c r="D74" i="1"/>
  <c r="C74" i="1"/>
  <c r="D69" i="1"/>
  <c r="C69" i="1"/>
  <c r="D64" i="1"/>
  <c r="C64" i="1"/>
  <c r="D59" i="1"/>
  <c r="C59" i="1"/>
  <c r="D54" i="1"/>
  <c r="C54" i="1"/>
  <c r="D52" i="1"/>
  <c r="C52" i="1"/>
  <c r="D48" i="1"/>
  <c r="C48" i="1"/>
  <c r="D43" i="1"/>
  <c r="C43" i="1"/>
  <c r="D38" i="1"/>
  <c r="C38" i="1"/>
  <c r="D33" i="1"/>
  <c r="C33" i="1"/>
  <c r="D28" i="1"/>
  <c r="C28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sharedStrings.xml><?xml version="1.0" encoding="utf-8"?>
<sst xmlns="http://schemas.openxmlformats.org/spreadsheetml/2006/main" count="10" uniqueCount="8">
  <si>
    <t>date</t>
  </si>
  <si>
    <t>pos</t>
  </si>
  <si>
    <t>neg</t>
  </si>
  <si>
    <t>지수</t>
    <phoneticPr fontId="18" type="noConversion"/>
  </si>
  <si>
    <t>Column 1</t>
  </si>
  <si>
    <t>Column 2</t>
  </si>
  <si>
    <t>검정통계량</t>
    <phoneticPr fontId="18" type="noConversion"/>
  </si>
  <si>
    <t>기각역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</si>
</sst>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</a:t>
            </a:r>
            <a:r>
              <a:rPr lang="ko-KR"/>
              <a:t>이노베이션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'sk1'!$E$3:$E$89</c:f>
              <c:numCache>
                <c:formatCode>General</c:formatCode>
                <c:ptCount val="87"/>
                <c:pt idx="0">
                  <c:v>46.85</c:v>
                </c:pt>
                <c:pt idx="1">
                  <c:v>63.6</c:v>
                </c:pt>
                <c:pt idx="2">
                  <c:v>63.46</c:v>
                </c:pt>
                <c:pt idx="3">
                  <c:v>46.96</c:v>
                </c:pt>
                <c:pt idx="4">
                  <c:v>55.93</c:v>
                </c:pt>
                <c:pt idx="5">
                  <c:v>60.11</c:v>
                </c:pt>
                <c:pt idx="6">
                  <c:v>51.77</c:v>
                </c:pt>
                <c:pt idx="7">
                  <c:v>75.63</c:v>
                </c:pt>
                <c:pt idx="8">
                  <c:v>61.49</c:v>
                </c:pt>
                <c:pt idx="9">
                  <c:v>61.64</c:v>
                </c:pt>
                <c:pt idx="10">
                  <c:v>57.16</c:v>
                </c:pt>
                <c:pt idx="11">
                  <c:v>57.93</c:v>
                </c:pt>
                <c:pt idx="12">
                  <c:v>61.83</c:v>
                </c:pt>
                <c:pt idx="13">
                  <c:v>66.58</c:v>
                </c:pt>
                <c:pt idx="14">
                  <c:v>61.17</c:v>
                </c:pt>
                <c:pt idx="15">
                  <c:v>63.16</c:v>
                </c:pt>
                <c:pt idx="16">
                  <c:v>39.19</c:v>
                </c:pt>
                <c:pt idx="17">
                  <c:v>47.3</c:v>
                </c:pt>
                <c:pt idx="18">
                  <c:v>41.79</c:v>
                </c:pt>
                <c:pt idx="19">
                  <c:v>63.95</c:v>
                </c:pt>
                <c:pt idx="20">
                  <c:v>54.8</c:v>
                </c:pt>
                <c:pt idx="21">
                  <c:v>47.56</c:v>
                </c:pt>
                <c:pt idx="22">
                  <c:v>62.92</c:v>
                </c:pt>
                <c:pt idx="23">
                  <c:v>56.38</c:v>
                </c:pt>
                <c:pt idx="24">
                  <c:v>74.25</c:v>
                </c:pt>
                <c:pt idx="25">
                  <c:v>61.44</c:v>
                </c:pt>
                <c:pt idx="26">
                  <c:v>61.87</c:v>
                </c:pt>
                <c:pt idx="27">
                  <c:v>53.76</c:v>
                </c:pt>
                <c:pt idx="28">
                  <c:v>60.35</c:v>
                </c:pt>
                <c:pt idx="29">
                  <c:v>49.52</c:v>
                </c:pt>
                <c:pt idx="30">
                  <c:v>43.68</c:v>
                </c:pt>
                <c:pt idx="31">
                  <c:v>45.86</c:v>
                </c:pt>
                <c:pt idx="32">
                  <c:v>47.76</c:v>
                </c:pt>
                <c:pt idx="33">
                  <c:v>44.92</c:v>
                </c:pt>
                <c:pt idx="34">
                  <c:v>43.92</c:v>
                </c:pt>
                <c:pt idx="35">
                  <c:v>47.22</c:v>
                </c:pt>
                <c:pt idx="36">
                  <c:v>45.56</c:v>
                </c:pt>
                <c:pt idx="37">
                  <c:v>34.479999999999997</c:v>
                </c:pt>
                <c:pt idx="38">
                  <c:v>52.83</c:v>
                </c:pt>
                <c:pt idx="39">
                  <c:v>62.69</c:v>
                </c:pt>
                <c:pt idx="40">
                  <c:v>52.81</c:v>
                </c:pt>
                <c:pt idx="41">
                  <c:v>33.33</c:v>
                </c:pt>
                <c:pt idx="42">
                  <c:v>75</c:v>
                </c:pt>
                <c:pt idx="43">
                  <c:v>43.51</c:v>
                </c:pt>
                <c:pt idx="44">
                  <c:v>55.9</c:v>
                </c:pt>
                <c:pt idx="45">
                  <c:v>61.76</c:v>
                </c:pt>
                <c:pt idx="46">
                  <c:v>68.069999999999993</c:v>
                </c:pt>
                <c:pt idx="47">
                  <c:v>67.260000000000005</c:v>
                </c:pt>
                <c:pt idx="48">
                  <c:v>55.86</c:v>
                </c:pt>
                <c:pt idx="49">
                  <c:v>48.89</c:v>
                </c:pt>
                <c:pt idx="50">
                  <c:v>51.03</c:v>
                </c:pt>
                <c:pt idx="51">
                  <c:v>48</c:v>
                </c:pt>
                <c:pt idx="52">
                  <c:v>35.68</c:v>
                </c:pt>
                <c:pt idx="53">
                  <c:v>46.67</c:v>
                </c:pt>
                <c:pt idx="54">
                  <c:v>51.41</c:v>
                </c:pt>
                <c:pt idx="55">
                  <c:v>38.61</c:v>
                </c:pt>
                <c:pt idx="56">
                  <c:v>61.77</c:v>
                </c:pt>
                <c:pt idx="57">
                  <c:v>37.799999999999997</c:v>
                </c:pt>
                <c:pt idx="58">
                  <c:v>50.64</c:v>
                </c:pt>
                <c:pt idx="59">
                  <c:v>63.81</c:v>
                </c:pt>
                <c:pt idx="60">
                  <c:v>72.56</c:v>
                </c:pt>
                <c:pt idx="61">
                  <c:v>76.819999999999993</c:v>
                </c:pt>
                <c:pt idx="62">
                  <c:v>64.69</c:v>
                </c:pt>
                <c:pt idx="63">
                  <c:v>61.48</c:v>
                </c:pt>
                <c:pt idx="64">
                  <c:v>63.2</c:v>
                </c:pt>
                <c:pt idx="65">
                  <c:v>78.040000000000006</c:v>
                </c:pt>
                <c:pt idx="66">
                  <c:v>49.5</c:v>
                </c:pt>
                <c:pt idx="67">
                  <c:v>57.56</c:v>
                </c:pt>
                <c:pt idx="68">
                  <c:v>45.45</c:v>
                </c:pt>
                <c:pt idx="69">
                  <c:v>43.04</c:v>
                </c:pt>
                <c:pt idx="70">
                  <c:v>51.62</c:v>
                </c:pt>
                <c:pt idx="71">
                  <c:v>48.83</c:v>
                </c:pt>
                <c:pt idx="72">
                  <c:v>40.15</c:v>
                </c:pt>
                <c:pt idx="73">
                  <c:v>51.38</c:v>
                </c:pt>
                <c:pt idx="74">
                  <c:v>67.94</c:v>
                </c:pt>
                <c:pt idx="75">
                  <c:v>46.89</c:v>
                </c:pt>
                <c:pt idx="76">
                  <c:v>43.54</c:v>
                </c:pt>
                <c:pt idx="77">
                  <c:v>47.63</c:v>
                </c:pt>
                <c:pt idx="78">
                  <c:v>42.64</c:v>
                </c:pt>
                <c:pt idx="79">
                  <c:v>51.01</c:v>
                </c:pt>
                <c:pt idx="80">
                  <c:v>55.14</c:v>
                </c:pt>
                <c:pt idx="81">
                  <c:v>48.81</c:v>
                </c:pt>
                <c:pt idx="82">
                  <c:v>64.48</c:v>
                </c:pt>
                <c:pt idx="83">
                  <c:v>54.3</c:v>
                </c:pt>
                <c:pt idx="84">
                  <c:v>62.76</c:v>
                </c:pt>
                <c:pt idx="85">
                  <c:v>59.48</c:v>
                </c:pt>
                <c:pt idx="86">
                  <c:v>54.12</c:v>
                </c:pt>
              </c:numCache>
            </c:numRef>
          </c:xVal>
          <c:yVal>
            <c:numRef>
              <c:f>'sk1'!$F$3:$F$89</c:f>
              <c:numCache>
                <c:formatCode>General</c:formatCode>
                <c:ptCount val="87"/>
                <c:pt idx="0">
                  <c:v>-2.66</c:v>
                </c:pt>
                <c:pt idx="1">
                  <c:v>-1.31</c:v>
                </c:pt>
                <c:pt idx="2">
                  <c:v>2.97</c:v>
                </c:pt>
                <c:pt idx="3">
                  <c:v>5.1100000000000003</c:v>
                </c:pt>
                <c:pt idx="4">
                  <c:v>-1.4</c:v>
                </c:pt>
                <c:pt idx="5">
                  <c:v>0.56000000000000005</c:v>
                </c:pt>
                <c:pt idx="6">
                  <c:v>-1.39</c:v>
                </c:pt>
                <c:pt idx="7">
                  <c:v>-1.37</c:v>
                </c:pt>
                <c:pt idx="8">
                  <c:v>0</c:v>
                </c:pt>
                <c:pt idx="9">
                  <c:v>5.49</c:v>
                </c:pt>
                <c:pt idx="10">
                  <c:v>-3.62</c:v>
                </c:pt>
                <c:pt idx="11">
                  <c:v>2.57</c:v>
                </c:pt>
                <c:pt idx="12">
                  <c:v>7.03</c:v>
                </c:pt>
                <c:pt idx="13">
                  <c:v>2.19</c:v>
                </c:pt>
                <c:pt idx="14">
                  <c:v>3.9</c:v>
                </c:pt>
                <c:pt idx="15">
                  <c:v>0</c:v>
                </c:pt>
                <c:pt idx="16">
                  <c:v>0</c:v>
                </c:pt>
                <c:pt idx="17">
                  <c:v>-1.6</c:v>
                </c:pt>
                <c:pt idx="18">
                  <c:v>-2.19</c:v>
                </c:pt>
                <c:pt idx="19">
                  <c:v>3.23</c:v>
                </c:pt>
                <c:pt idx="20">
                  <c:v>-0.64</c:v>
                </c:pt>
                <c:pt idx="21">
                  <c:v>-1.58</c:v>
                </c:pt>
                <c:pt idx="22">
                  <c:v>2.2599999999999998</c:v>
                </c:pt>
                <c:pt idx="23">
                  <c:v>-3.13</c:v>
                </c:pt>
                <c:pt idx="24">
                  <c:v>1.91</c:v>
                </c:pt>
                <c:pt idx="25">
                  <c:v>10.95</c:v>
                </c:pt>
                <c:pt idx="26">
                  <c:v>2.54</c:v>
                </c:pt>
                <c:pt idx="27">
                  <c:v>4.55</c:v>
                </c:pt>
                <c:pt idx="28">
                  <c:v>0.38</c:v>
                </c:pt>
                <c:pt idx="29">
                  <c:v>7.35</c:v>
                </c:pt>
                <c:pt idx="30">
                  <c:v>-2</c:v>
                </c:pt>
                <c:pt idx="31">
                  <c:v>-3.47</c:v>
                </c:pt>
                <c:pt idx="32">
                  <c:v>-1.52</c:v>
                </c:pt>
                <c:pt idx="33">
                  <c:v>0</c:v>
                </c:pt>
                <c:pt idx="34">
                  <c:v>0</c:v>
                </c:pt>
                <c:pt idx="35">
                  <c:v>-3.66</c:v>
                </c:pt>
                <c:pt idx="36">
                  <c:v>0</c:v>
                </c:pt>
                <c:pt idx="37">
                  <c:v>-1.44</c:v>
                </c:pt>
                <c:pt idx="38">
                  <c:v>-1.42</c:v>
                </c:pt>
                <c:pt idx="39">
                  <c:v>2.93</c:v>
                </c:pt>
                <c:pt idx="40">
                  <c:v>-1.8</c:v>
                </c:pt>
                <c:pt idx="41">
                  <c:v>-1.42</c:v>
                </c:pt>
                <c:pt idx="42">
                  <c:v>-1.05</c:v>
                </c:pt>
                <c:pt idx="43">
                  <c:v>-2.06</c:v>
                </c:pt>
                <c:pt idx="44">
                  <c:v>-2.02</c:v>
                </c:pt>
                <c:pt idx="45">
                  <c:v>2.77</c:v>
                </c:pt>
                <c:pt idx="46">
                  <c:v>1.05</c:v>
                </c:pt>
                <c:pt idx="47">
                  <c:v>1.42</c:v>
                </c:pt>
                <c:pt idx="48">
                  <c:v>0</c:v>
                </c:pt>
                <c:pt idx="49">
                  <c:v>1.44</c:v>
                </c:pt>
                <c:pt idx="50">
                  <c:v>0.72</c:v>
                </c:pt>
                <c:pt idx="51">
                  <c:v>-1.78</c:v>
                </c:pt>
                <c:pt idx="52">
                  <c:v>1.44</c:v>
                </c:pt>
                <c:pt idx="53">
                  <c:v>-6.42</c:v>
                </c:pt>
                <c:pt idx="54">
                  <c:v>-1.99</c:v>
                </c:pt>
                <c:pt idx="55">
                  <c:v>-4.13</c:v>
                </c:pt>
                <c:pt idx="56">
                  <c:v>2.94</c:v>
                </c:pt>
                <c:pt idx="57">
                  <c:v>-1.92</c:v>
                </c:pt>
                <c:pt idx="58">
                  <c:v>-0.32</c:v>
                </c:pt>
                <c:pt idx="59">
                  <c:v>-1.88</c:v>
                </c:pt>
                <c:pt idx="60">
                  <c:v>1.59</c:v>
                </c:pt>
                <c:pt idx="61">
                  <c:v>1.95</c:v>
                </c:pt>
                <c:pt idx="62">
                  <c:v>-2.5299999999999998</c:v>
                </c:pt>
                <c:pt idx="63">
                  <c:v>8.2200000000000006</c:v>
                </c:pt>
                <c:pt idx="64">
                  <c:v>-1.35</c:v>
                </c:pt>
                <c:pt idx="65">
                  <c:v>-1</c:v>
                </c:pt>
                <c:pt idx="66">
                  <c:v>-2.92</c:v>
                </c:pt>
                <c:pt idx="67">
                  <c:v>1.99</c:v>
                </c:pt>
                <c:pt idx="68">
                  <c:v>2.0299999999999998</c:v>
                </c:pt>
                <c:pt idx="69">
                  <c:v>-0.34</c:v>
                </c:pt>
                <c:pt idx="70">
                  <c:v>2.41</c:v>
                </c:pt>
                <c:pt idx="71">
                  <c:v>-7.64</c:v>
                </c:pt>
                <c:pt idx="72">
                  <c:v>0.96</c:v>
                </c:pt>
                <c:pt idx="73">
                  <c:v>-5.18</c:v>
                </c:pt>
                <c:pt idx="74">
                  <c:v>0.31</c:v>
                </c:pt>
                <c:pt idx="75">
                  <c:v>7.21</c:v>
                </c:pt>
                <c:pt idx="76">
                  <c:v>-1.61</c:v>
                </c:pt>
                <c:pt idx="77">
                  <c:v>0</c:v>
                </c:pt>
                <c:pt idx="78">
                  <c:v>-5.49</c:v>
                </c:pt>
                <c:pt idx="79">
                  <c:v>2.1800000000000002</c:v>
                </c:pt>
                <c:pt idx="80">
                  <c:v>-6.69</c:v>
                </c:pt>
                <c:pt idx="81">
                  <c:v>-5.49</c:v>
                </c:pt>
                <c:pt idx="82">
                  <c:v>-0.27</c:v>
                </c:pt>
                <c:pt idx="83">
                  <c:v>-2.41</c:v>
                </c:pt>
                <c:pt idx="84">
                  <c:v>0.54</c:v>
                </c:pt>
                <c:pt idx="85">
                  <c:v>1.0900000000000001</c:v>
                </c:pt>
                <c:pt idx="86">
                  <c:v>12.54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41704"/>
        <c:axId val="328841312"/>
      </c:scatterChart>
      <c:valAx>
        <c:axId val="3288417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841312"/>
        <c:crosses val="autoZero"/>
        <c:crossBetween val="midCat"/>
      </c:valAx>
      <c:valAx>
        <c:axId val="328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84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190500</xdr:rowOff>
    </xdr:from>
    <xdr:to>
      <xdr:col>15</xdr:col>
      <xdr:colOff>266700</xdr:colOff>
      <xdr:row>16</xdr:row>
      <xdr:rowOff>213360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4" sqref="D4"/>
    </sheetView>
  </sheetViews>
  <sheetFormatPr defaultRowHeight="17.399999999999999" x14ac:dyDescent="0.4"/>
  <sheetData>
    <row r="1" spans="1:3" x14ac:dyDescent="0.4">
      <c r="A1" s="4"/>
      <c r="B1" s="4" t="s">
        <v>4</v>
      </c>
      <c r="C1" s="4" t="s">
        <v>5</v>
      </c>
    </row>
    <row r="2" spans="1:3" x14ac:dyDescent="0.4">
      <c r="A2" s="2" t="s">
        <v>4</v>
      </c>
      <c r="B2" s="2">
        <v>1</v>
      </c>
      <c r="C2" s="2"/>
    </row>
    <row r="3" spans="1:3" ht="18" thickBot="1" x14ac:dyDescent="0.45">
      <c r="A3" s="3" t="s">
        <v>5</v>
      </c>
      <c r="B3" s="3">
        <v>0.26670915897250763</v>
      </c>
      <c r="C3" s="3">
        <v>1</v>
      </c>
    </row>
    <row r="6" spans="1:3" x14ac:dyDescent="0.4">
      <c r="B6" t="s">
        <v>6</v>
      </c>
      <c r="C6">
        <f>B3/SQRT((1-(B3*B3))/85)</f>
        <v>2.5513545053259405</v>
      </c>
    </row>
    <row r="7" spans="1:3" x14ac:dyDescent="0.4">
      <c r="B7" t="s">
        <v>7</v>
      </c>
      <c r="C7">
        <v>1.6579999999999999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8" workbookViewId="0">
      <selection activeCell="A3" sqref="A3:A89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</row>
    <row r="2" spans="1:7" x14ac:dyDescent="0.4">
      <c r="A2">
        <v>0</v>
      </c>
      <c r="B2" s="1">
        <v>44180</v>
      </c>
      <c r="C2">
        <v>51</v>
      </c>
      <c r="D2">
        <v>36</v>
      </c>
      <c r="E2">
        <f>ROUND((C2/(C2+D2) * 100), 2)</f>
        <v>58.62</v>
      </c>
    </row>
    <row r="3" spans="1:7" x14ac:dyDescent="0.4">
      <c r="A3">
        <v>1</v>
      </c>
      <c r="B3" s="1">
        <v>44179</v>
      </c>
      <c r="C3">
        <f>116+58+101</f>
        <v>275</v>
      </c>
      <c r="D3">
        <f>144+47+121</f>
        <v>312</v>
      </c>
      <c r="E3">
        <f t="shared" ref="E3:E48" si="0">ROUND((C3/(C3+D3) * 100), 2)</f>
        <v>46.85</v>
      </c>
      <c r="F3">
        <f t="shared" ref="F3:F34" si="1">ROUND((G3-G4)/G4 * 100,2)</f>
        <v>-2.66</v>
      </c>
      <c r="G3">
        <v>183000</v>
      </c>
    </row>
    <row r="4" spans="1:7" x14ac:dyDescent="0.4">
      <c r="A4">
        <v>2</v>
      </c>
      <c r="B4" s="1">
        <v>44176</v>
      </c>
      <c r="C4">
        <v>283</v>
      </c>
      <c r="D4">
        <v>162</v>
      </c>
      <c r="E4">
        <f t="shared" si="0"/>
        <v>63.6</v>
      </c>
      <c r="F4">
        <f t="shared" si="1"/>
        <v>-1.31</v>
      </c>
      <c r="G4">
        <v>188000</v>
      </c>
    </row>
    <row r="5" spans="1:7" x14ac:dyDescent="0.4">
      <c r="A5">
        <v>3</v>
      </c>
      <c r="B5" s="1">
        <v>44175</v>
      </c>
      <c r="C5">
        <v>323</v>
      </c>
      <c r="D5">
        <v>186</v>
      </c>
      <c r="E5">
        <f t="shared" si="0"/>
        <v>63.46</v>
      </c>
      <c r="F5">
        <f t="shared" si="1"/>
        <v>2.97</v>
      </c>
      <c r="G5">
        <v>190500</v>
      </c>
    </row>
    <row r="6" spans="1:7" x14ac:dyDescent="0.4">
      <c r="A6">
        <v>4</v>
      </c>
      <c r="B6" s="1">
        <v>44174</v>
      </c>
      <c r="C6">
        <v>108</v>
      </c>
      <c r="D6">
        <v>122</v>
      </c>
      <c r="E6">
        <f t="shared" si="0"/>
        <v>46.96</v>
      </c>
      <c r="F6">
        <f t="shared" si="1"/>
        <v>5.1100000000000003</v>
      </c>
      <c r="G6">
        <v>185000</v>
      </c>
    </row>
    <row r="7" spans="1:7" x14ac:dyDescent="0.4">
      <c r="A7">
        <v>5</v>
      </c>
      <c r="B7" s="1">
        <v>44173</v>
      </c>
      <c r="C7">
        <v>66</v>
      </c>
      <c r="D7">
        <v>52</v>
      </c>
      <c r="E7">
        <f t="shared" si="0"/>
        <v>55.93</v>
      </c>
      <c r="F7">
        <f t="shared" si="1"/>
        <v>-1.4</v>
      </c>
      <c r="G7">
        <v>176000</v>
      </c>
    </row>
    <row r="8" spans="1:7" x14ac:dyDescent="0.4">
      <c r="A8">
        <v>6</v>
      </c>
      <c r="B8" s="1">
        <v>44172</v>
      </c>
      <c r="C8">
        <f>98+40+195</f>
        <v>333</v>
      </c>
      <c r="D8">
        <f>86+6+129</f>
        <v>221</v>
      </c>
      <c r="E8">
        <f t="shared" si="0"/>
        <v>60.11</v>
      </c>
      <c r="F8">
        <f t="shared" si="1"/>
        <v>0.56000000000000005</v>
      </c>
      <c r="G8">
        <v>178500</v>
      </c>
    </row>
    <row r="9" spans="1:7" x14ac:dyDescent="0.4">
      <c r="A9">
        <v>7</v>
      </c>
      <c r="B9" s="1">
        <v>44169</v>
      </c>
      <c r="C9">
        <v>190</v>
      </c>
      <c r="D9">
        <v>177</v>
      </c>
      <c r="E9">
        <f t="shared" si="0"/>
        <v>51.77</v>
      </c>
      <c r="F9">
        <f t="shared" si="1"/>
        <v>-1.39</v>
      </c>
      <c r="G9">
        <v>177500</v>
      </c>
    </row>
    <row r="10" spans="1:7" x14ac:dyDescent="0.4">
      <c r="A10">
        <v>8</v>
      </c>
      <c r="B10" s="1">
        <v>44168</v>
      </c>
      <c r="C10">
        <v>239</v>
      </c>
      <c r="D10">
        <v>77</v>
      </c>
      <c r="E10">
        <f t="shared" si="0"/>
        <v>75.63</v>
      </c>
      <c r="F10">
        <f t="shared" si="1"/>
        <v>-1.37</v>
      </c>
      <c r="G10">
        <v>180000</v>
      </c>
    </row>
    <row r="11" spans="1:7" x14ac:dyDescent="0.4">
      <c r="A11">
        <v>9</v>
      </c>
      <c r="B11" s="1">
        <v>44167</v>
      </c>
      <c r="C11">
        <v>182</v>
      </c>
      <c r="D11">
        <v>114</v>
      </c>
      <c r="E11">
        <f t="shared" si="0"/>
        <v>61.49</v>
      </c>
      <c r="F11">
        <f t="shared" si="1"/>
        <v>0</v>
      </c>
      <c r="G11">
        <v>182500</v>
      </c>
    </row>
    <row r="12" spans="1:7" x14ac:dyDescent="0.4">
      <c r="A12">
        <v>10</v>
      </c>
      <c r="B12" s="1">
        <v>44166</v>
      </c>
      <c r="C12">
        <v>135</v>
      </c>
      <c r="D12">
        <v>84</v>
      </c>
      <c r="E12">
        <f t="shared" si="0"/>
        <v>61.64</v>
      </c>
      <c r="F12">
        <f t="shared" si="1"/>
        <v>5.49</v>
      </c>
      <c r="G12">
        <v>182500</v>
      </c>
    </row>
    <row r="13" spans="1:7" x14ac:dyDescent="0.4">
      <c r="A13">
        <v>11</v>
      </c>
      <c r="B13" s="1">
        <v>44165</v>
      </c>
      <c r="C13">
        <f>138+163+322</f>
        <v>623</v>
      </c>
      <c r="D13">
        <f>144+98+225</f>
        <v>467</v>
      </c>
      <c r="E13">
        <f t="shared" si="0"/>
        <v>57.16</v>
      </c>
      <c r="F13">
        <f t="shared" si="1"/>
        <v>-3.62</v>
      </c>
      <c r="G13">
        <v>173000</v>
      </c>
    </row>
    <row r="14" spans="1:7" x14ac:dyDescent="0.4">
      <c r="A14">
        <v>12</v>
      </c>
      <c r="B14" s="1">
        <v>44162</v>
      </c>
      <c r="C14">
        <v>420</v>
      </c>
      <c r="D14">
        <v>305</v>
      </c>
      <c r="E14">
        <f t="shared" si="0"/>
        <v>57.93</v>
      </c>
      <c r="F14">
        <f t="shared" si="1"/>
        <v>2.57</v>
      </c>
      <c r="G14">
        <v>179500</v>
      </c>
    </row>
    <row r="15" spans="1:7" x14ac:dyDescent="0.4">
      <c r="A15">
        <v>13</v>
      </c>
      <c r="B15" s="1">
        <v>44161</v>
      </c>
      <c r="C15">
        <v>196</v>
      </c>
      <c r="D15">
        <v>121</v>
      </c>
      <c r="E15">
        <f t="shared" si="0"/>
        <v>61.83</v>
      </c>
      <c r="F15">
        <f t="shared" si="1"/>
        <v>7.03</v>
      </c>
      <c r="G15">
        <v>175000</v>
      </c>
    </row>
    <row r="16" spans="1:7" x14ac:dyDescent="0.4">
      <c r="A16">
        <v>14</v>
      </c>
      <c r="B16" s="1">
        <v>44160</v>
      </c>
      <c r="C16">
        <v>249</v>
      </c>
      <c r="D16">
        <v>125</v>
      </c>
      <c r="E16">
        <f t="shared" si="0"/>
        <v>66.58</v>
      </c>
      <c r="F16">
        <f t="shared" si="1"/>
        <v>2.19</v>
      </c>
      <c r="G16">
        <v>163500</v>
      </c>
    </row>
    <row r="17" spans="1:7" x14ac:dyDescent="0.4">
      <c r="A17">
        <v>15</v>
      </c>
      <c r="B17" s="1">
        <v>44159</v>
      </c>
      <c r="C17">
        <v>189</v>
      </c>
      <c r="D17">
        <v>120</v>
      </c>
      <c r="E17">
        <f t="shared" si="0"/>
        <v>61.17</v>
      </c>
      <c r="F17">
        <f t="shared" si="1"/>
        <v>3.9</v>
      </c>
      <c r="G17">
        <v>160000</v>
      </c>
    </row>
    <row r="18" spans="1:7" x14ac:dyDescent="0.4">
      <c r="A18">
        <v>16</v>
      </c>
      <c r="B18" s="1">
        <v>44158</v>
      </c>
      <c r="C18">
        <f>136+30+38</f>
        <v>204</v>
      </c>
      <c r="D18">
        <f>77+39+3</f>
        <v>119</v>
      </c>
      <c r="E18">
        <f t="shared" si="0"/>
        <v>63.16</v>
      </c>
      <c r="F18">
        <f t="shared" si="1"/>
        <v>0</v>
      </c>
      <c r="G18">
        <v>154000</v>
      </c>
    </row>
    <row r="19" spans="1:7" x14ac:dyDescent="0.4">
      <c r="A19">
        <v>17</v>
      </c>
      <c r="B19" s="1">
        <v>44155</v>
      </c>
      <c r="C19">
        <v>87</v>
      </c>
      <c r="D19">
        <v>135</v>
      </c>
      <c r="E19">
        <f t="shared" si="0"/>
        <v>39.19</v>
      </c>
      <c r="F19">
        <f t="shared" si="1"/>
        <v>0</v>
      </c>
      <c r="G19">
        <v>154000</v>
      </c>
    </row>
    <row r="20" spans="1:7" x14ac:dyDescent="0.4">
      <c r="A20">
        <v>18</v>
      </c>
      <c r="B20" s="1">
        <v>44154</v>
      </c>
      <c r="C20">
        <v>184</v>
      </c>
      <c r="D20">
        <v>205</v>
      </c>
      <c r="E20">
        <f t="shared" si="0"/>
        <v>47.3</v>
      </c>
      <c r="F20">
        <f t="shared" si="1"/>
        <v>-1.6</v>
      </c>
      <c r="G20">
        <v>154000</v>
      </c>
    </row>
    <row r="21" spans="1:7" x14ac:dyDescent="0.4">
      <c r="A21">
        <v>19</v>
      </c>
      <c r="B21" s="1">
        <v>44153</v>
      </c>
      <c r="C21">
        <v>140</v>
      </c>
      <c r="D21">
        <v>195</v>
      </c>
      <c r="E21">
        <f t="shared" si="0"/>
        <v>41.79</v>
      </c>
      <c r="F21">
        <f t="shared" si="1"/>
        <v>-2.19</v>
      </c>
      <c r="G21">
        <v>156500</v>
      </c>
    </row>
    <row r="22" spans="1:7" x14ac:dyDescent="0.4">
      <c r="A22">
        <v>20</v>
      </c>
      <c r="B22" s="1">
        <v>44152</v>
      </c>
      <c r="C22">
        <v>110</v>
      </c>
      <c r="D22">
        <v>62</v>
      </c>
      <c r="E22">
        <f t="shared" si="0"/>
        <v>63.95</v>
      </c>
      <c r="F22">
        <f t="shared" si="1"/>
        <v>3.23</v>
      </c>
      <c r="G22">
        <v>160000</v>
      </c>
    </row>
    <row r="23" spans="1:7" x14ac:dyDescent="0.4">
      <c r="A23">
        <v>21</v>
      </c>
      <c r="B23" s="1">
        <v>44151</v>
      </c>
      <c r="C23">
        <f>70+113+34</f>
        <v>217</v>
      </c>
      <c r="D23">
        <f>75+53+51</f>
        <v>179</v>
      </c>
      <c r="E23">
        <f t="shared" si="0"/>
        <v>54.8</v>
      </c>
      <c r="F23">
        <f t="shared" si="1"/>
        <v>-0.64</v>
      </c>
      <c r="G23">
        <v>155000</v>
      </c>
    </row>
    <row r="24" spans="1:7" x14ac:dyDescent="0.4">
      <c r="A24">
        <v>22</v>
      </c>
      <c r="B24" s="1">
        <v>44148</v>
      </c>
      <c r="C24">
        <v>107</v>
      </c>
      <c r="D24">
        <v>118</v>
      </c>
      <c r="E24">
        <f t="shared" si="0"/>
        <v>47.56</v>
      </c>
      <c r="F24">
        <f t="shared" si="1"/>
        <v>-1.58</v>
      </c>
      <c r="G24">
        <v>156000</v>
      </c>
    </row>
    <row r="25" spans="1:7" x14ac:dyDescent="0.4">
      <c r="A25">
        <v>23</v>
      </c>
      <c r="B25" s="1">
        <v>44147</v>
      </c>
      <c r="C25">
        <v>112</v>
      </c>
      <c r="D25">
        <v>66</v>
      </c>
      <c r="E25">
        <f t="shared" si="0"/>
        <v>62.92</v>
      </c>
      <c r="F25">
        <f t="shared" si="1"/>
        <v>2.2599999999999998</v>
      </c>
      <c r="G25">
        <v>158500</v>
      </c>
    </row>
    <row r="26" spans="1:7" x14ac:dyDescent="0.4">
      <c r="A26">
        <v>24</v>
      </c>
      <c r="B26" s="1">
        <v>44146</v>
      </c>
      <c r="C26">
        <v>168</v>
      </c>
      <c r="D26">
        <v>130</v>
      </c>
      <c r="E26">
        <f t="shared" si="0"/>
        <v>56.38</v>
      </c>
      <c r="F26">
        <f t="shared" si="1"/>
        <v>-3.13</v>
      </c>
      <c r="G26">
        <v>155000</v>
      </c>
    </row>
    <row r="27" spans="1:7" x14ac:dyDescent="0.4">
      <c r="A27">
        <v>25</v>
      </c>
      <c r="B27" s="1">
        <v>44145</v>
      </c>
      <c r="C27">
        <v>346</v>
      </c>
      <c r="D27">
        <v>120</v>
      </c>
      <c r="E27">
        <f t="shared" si="0"/>
        <v>74.25</v>
      </c>
      <c r="F27">
        <f t="shared" si="1"/>
        <v>1.91</v>
      </c>
      <c r="G27">
        <v>160000</v>
      </c>
    </row>
    <row r="28" spans="1:7" x14ac:dyDescent="0.4">
      <c r="A28">
        <v>26</v>
      </c>
      <c r="B28" s="1">
        <v>44144</v>
      </c>
      <c r="C28">
        <f>117+20+102</f>
        <v>239</v>
      </c>
      <c r="D28">
        <f>94+15+41</f>
        <v>150</v>
      </c>
      <c r="E28">
        <f t="shared" si="0"/>
        <v>61.44</v>
      </c>
      <c r="F28">
        <f t="shared" si="1"/>
        <v>10.95</v>
      </c>
      <c r="G28">
        <v>157000</v>
      </c>
    </row>
    <row r="29" spans="1:7" x14ac:dyDescent="0.4">
      <c r="A29">
        <v>27</v>
      </c>
      <c r="B29" s="1">
        <v>44141</v>
      </c>
      <c r="C29">
        <v>86</v>
      </c>
      <c r="D29">
        <v>53</v>
      </c>
      <c r="E29">
        <f t="shared" si="0"/>
        <v>61.87</v>
      </c>
      <c r="F29">
        <f t="shared" si="1"/>
        <v>2.54</v>
      </c>
      <c r="G29">
        <v>141500</v>
      </c>
    </row>
    <row r="30" spans="1:7" x14ac:dyDescent="0.4">
      <c r="A30">
        <v>28</v>
      </c>
      <c r="B30" s="1">
        <v>44140</v>
      </c>
      <c r="C30">
        <v>93</v>
      </c>
      <c r="D30">
        <v>80</v>
      </c>
      <c r="E30">
        <f t="shared" si="0"/>
        <v>53.76</v>
      </c>
      <c r="F30">
        <f t="shared" si="1"/>
        <v>4.55</v>
      </c>
      <c r="G30">
        <v>138000</v>
      </c>
    </row>
    <row r="31" spans="1:7" x14ac:dyDescent="0.4">
      <c r="A31">
        <v>29</v>
      </c>
      <c r="B31" s="1">
        <v>44139</v>
      </c>
      <c r="C31">
        <v>137</v>
      </c>
      <c r="D31">
        <v>90</v>
      </c>
      <c r="E31">
        <f t="shared" si="0"/>
        <v>60.35</v>
      </c>
      <c r="F31">
        <f t="shared" si="1"/>
        <v>0.38</v>
      </c>
      <c r="G31">
        <v>132000</v>
      </c>
    </row>
    <row r="32" spans="1:7" x14ac:dyDescent="0.4">
      <c r="A32">
        <v>30</v>
      </c>
      <c r="B32" s="1">
        <v>44138</v>
      </c>
      <c r="C32">
        <v>156</v>
      </c>
      <c r="D32">
        <v>159</v>
      </c>
      <c r="E32">
        <f t="shared" si="0"/>
        <v>49.52</v>
      </c>
      <c r="F32">
        <f t="shared" si="1"/>
        <v>7.35</v>
      </c>
      <c r="G32">
        <v>131500</v>
      </c>
    </row>
    <row r="33" spans="1:7" x14ac:dyDescent="0.4">
      <c r="A33">
        <v>31</v>
      </c>
      <c r="B33" s="1">
        <v>44137</v>
      </c>
      <c r="C33">
        <f>146+32+64</f>
        <v>242</v>
      </c>
      <c r="D33">
        <f>163+68+81</f>
        <v>312</v>
      </c>
      <c r="E33">
        <f t="shared" si="0"/>
        <v>43.68</v>
      </c>
      <c r="F33">
        <f t="shared" si="1"/>
        <v>-2</v>
      </c>
      <c r="G33">
        <v>122500</v>
      </c>
    </row>
    <row r="34" spans="1:7" x14ac:dyDescent="0.4">
      <c r="A34">
        <v>32</v>
      </c>
      <c r="B34" s="1">
        <v>44134</v>
      </c>
      <c r="C34">
        <v>83</v>
      </c>
      <c r="D34">
        <v>98</v>
      </c>
      <c r="E34">
        <f t="shared" si="0"/>
        <v>45.86</v>
      </c>
      <c r="F34">
        <f t="shared" si="1"/>
        <v>-3.47</v>
      </c>
      <c r="G34">
        <v>125000</v>
      </c>
    </row>
    <row r="35" spans="1:7" x14ac:dyDescent="0.4">
      <c r="A35">
        <v>33</v>
      </c>
      <c r="B35" s="1">
        <v>44133</v>
      </c>
      <c r="C35">
        <v>96</v>
      </c>
      <c r="D35">
        <v>105</v>
      </c>
      <c r="E35">
        <f t="shared" si="0"/>
        <v>47.76</v>
      </c>
      <c r="F35">
        <f t="shared" ref="F35:F66" si="2">ROUND((G35-G36)/G36 * 100,2)</f>
        <v>-1.52</v>
      </c>
      <c r="G35">
        <v>129500</v>
      </c>
    </row>
    <row r="36" spans="1:7" x14ac:dyDescent="0.4">
      <c r="A36">
        <v>34</v>
      </c>
      <c r="B36" s="1">
        <v>44132</v>
      </c>
      <c r="C36">
        <v>53</v>
      </c>
      <c r="D36">
        <v>65</v>
      </c>
      <c r="E36">
        <f t="shared" si="0"/>
        <v>44.92</v>
      </c>
      <c r="F36">
        <f t="shared" si="2"/>
        <v>0</v>
      </c>
      <c r="G36">
        <v>131500</v>
      </c>
    </row>
    <row r="37" spans="1:7" x14ac:dyDescent="0.4">
      <c r="A37">
        <v>35</v>
      </c>
      <c r="B37" s="1">
        <v>44131</v>
      </c>
      <c r="C37">
        <v>224</v>
      </c>
      <c r="D37">
        <v>286</v>
      </c>
      <c r="E37">
        <f t="shared" si="0"/>
        <v>43.92</v>
      </c>
      <c r="F37">
        <f t="shared" si="2"/>
        <v>0</v>
      </c>
      <c r="G37">
        <v>131500</v>
      </c>
    </row>
    <row r="38" spans="1:7" x14ac:dyDescent="0.4">
      <c r="A38">
        <v>36</v>
      </c>
      <c r="B38" s="1">
        <v>44130</v>
      </c>
      <c r="C38">
        <f>113+37+96</f>
        <v>246</v>
      </c>
      <c r="D38">
        <f>150+35+90</f>
        <v>275</v>
      </c>
      <c r="E38">
        <f t="shared" si="0"/>
        <v>47.22</v>
      </c>
      <c r="F38">
        <f t="shared" si="2"/>
        <v>-3.66</v>
      </c>
      <c r="G38">
        <v>131500</v>
      </c>
    </row>
    <row r="39" spans="1:7" x14ac:dyDescent="0.4">
      <c r="A39">
        <v>37</v>
      </c>
      <c r="B39" s="1">
        <v>44127</v>
      </c>
      <c r="C39">
        <v>77</v>
      </c>
      <c r="D39">
        <v>92</v>
      </c>
      <c r="E39">
        <f t="shared" si="0"/>
        <v>45.56</v>
      </c>
      <c r="F39">
        <f t="shared" si="2"/>
        <v>0</v>
      </c>
      <c r="G39">
        <v>136500</v>
      </c>
    </row>
    <row r="40" spans="1:7" x14ac:dyDescent="0.4">
      <c r="A40">
        <v>38</v>
      </c>
      <c r="B40" s="1">
        <v>44126</v>
      </c>
      <c r="C40">
        <v>70</v>
      </c>
      <c r="D40">
        <v>133</v>
      </c>
      <c r="E40">
        <f t="shared" si="0"/>
        <v>34.479999999999997</v>
      </c>
      <c r="F40">
        <f t="shared" si="2"/>
        <v>-1.44</v>
      </c>
      <c r="G40">
        <v>136500</v>
      </c>
    </row>
    <row r="41" spans="1:7" x14ac:dyDescent="0.4">
      <c r="A41">
        <v>39</v>
      </c>
      <c r="B41" s="1">
        <v>44125</v>
      </c>
      <c r="C41">
        <v>56</v>
      </c>
      <c r="D41">
        <v>50</v>
      </c>
      <c r="E41">
        <f t="shared" si="0"/>
        <v>52.83</v>
      </c>
      <c r="F41">
        <f t="shared" si="2"/>
        <v>-1.42</v>
      </c>
      <c r="G41">
        <v>138500</v>
      </c>
    </row>
    <row r="42" spans="1:7" x14ac:dyDescent="0.4">
      <c r="A42">
        <v>40</v>
      </c>
      <c r="B42" s="1">
        <v>44124</v>
      </c>
      <c r="C42">
        <v>126</v>
      </c>
      <c r="D42">
        <v>75</v>
      </c>
      <c r="E42">
        <f t="shared" si="0"/>
        <v>62.69</v>
      </c>
      <c r="F42">
        <f t="shared" si="2"/>
        <v>2.93</v>
      </c>
      <c r="G42">
        <v>140500</v>
      </c>
    </row>
    <row r="43" spans="1:7" x14ac:dyDescent="0.4">
      <c r="A43">
        <v>41</v>
      </c>
      <c r="B43" s="1">
        <v>44123</v>
      </c>
      <c r="C43">
        <f>42+35+64</f>
        <v>141</v>
      </c>
      <c r="D43">
        <f>59+11+56</f>
        <v>126</v>
      </c>
      <c r="E43">
        <f t="shared" si="0"/>
        <v>52.81</v>
      </c>
      <c r="F43">
        <f t="shared" si="2"/>
        <v>-1.8</v>
      </c>
      <c r="G43">
        <v>136500</v>
      </c>
    </row>
    <row r="44" spans="1:7" x14ac:dyDescent="0.4">
      <c r="A44">
        <v>42</v>
      </c>
      <c r="B44" s="1">
        <v>44120</v>
      </c>
      <c r="C44">
        <v>30</v>
      </c>
      <c r="D44">
        <v>60</v>
      </c>
      <c r="E44">
        <f t="shared" si="0"/>
        <v>33.33</v>
      </c>
      <c r="F44">
        <f t="shared" si="2"/>
        <v>-1.42</v>
      </c>
      <c r="G44">
        <v>139000</v>
      </c>
    </row>
    <row r="45" spans="1:7" x14ac:dyDescent="0.4">
      <c r="A45">
        <v>43</v>
      </c>
      <c r="B45" s="1">
        <v>44119</v>
      </c>
      <c r="C45">
        <v>84</v>
      </c>
      <c r="D45">
        <v>28</v>
      </c>
      <c r="E45">
        <f t="shared" si="0"/>
        <v>75</v>
      </c>
      <c r="F45">
        <f t="shared" si="2"/>
        <v>-1.05</v>
      </c>
      <c r="G45">
        <v>141000</v>
      </c>
    </row>
    <row r="46" spans="1:7" x14ac:dyDescent="0.4">
      <c r="A46">
        <v>44</v>
      </c>
      <c r="B46" s="1">
        <v>44118</v>
      </c>
      <c r="C46">
        <v>57</v>
      </c>
      <c r="D46">
        <v>74</v>
      </c>
      <c r="E46">
        <f t="shared" si="0"/>
        <v>43.51</v>
      </c>
      <c r="F46">
        <f t="shared" si="2"/>
        <v>-2.06</v>
      </c>
      <c r="G46">
        <v>142500</v>
      </c>
    </row>
    <row r="47" spans="1:7" x14ac:dyDescent="0.4">
      <c r="A47">
        <v>45</v>
      </c>
      <c r="B47" s="1">
        <v>44117</v>
      </c>
      <c r="C47">
        <v>128</v>
      </c>
      <c r="D47">
        <v>101</v>
      </c>
      <c r="E47">
        <f t="shared" si="0"/>
        <v>55.9</v>
      </c>
      <c r="F47">
        <f t="shared" si="2"/>
        <v>-2.02</v>
      </c>
      <c r="G47">
        <v>145500</v>
      </c>
    </row>
    <row r="48" spans="1:7" x14ac:dyDescent="0.4">
      <c r="A48">
        <v>46</v>
      </c>
      <c r="B48" s="1">
        <v>44116</v>
      </c>
      <c r="C48">
        <f>36+8+66+79</f>
        <v>189</v>
      </c>
      <c r="D48">
        <f>10+38+39+30</f>
        <v>117</v>
      </c>
      <c r="E48">
        <f t="shared" si="0"/>
        <v>61.76</v>
      </c>
      <c r="F48">
        <f t="shared" si="2"/>
        <v>2.77</v>
      </c>
      <c r="G48">
        <v>148500</v>
      </c>
    </row>
    <row r="49" spans="1:7" x14ac:dyDescent="0.4">
      <c r="A49">
        <v>47</v>
      </c>
      <c r="B49" s="1">
        <v>44112</v>
      </c>
      <c r="C49">
        <v>81</v>
      </c>
      <c r="D49">
        <v>38</v>
      </c>
      <c r="E49">
        <f t="shared" ref="E49:E88" si="3">ROUND((C49/(C49+D49) * 100), 2)</f>
        <v>68.069999999999993</v>
      </c>
      <c r="F49">
        <f t="shared" si="2"/>
        <v>1.05</v>
      </c>
      <c r="G49">
        <v>144500</v>
      </c>
    </row>
    <row r="50" spans="1:7" x14ac:dyDescent="0.4">
      <c r="A50">
        <v>48</v>
      </c>
      <c r="B50" s="1">
        <v>44111</v>
      </c>
      <c r="C50">
        <v>113</v>
      </c>
      <c r="D50">
        <v>55</v>
      </c>
      <c r="E50">
        <f t="shared" si="3"/>
        <v>67.260000000000005</v>
      </c>
      <c r="F50">
        <f t="shared" si="2"/>
        <v>1.42</v>
      </c>
      <c r="G50">
        <v>143000</v>
      </c>
    </row>
    <row r="51" spans="1:7" x14ac:dyDescent="0.4">
      <c r="A51">
        <v>49</v>
      </c>
      <c r="B51" s="1">
        <v>44110</v>
      </c>
      <c r="C51">
        <v>81</v>
      </c>
      <c r="D51">
        <v>64</v>
      </c>
      <c r="E51">
        <f t="shared" si="3"/>
        <v>55.86</v>
      </c>
      <c r="F51">
        <f t="shared" si="2"/>
        <v>0</v>
      </c>
      <c r="G51">
        <v>141000</v>
      </c>
    </row>
    <row r="52" spans="1:7" x14ac:dyDescent="0.4">
      <c r="A52">
        <v>50</v>
      </c>
      <c r="B52" s="1">
        <v>44109</v>
      </c>
      <c r="C52">
        <f>16+47+20+44+16+78</f>
        <v>221</v>
      </c>
      <c r="D52">
        <f>10+24+44+26+31+96</f>
        <v>231</v>
      </c>
      <c r="E52">
        <f t="shared" si="3"/>
        <v>48.89</v>
      </c>
      <c r="F52">
        <f t="shared" si="2"/>
        <v>1.44</v>
      </c>
      <c r="G52">
        <v>141000</v>
      </c>
    </row>
    <row r="53" spans="1:7" x14ac:dyDescent="0.4">
      <c r="A53">
        <v>51</v>
      </c>
      <c r="B53" s="1">
        <v>44103</v>
      </c>
      <c r="C53">
        <v>99</v>
      </c>
      <c r="D53">
        <v>95</v>
      </c>
      <c r="E53">
        <f t="shared" si="3"/>
        <v>51.03</v>
      </c>
      <c r="F53">
        <f t="shared" si="2"/>
        <v>0.72</v>
      </c>
      <c r="G53">
        <v>139000</v>
      </c>
    </row>
    <row r="54" spans="1:7" x14ac:dyDescent="0.4">
      <c r="A54">
        <v>52</v>
      </c>
      <c r="B54" s="1">
        <v>44102</v>
      </c>
      <c r="C54">
        <f>192+74+106</f>
        <v>372</v>
      </c>
      <c r="D54">
        <f>227+102+74</f>
        <v>403</v>
      </c>
      <c r="E54">
        <f t="shared" si="3"/>
        <v>48</v>
      </c>
      <c r="F54">
        <f t="shared" si="2"/>
        <v>-1.78</v>
      </c>
      <c r="G54">
        <v>138000</v>
      </c>
    </row>
    <row r="55" spans="1:7" x14ac:dyDescent="0.4">
      <c r="A55">
        <v>53</v>
      </c>
      <c r="B55" s="1">
        <v>44099</v>
      </c>
      <c r="C55">
        <v>76</v>
      </c>
      <c r="D55">
        <v>137</v>
      </c>
      <c r="E55">
        <f t="shared" si="3"/>
        <v>35.68</v>
      </c>
      <c r="F55">
        <f t="shared" si="2"/>
        <v>1.44</v>
      </c>
      <c r="G55">
        <v>140500</v>
      </c>
    </row>
    <row r="56" spans="1:7" x14ac:dyDescent="0.4">
      <c r="A56">
        <v>54</v>
      </c>
      <c r="B56" s="1">
        <v>44098</v>
      </c>
      <c r="C56">
        <v>126</v>
      </c>
      <c r="D56">
        <v>144</v>
      </c>
      <c r="E56">
        <f t="shared" si="3"/>
        <v>46.67</v>
      </c>
      <c r="F56">
        <f t="shared" si="2"/>
        <v>-6.42</v>
      </c>
      <c r="G56">
        <v>138500</v>
      </c>
    </row>
    <row r="57" spans="1:7" x14ac:dyDescent="0.4">
      <c r="A57">
        <v>55</v>
      </c>
      <c r="B57" s="1">
        <v>44097</v>
      </c>
      <c r="C57">
        <v>73</v>
      </c>
      <c r="D57">
        <v>69</v>
      </c>
      <c r="E57">
        <f t="shared" si="3"/>
        <v>51.41</v>
      </c>
      <c r="F57">
        <f t="shared" si="2"/>
        <v>-1.99</v>
      </c>
      <c r="G57">
        <v>148000</v>
      </c>
    </row>
    <row r="58" spans="1:7" x14ac:dyDescent="0.4">
      <c r="A58">
        <v>56</v>
      </c>
      <c r="B58" s="1">
        <v>44096</v>
      </c>
      <c r="C58">
        <v>39</v>
      </c>
      <c r="D58">
        <v>62</v>
      </c>
      <c r="E58">
        <f t="shared" si="3"/>
        <v>38.61</v>
      </c>
      <c r="F58">
        <f t="shared" si="2"/>
        <v>-4.13</v>
      </c>
      <c r="G58">
        <v>151000</v>
      </c>
    </row>
    <row r="59" spans="1:7" x14ac:dyDescent="0.4">
      <c r="A59">
        <v>57</v>
      </c>
      <c r="B59" s="1">
        <v>44095</v>
      </c>
      <c r="C59">
        <f>137+18+131</f>
        <v>286</v>
      </c>
      <c r="D59">
        <f>87+21+69</f>
        <v>177</v>
      </c>
      <c r="E59">
        <f t="shared" si="3"/>
        <v>61.77</v>
      </c>
      <c r="F59">
        <f t="shared" si="2"/>
        <v>2.94</v>
      </c>
      <c r="G59">
        <v>157500</v>
      </c>
    </row>
    <row r="60" spans="1:7" x14ac:dyDescent="0.4">
      <c r="A60">
        <v>58</v>
      </c>
      <c r="B60" s="1">
        <v>44092</v>
      </c>
      <c r="C60">
        <v>62</v>
      </c>
      <c r="D60">
        <v>102</v>
      </c>
      <c r="E60">
        <f t="shared" si="3"/>
        <v>37.799999999999997</v>
      </c>
      <c r="F60">
        <f t="shared" si="2"/>
        <v>-1.92</v>
      </c>
      <c r="G60">
        <v>153000</v>
      </c>
    </row>
    <row r="61" spans="1:7" x14ac:dyDescent="0.4">
      <c r="A61">
        <v>59</v>
      </c>
      <c r="B61" s="1">
        <v>44091</v>
      </c>
      <c r="C61">
        <v>158</v>
      </c>
      <c r="D61">
        <v>154</v>
      </c>
      <c r="E61">
        <f t="shared" si="3"/>
        <v>50.64</v>
      </c>
      <c r="F61">
        <f t="shared" si="2"/>
        <v>-0.32</v>
      </c>
      <c r="G61">
        <v>156000</v>
      </c>
    </row>
    <row r="62" spans="1:7" x14ac:dyDescent="0.4">
      <c r="A62">
        <v>60</v>
      </c>
      <c r="B62" s="1">
        <v>44090</v>
      </c>
      <c r="C62">
        <v>67</v>
      </c>
      <c r="D62">
        <v>38</v>
      </c>
      <c r="E62">
        <f t="shared" si="3"/>
        <v>63.81</v>
      </c>
      <c r="F62">
        <f t="shared" si="2"/>
        <v>-1.88</v>
      </c>
      <c r="G62">
        <v>156500</v>
      </c>
    </row>
    <row r="63" spans="1:7" x14ac:dyDescent="0.4">
      <c r="A63">
        <v>61</v>
      </c>
      <c r="B63" s="1">
        <v>44089</v>
      </c>
      <c r="C63">
        <v>156</v>
      </c>
      <c r="D63">
        <v>59</v>
      </c>
      <c r="E63">
        <f t="shared" si="3"/>
        <v>72.56</v>
      </c>
      <c r="F63">
        <f t="shared" si="2"/>
        <v>1.59</v>
      </c>
      <c r="G63">
        <v>159500</v>
      </c>
    </row>
    <row r="64" spans="1:7" x14ac:dyDescent="0.4">
      <c r="A64">
        <v>62</v>
      </c>
      <c r="B64" s="1">
        <v>44088</v>
      </c>
      <c r="C64">
        <f>129+43+60</f>
        <v>232</v>
      </c>
      <c r="D64">
        <f>6+40+24</f>
        <v>70</v>
      </c>
      <c r="E64">
        <f t="shared" si="3"/>
        <v>76.819999999999993</v>
      </c>
      <c r="F64">
        <f t="shared" si="2"/>
        <v>1.95</v>
      </c>
      <c r="G64">
        <v>157000</v>
      </c>
    </row>
    <row r="65" spans="1:7" x14ac:dyDescent="0.4">
      <c r="A65">
        <v>63</v>
      </c>
      <c r="B65" s="1">
        <v>44085</v>
      </c>
      <c r="C65">
        <v>207</v>
      </c>
      <c r="D65">
        <v>113</v>
      </c>
      <c r="E65">
        <f t="shared" si="3"/>
        <v>64.69</v>
      </c>
      <c r="F65">
        <f t="shared" si="2"/>
        <v>-2.5299999999999998</v>
      </c>
      <c r="G65">
        <v>154000</v>
      </c>
    </row>
    <row r="66" spans="1:7" x14ac:dyDescent="0.4">
      <c r="A66">
        <v>64</v>
      </c>
      <c r="B66" s="1">
        <v>44084</v>
      </c>
      <c r="C66">
        <v>158</v>
      </c>
      <c r="D66">
        <v>99</v>
      </c>
      <c r="E66">
        <f t="shared" si="3"/>
        <v>61.48</v>
      </c>
      <c r="F66">
        <f t="shared" si="2"/>
        <v>8.2200000000000006</v>
      </c>
      <c r="G66">
        <v>158000</v>
      </c>
    </row>
    <row r="67" spans="1:7" x14ac:dyDescent="0.4">
      <c r="A67">
        <v>65</v>
      </c>
      <c r="B67" s="1">
        <v>44083</v>
      </c>
      <c r="C67">
        <v>158</v>
      </c>
      <c r="D67">
        <v>92</v>
      </c>
      <c r="E67">
        <f t="shared" si="3"/>
        <v>63.2</v>
      </c>
      <c r="F67">
        <f t="shared" ref="F67:F89" si="4">ROUND((G67-G68)/G68 * 100,2)</f>
        <v>-1.35</v>
      </c>
      <c r="G67">
        <v>146000</v>
      </c>
    </row>
    <row r="68" spans="1:7" x14ac:dyDescent="0.4">
      <c r="A68">
        <v>66</v>
      </c>
      <c r="B68" s="1">
        <v>44082</v>
      </c>
      <c r="C68">
        <v>167</v>
      </c>
      <c r="D68">
        <v>47</v>
      </c>
      <c r="E68">
        <f t="shared" si="3"/>
        <v>78.040000000000006</v>
      </c>
      <c r="F68">
        <f t="shared" si="4"/>
        <v>-1</v>
      </c>
      <c r="G68">
        <v>148000</v>
      </c>
    </row>
    <row r="69" spans="1:7" x14ac:dyDescent="0.4">
      <c r="A69">
        <v>67</v>
      </c>
      <c r="B69" s="1">
        <v>44081</v>
      </c>
      <c r="C69">
        <f>118+15+67</f>
        <v>200</v>
      </c>
      <c r="D69">
        <f>67+41+96</f>
        <v>204</v>
      </c>
      <c r="E69">
        <f t="shared" si="3"/>
        <v>49.5</v>
      </c>
      <c r="F69">
        <f t="shared" si="4"/>
        <v>-2.92</v>
      </c>
      <c r="G69">
        <v>149500</v>
      </c>
    </row>
    <row r="70" spans="1:7" x14ac:dyDescent="0.4">
      <c r="A70">
        <v>68</v>
      </c>
      <c r="B70" s="1">
        <v>44078</v>
      </c>
      <c r="C70">
        <v>137</v>
      </c>
      <c r="D70">
        <v>101</v>
      </c>
      <c r="E70">
        <f t="shared" si="3"/>
        <v>57.56</v>
      </c>
      <c r="F70">
        <f t="shared" si="4"/>
        <v>1.99</v>
      </c>
      <c r="G70">
        <v>154000</v>
      </c>
    </row>
    <row r="71" spans="1:7" x14ac:dyDescent="0.4">
      <c r="A71">
        <v>69</v>
      </c>
      <c r="B71" s="1">
        <v>44077</v>
      </c>
      <c r="C71">
        <v>110</v>
      </c>
      <c r="D71">
        <v>132</v>
      </c>
      <c r="E71">
        <f t="shared" si="3"/>
        <v>45.45</v>
      </c>
      <c r="F71">
        <f t="shared" si="4"/>
        <v>2.0299999999999998</v>
      </c>
      <c r="G71">
        <v>151000</v>
      </c>
    </row>
    <row r="72" spans="1:7" x14ac:dyDescent="0.4">
      <c r="A72">
        <v>70</v>
      </c>
      <c r="B72" s="1">
        <v>44076</v>
      </c>
      <c r="C72">
        <v>102</v>
      </c>
      <c r="D72">
        <v>135</v>
      </c>
      <c r="E72">
        <f t="shared" si="3"/>
        <v>43.04</v>
      </c>
      <c r="F72">
        <f t="shared" si="4"/>
        <v>-0.34</v>
      </c>
      <c r="G72">
        <v>148000</v>
      </c>
    </row>
    <row r="73" spans="1:7" x14ac:dyDescent="0.4">
      <c r="A73">
        <v>71</v>
      </c>
      <c r="B73" s="1">
        <v>44075</v>
      </c>
      <c r="C73">
        <v>271</v>
      </c>
      <c r="D73">
        <v>254</v>
      </c>
      <c r="E73">
        <f t="shared" si="3"/>
        <v>51.62</v>
      </c>
      <c r="F73">
        <f t="shared" si="4"/>
        <v>2.41</v>
      </c>
      <c r="G73">
        <v>148500</v>
      </c>
    </row>
    <row r="74" spans="1:7" x14ac:dyDescent="0.4">
      <c r="A74">
        <v>72</v>
      </c>
      <c r="B74" s="1">
        <v>44074</v>
      </c>
      <c r="C74">
        <f>174+35+83</f>
        <v>292</v>
      </c>
      <c r="D74">
        <f>222+8+76</f>
        <v>306</v>
      </c>
      <c r="E74">
        <f t="shared" si="3"/>
        <v>48.83</v>
      </c>
      <c r="F74">
        <f t="shared" si="4"/>
        <v>-7.64</v>
      </c>
      <c r="G74">
        <v>145000</v>
      </c>
    </row>
    <row r="75" spans="1:7" x14ac:dyDescent="0.4">
      <c r="A75">
        <v>73</v>
      </c>
      <c r="B75" s="1">
        <v>44071</v>
      </c>
      <c r="C75">
        <v>326</v>
      </c>
      <c r="D75">
        <v>486</v>
      </c>
      <c r="E75">
        <f t="shared" si="3"/>
        <v>40.15</v>
      </c>
      <c r="F75">
        <f t="shared" si="4"/>
        <v>0.96</v>
      </c>
      <c r="G75">
        <v>157000</v>
      </c>
    </row>
    <row r="76" spans="1:7" x14ac:dyDescent="0.4">
      <c r="A76">
        <v>74</v>
      </c>
      <c r="B76" s="1">
        <v>44070</v>
      </c>
      <c r="C76">
        <v>316</v>
      </c>
      <c r="D76">
        <v>299</v>
      </c>
      <c r="E76">
        <f t="shared" si="3"/>
        <v>51.38</v>
      </c>
      <c r="F76">
        <f t="shared" si="4"/>
        <v>-5.18</v>
      </c>
      <c r="G76">
        <v>155500</v>
      </c>
    </row>
    <row r="77" spans="1:7" x14ac:dyDescent="0.4">
      <c r="A77">
        <v>75</v>
      </c>
      <c r="B77" s="1">
        <v>44069</v>
      </c>
      <c r="C77">
        <v>284</v>
      </c>
      <c r="D77">
        <v>134</v>
      </c>
      <c r="E77">
        <f t="shared" si="3"/>
        <v>67.94</v>
      </c>
      <c r="F77">
        <f t="shared" si="4"/>
        <v>0.31</v>
      </c>
      <c r="G77">
        <v>164000</v>
      </c>
    </row>
    <row r="78" spans="1:7" x14ac:dyDescent="0.4">
      <c r="A78">
        <v>76</v>
      </c>
      <c r="B78" s="1">
        <v>44068</v>
      </c>
      <c r="C78">
        <v>294</v>
      </c>
      <c r="D78">
        <v>333</v>
      </c>
      <c r="E78">
        <f t="shared" si="3"/>
        <v>46.89</v>
      </c>
      <c r="F78">
        <f t="shared" si="4"/>
        <v>7.21</v>
      </c>
      <c r="G78">
        <v>163500</v>
      </c>
    </row>
    <row r="79" spans="1:7" x14ac:dyDescent="0.4">
      <c r="A79">
        <v>77</v>
      </c>
      <c r="B79" s="1">
        <v>44067</v>
      </c>
      <c r="C79">
        <f>147+62+74</f>
        <v>283</v>
      </c>
      <c r="D79">
        <f>196+117+54</f>
        <v>367</v>
      </c>
      <c r="E79">
        <f t="shared" si="3"/>
        <v>43.54</v>
      </c>
      <c r="F79">
        <f t="shared" si="4"/>
        <v>-1.61</v>
      </c>
      <c r="G79">
        <v>152500</v>
      </c>
    </row>
    <row r="80" spans="1:7" x14ac:dyDescent="0.4">
      <c r="A80">
        <v>78</v>
      </c>
      <c r="B80" s="1">
        <v>44064</v>
      </c>
      <c r="C80">
        <v>201</v>
      </c>
      <c r="D80">
        <v>221</v>
      </c>
      <c r="E80">
        <f t="shared" si="3"/>
        <v>47.63</v>
      </c>
      <c r="F80">
        <f t="shared" si="4"/>
        <v>0</v>
      </c>
      <c r="G80">
        <v>155000</v>
      </c>
    </row>
    <row r="81" spans="1:7" x14ac:dyDescent="0.4">
      <c r="A81">
        <v>79</v>
      </c>
      <c r="B81" s="1">
        <v>44063</v>
      </c>
      <c r="C81">
        <v>113</v>
      </c>
      <c r="D81">
        <v>152</v>
      </c>
      <c r="E81">
        <f t="shared" si="3"/>
        <v>42.64</v>
      </c>
      <c r="F81">
        <f t="shared" si="4"/>
        <v>-5.49</v>
      </c>
      <c r="G81">
        <v>155000</v>
      </c>
    </row>
    <row r="82" spans="1:7" x14ac:dyDescent="0.4">
      <c r="A82">
        <v>80</v>
      </c>
      <c r="B82" s="1">
        <v>44062</v>
      </c>
      <c r="C82">
        <v>202</v>
      </c>
      <c r="D82">
        <v>194</v>
      </c>
      <c r="E82">
        <f t="shared" si="3"/>
        <v>51.01</v>
      </c>
      <c r="F82">
        <f t="shared" si="4"/>
        <v>2.1800000000000002</v>
      </c>
      <c r="G82">
        <v>164000</v>
      </c>
    </row>
    <row r="83" spans="1:7" x14ac:dyDescent="0.4">
      <c r="A83">
        <v>81</v>
      </c>
      <c r="B83" s="1">
        <v>44061</v>
      </c>
      <c r="C83">
        <f>406+288+138+86</f>
        <v>918</v>
      </c>
      <c r="D83">
        <f>218+170+188+171</f>
        <v>747</v>
      </c>
      <c r="E83">
        <f t="shared" si="3"/>
        <v>55.14</v>
      </c>
      <c r="F83">
        <f t="shared" si="4"/>
        <v>-6.69</v>
      </c>
      <c r="G83">
        <v>160500</v>
      </c>
    </row>
    <row r="84" spans="1:7" x14ac:dyDescent="0.4">
      <c r="A84">
        <v>82</v>
      </c>
      <c r="B84" s="1">
        <v>44057</v>
      </c>
      <c r="C84">
        <v>287</v>
      </c>
      <c r="D84">
        <v>301</v>
      </c>
      <c r="E84">
        <f t="shared" si="3"/>
        <v>48.81</v>
      </c>
      <c r="F84">
        <f t="shared" si="4"/>
        <v>-5.49</v>
      </c>
      <c r="G84">
        <v>172000</v>
      </c>
    </row>
    <row r="85" spans="1:7" x14ac:dyDescent="0.4">
      <c r="A85">
        <v>83</v>
      </c>
      <c r="B85" s="1">
        <v>44056</v>
      </c>
      <c r="C85">
        <v>423</v>
      </c>
      <c r="D85">
        <v>233</v>
      </c>
      <c r="E85">
        <f t="shared" si="3"/>
        <v>64.48</v>
      </c>
      <c r="F85">
        <f t="shared" si="4"/>
        <v>-0.27</v>
      </c>
      <c r="G85">
        <v>182000</v>
      </c>
    </row>
    <row r="86" spans="1:7" x14ac:dyDescent="0.4">
      <c r="A86">
        <v>84</v>
      </c>
      <c r="B86" s="1">
        <v>44055</v>
      </c>
      <c r="C86">
        <v>297</v>
      </c>
      <c r="D86">
        <v>250</v>
      </c>
      <c r="E86">
        <f t="shared" si="3"/>
        <v>54.3</v>
      </c>
      <c r="F86">
        <f t="shared" si="4"/>
        <v>-2.41</v>
      </c>
      <c r="G86">
        <v>182500</v>
      </c>
    </row>
    <row r="87" spans="1:7" x14ac:dyDescent="0.4">
      <c r="A87">
        <v>85</v>
      </c>
      <c r="B87" s="1">
        <v>44054</v>
      </c>
      <c r="C87">
        <v>487</v>
      </c>
      <c r="D87">
        <v>289</v>
      </c>
      <c r="E87">
        <f t="shared" si="3"/>
        <v>62.76</v>
      </c>
      <c r="F87">
        <f t="shared" si="4"/>
        <v>0.54</v>
      </c>
      <c r="G87">
        <v>187000</v>
      </c>
    </row>
    <row r="88" spans="1:7" x14ac:dyDescent="0.4">
      <c r="A88">
        <v>86</v>
      </c>
      <c r="B88" s="1">
        <v>44053</v>
      </c>
      <c r="C88">
        <f>486+215+381</f>
        <v>1082</v>
      </c>
      <c r="D88">
        <f>360+143+234</f>
        <v>737</v>
      </c>
      <c r="E88">
        <f t="shared" si="3"/>
        <v>59.48</v>
      </c>
      <c r="F88">
        <f t="shared" si="4"/>
        <v>1.0900000000000001</v>
      </c>
      <c r="G88">
        <v>186000</v>
      </c>
    </row>
    <row r="89" spans="1:7" x14ac:dyDescent="0.4">
      <c r="A89">
        <v>87</v>
      </c>
      <c r="B89" s="1">
        <v>44050</v>
      </c>
      <c r="C89">
        <v>256</v>
      </c>
      <c r="D89">
        <v>217</v>
      </c>
      <c r="E89">
        <f t="shared" ref="E89" si="5">ROUND((C89/(C89+D89) * 100), 2)</f>
        <v>54.12</v>
      </c>
      <c r="F89">
        <f t="shared" si="4"/>
        <v>12.54</v>
      </c>
      <c r="G89">
        <v>184000</v>
      </c>
    </row>
    <row r="90" spans="1:7" x14ac:dyDescent="0.4">
      <c r="G90">
        <v>163500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2020-12-19T16:22:35Z</dcterms:modified>
</cp:coreProperties>
</file>