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63522\Desktop\08201西部快速公路路網整體交通管理與控制策略\06.公總交通量\108年資料\期中\"/>
    </mc:Choice>
  </mc:AlternateContent>
  <bookViews>
    <workbookView xWindow="0" yWindow="0" windowWidth="28800" windowHeight="12645" activeTab="1"/>
  </bookViews>
  <sheets>
    <sheet name="基本資料" sheetId="2" r:id="rId1"/>
    <sheet name="台61(平)" sheetId="3" r:id="rId2"/>
    <sheet name="東西快(平)" sheetId="22" r:id="rId3"/>
    <sheet name="台65(平)" sheetId="24" r:id="rId4"/>
  </sheets>
  <definedNames>
    <definedName name="_xlnm._FilterDatabase" localSheetId="1" hidden="1">'台61(平)'!$A$1:$AE$119</definedName>
    <definedName name="_xlnm._FilterDatabase" localSheetId="2" hidden="1">'東西快(平)'!$A$2:$Z$215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24" l="1"/>
  <c r="AB6" i="24"/>
  <c r="AB7" i="24"/>
  <c r="AB8" i="24"/>
  <c r="AB9" i="24"/>
  <c r="AB10" i="24"/>
  <c r="AB11" i="24"/>
  <c r="AB4" i="24"/>
  <c r="AC5" i="24"/>
  <c r="AC6" i="24"/>
  <c r="AC7" i="24"/>
  <c r="AC8" i="24"/>
  <c r="AC9" i="24"/>
  <c r="AC10" i="24"/>
  <c r="AC11" i="24"/>
  <c r="AC4" i="24"/>
  <c r="AC85" i="22"/>
  <c r="AC86" i="22"/>
  <c r="AC89" i="22"/>
  <c r="AC90" i="22"/>
  <c r="AC93" i="22"/>
  <c r="AC94" i="22"/>
  <c r="AC97" i="22"/>
  <c r="AC98" i="22"/>
  <c r="AC101" i="22"/>
  <c r="AC102" i="22"/>
  <c r="AC105" i="22"/>
  <c r="AC106" i="22"/>
  <c r="AC109" i="22"/>
  <c r="AC110" i="22"/>
  <c r="AC113" i="22"/>
  <c r="AC114" i="22"/>
  <c r="AC117" i="22"/>
  <c r="AC118" i="22"/>
  <c r="AC123" i="22"/>
  <c r="AC124" i="22"/>
  <c r="AC128" i="22"/>
  <c r="AC129" i="22"/>
  <c r="AC132" i="22"/>
  <c r="AC133" i="22"/>
  <c r="AC138" i="22"/>
  <c r="AC139" i="22"/>
  <c r="AC142" i="22"/>
  <c r="AC143" i="22"/>
  <c r="AC146" i="22"/>
  <c r="AC147" i="22"/>
  <c r="AC152" i="22"/>
  <c r="AC153" i="22"/>
  <c r="AC156" i="22"/>
  <c r="AC157" i="22"/>
  <c r="AC160" i="22"/>
  <c r="AC161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200" i="22"/>
  <c r="AC201" i="22"/>
  <c r="AC202" i="22"/>
  <c r="AC203" i="22"/>
  <c r="AC204" i="22"/>
  <c r="AC205" i="22"/>
  <c r="AC206" i="22"/>
  <c r="AC207" i="22"/>
  <c r="AC208" i="22"/>
  <c r="AC209" i="22"/>
  <c r="AC210" i="22"/>
  <c r="AC211" i="22"/>
  <c r="AC212" i="22"/>
  <c r="AC213" i="22"/>
  <c r="AC214" i="22"/>
  <c r="AC215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31" i="22"/>
  <c r="AC4" i="3"/>
  <c r="AB4" i="3"/>
  <c r="AB5" i="3"/>
  <c r="AC5" i="3" s="1"/>
  <c r="AB6" i="3"/>
  <c r="AB7" i="3"/>
  <c r="AC7" i="3" s="1"/>
  <c r="AB8" i="3"/>
  <c r="AB9" i="3"/>
  <c r="AC9" i="3" s="1"/>
  <c r="AB10" i="3"/>
  <c r="AB11" i="3"/>
  <c r="AC11" i="3" s="1"/>
  <c r="AB12" i="3"/>
  <c r="AB13" i="3"/>
  <c r="AC13" i="3" s="1"/>
  <c r="AB14" i="3"/>
  <c r="AB15" i="3"/>
  <c r="AC15" i="3" s="1"/>
  <c r="AB16" i="3"/>
  <c r="AB17" i="3"/>
  <c r="AC17" i="3" s="1"/>
  <c r="AB18" i="3"/>
  <c r="AB19" i="3"/>
  <c r="AC19" i="3" s="1"/>
  <c r="AB20" i="3"/>
  <c r="AB21" i="3"/>
  <c r="AC21" i="3" s="1"/>
  <c r="AB22" i="3"/>
  <c r="AB23" i="3"/>
  <c r="AC23" i="3" s="1"/>
  <c r="AB24" i="3"/>
  <c r="AB25" i="3"/>
  <c r="AC25" i="3" s="1"/>
  <c r="AB26" i="3"/>
  <c r="AB27" i="3"/>
  <c r="AC27" i="3" s="1"/>
  <c r="AB28" i="3"/>
  <c r="AB29" i="3"/>
  <c r="AC29" i="3" s="1"/>
  <c r="AB30" i="3"/>
  <c r="AB31" i="3"/>
  <c r="AC31" i="3" s="1"/>
  <c r="AB32" i="3"/>
  <c r="AB33" i="3"/>
  <c r="AC96" i="3"/>
  <c r="AC92" i="3"/>
  <c r="AC93" i="3"/>
  <c r="AC94" i="3"/>
  <c r="AC95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6" i="3"/>
  <c r="AC8" i="3"/>
  <c r="AC10" i="3"/>
  <c r="AC12" i="3"/>
  <c r="AC14" i="3"/>
  <c r="AC16" i="3"/>
  <c r="AC18" i="3"/>
  <c r="AC20" i="3"/>
  <c r="AC22" i="3"/>
  <c r="AC24" i="3"/>
  <c r="AC26" i="3"/>
  <c r="AC28" i="3"/>
  <c r="AC30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Z90" i="3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B46" i="22"/>
  <c r="AB47" i="22"/>
  <c r="AB48" i="22"/>
  <c r="AB49" i="22"/>
  <c r="AB50" i="22"/>
  <c r="AB51" i="22"/>
  <c r="AB52" i="22"/>
  <c r="AB53" i="22"/>
  <c r="AB54" i="22"/>
  <c r="AB55" i="22"/>
  <c r="AB56" i="22"/>
  <c r="AB57" i="22"/>
  <c r="AB58" i="22"/>
  <c r="AB59" i="22"/>
  <c r="AB60" i="22"/>
  <c r="AB61" i="22"/>
  <c r="AB62" i="22"/>
  <c r="AB63" i="22"/>
  <c r="AB64" i="22"/>
  <c r="AB65" i="22"/>
  <c r="AB66" i="22"/>
  <c r="AB67" i="22"/>
  <c r="AB68" i="22"/>
  <c r="AB69" i="22"/>
  <c r="AB70" i="22"/>
  <c r="AB71" i="22"/>
  <c r="AB72" i="22"/>
  <c r="AB73" i="22"/>
  <c r="AB74" i="22"/>
  <c r="AB75" i="22"/>
  <c r="AB76" i="22"/>
  <c r="AB77" i="22"/>
  <c r="AB78" i="22"/>
  <c r="AB79" i="22"/>
  <c r="AB80" i="22"/>
  <c r="AB81" i="22"/>
  <c r="AB85" i="22"/>
  <c r="AB86" i="22"/>
  <c r="AB89" i="22"/>
  <c r="AB90" i="22"/>
  <c r="AB93" i="22"/>
  <c r="AB94" i="22"/>
  <c r="AB97" i="22"/>
  <c r="AB98" i="22"/>
  <c r="AB101" i="22"/>
  <c r="AB102" i="22"/>
  <c r="AB105" i="22"/>
  <c r="AB106" i="22"/>
  <c r="AB109" i="22"/>
  <c r="AB110" i="22"/>
  <c r="AB113" i="22"/>
  <c r="AB114" i="22"/>
  <c r="AB117" i="22"/>
  <c r="AB118" i="22"/>
  <c r="AB123" i="22"/>
  <c r="AB124" i="22"/>
  <c r="AB128" i="22"/>
  <c r="AB129" i="22"/>
  <c r="AB132" i="22"/>
  <c r="AB133" i="22"/>
  <c r="AB138" i="22"/>
  <c r="AB139" i="22"/>
  <c r="AB142" i="22"/>
  <c r="AB143" i="22"/>
  <c r="AB146" i="22"/>
  <c r="AB147" i="22"/>
  <c r="AB152" i="22"/>
  <c r="AB153" i="22"/>
  <c r="AB156" i="22"/>
  <c r="AB157" i="22"/>
  <c r="AB160" i="22"/>
  <c r="AB161" i="22"/>
  <c r="AB164" i="22"/>
  <c r="AB165" i="22"/>
  <c r="AB166" i="22"/>
  <c r="AB167" i="22"/>
  <c r="AB168" i="22"/>
  <c r="AB169" i="22"/>
  <c r="AB170" i="22"/>
  <c r="AB171" i="22"/>
  <c r="AB172" i="22"/>
  <c r="AB173" i="22"/>
  <c r="AB174" i="22"/>
  <c r="AB175" i="22"/>
  <c r="AB176" i="22"/>
  <c r="AB177" i="22"/>
  <c r="AB178" i="22"/>
  <c r="AB179" i="22"/>
  <c r="AB180" i="22"/>
  <c r="AB181" i="22"/>
  <c r="AB182" i="22"/>
  <c r="AB183" i="22"/>
  <c r="AB184" i="22"/>
  <c r="AB185" i="22"/>
  <c r="AB186" i="22"/>
  <c r="AB187" i="22"/>
  <c r="AB188" i="22"/>
  <c r="AB189" i="22"/>
  <c r="AB190" i="22"/>
  <c r="AB191" i="22"/>
  <c r="AB192" i="22"/>
  <c r="AB193" i="22"/>
  <c r="AB194" i="22"/>
  <c r="AB195" i="22"/>
  <c r="AB196" i="22"/>
  <c r="AB197" i="22"/>
  <c r="AB198" i="22"/>
  <c r="AB199" i="22"/>
  <c r="AB200" i="22"/>
  <c r="AB201" i="22"/>
  <c r="AB202" i="22"/>
  <c r="AB203" i="22"/>
  <c r="AB204" i="22"/>
  <c r="AB205" i="22"/>
  <c r="AB206" i="22"/>
  <c r="AB207" i="22"/>
  <c r="AB208" i="22"/>
  <c r="AB209" i="22"/>
  <c r="AB210" i="22"/>
  <c r="AB211" i="22"/>
  <c r="AB212" i="22"/>
  <c r="AB213" i="22"/>
  <c r="AB214" i="22"/>
  <c r="AB215" i="22"/>
  <c r="AB4" i="22"/>
  <c r="AC4" i="22" s="1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C5" i="22"/>
  <c r="AC6" i="22"/>
  <c r="AC7" i="22"/>
  <c r="AC8" i="22"/>
  <c r="AC9" i="22"/>
  <c r="AC10" i="22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X10" i="3"/>
  <c r="Z30" i="22"/>
  <c r="Z91" i="3"/>
  <c r="AE1" i="3" l="1"/>
  <c r="M5" i="24" l="1"/>
  <c r="M6" i="24"/>
  <c r="M7" i="24"/>
  <c r="M8" i="24"/>
  <c r="M9" i="24"/>
  <c r="M10" i="24"/>
  <c r="M11" i="24"/>
  <c r="M4" i="24"/>
  <c r="M4" i="22"/>
  <c r="M4" i="3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B29" i="2" l="1"/>
  <c r="V22" i="2"/>
  <c r="U22" i="2"/>
  <c r="T22" i="2"/>
  <c r="I13" i="2"/>
  <c r="U3" i="2"/>
  <c r="AE1" i="24" l="1"/>
  <c r="AE1" i="22"/>
  <c r="AE2" i="3"/>
  <c r="AE2" i="22"/>
  <c r="AE2" i="24"/>
  <c r="M5" i="3" l="1"/>
  <c r="X11" i="24" l="1"/>
  <c r="Y11" i="24" s="1"/>
  <c r="Z11" i="24" s="1"/>
  <c r="X10" i="24"/>
  <c r="Y10" i="24" s="1"/>
  <c r="Z10" i="24" s="1"/>
  <c r="X9" i="24"/>
  <c r="Y9" i="24" s="1"/>
  <c r="Z9" i="24" s="1"/>
  <c r="X8" i="24"/>
  <c r="Y8" i="24" s="1"/>
  <c r="Z8" i="24" s="1"/>
  <c r="X7" i="24"/>
  <c r="Y7" i="24" s="1"/>
  <c r="Z7" i="24" s="1"/>
  <c r="X6" i="24"/>
  <c r="Y6" i="24" s="1"/>
  <c r="Z6" i="24" s="1"/>
  <c r="X5" i="24"/>
  <c r="Y5" i="24" s="1"/>
  <c r="Z5" i="24" s="1"/>
  <c r="X4" i="24"/>
  <c r="Y4" i="24" s="1"/>
  <c r="Z4" i="24" s="1"/>
  <c r="X215" i="22" l="1"/>
  <c r="Y215" i="22" s="1"/>
  <c r="Z215" i="22" s="1"/>
  <c r="X214" i="22"/>
  <c r="Y214" i="22" s="1"/>
  <c r="Z214" i="22" s="1"/>
  <c r="X213" i="22"/>
  <c r="Y213" i="22" s="1"/>
  <c r="Z213" i="22" s="1"/>
  <c r="X212" i="22"/>
  <c r="Y212" i="22" s="1"/>
  <c r="Z212" i="22" s="1"/>
  <c r="X211" i="22"/>
  <c r="Y211" i="22" s="1"/>
  <c r="Z211" i="22" s="1"/>
  <c r="X210" i="22"/>
  <c r="Y210" i="22" s="1"/>
  <c r="Z210" i="22" s="1"/>
  <c r="X209" i="22"/>
  <c r="Y209" i="22" s="1"/>
  <c r="Z209" i="22" s="1"/>
  <c r="X208" i="22"/>
  <c r="Y208" i="22" s="1"/>
  <c r="Z208" i="22" s="1"/>
  <c r="X207" i="22"/>
  <c r="Y207" i="22" s="1"/>
  <c r="Z207" i="22" s="1"/>
  <c r="X206" i="22"/>
  <c r="Y206" i="22" s="1"/>
  <c r="Z206" i="22" s="1"/>
  <c r="X205" i="22"/>
  <c r="Y205" i="22" s="1"/>
  <c r="Z205" i="22" s="1"/>
  <c r="X204" i="22"/>
  <c r="Y204" i="22" s="1"/>
  <c r="Z204" i="22" s="1"/>
  <c r="X203" i="22"/>
  <c r="Y203" i="22" s="1"/>
  <c r="Z203" i="22" s="1"/>
  <c r="X202" i="22"/>
  <c r="Y202" i="22" s="1"/>
  <c r="Z202" i="22" s="1"/>
  <c r="X201" i="22"/>
  <c r="Y201" i="22" s="1"/>
  <c r="Z201" i="22" s="1"/>
  <c r="X200" i="22"/>
  <c r="Y200" i="22" s="1"/>
  <c r="Z200" i="22" s="1"/>
  <c r="X199" i="22"/>
  <c r="Y199" i="22" s="1"/>
  <c r="Z199" i="22" s="1"/>
  <c r="X198" i="22"/>
  <c r="Y198" i="22" s="1"/>
  <c r="Z198" i="22" s="1"/>
  <c r="X197" i="22"/>
  <c r="Y197" i="22" s="1"/>
  <c r="Z197" i="22" s="1"/>
  <c r="X196" i="22"/>
  <c r="Y196" i="22" s="1"/>
  <c r="Z196" i="22" s="1"/>
  <c r="X195" i="22"/>
  <c r="Y195" i="22" s="1"/>
  <c r="Z195" i="22" s="1"/>
  <c r="X194" i="22"/>
  <c r="Y194" i="22" s="1"/>
  <c r="Z194" i="22" s="1"/>
  <c r="X193" i="22"/>
  <c r="Y193" i="22" s="1"/>
  <c r="Z193" i="22" s="1"/>
  <c r="X192" i="22"/>
  <c r="Y192" i="22" s="1"/>
  <c r="Z192" i="22" s="1"/>
  <c r="X191" i="22"/>
  <c r="Y191" i="22" s="1"/>
  <c r="Z191" i="22" s="1"/>
  <c r="X190" i="22"/>
  <c r="Y190" i="22" s="1"/>
  <c r="Z190" i="22" s="1"/>
  <c r="X189" i="22"/>
  <c r="Y189" i="22" s="1"/>
  <c r="Z189" i="22" s="1"/>
  <c r="X188" i="22"/>
  <c r="Y188" i="22" s="1"/>
  <c r="Z188" i="22" s="1"/>
  <c r="X187" i="22"/>
  <c r="Y187" i="22" s="1"/>
  <c r="Z187" i="22" s="1"/>
  <c r="X186" i="22"/>
  <c r="Y186" i="22" s="1"/>
  <c r="Z186" i="22" s="1"/>
  <c r="X185" i="22"/>
  <c r="Y185" i="22" s="1"/>
  <c r="Z185" i="22" s="1"/>
  <c r="X184" i="22"/>
  <c r="Y184" i="22" s="1"/>
  <c r="Z184" i="22" s="1"/>
  <c r="X183" i="22"/>
  <c r="Y183" i="22" s="1"/>
  <c r="Z183" i="22" s="1"/>
  <c r="X182" i="22"/>
  <c r="Y182" i="22" s="1"/>
  <c r="Z182" i="22" s="1"/>
  <c r="X181" i="22"/>
  <c r="Y181" i="22" s="1"/>
  <c r="Z181" i="22" s="1"/>
  <c r="X180" i="22"/>
  <c r="Y180" i="22" s="1"/>
  <c r="Z180" i="22" s="1"/>
  <c r="X179" i="22"/>
  <c r="Y179" i="22" s="1"/>
  <c r="Z179" i="22" s="1"/>
  <c r="X178" i="22"/>
  <c r="Y178" i="22" s="1"/>
  <c r="Z178" i="22" s="1"/>
  <c r="X177" i="22"/>
  <c r="Y177" i="22" s="1"/>
  <c r="Z177" i="22" s="1"/>
  <c r="X176" i="22"/>
  <c r="Y176" i="22" s="1"/>
  <c r="Z176" i="22" s="1"/>
  <c r="X175" i="22"/>
  <c r="Y175" i="22" s="1"/>
  <c r="Z175" i="22" s="1"/>
  <c r="X174" i="22"/>
  <c r="Y174" i="22" s="1"/>
  <c r="Z174" i="22" s="1"/>
  <c r="X173" i="22"/>
  <c r="Y173" i="22" s="1"/>
  <c r="Z173" i="22" s="1"/>
  <c r="X172" i="22"/>
  <c r="Y172" i="22" s="1"/>
  <c r="Z172" i="22" s="1"/>
  <c r="X171" i="22"/>
  <c r="Y171" i="22" s="1"/>
  <c r="Z171" i="22" s="1"/>
  <c r="X170" i="22"/>
  <c r="Y170" i="22" s="1"/>
  <c r="Z170" i="22" s="1"/>
  <c r="X169" i="22"/>
  <c r="Y169" i="22" s="1"/>
  <c r="Z169" i="22" s="1"/>
  <c r="X168" i="22"/>
  <c r="Y168" i="22" s="1"/>
  <c r="Z168" i="22" s="1"/>
  <c r="X167" i="22"/>
  <c r="Y167" i="22" s="1"/>
  <c r="Z167" i="22" s="1"/>
  <c r="X166" i="22"/>
  <c r="Y166" i="22" s="1"/>
  <c r="Z166" i="22" s="1"/>
  <c r="X165" i="22"/>
  <c r="Y165" i="22" s="1"/>
  <c r="Z165" i="22" s="1"/>
  <c r="X164" i="22"/>
  <c r="Y164" i="22" s="1"/>
  <c r="Z164" i="22" s="1"/>
  <c r="X163" i="22"/>
  <c r="Y163" i="22" s="1"/>
  <c r="X162" i="22"/>
  <c r="Y162" i="22" s="1"/>
  <c r="X161" i="22"/>
  <c r="Y161" i="22" s="1"/>
  <c r="Z161" i="22" s="1"/>
  <c r="X160" i="22"/>
  <c r="Y160" i="22" s="1"/>
  <c r="Z160" i="22" s="1"/>
  <c r="X159" i="22"/>
  <c r="Y159" i="22" s="1"/>
  <c r="X158" i="22"/>
  <c r="Y158" i="22" s="1"/>
  <c r="X157" i="22"/>
  <c r="Y157" i="22" s="1"/>
  <c r="Z157" i="22" s="1"/>
  <c r="X156" i="22"/>
  <c r="Y156" i="22" s="1"/>
  <c r="Z156" i="22" s="1"/>
  <c r="X155" i="22"/>
  <c r="Y155" i="22" s="1"/>
  <c r="X154" i="22"/>
  <c r="Y154" i="22" s="1"/>
  <c r="X153" i="22"/>
  <c r="Y153" i="22" s="1"/>
  <c r="Z153" i="22" s="1"/>
  <c r="X152" i="22"/>
  <c r="Y152" i="22" s="1"/>
  <c r="Z152" i="22" s="1"/>
  <c r="X151" i="22"/>
  <c r="Y151" i="22" s="1"/>
  <c r="X150" i="22"/>
  <c r="Y150" i="22" s="1"/>
  <c r="X149" i="22"/>
  <c r="Y149" i="22" s="1"/>
  <c r="X148" i="22"/>
  <c r="Y148" i="22" s="1"/>
  <c r="X147" i="22"/>
  <c r="Y147" i="22" s="1"/>
  <c r="Z147" i="22" s="1"/>
  <c r="X146" i="22"/>
  <c r="Y146" i="22" s="1"/>
  <c r="Z146" i="22" s="1"/>
  <c r="X145" i="22"/>
  <c r="Y145" i="22" s="1"/>
  <c r="X144" i="22"/>
  <c r="Y144" i="22" s="1"/>
  <c r="X143" i="22"/>
  <c r="Y143" i="22" s="1"/>
  <c r="Z143" i="22" s="1"/>
  <c r="X142" i="22"/>
  <c r="Y142" i="22" s="1"/>
  <c r="Z142" i="22" s="1"/>
  <c r="X141" i="22"/>
  <c r="Y141" i="22" s="1"/>
  <c r="X140" i="22"/>
  <c r="Y140" i="22" s="1"/>
  <c r="X139" i="22"/>
  <c r="Y139" i="22" s="1"/>
  <c r="Z139" i="22" s="1"/>
  <c r="X138" i="22"/>
  <c r="Y138" i="22" s="1"/>
  <c r="Z138" i="22" s="1"/>
  <c r="X137" i="22"/>
  <c r="Y137" i="22" s="1"/>
  <c r="X136" i="22"/>
  <c r="Y136" i="22" s="1"/>
  <c r="X135" i="22"/>
  <c r="Y135" i="22" s="1"/>
  <c r="X134" i="22"/>
  <c r="Y134" i="22" s="1"/>
  <c r="X133" i="22"/>
  <c r="Y133" i="22" s="1"/>
  <c r="Z133" i="22" s="1"/>
  <c r="X132" i="22"/>
  <c r="Y132" i="22" s="1"/>
  <c r="Z132" i="22" s="1"/>
  <c r="X131" i="22"/>
  <c r="Y131" i="22" s="1"/>
  <c r="X130" i="22"/>
  <c r="Y130" i="22" s="1"/>
  <c r="X129" i="22"/>
  <c r="Y129" i="22" s="1"/>
  <c r="Z129" i="22" s="1"/>
  <c r="X128" i="22"/>
  <c r="Y128" i="22" s="1"/>
  <c r="Z128" i="22" s="1"/>
  <c r="X127" i="22"/>
  <c r="Y127" i="22" s="1"/>
  <c r="X126" i="22"/>
  <c r="Y126" i="22" s="1"/>
  <c r="X125" i="22"/>
  <c r="Y125" i="22" s="1"/>
  <c r="X124" i="22"/>
  <c r="Y124" i="22" s="1"/>
  <c r="Z124" i="22" s="1"/>
  <c r="X123" i="22"/>
  <c r="Y123" i="22" s="1"/>
  <c r="Z123" i="22" s="1"/>
  <c r="X122" i="22"/>
  <c r="Y122" i="22" s="1"/>
  <c r="X121" i="22"/>
  <c r="Y121" i="22" s="1"/>
  <c r="X120" i="22"/>
  <c r="Y120" i="22" s="1"/>
  <c r="X119" i="22"/>
  <c r="Y119" i="22" s="1"/>
  <c r="X118" i="22"/>
  <c r="Y118" i="22" s="1"/>
  <c r="Z118" i="22" s="1"/>
  <c r="X117" i="22"/>
  <c r="Y117" i="22" s="1"/>
  <c r="Z117" i="22" s="1"/>
  <c r="X116" i="22"/>
  <c r="Y116" i="22" s="1"/>
  <c r="X115" i="22"/>
  <c r="Y115" i="22" s="1"/>
  <c r="X114" i="22"/>
  <c r="Y114" i="22" s="1"/>
  <c r="Z114" i="22" s="1"/>
  <c r="X113" i="22"/>
  <c r="Y113" i="22" s="1"/>
  <c r="Z113" i="22" s="1"/>
  <c r="X112" i="22"/>
  <c r="Y112" i="22" s="1"/>
  <c r="X111" i="22"/>
  <c r="Y111" i="22" s="1"/>
  <c r="X110" i="22"/>
  <c r="Y110" i="22" s="1"/>
  <c r="Z110" i="22" s="1"/>
  <c r="X109" i="22"/>
  <c r="Y109" i="22" s="1"/>
  <c r="Z109" i="22" s="1"/>
  <c r="X108" i="22"/>
  <c r="Y108" i="22" s="1"/>
  <c r="X107" i="22"/>
  <c r="Y107" i="22" s="1"/>
  <c r="X106" i="22"/>
  <c r="Y106" i="22" s="1"/>
  <c r="Z106" i="22" s="1"/>
  <c r="X105" i="22"/>
  <c r="Y105" i="22" s="1"/>
  <c r="Z105" i="22" s="1"/>
  <c r="X104" i="22"/>
  <c r="Y104" i="22" s="1"/>
  <c r="X103" i="22"/>
  <c r="Y103" i="22" s="1"/>
  <c r="X102" i="22"/>
  <c r="Y102" i="22" s="1"/>
  <c r="Z102" i="22" s="1"/>
  <c r="X101" i="22"/>
  <c r="Y101" i="22" s="1"/>
  <c r="Z101" i="22" s="1"/>
  <c r="X100" i="22"/>
  <c r="Y100" i="22" s="1"/>
  <c r="X99" i="22"/>
  <c r="Y99" i="22" s="1"/>
  <c r="X98" i="22"/>
  <c r="Y98" i="22" s="1"/>
  <c r="Z98" i="22" s="1"/>
  <c r="X97" i="22"/>
  <c r="Y97" i="22" s="1"/>
  <c r="Z97" i="22" s="1"/>
  <c r="X96" i="22"/>
  <c r="Y96" i="22" s="1"/>
  <c r="X95" i="22"/>
  <c r="Y95" i="22" s="1"/>
  <c r="X94" i="22"/>
  <c r="Y94" i="22" s="1"/>
  <c r="Z94" i="22" s="1"/>
  <c r="X93" i="22"/>
  <c r="Y93" i="22" s="1"/>
  <c r="Z93" i="22" s="1"/>
  <c r="X92" i="22"/>
  <c r="Y92" i="22" s="1"/>
  <c r="X91" i="22"/>
  <c r="Y91" i="22" s="1"/>
  <c r="X90" i="22"/>
  <c r="Y90" i="22" s="1"/>
  <c r="Z90" i="22" s="1"/>
  <c r="X89" i="22"/>
  <c r="Y89" i="22" s="1"/>
  <c r="Z89" i="22" s="1"/>
  <c r="X88" i="22"/>
  <c r="Y88" i="22" s="1"/>
  <c r="X87" i="22"/>
  <c r="Y87" i="22" s="1"/>
  <c r="X86" i="22"/>
  <c r="Y86" i="22" s="1"/>
  <c r="Z86" i="22" s="1"/>
  <c r="X85" i="22"/>
  <c r="Y85" i="22" s="1"/>
  <c r="Z85" i="22" s="1"/>
  <c r="X84" i="22"/>
  <c r="Y84" i="22" s="1"/>
  <c r="X83" i="22"/>
  <c r="Y83" i="22" s="1"/>
  <c r="X82" i="22"/>
  <c r="Y82" i="22" s="1"/>
  <c r="X81" i="22"/>
  <c r="Y81" i="22" s="1"/>
  <c r="Z81" i="22" s="1"/>
  <c r="X80" i="22"/>
  <c r="Y80" i="22" s="1"/>
  <c r="Z80" i="22" s="1"/>
  <c r="X79" i="22"/>
  <c r="Y79" i="22" s="1"/>
  <c r="Z79" i="22" s="1"/>
  <c r="X78" i="22"/>
  <c r="Y78" i="22" s="1"/>
  <c r="Z78" i="22" s="1"/>
  <c r="X77" i="22"/>
  <c r="Y77" i="22" s="1"/>
  <c r="Z77" i="22" s="1"/>
  <c r="X76" i="22"/>
  <c r="Y76" i="22" s="1"/>
  <c r="Z76" i="22" s="1"/>
  <c r="X75" i="22"/>
  <c r="Y75" i="22" s="1"/>
  <c r="Z75" i="22" s="1"/>
  <c r="X74" i="22"/>
  <c r="Y74" i="22" s="1"/>
  <c r="Z74" i="22" s="1"/>
  <c r="X73" i="22"/>
  <c r="Y73" i="22" s="1"/>
  <c r="Z73" i="22" s="1"/>
  <c r="X72" i="22"/>
  <c r="Y72" i="22" s="1"/>
  <c r="Z72" i="22" s="1"/>
  <c r="X71" i="22"/>
  <c r="Y71" i="22" s="1"/>
  <c r="Z71" i="22" s="1"/>
  <c r="X70" i="22"/>
  <c r="Y70" i="22" s="1"/>
  <c r="Z70" i="22" s="1"/>
  <c r="X69" i="22"/>
  <c r="Y69" i="22" s="1"/>
  <c r="Z69" i="22" s="1"/>
  <c r="X68" i="22"/>
  <c r="Y68" i="22" s="1"/>
  <c r="Z68" i="22" s="1"/>
  <c r="Y67" i="22"/>
  <c r="Z67" i="22" s="1"/>
  <c r="Y66" i="22"/>
  <c r="Z66" i="22" s="1"/>
  <c r="Y65" i="22"/>
  <c r="Z65" i="22" s="1"/>
  <c r="Y64" i="22"/>
  <c r="Z64" i="22" s="1"/>
  <c r="Y63" i="22"/>
  <c r="Z63" i="22" s="1"/>
  <c r="Y62" i="22"/>
  <c r="Z62" i="22" s="1"/>
  <c r="Y61" i="22"/>
  <c r="Z61" i="22" s="1"/>
  <c r="Y60" i="22"/>
  <c r="Z60" i="22" s="1"/>
  <c r="Y59" i="22"/>
  <c r="Z59" i="22" s="1"/>
  <c r="Y58" i="22"/>
  <c r="Z58" i="22" s="1"/>
  <c r="Y57" i="22"/>
  <c r="Z57" i="22" s="1"/>
  <c r="Y56" i="22"/>
  <c r="Z56" i="22" s="1"/>
  <c r="Y55" i="22"/>
  <c r="Z55" i="22" s="1"/>
  <c r="Y54" i="22"/>
  <c r="Z54" i="22" s="1"/>
  <c r="Y53" i="22"/>
  <c r="Z53" i="22" s="1"/>
  <c r="Y52" i="22"/>
  <c r="Z52" i="22" s="1"/>
  <c r="X51" i="22"/>
  <c r="Y51" i="22" s="1"/>
  <c r="Z51" i="22" s="1"/>
  <c r="X50" i="22"/>
  <c r="Y50" i="22" s="1"/>
  <c r="Z50" i="22" s="1"/>
  <c r="X49" i="22"/>
  <c r="Y49" i="22" s="1"/>
  <c r="Z49" i="22" s="1"/>
  <c r="X48" i="22"/>
  <c r="Y48" i="22" s="1"/>
  <c r="Z48" i="22" s="1"/>
  <c r="X47" i="22"/>
  <c r="Y47" i="22" s="1"/>
  <c r="Z47" i="22" s="1"/>
  <c r="X46" i="22"/>
  <c r="Y46" i="22" s="1"/>
  <c r="Z46" i="22" s="1"/>
  <c r="X45" i="22"/>
  <c r="Y45" i="22" s="1"/>
  <c r="Z45" i="22" s="1"/>
  <c r="X44" i="22"/>
  <c r="Y44" i="22" s="1"/>
  <c r="Z44" i="22" s="1"/>
  <c r="X43" i="22"/>
  <c r="Y43" i="22" s="1"/>
  <c r="Z43" i="22" s="1"/>
  <c r="X42" i="22"/>
  <c r="Y42" i="22" s="1"/>
  <c r="Z42" i="22" s="1"/>
  <c r="X41" i="22"/>
  <c r="Y41" i="22" s="1"/>
  <c r="Z41" i="22" s="1"/>
  <c r="X40" i="22"/>
  <c r="Y40" i="22" s="1"/>
  <c r="Z40" i="22" s="1"/>
  <c r="X39" i="22"/>
  <c r="Y39" i="22" s="1"/>
  <c r="Z39" i="22" s="1"/>
  <c r="X38" i="22"/>
  <c r="Y38" i="22" s="1"/>
  <c r="Z38" i="22" s="1"/>
  <c r="X37" i="22"/>
  <c r="Y37" i="22" s="1"/>
  <c r="Z37" i="22" s="1"/>
  <c r="X36" i="22"/>
  <c r="Y36" i="22" s="1"/>
  <c r="Z36" i="22" s="1"/>
  <c r="X35" i="22"/>
  <c r="Y35" i="22" s="1"/>
  <c r="Z35" i="22" s="1"/>
  <c r="X34" i="22"/>
  <c r="Y34" i="22" s="1"/>
  <c r="Z34" i="22" s="1"/>
  <c r="X33" i="22"/>
  <c r="Y33" i="22" s="1"/>
  <c r="Z33" i="22" s="1"/>
  <c r="X32" i="22"/>
  <c r="Y32" i="22" s="1"/>
  <c r="Z32" i="22" s="1"/>
  <c r="X31" i="22"/>
  <c r="Y31" i="22" s="1"/>
  <c r="Z31" i="22" s="1"/>
  <c r="X30" i="22"/>
  <c r="Y30" i="22" s="1"/>
  <c r="X29" i="22"/>
  <c r="Y29" i="22" s="1"/>
  <c r="Z29" i="22" s="1"/>
  <c r="X28" i="22"/>
  <c r="Y28" i="22" s="1"/>
  <c r="Z28" i="22" s="1"/>
  <c r="X27" i="22"/>
  <c r="Y27" i="22" s="1"/>
  <c r="Z27" i="22" s="1"/>
  <c r="X26" i="22"/>
  <c r="Y26" i="22" s="1"/>
  <c r="Z26" i="22" s="1"/>
  <c r="X25" i="22"/>
  <c r="Y25" i="22" s="1"/>
  <c r="Z25" i="22" s="1"/>
  <c r="X24" i="22"/>
  <c r="Y24" i="22" s="1"/>
  <c r="Z24" i="22" s="1"/>
  <c r="X23" i="22"/>
  <c r="Y23" i="22" s="1"/>
  <c r="Z23" i="22" s="1"/>
  <c r="X22" i="22"/>
  <c r="Y22" i="22" s="1"/>
  <c r="Z22" i="22" s="1"/>
  <c r="X21" i="22"/>
  <c r="Y21" i="22" s="1"/>
  <c r="Z21" i="22" s="1"/>
  <c r="X20" i="22"/>
  <c r="Y20" i="22" s="1"/>
  <c r="Z20" i="22" s="1"/>
  <c r="X19" i="22"/>
  <c r="Y19" i="22" s="1"/>
  <c r="Z19" i="22" s="1"/>
  <c r="X18" i="22"/>
  <c r="Y18" i="22" s="1"/>
  <c r="Z18" i="22" s="1"/>
  <c r="X17" i="22"/>
  <c r="Y17" i="22" s="1"/>
  <c r="Z17" i="22" s="1"/>
  <c r="X16" i="22"/>
  <c r="Y16" i="22" s="1"/>
  <c r="Z16" i="22" s="1"/>
  <c r="X15" i="22"/>
  <c r="Y15" i="22" s="1"/>
  <c r="Z15" i="22" s="1"/>
  <c r="X14" i="22"/>
  <c r="Y14" i="22" s="1"/>
  <c r="Z14" i="22" s="1"/>
  <c r="X13" i="22"/>
  <c r="Y13" i="22" s="1"/>
  <c r="Z13" i="22" s="1"/>
  <c r="X12" i="22"/>
  <c r="Y12" i="22" s="1"/>
  <c r="Z12" i="22" s="1"/>
  <c r="X11" i="22"/>
  <c r="Y11" i="22" s="1"/>
  <c r="Z11" i="22" s="1"/>
  <c r="X10" i="22"/>
  <c r="Y10" i="22" s="1"/>
  <c r="Z10" i="22" s="1"/>
  <c r="X9" i="22"/>
  <c r="Y9" i="22" s="1"/>
  <c r="Z9" i="22" s="1"/>
  <c r="X8" i="22"/>
  <c r="Y8" i="22" s="1"/>
  <c r="Z8" i="22" s="1"/>
  <c r="X7" i="22"/>
  <c r="Y7" i="22" s="1"/>
  <c r="Z7" i="22" s="1"/>
  <c r="X6" i="22"/>
  <c r="Y6" i="22" s="1"/>
  <c r="Z6" i="22" s="1"/>
  <c r="X5" i="22"/>
  <c r="Y5" i="22" s="1"/>
  <c r="Z5" i="22" s="1"/>
  <c r="X4" i="22"/>
  <c r="Y4" i="22" s="1"/>
  <c r="Z4" i="22" s="1"/>
  <c r="X119" i="3" l="1"/>
  <c r="Y119" i="3" s="1"/>
  <c r="Z119" i="3" s="1"/>
  <c r="M119" i="3"/>
  <c r="X118" i="3"/>
  <c r="Y118" i="3" s="1"/>
  <c r="Z118" i="3" s="1"/>
  <c r="M118" i="3"/>
  <c r="X117" i="3"/>
  <c r="Y117" i="3" s="1"/>
  <c r="Z117" i="3" s="1"/>
  <c r="M117" i="3"/>
  <c r="X116" i="3"/>
  <c r="Y116" i="3" s="1"/>
  <c r="Z116" i="3" s="1"/>
  <c r="M116" i="3"/>
  <c r="X115" i="3"/>
  <c r="Y115" i="3" s="1"/>
  <c r="Z115" i="3" s="1"/>
  <c r="M115" i="3"/>
  <c r="X114" i="3"/>
  <c r="Y114" i="3" s="1"/>
  <c r="Z114" i="3" s="1"/>
  <c r="M114" i="3"/>
  <c r="X113" i="3"/>
  <c r="Y113" i="3" s="1"/>
  <c r="Z113" i="3" s="1"/>
  <c r="M113" i="3"/>
  <c r="X112" i="3"/>
  <c r="Y112" i="3" s="1"/>
  <c r="Z112" i="3" s="1"/>
  <c r="M112" i="3"/>
  <c r="X111" i="3"/>
  <c r="Y111" i="3" s="1"/>
  <c r="Z111" i="3" s="1"/>
  <c r="M111" i="3"/>
  <c r="X110" i="3"/>
  <c r="Y110" i="3" s="1"/>
  <c r="Z110" i="3" s="1"/>
  <c r="M110" i="3"/>
  <c r="X109" i="3"/>
  <c r="Y109" i="3" s="1"/>
  <c r="Z109" i="3" s="1"/>
  <c r="M109" i="3"/>
  <c r="X108" i="3"/>
  <c r="Y108" i="3" s="1"/>
  <c r="Z108" i="3" s="1"/>
  <c r="M108" i="3"/>
  <c r="X107" i="3"/>
  <c r="Y107" i="3" s="1"/>
  <c r="Z107" i="3" s="1"/>
  <c r="M107" i="3"/>
  <c r="X106" i="3"/>
  <c r="Y106" i="3" s="1"/>
  <c r="Z106" i="3" s="1"/>
  <c r="M106" i="3"/>
  <c r="X105" i="3"/>
  <c r="Y105" i="3" s="1"/>
  <c r="Z105" i="3" s="1"/>
  <c r="M105" i="3"/>
  <c r="X104" i="3"/>
  <c r="Y104" i="3" s="1"/>
  <c r="Z104" i="3" s="1"/>
  <c r="M104" i="3"/>
  <c r="X103" i="3"/>
  <c r="Y103" i="3" s="1"/>
  <c r="Z103" i="3" s="1"/>
  <c r="M103" i="3"/>
  <c r="X102" i="3"/>
  <c r="Y102" i="3" s="1"/>
  <c r="Z102" i="3" s="1"/>
  <c r="M102" i="3"/>
  <c r="X101" i="3"/>
  <c r="Y101" i="3" s="1"/>
  <c r="Z101" i="3" s="1"/>
  <c r="M101" i="3"/>
  <c r="X100" i="3"/>
  <c r="Y100" i="3" s="1"/>
  <c r="Z100" i="3" s="1"/>
  <c r="M100" i="3"/>
  <c r="X99" i="3"/>
  <c r="Y99" i="3" s="1"/>
  <c r="Z99" i="3" s="1"/>
  <c r="M99" i="3"/>
  <c r="X98" i="3"/>
  <c r="Y98" i="3" s="1"/>
  <c r="Z98" i="3" s="1"/>
  <c r="M98" i="3"/>
  <c r="X97" i="3"/>
  <c r="Y97" i="3" s="1"/>
  <c r="Z97" i="3" s="1"/>
  <c r="M97" i="3"/>
  <c r="X96" i="3"/>
  <c r="Y96" i="3" s="1"/>
  <c r="Z96" i="3" s="1"/>
  <c r="M96" i="3"/>
  <c r="X95" i="3"/>
  <c r="Y95" i="3" s="1"/>
  <c r="Z95" i="3" s="1"/>
  <c r="M95" i="3"/>
  <c r="X94" i="3"/>
  <c r="Y94" i="3" s="1"/>
  <c r="Z94" i="3" s="1"/>
  <c r="M94" i="3"/>
  <c r="X93" i="3"/>
  <c r="Y93" i="3" s="1"/>
  <c r="Z93" i="3" s="1"/>
  <c r="M93" i="3"/>
  <c r="X92" i="3"/>
  <c r="Y92" i="3" s="1"/>
  <c r="Z92" i="3" s="1"/>
  <c r="M92" i="3"/>
  <c r="X89" i="3"/>
  <c r="Y89" i="3" s="1"/>
  <c r="Z89" i="3" s="1"/>
  <c r="M89" i="3"/>
  <c r="X88" i="3"/>
  <c r="Y88" i="3" s="1"/>
  <c r="Z88" i="3" s="1"/>
  <c r="M88" i="3"/>
  <c r="X87" i="3"/>
  <c r="Y87" i="3" s="1"/>
  <c r="Z87" i="3" s="1"/>
  <c r="M87" i="3"/>
  <c r="X86" i="3"/>
  <c r="Y86" i="3" s="1"/>
  <c r="Z86" i="3" s="1"/>
  <c r="M86" i="3"/>
  <c r="X85" i="3"/>
  <c r="Y85" i="3" s="1"/>
  <c r="Z85" i="3" s="1"/>
  <c r="M85" i="3"/>
  <c r="X84" i="3"/>
  <c r="Y84" i="3" s="1"/>
  <c r="Z84" i="3" s="1"/>
  <c r="M84" i="3"/>
  <c r="X83" i="3"/>
  <c r="Y83" i="3" s="1"/>
  <c r="Z83" i="3" s="1"/>
  <c r="M83" i="3"/>
  <c r="X82" i="3"/>
  <c r="Y82" i="3" s="1"/>
  <c r="Z82" i="3" s="1"/>
  <c r="M82" i="3"/>
  <c r="X81" i="3"/>
  <c r="Y81" i="3" s="1"/>
  <c r="Z81" i="3" s="1"/>
  <c r="M81" i="3"/>
  <c r="X80" i="3"/>
  <c r="Y80" i="3" s="1"/>
  <c r="Z80" i="3" s="1"/>
  <c r="M80" i="3"/>
  <c r="X79" i="3"/>
  <c r="Y79" i="3" s="1"/>
  <c r="Z79" i="3" s="1"/>
  <c r="M79" i="3"/>
  <c r="X78" i="3"/>
  <c r="Y78" i="3" s="1"/>
  <c r="Z78" i="3" s="1"/>
  <c r="M78" i="3"/>
  <c r="X77" i="3"/>
  <c r="Y77" i="3" s="1"/>
  <c r="Z77" i="3" s="1"/>
  <c r="M77" i="3"/>
  <c r="X76" i="3"/>
  <c r="Y76" i="3" s="1"/>
  <c r="Z76" i="3" s="1"/>
  <c r="M76" i="3"/>
  <c r="X75" i="3"/>
  <c r="Y75" i="3" s="1"/>
  <c r="Z75" i="3" s="1"/>
  <c r="M75" i="3"/>
  <c r="X74" i="3"/>
  <c r="Y74" i="3" s="1"/>
  <c r="Z74" i="3" s="1"/>
  <c r="M74" i="3"/>
  <c r="X73" i="3"/>
  <c r="Y73" i="3" s="1"/>
  <c r="Z73" i="3" s="1"/>
  <c r="M73" i="3"/>
  <c r="X72" i="3"/>
  <c r="Y72" i="3" s="1"/>
  <c r="Z72" i="3" s="1"/>
  <c r="M72" i="3"/>
  <c r="X71" i="3"/>
  <c r="Y71" i="3" s="1"/>
  <c r="Z71" i="3" s="1"/>
  <c r="M71" i="3"/>
  <c r="X70" i="3"/>
  <c r="Y70" i="3" s="1"/>
  <c r="Z70" i="3" s="1"/>
  <c r="M70" i="3"/>
  <c r="X69" i="3"/>
  <c r="Y69" i="3" s="1"/>
  <c r="Z69" i="3" s="1"/>
  <c r="M69" i="3"/>
  <c r="X68" i="3"/>
  <c r="Y68" i="3" s="1"/>
  <c r="Z68" i="3" s="1"/>
  <c r="M68" i="3"/>
  <c r="X67" i="3"/>
  <c r="Y67" i="3" s="1"/>
  <c r="Z67" i="3" s="1"/>
  <c r="M67" i="3"/>
  <c r="X66" i="3"/>
  <c r="Y66" i="3" s="1"/>
  <c r="Z66" i="3" s="1"/>
  <c r="M66" i="3"/>
  <c r="X65" i="3"/>
  <c r="Y65" i="3" s="1"/>
  <c r="Z65" i="3" s="1"/>
  <c r="M65" i="3"/>
  <c r="X64" i="3"/>
  <c r="Y64" i="3" s="1"/>
  <c r="Z64" i="3" s="1"/>
  <c r="M64" i="3"/>
  <c r="X63" i="3"/>
  <c r="Y63" i="3" s="1"/>
  <c r="Z63" i="3" s="1"/>
  <c r="M63" i="3"/>
  <c r="X62" i="3"/>
  <c r="Y62" i="3" s="1"/>
  <c r="Z62" i="3" s="1"/>
  <c r="M62" i="3"/>
  <c r="X61" i="3"/>
  <c r="Y61" i="3" s="1"/>
  <c r="Z61" i="3" s="1"/>
  <c r="M61" i="3"/>
  <c r="X60" i="3"/>
  <c r="Y60" i="3" s="1"/>
  <c r="Z60" i="3" s="1"/>
  <c r="M60" i="3"/>
  <c r="X59" i="3"/>
  <c r="Y59" i="3" s="1"/>
  <c r="Z59" i="3" s="1"/>
  <c r="M59" i="3"/>
  <c r="X58" i="3"/>
  <c r="Y58" i="3" s="1"/>
  <c r="Z58" i="3" s="1"/>
  <c r="M58" i="3"/>
  <c r="X57" i="3"/>
  <c r="Y57" i="3" s="1"/>
  <c r="Z57" i="3" s="1"/>
  <c r="M57" i="3"/>
  <c r="X56" i="3"/>
  <c r="Y56" i="3" s="1"/>
  <c r="Z56" i="3" s="1"/>
  <c r="M56" i="3"/>
  <c r="X55" i="3"/>
  <c r="Y55" i="3" s="1"/>
  <c r="Z55" i="3" s="1"/>
  <c r="M55" i="3"/>
  <c r="X54" i="3"/>
  <c r="Y54" i="3" s="1"/>
  <c r="Z54" i="3" s="1"/>
  <c r="M54" i="3"/>
  <c r="X53" i="3"/>
  <c r="Y53" i="3" s="1"/>
  <c r="Z53" i="3" s="1"/>
  <c r="M53" i="3"/>
  <c r="X52" i="3"/>
  <c r="Y52" i="3" s="1"/>
  <c r="Z52" i="3" s="1"/>
  <c r="M52" i="3"/>
  <c r="X51" i="3"/>
  <c r="Y51" i="3" s="1"/>
  <c r="Z51" i="3" s="1"/>
  <c r="M51" i="3"/>
  <c r="X50" i="3"/>
  <c r="Y50" i="3" s="1"/>
  <c r="Z50" i="3" s="1"/>
  <c r="M50" i="3"/>
  <c r="X49" i="3"/>
  <c r="Y49" i="3" s="1"/>
  <c r="Z49" i="3" s="1"/>
  <c r="M49" i="3"/>
  <c r="X48" i="3"/>
  <c r="Y48" i="3" s="1"/>
  <c r="Z48" i="3" s="1"/>
  <c r="M48" i="3"/>
  <c r="X47" i="3"/>
  <c r="Y47" i="3" s="1"/>
  <c r="Z47" i="3" s="1"/>
  <c r="M47" i="3"/>
  <c r="X46" i="3"/>
  <c r="Y46" i="3" s="1"/>
  <c r="Z46" i="3" s="1"/>
  <c r="M46" i="3"/>
  <c r="X45" i="3"/>
  <c r="Y45" i="3" s="1"/>
  <c r="Z45" i="3" s="1"/>
  <c r="M45" i="3"/>
  <c r="X44" i="3"/>
  <c r="Y44" i="3" s="1"/>
  <c r="Z44" i="3" s="1"/>
  <c r="M44" i="3"/>
  <c r="X43" i="3"/>
  <c r="Y43" i="3" s="1"/>
  <c r="Z43" i="3" s="1"/>
  <c r="M43" i="3"/>
  <c r="X42" i="3"/>
  <c r="Y42" i="3" s="1"/>
  <c r="Z42" i="3" s="1"/>
  <c r="M42" i="3"/>
  <c r="X41" i="3"/>
  <c r="Y41" i="3" s="1"/>
  <c r="Z41" i="3" s="1"/>
  <c r="M41" i="3"/>
  <c r="X40" i="3"/>
  <c r="Y40" i="3" s="1"/>
  <c r="Z40" i="3" s="1"/>
  <c r="M40" i="3"/>
  <c r="X39" i="3"/>
  <c r="Y39" i="3" s="1"/>
  <c r="Z39" i="3" s="1"/>
  <c r="M39" i="3"/>
  <c r="X38" i="3"/>
  <c r="Y38" i="3" s="1"/>
  <c r="Z38" i="3" s="1"/>
  <c r="M38" i="3"/>
  <c r="X37" i="3"/>
  <c r="Y37" i="3" s="1"/>
  <c r="Z37" i="3" s="1"/>
  <c r="M37" i="3"/>
  <c r="X36" i="3"/>
  <c r="Y36" i="3" s="1"/>
  <c r="Z36" i="3" s="1"/>
  <c r="M36" i="3"/>
  <c r="X35" i="3"/>
  <c r="Y35" i="3" s="1"/>
  <c r="Z35" i="3" s="1"/>
  <c r="M35" i="3"/>
  <c r="X34" i="3"/>
  <c r="Y34" i="3" s="1"/>
  <c r="Z34" i="3" s="1"/>
  <c r="M34" i="3"/>
  <c r="X33" i="3"/>
  <c r="Y33" i="3" s="1"/>
  <c r="Z33" i="3" s="1"/>
  <c r="M33" i="3"/>
  <c r="X32" i="3"/>
  <c r="Y32" i="3" s="1"/>
  <c r="Z32" i="3" s="1"/>
  <c r="M32" i="3"/>
  <c r="X31" i="3"/>
  <c r="Y31" i="3" s="1"/>
  <c r="Z31" i="3" s="1"/>
  <c r="M31" i="3"/>
  <c r="X30" i="3"/>
  <c r="Y30" i="3" s="1"/>
  <c r="Z30" i="3" s="1"/>
  <c r="M30" i="3"/>
  <c r="X29" i="3"/>
  <c r="Y29" i="3" s="1"/>
  <c r="Z29" i="3" s="1"/>
  <c r="M29" i="3"/>
  <c r="X28" i="3"/>
  <c r="Y28" i="3" s="1"/>
  <c r="Z28" i="3" s="1"/>
  <c r="M28" i="3"/>
  <c r="X27" i="3"/>
  <c r="Y27" i="3" s="1"/>
  <c r="Z27" i="3" s="1"/>
  <c r="M27" i="3"/>
  <c r="X26" i="3"/>
  <c r="Y26" i="3" s="1"/>
  <c r="Z26" i="3" s="1"/>
  <c r="M26" i="3"/>
  <c r="X25" i="3"/>
  <c r="Y25" i="3" s="1"/>
  <c r="Z25" i="3" s="1"/>
  <c r="M25" i="3"/>
  <c r="X24" i="3"/>
  <c r="Y24" i="3" s="1"/>
  <c r="Z24" i="3" s="1"/>
  <c r="M24" i="3"/>
  <c r="X23" i="3"/>
  <c r="Y23" i="3" s="1"/>
  <c r="Z23" i="3" s="1"/>
  <c r="M23" i="3"/>
  <c r="X22" i="3"/>
  <c r="Y22" i="3" s="1"/>
  <c r="Z22" i="3" s="1"/>
  <c r="M22" i="3"/>
  <c r="X21" i="3"/>
  <c r="Y21" i="3" s="1"/>
  <c r="Z21" i="3" s="1"/>
  <c r="M21" i="3"/>
  <c r="X20" i="3"/>
  <c r="Y20" i="3" s="1"/>
  <c r="Z20" i="3" s="1"/>
  <c r="M20" i="3"/>
  <c r="X19" i="3"/>
  <c r="Y19" i="3" s="1"/>
  <c r="Z19" i="3" s="1"/>
  <c r="M19" i="3"/>
  <c r="X18" i="3"/>
  <c r="Y18" i="3" s="1"/>
  <c r="Z18" i="3" s="1"/>
  <c r="M18" i="3"/>
  <c r="X17" i="3"/>
  <c r="Y17" i="3" s="1"/>
  <c r="Z17" i="3" s="1"/>
  <c r="M17" i="3"/>
  <c r="X16" i="3"/>
  <c r="Y16" i="3" s="1"/>
  <c r="Z16" i="3" s="1"/>
  <c r="M16" i="3"/>
  <c r="X15" i="3"/>
  <c r="Y15" i="3" s="1"/>
  <c r="Z15" i="3" s="1"/>
  <c r="M15" i="3"/>
  <c r="X14" i="3"/>
  <c r="Y14" i="3" s="1"/>
  <c r="Z14" i="3" s="1"/>
  <c r="M14" i="3"/>
  <c r="X13" i="3"/>
  <c r="Y13" i="3" s="1"/>
  <c r="Z13" i="3" s="1"/>
  <c r="M13" i="3"/>
  <c r="X12" i="3"/>
  <c r="Y12" i="3" s="1"/>
  <c r="Z12" i="3" s="1"/>
  <c r="M12" i="3"/>
  <c r="X11" i="3"/>
  <c r="Y11" i="3" s="1"/>
  <c r="Z11" i="3" s="1"/>
  <c r="M11" i="3"/>
  <c r="Y10" i="3"/>
  <c r="Z10" i="3" s="1"/>
  <c r="M10" i="3"/>
  <c r="X9" i="3"/>
  <c r="Y9" i="3" s="1"/>
  <c r="Z9" i="3" s="1"/>
  <c r="M9" i="3"/>
  <c r="X8" i="3"/>
  <c r="Y8" i="3" s="1"/>
  <c r="Z8" i="3" s="1"/>
  <c r="M8" i="3"/>
  <c r="X7" i="3"/>
  <c r="Y7" i="3" s="1"/>
  <c r="Z7" i="3" s="1"/>
  <c r="M7" i="3"/>
  <c r="X6" i="3"/>
  <c r="Y6" i="3" s="1"/>
  <c r="Z6" i="3" s="1"/>
  <c r="M6" i="3"/>
  <c r="X5" i="3"/>
  <c r="Y5" i="3" s="1"/>
  <c r="Z5" i="3" s="1"/>
  <c r="X4" i="3"/>
  <c r="Y4" i="3" s="1"/>
  <c r="Z4" i="3" s="1"/>
  <c r="M121" i="3" l="1"/>
</calcChain>
</file>

<file path=xl/sharedStrings.xml><?xml version="1.0" encoding="utf-8"?>
<sst xmlns="http://schemas.openxmlformats.org/spreadsheetml/2006/main" count="2351" uniqueCount="1083">
  <si>
    <t>基本狀況下快車道之容量</t>
  </si>
  <si>
    <t>台62線</t>
  </si>
  <si>
    <t>台62甲線</t>
  </si>
  <si>
    <t>台64線</t>
  </si>
  <si>
    <t>台65線</t>
  </si>
  <si>
    <t>台66線</t>
  </si>
  <si>
    <t>LOS</t>
    <phoneticPr fontId="1" type="noConversion"/>
  </si>
  <si>
    <t>台68甲線</t>
  </si>
  <si>
    <t>台82線</t>
  </si>
  <si>
    <t>台84線</t>
  </si>
  <si>
    <t>台86線</t>
  </si>
  <si>
    <t>台88線</t>
  </si>
  <si>
    <t>公總用PCE</t>
    <phoneticPr fontId="1" type="noConversion"/>
  </si>
  <si>
    <t>小型車</t>
  </si>
  <si>
    <t>大客車</t>
  </si>
  <si>
    <t>大貨車</t>
  </si>
  <si>
    <t>全聯結車</t>
  </si>
  <si>
    <t>半聯結車</t>
  </si>
  <si>
    <t>機車</t>
  </si>
  <si>
    <t>縣市別</t>
  </si>
  <si>
    <t>路線</t>
  </si>
  <si>
    <t>編號</t>
    <phoneticPr fontId="1" type="noConversion"/>
  </si>
  <si>
    <t>編號</t>
    <phoneticPr fontId="1" type="noConversion"/>
  </si>
  <si>
    <t>地點</t>
    <phoneticPr fontId="1" type="noConversion"/>
  </si>
  <si>
    <t>座標(X)</t>
    <phoneticPr fontId="1" type="noConversion"/>
  </si>
  <si>
    <t>座標(X)</t>
    <phoneticPr fontId="1" type="noConversion"/>
  </si>
  <si>
    <t>座標(Y)</t>
    <phoneticPr fontId="1" type="noConversion"/>
  </si>
  <si>
    <t>座標(Y)</t>
    <phoneticPr fontId="1" type="noConversion"/>
  </si>
  <si>
    <t>起迄地名</t>
  </si>
  <si>
    <t>起迄樁號</t>
  </si>
  <si>
    <t>里程(公里)</t>
  </si>
  <si>
    <t>方向</t>
  </si>
  <si>
    <t>車道布設</t>
  </si>
  <si>
    <t>每日交通量</t>
  </si>
  <si>
    <t>尖峰小時</t>
  </si>
  <si>
    <t>備註</t>
  </si>
  <si>
    <t>車道容量</t>
    <phoneticPr fontId="1" type="noConversion"/>
  </si>
  <si>
    <t>V/C</t>
    <phoneticPr fontId="1" type="noConversion"/>
  </si>
  <si>
    <t>LOS</t>
    <phoneticPr fontId="1" type="noConversion"/>
  </si>
  <si>
    <t>快車道</t>
  </si>
  <si>
    <t>機慢車道</t>
    <phoneticPr fontId="1" type="noConversion"/>
  </si>
  <si>
    <t>總計</t>
  </si>
  <si>
    <t>交通量</t>
  </si>
  <si>
    <t>時段</t>
  </si>
  <si>
    <t>(PCU/日)</t>
  </si>
  <si>
    <t>(輛/日)</t>
  </si>
  <si>
    <t>(PCU/hr)</t>
  </si>
  <si>
    <t>新北市</t>
  </si>
  <si>
    <t>台61甲線</t>
  </si>
  <si>
    <t>Ⅰ-I30</t>
  </si>
  <si>
    <t>里程牌</t>
    <phoneticPr fontId="4" type="noConversion"/>
  </si>
  <si>
    <t>121.38331752</t>
    <phoneticPr fontId="4" type="noConversion"/>
  </si>
  <si>
    <t>25.14454532</t>
    <phoneticPr fontId="4" type="noConversion"/>
  </si>
  <si>
    <t>台北港~八里</t>
  </si>
  <si>
    <t>0K+000~2K+888</t>
  </si>
  <si>
    <t>北</t>
  </si>
  <si>
    <t>17～18</t>
  </si>
  <si>
    <t>1K+600</t>
    <phoneticPr fontId="4" type="noConversion"/>
  </si>
  <si>
    <t>南</t>
  </si>
  <si>
    <t>8～9</t>
  </si>
  <si>
    <t>新北市</t>
    <phoneticPr fontId="4" type="noConversion"/>
  </si>
  <si>
    <t>台61線</t>
    <phoneticPr fontId="4" type="noConversion"/>
  </si>
  <si>
    <t>Ⅰ-I22</t>
    <phoneticPr fontId="4" type="noConversion"/>
  </si>
  <si>
    <t>八里</t>
    <phoneticPr fontId="4" type="noConversion"/>
  </si>
  <si>
    <t>121.36168519</t>
    <phoneticPr fontId="4" type="noConversion"/>
  </si>
  <si>
    <t>25.13432379</t>
    <phoneticPr fontId="4" type="noConversion"/>
  </si>
  <si>
    <t>八里～林口</t>
  </si>
  <si>
    <t>12K+600~22K+567</t>
  </si>
  <si>
    <t>13K+750</t>
    <phoneticPr fontId="4" type="noConversion"/>
  </si>
  <si>
    <t>桃園市</t>
  </si>
  <si>
    <t>台61線</t>
  </si>
  <si>
    <t>Ⅰ-I23</t>
  </si>
  <si>
    <t>竹圍</t>
  </si>
  <si>
    <t>121.23702431</t>
    <phoneticPr fontId="4" type="noConversion"/>
  </si>
  <si>
    <t>25.11115724</t>
    <phoneticPr fontId="4" type="noConversion"/>
  </si>
  <si>
    <t>林口～沙崙交流道</t>
    <phoneticPr fontId="1" type="noConversion"/>
  </si>
  <si>
    <t>22K+567~30K+200</t>
  </si>
  <si>
    <t>27K+150</t>
  </si>
  <si>
    <t>7～8</t>
  </si>
  <si>
    <t>Ⅰ-I23側車道</t>
  </si>
  <si>
    <t>121.24020237</t>
    <phoneticPr fontId="4" type="noConversion"/>
  </si>
  <si>
    <t>25.11174743</t>
    <phoneticPr fontId="4" type="noConversion"/>
  </si>
  <si>
    <t>林口交流道～沙崙交流道</t>
    <phoneticPr fontId="1" type="noConversion"/>
  </si>
  <si>
    <t>分離車道;側車道2車道</t>
  </si>
  <si>
    <t>26K+800</t>
  </si>
  <si>
    <t>(側車道)</t>
  </si>
  <si>
    <t>Ⅰ-I24</t>
  </si>
  <si>
    <t>內海</t>
  </si>
  <si>
    <t>121.18361646</t>
    <phoneticPr fontId="4" type="noConversion"/>
  </si>
  <si>
    <t>25.08568748</t>
    <phoneticPr fontId="4" type="noConversion"/>
  </si>
  <si>
    <t>沙崙交流道～大園交流道</t>
  </si>
  <si>
    <t>30K+200~34K+950</t>
  </si>
  <si>
    <t>33K+300</t>
  </si>
  <si>
    <t>Ⅰ-I24側車道</t>
  </si>
  <si>
    <t>121.18293168</t>
    <phoneticPr fontId="4" type="noConversion"/>
  </si>
  <si>
    <t>25.0851628</t>
    <phoneticPr fontId="4" type="noConversion"/>
  </si>
  <si>
    <t>沙崙交流道～大園交流道</t>
    <phoneticPr fontId="1" type="noConversion"/>
  </si>
  <si>
    <t>分離車道;側車道3車道</t>
  </si>
  <si>
    <t>33K+400</t>
  </si>
  <si>
    <t>桃園市</t>
    <phoneticPr fontId="4" type="noConversion"/>
  </si>
  <si>
    <t>Ⅰ-I25</t>
    <phoneticPr fontId="4" type="noConversion"/>
  </si>
  <si>
    <t>大潭</t>
  </si>
  <si>
    <t>121.06186731</t>
    <phoneticPr fontId="4" type="noConversion"/>
  </si>
  <si>
    <t>25.03591285</t>
    <phoneticPr fontId="4" type="noConversion"/>
  </si>
  <si>
    <t>大園交流道~觀音交流道</t>
  </si>
  <si>
    <t>34K+950~48K+700</t>
  </si>
  <si>
    <t>47K+100</t>
  </si>
  <si>
    <t>10～11</t>
  </si>
  <si>
    <t>Ⅰ-I25側車道</t>
    <phoneticPr fontId="4" type="noConversion"/>
  </si>
  <si>
    <t>121.05458873</t>
    <phoneticPr fontId="4" type="noConversion"/>
  </si>
  <si>
    <t>25.03102295</t>
    <phoneticPr fontId="4" type="noConversion"/>
  </si>
  <si>
    <t>側車道2車道</t>
  </si>
  <si>
    <t>48K+000</t>
  </si>
  <si>
    <t>Ⅰ-I26</t>
    <phoneticPr fontId="4" type="noConversion"/>
  </si>
  <si>
    <t>永安</t>
  </si>
  <si>
    <t>121.04951723</t>
    <phoneticPr fontId="4" type="noConversion"/>
  </si>
  <si>
    <t>25.02602243</t>
    <phoneticPr fontId="4" type="noConversion"/>
  </si>
  <si>
    <t>觀音交流道~鳳鼻隧道北端</t>
  </si>
  <si>
    <t>48K+700~66K+664</t>
  </si>
  <si>
    <t>48K+800</t>
  </si>
  <si>
    <t>Ⅰ-I26側車道</t>
    <phoneticPr fontId="4" type="noConversion"/>
  </si>
  <si>
    <t>121.02177551</t>
    <phoneticPr fontId="4" type="noConversion"/>
  </si>
  <si>
    <t>24.99126955</t>
    <phoneticPr fontId="4" type="noConversion"/>
  </si>
  <si>
    <t>53K+000</t>
  </si>
  <si>
    <t>15～16</t>
  </si>
  <si>
    <t>新竹縣</t>
    <phoneticPr fontId="4" type="noConversion"/>
  </si>
  <si>
    <t>Ⅰ-I27</t>
    <phoneticPr fontId="4" type="noConversion"/>
  </si>
  <si>
    <t>浸水橋</t>
    <phoneticPr fontId="4" type="noConversion"/>
  </si>
  <si>
    <t>120.91916552</t>
    <phoneticPr fontId="4" type="noConversion"/>
  </si>
  <si>
    <t>24.79314506</t>
    <phoneticPr fontId="4" type="noConversion"/>
  </si>
  <si>
    <t>77K+680</t>
    <phoneticPr fontId="4" type="noConversion"/>
  </si>
  <si>
    <t>Ⅰ-I28</t>
    <phoneticPr fontId="4" type="noConversion"/>
  </si>
  <si>
    <t>香山聯絡道</t>
    <phoneticPr fontId="4" type="noConversion"/>
  </si>
  <si>
    <t>120.89761042</t>
    <phoneticPr fontId="4" type="noConversion"/>
  </si>
  <si>
    <t>24.74398718</t>
    <phoneticPr fontId="4" type="noConversion"/>
  </si>
  <si>
    <t>香山～內湖</t>
  </si>
  <si>
    <t>78K+000~83K+700</t>
  </si>
  <si>
    <t>83K+760</t>
    <phoneticPr fontId="4" type="noConversion"/>
  </si>
  <si>
    <t>Ⅰ-I29</t>
    <phoneticPr fontId="4" type="noConversion"/>
  </si>
  <si>
    <t>香山南港</t>
  </si>
  <si>
    <t>120.88559116</t>
    <phoneticPr fontId="4" type="noConversion"/>
  </si>
  <si>
    <t>24.73658271</t>
    <phoneticPr fontId="4" type="noConversion"/>
  </si>
  <si>
    <t>內湖~崎頂</t>
    <phoneticPr fontId="1" type="noConversion"/>
  </si>
  <si>
    <t>83K+700~87K+550</t>
  </si>
  <si>
    <t>85K+220</t>
  </si>
  <si>
    <t>台61支線</t>
    <phoneticPr fontId="4" type="noConversion"/>
  </si>
  <si>
    <t>Ⅰ-I31</t>
    <phoneticPr fontId="4" type="noConversion"/>
  </si>
  <si>
    <t>台61線香山聯絡道</t>
  </si>
  <si>
    <t>120.89982997</t>
    <phoneticPr fontId="4" type="noConversion"/>
  </si>
  <si>
    <t>24.74233751</t>
    <phoneticPr fontId="4" type="noConversion"/>
  </si>
  <si>
    <t>台61線香山聯絡道~台1線交岔路口</t>
    <phoneticPr fontId="1" type="noConversion"/>
  </si>
  <si>
    <t>0K+000~1K+000</t>
  </si>
  <si>
    <t>11～12</t>
  </si>
  <si>
    <t>0K+250</t>
  </si>
  <si>
    <t>苗栗縣</t>
    <phoneticPr fontId="4" type="noConversion"/>
  </si>
  <si>
    <t>Ⅱ-I73</t>
    <phoneticPr fontId="4" type="noConversion"/>
  </si>
  <si>
    <t>崎頂</t>
  </si>
  <si>
    <t>120.86844612</t>
    <phoneticPr fontId="4" type="noConversion"/>
  </si>
  <si>
    <t>24.72138101</t>
    <phoneticPr fontId="4" type="noConversion"/>
  </si>
  <si>
    <t>崎頂~大山</t>
  </si>
  <si>
    <t>87K+550~99K+600</t>
    <phoneticPr fontId="1" type="noConversion"/>
  </si>
  <si>
    <t>87K+670</t>
  </si>
  <si>
    <t>Ⅱ-I73側車道</t>
    <phoneticPr fontId="4" type="noConversion"/>
  </si>
  <si>
    <t>120.86847235</t>
    <phoneticPr fontId="4" type="noConversion"/>
  </si>
  <si>
    <t>24.72184543</t>
    <phoneticPr fontId="4" type="noConversion"/>
  </si>
  <si>
    <t>87K+600</t>
  </si>
  <si>
    <t>Ⅱ-I74</t>
    <phoneticPr fontId="4" type="noConversion"/>
  </si>
  <si>
    <t>溪洲</t>
  </si>
  <si>
    <t>120.77325610</t>
    <phoneticPr fontId="4" type="noConversion"/>
  </si>
  <si>
    <t>24.62469589</t>
    <phoneticPr fontId="4" type="noConversion"/>
  </si>
  <si>
    <t>大山~後龍</t>
  </si>
  <si>
    <t>99K+600~105K+295</t>
  </si>
  <si>
    <t>北</t>
    <phoneticPr fontId="4" type="noConversion"/>
  </si>
  <si>
    <t>103K+030</t>
  </si>
  <si>
    <t>南</t>
    <phoneticPr fontId="4" type="noConversion"/>
  </si>
  <si>
    <t>Ⅱ-I74側車道</t>
    <phoneticPr fontId="4" type="noConversion"/>
  </si>
  <si>
    <t>120.77327748</t>
    <phoneticPr fontId="4" type="noConversion"/>
  </si>
  <si>
    <t>24.62476481</t>
    <phoneticPr fontId="4" type="noConversion"/>
  </si>
  <si>
    <t>102K+900</t>
  </si>
  <si>
    <t>Ⅱ-I75</t>
    <phoneticPr fontId="4" type="noConversion"/>
  </si>
  <si>
    <t>赤土崎</t>
  </si>
  <si>
    <t>120.72675505</t>
    <phoneticPr fontId="4" type="noConversion"/>
  </si>
  <si>
    <t>24.58490567</t>
    <phoneticPr fontId="4" type="noConversion"/>
  </si>
  <si>
    <t>後龍~白沙屯</t>
    <phoneticPr fontId="1" type="noConversion"/>
  </si>
  <si>
    <t>105K+295~111K+100</t>
    <phoneticPr fontId="1" type="noConversion"/>
  </si>
  <si>
    <t>109K+800</t>
  </si>
  <si>
    <t>Ⅱ-I75側車道</t>
    <phoneticPr fontId="4" type="noConversion"/>
  </si>
  <si>
    <t>120.72679362</t>
    <phoneticPr fontId="4" type="noConversion"/>
  </si>
  <si>
    <t>24.58488383</t>
    <phoneticPr fontId="4" type="noConversion"/>
  </si>
  <si>
    <t>109K+500</t>
  </si>
  <si>
    <t>南</t>
    <phoneticPr fontId="4" type="noConversion"/>
  </si>
  <si>
    <t>苗栗縣</t>
    <phoneticPr fontId="4" type="noConversion"/>
  </si>
  <si>
    <t>台61線</t>
    <phoneticPr fontId="4" type="noConversion"/>
  </si>
  <si>
    <t>Ⅱ-I76</t>
    <phoneticPr fontId="4" type="noConversion"/>
  </si>
  <si>
    <t>新埔</t>
    <phoneticPr fontId="4" type="noConversion"/>
  </si>
  <si>
    <t>120.71455400</t>
    <phoneticPr fontId="4" type="noConversion"/>
  </si>
  <si>
    <t>24.56441791</t>
    <phoneticPr fontId="4" type="noConversion"/>
  </si>
  <si>
    <t>白沙屯~新埔</t>
  </si>
  <si>
    <t>111K+100~115K+000</t>
  </si>
  <si>
    <t>北</t>
    <phoneticPr fontId="4" type="noConversion"/>
  </si>
  <si>
    <t xml:space="preserve"> 9～10</t>
  </si>
  <si>
    <t>112K+650</t>
    <phoneticPr fontId="4" type="noConversion"/>
  </si>
  <si>
    <t>Ⅱ-I77</t>
    <phoneticPr fontId="4" type="noConversion"/>
  </si>
  <si>
    <t>通宵</t>
    <phoneticPr fontId="4" type="noConversion"/>
  </si>
  <si>
    <t>120.69984522</t>
    <phoneticPr fontId="4" type="noConversion"/>
  </si>
  <si>
    <t>24.53921057</t>
    <phoneticPr fontId="4" type="noConversion"/>
  </si>
  <si>
    <t>新埔~通霄</t>
    <phoneticPr fontId="4" type="noConversion"/>
  </si>
  <si>
    <t>115K+000~121K+100</t>
    <phoneticPr fontId="4" type="noConversion"/>
  </si>
  <si>
    <t>116K+350</t>
    <phoneticPr fontId="4" type="noConversion"/>
  </si>
  <si>
    <t>12～13</t>
  </si>
  <si>
    <t>Ⅱ-I78</t>
    <phoneticPr fontId="4" type="noConversion"/>
  </si>
  <si>
    <t>苑裡</t>
    <phoneticPr fontId="4" type="noConversion"/>
  </si>
  <si>
    <t>120.63591234</t>
    <phoneticPr fontId="4" type="noConversion"/>
  </si>
  <si>
    <t>24.4376542</t>
    <phoneticPr fontId="4" type="noConversion"/>
  </si>
  <si>
    <t>通霄~苑裡</t>
  </si>
  <si>
    <t>121K+100~130K+880</t>
    <phoneticPr fontId="1" type="noConversion"/>
  </si>
  <si>
    <t>130K+200</t>
    <phoneticPr fontId="4" type="noConversion"/>
  </si>
  <si>
    <t>臺中市</t>
    <phoneticPr fontId="4" type="noConversion"/>
  </si>
  <si>
    <t>Ⅱ-I79</t>
    <phoneticPr fontId="4" type="noConversion"/>
  </si>
  <si>
    <t>大安溪橋</t>
    <phoneticPr fontId="4" type="noConversion"/>
  </si>
  <si>
    <t>120.6125363</t>
    <phoneticPr fontId="4" type="noConversion"/>
  </si>
  <si>
    <t>24.4040643</t>
    <phoneticPr fontId="4" type="noConversion"/>
  </si>
  <si>
    <t>苑裡~大甲</t>
  </si>
  <si>
    <t>130K+880~140K+700</t>
    <phoneticPr fontId="1" type="noConversion"/>
  </si>
  <si>
    <t>分離車道</t>
  </si>
  <si>
    <t>134K+800</t>
    <phoneticPr fontId="4" type="noConversion"/>
  </si>
  <si>
    <t>Ⅱ-I79側車道</t>
    <phoneticPr fontId="4" type="noConversion"/>
  </si>
  <si>
    <t>120.61134121</t>
    <phoneticPr fontId="4" type="noConversion"/>
  </si>
  <si>
    <t>24.40278359</t>
    <phoneticPr fontId="4" type="noConversion"/>
  </si>
  <si>
    <t>135K+000</t>
    <phoneticPr fontId="4" type="noConversion"/>
  </si>
  <si>
    <t>Ⅱ-I80</t>
    <phoneticPr fontId="4" type="noConversion"/>
  </si>
  <si>
    <t>大甲溪橋</t>
    <phoneticPr fontId="4" type="noConversion"/>
  </si>
  <si>
    <t>120.569934</t>
    <phoneticPr fontId="4" type="noConversion"/>
  </si>
  <si>
    <t>24.3362168</t>
    <phoneticPr fontId="4" type="noConversion"/>
  </si>
  <si>
    <t>大甲~清水</t>
  </si>
  <si>
    <t>140K+700~150K+000</t>
    <phoneticPr fontId="1" type="noConversion"/>
  </si>
  <si>
    <t>143K+900</t>
    <phoneticPr fontId="4" type="noConversion"/>
  </si>
  <si>
    <t>Ⅱ-I80側車道</t>
    <phoneticPr fontId="4" type="noConversion"/>
  </si>
  <si>
    <t>120.56744159</t>
    <phoneticPr fontId="4" type="noConversion"/>
  </si>
  <si>
    <t>24.32634805</t>
    <phoneticPr fontId="4" type="noConversion"/>
  </si>
  <si>
    <t>145K+000</t>
    <phoneticPr fontId="4" type="noConversion"/>
  </si>
  <si>
    <t>Ⅱ-I81</t>
    <phoneticPr fontId="4" type="noConversion"/>
  </si>
  <si>
    <t>清水</t>
    <phoneticPr fontId="4" type="noConversion"/>
  </si>
  <si>
    <t>120.54491134</t>
    <phoneticPr fontId="4" type="noConversion"/>
  </si>
  <si>
    <t>24.27030156</t>
    <phoneticPr fontId="4" type="noConversion"/>
  </si>
  <si>
    <t>清水~梧棲</t>
  </si>
  <si>
    <t>150K+000~154K+900</t>
    <phoneticPr fontId="1" type="noConversion"/>
  </si>
  <si>
    <t>151K+650</t>
    <phoneticPr fontId="4" type="noConversion"/>
  </si>
  <si>
    <t>Ⅱ-I81平面道路</t>
    <phoneticPr fontId="4" type="noConversion"/>
  </si>
  <si>
    <t>120.54834458</t>
    <phoneticPr fontId="4" type="noConversion"/>
  </si>
  <si>
    <t>24.27929653</t>
    <phoneticPr fontId="4" type="noConversion"/>
  </si>
  <si>
    <t>平面道路</t>
  </si>
  <si>
    <t>150K+600</t>
    <phoneticPr fontId="4" type="noConversion"/>
  </si>
  <si>
    <t>(平面道路)</t>
    <phoneticPr fontId="1" type="noConversion"/>
  </si>
  <si>
    <t>Ⅱ-I82</t>
    <phoneticPr fontId="4" type="noConversion"/>
  </si>
  <si>
    <t>梧棲</t>
    <phoneticPr fontId="4" type="noConversion"/>
  </si>
  <si>
    <t>120.53207076</t>
    <phoneticPr fontId="4" type="noConversion"/>
  </si>
  <si>
    <t>24.24041813</t>
    <phoneticPr fontId="4" type="noConversion"/>
  </si>
  <si>
    <t>梧棲~龍井</t>
  </si>
  <si>
    <t>154K+900~157K+000</t>
    <phoneticPr fontId="1" type="noConversion"/>
  </si>
  <si>
    <t>155K+250</t>
    <phoneticPr fontId="4" type="noConversion"/>
  </si>
  <si>
    <t>Ⅱ-I83</t>
    <phoneticPr fontId="4" type="noConversion"/>
  </si>
  <si>
    <t>龍井</t>
    <phoneticPr fontId="4" type="noConversion"/>
  </si>
  <si>
    <t>120.51986473</t>
    <phoneticPr fontId="4" type="noConversion"/>
  </si>
  <si>
    <t>24.21190773</t>
    <phoneticPr fontId="4" type="noConversion"/>
  </si>
  <si>
    <t>龍井~中彰縣界</t>
  </si>
  <si>
    <t>157K+000~163K+300</t>
    <phoneticPr fontId="1" type="noConversion"/>
  </si>
  <si>
    <t>16～17</t>
  </si>
  <si>
    <t>158K+650</t>
    <phoneticPr fontId="4" type="noConversion"/>
  </si>
  <si>
    <t>Ⅱ-I83平面道路</t>
    <phoneticPr fontId="4" type="noConversion"/>
  </si>
  <si>
    <t>120.52539443</t>
    <phoneticPr fontId="4" type="noConversion"/>
  </si>
  <si>
    <t>24.22510334</t>
    <phoneticPr fontId="4" type="noConversion"/>
  </si>
  <si>
    <t>平面道路,向上路口</t>
  </si>
  <si>
    <t>彰化縣</t>
    <phoneticPr fontId="4" type="noConversion"/>
  </si>
  <si>
    <t>Ⅱ-I84</t>
    <phoneticPr fontId="4" type="noConversion"/>
  </si>
  <si>
    <t>伸港</t>
    <phoneticPr fontId="4" type="noConversion"/>
  </si>
  <si>
    <t>120.47283872</t>
    <phoneticPr fontId="4" type="noConversion"/>
  </si>
  <si>
    <t>24.17068132</t>
    <phoneticPr fontId="4" type="noConversion"/>
  </si>
  <si>
    <t>中彰縣界~伸港交流道</t>
  </si>
  <si>
    <t>163K+300~166K+168</t>
    <phoneticPr fontId="1" type="noConversion"/>
  </si>
  <si>
    <t>14～15</t>
  </si>
  <si>
    <t>165K+450</t>
    <phoneticPr fontId="4" type="noConversion"/>
  </si>
  <si>
    <t>南</t>
    <phoneticPr fontId="4" type="noConversion"/>
  </si>
  <si>
    <t>彰化縣</t>
    <phoneticPr fontId="4" type="noConversion"/>
  </si>
  <si>
    <t>台61乙線</t>
    <phoneticPr fontId="4" type="noConversion"/>
  </si>
  <si>
    <t>Ⅱ-I93</t>
    <phoneticPr fontId="4" type="noConversion"/>
  </si>
  <si>
    <t>台17線路口</t>
    <phoneticPr fontId="4" type="noConversion"/>
  </si>
  <si>
    <t>120.47270377</t>
    <phoneticPr fontId="4" type="noConversion"/>
  </si>
  <si>
    <t>24.15342227</t>
    <phoneticPr fontId="4" type="noConversion"/>
  </si>
  <si>
    <t>彰濱~134線交岔路口</t>
  </si>
  <si>
    <t>0K+000~3K+000</t>
    <phoneticPr fontId="1" type="noConversion"/>
  </si>
  <si>
    <t>1K+500</t>
    <phoneticPr fontId="4" type="noConversion"/>
  </si>
  <si>
    <t>台61乙線</t>
    <phoneticPr fontId="4" type="noConversion"/>
  </si>
  <si>
    <t>Ⅱ-I94</t>
    <phoneticPr fontId="4" type="noConversion"/>
  </si>
  <si>
    <t>134線路口</t>
    <phoneticPr fontId="4" type="noConversion"/>
  </si>
  <si>
    <t>120.49172281</t>
    <phoneticPr fontId="4" type="noConversion"/>
  </si>
  <si>
    <t>24.1498175</t>
    <phoneticPr fontId="4" type="noConversion"/>
  </si>
  <si>
    <t>134線交岔路口~139線交岔路口</t>
    <phoneticPr fontId="1" type="noConversion"/>
  </si>
  <si>
    <t>3K+000~5K+200</t>
    <phoneticPr fontId="1" type="noConversion"/>
  </si>
  <si>
    <t>3K+500</t>
    <phoneticPr fontId="4" type="noConversion"/>
  </si>
  <si>
    <t>Ⅱ-I95</t>
    <phoneticPr fontId="4" type="noConversion"/>
  </si>
  <si>
    <t>和美交流道</t>
    <phoneticPr fontId="4" type="noConversion"/>
  </si>
  <si>
    <t>120.5194675</t>
    <phoneticPr fontId="4" type="noConversion"/>
  </si>
  <si>
    <t>24.14641726</t>
    <phoneticPr fontId="4" type="noConversion"/>
  </si>
  <si>
    <t>5K+200~6K+700</t>
    <phoneticPr fontId="1" type="noConversion"/>
  </si>
  <si>
    <t>6K+500</t>
    <phoneticPr fontId="4" type="noConversion"/>
  </si>
  <si>
    <t>Ⅱ-I85</t>
    <phoneticPr fontId="4" type="noConversion"/>
  </si>
  <si>
    <t>全興工業區</t>
    <phoneticPr fontId="4" type="noConversion"/>
  </si>
  <si>
    <t>120.4560009</t>
    <phoneticPr fontId="4" type="noConversion"/>
  </si>
  <si>
    <t>24.1534239</t>
    <phoneticPr fontId="4" type="noConversion"/>
  </si>
  <si>
    <t>伸港交流道~線西交流道</t>
    <phoneticPr fontId="1" type="noConversion"/>
  </si>
  <si>
    <t>166K+168~169K+915</t>
    <phoneticPr fontId="1" type="noConversion"/>
  </si>
  <si>
    <t>168K+050</t>
    <phoneticPr fontId="4" type="noConversion"/>
  </si>
  <si>
    <t>Ⅱ-I86</t>
    <phoneticPr fontId="4" type="noConversion"/>
  </si>
  <si>
    <t>洋厝</t>
    <phoneticPr fontId="4" type="noConversion"/>
  </si>
  <si>
    <t>120.43410326</t>
    <phoneticPr fontId="4" type="noConversion"/>
  </si>
  <si>
    <t>24.10603182</t>
    <phoneticPr fontId="4" type="noConversion"/>
  </si>
  <si>
    <t>線西交流道~洋厝交流道</t>
  </si>
  <si>
    <t>169K+915~174K+834</t>
    <phoneticPr fontId="1" type="noConversion"/>
  </si>
  <si>
    <t>173K+870</t>
    <phoneticPr fontId="4" type="noConversion"/>
  </si>
  <si>
    <t>Ⅱ-I87</t>
    <phoneticPr fontId="4" type="noConversion"/>
  </si>
  <si>
    <t>鹿港</t>
    <phoneticPr fontId="4" type="noConversion"/>
  </si>
  <si>
    <t>120.42132056</t>
    <phoneticPr fontId="4" type="noConversion"/>
  </si>
  <si>
    <t>24.08294363</t>
    <phoneticPr fontId="4" type="noConversion"/>
  </si>
  <si>
    <t>174K+834~177K+835</t>
    <phoneticPr fontId="1" type="noConversion"/>
  </si>
  <si>
    <t>175K+200</t>
    <phoneticPr fontId="4" type="noConversion"/>
  </si>
  <si>
    <t>Ⅱ-I88</t>
    <phoneticPr fontId="4" type="noConversion"/>
  </si>
  <si>
    <t>福興</t>
    <phoneticPr fontId="4" type="noConversion"/>
  </si>
  <si>
    <t>120.411916</t>
    <phoneticPr fontId="4" type="noConversion"/>
  </si>
  <si>
    <t>24.065700</t>
    <phoneticPr fontId="4" type="noConversion"/>
  </si>
  <si>
    <t>177K+835~180K+000</t>
    <phoneticPr fontId="1" type="noConversion"/>
  </si>
  <si>
    <t>179K+500</t>
    <phoneticPr fontId="4" type="noConversion"/>
  </si>
  <si>
    <t>Ⅱ-I89</t>
    <phoneticPr fontId="4" type="noConversion"/>
  </si>
  <si>
    <t>漢寶</t>
    <phoneticPr fontId="4" type="noConversion"/>
  </si>
  <si>
    <t>120.401648</t>
    <phoneticPr fontId="4" type="noConversion"/>
  </si>
  <si>
    <t>24.039580</t>
    <phoneticPr fontId="4" type="noConversion"/>
  </si>
  <si>
    <t>福興交流道~漢寶交流道</t>
  </si>
  <si>
    <t>180K+000~185K+000</t>
    <phoneticPr fontId="1" type="noConversion"/>
  </si>
  <si>
    <t>184K+350</t>
    <phoneticPr fontId="4" type="noConversion"/>
  </si>
  <si>
    <t>Ⅱ-I90</t>
    <phoneticPr fontId="4" type="noConversion"/>
  </si>
  <si>
    <t>王功</t>
    <phoneticPr fontId="4" type="noConversion"/>
  </si>
  <si>
    <t>120.38495616</t>
    <phoneticPr fontId="4" type="noConversion"/>
  </si>
  <si>
    <t>24.01408951</t>
    <phoneticPr fontId="4" type="noConversion"/>
  </si>
  <si>
    <t>漢寶交流道~王功交流道</t>
  </si>
  <si>
    <t>185K+000~192K+300</t>
    <phoneticPr fontId="1" type="noConversion"/>
  </si>
  <si>
    <t>185K+850</t>
    <phoneticPr fontId="4" type="noConversion"/>
  </si>
  <si>
    <t>Ⅱ-I91</t>
    <phoneticPr fontId="4" type="noConversion"/>
  </si>
  <si>
    <t>芳苑</t>
    <phoneticPr fontId="4" type="noConversion"/>
  </si>
  <si>
    <t>120.34017112</t>
    <phoneticPr fontId="4" type="noConversion"/>
  </si>
  <si>
    <t>23.96843697</t>
    <phoneticPr fontId="4" type="noConversion"/>
  </si>
  <si>
    <t>王功交流道~芳苑交流道</t>
  </si>
  <si>
    <t>192K+300~197K+100</t>
    <phoneticPr fontId="1" type="noConversion"/>
  </si>
  <si>
    <t>193K+150</t>
    <phoneticPr fontId="4" type="noConversion"/>
  </si>
  <si>
    <t>Ⅱ-I92</t>
    <phoneticPr fontId="4" type="noConversion"/>
  </si>
  <si>
    <t>大城</t>
    <phoneticPr fontId="4" type="noConversion"/>
  </si>
  <si>
    <t>120.29617022</t>
    <phoneticPr fontId="4" type="noConversion"/>
  </si>
  <si>
    <t>23.85576657</t>
    <phoneticPr fontId="4" type="noConversion"/>
  </si>
  <si>
    <t>208K+400~215K+670</t>
    <phoneticPr fontId="1" type="noConversion"/>
  </si>
  <si>
    <t>209K+000</t>
    <phoneticPr fontId="4" type="noConversion"/>
  </si>
  <si>
    <t>雲林縣</t>
  </si>
  <si>
    <t>V-I14</t>
  </si>
  <si>
    <t>快速公路</t>
  </si>
  <si>
    <t>西濱大橋~麥寮</t>
  </si>
  <si>
    <t>213K+975~223K+300</t>
  </si>
  <si>
    <t>216K+150</t>
  </si>
  <si>
    <t>V-I15</t>
  </si>
  <si>
    <t>223K+300~230K+200</t>
  </si>
  <si>
    <t>226K+450</t>
  </si>
  <si>
    <t>嘉義縣</t>
  </si>
  <si>
    <t>V-I16</t>
  </si>
  <si>
    <t>五港~飛沙</t>
  </si>
  <si>
    <t>230K+200~239K+971</t>
  </si>
  <si>
    <t>233K+000</t>
  </si>
  <si>
    <t>V-I17</t>
  </si>
  <si>
    <t>青蚶</t>
  </si>
  <si>
    <t>飛沙~濱海橋</t>
  </si>
  <si>
    <t>238K+737~248K+200</t>
  </si>
  <si>
    <t>18～19</t>
  </si>
  <si>
    <t>245K+500</t>
  </si>
  <si>
    <t>13～14</t>
  </si>
  <si>
    <t>V-I18</t>
  </si>
  <si>
    <t>成龍大橋</t>
  </si>
  <si>
    <t>濱海橋~水井</t>
    <phoneticPr fontId="1" type="noConversion"/>
  </si>
  <si>
    <t>250K+400~254K+500</t>
  </si>
  <si>
    <t>250K+700</t>
  </si>
  <si>
    <t>V-I19</t>
  </si>
  <si>
    <t>雲嘉大橋</t>
  </si>
  <si>
    <t>水井~雲嘉大橋</t>
  </si>
  <si>
    <t>254K+500~257K+119</t>
  </si>
  <si>
    <t>257K+500</t>
  </si>
  <si>
    <t>V-I20</t>
  </si>
  <si>
    <t>網寮橋</t>
  </si>
  <si>
    <t>雲嘉大橋~布袋</t>
  </si>
  <si>
    <t>257K+119~269K+078</t>
  </si>
  <si>
    <t>266K+200</t>
  </si>
  <si>
    <t>V-I21</t>
  </si>
  <si>
    <t>龍宮溪橋</t>
  </si>
  <si>
    <t>布袋~嘉南大橋</t>
  </si>
  <si>
    <t>269K+078~279K+423</t>
  </si>
  <si>
    <t>274K+100</t>
  </si>
  <si>
    <t>臺南市</t>
  </si>
  <si>
    <t>V-I22</t>
  </si>
  <si>
    <t>鯤港橋</t>
  </si>
  <si>
    <t>283K+000</t>
  </si>
  <si>
    <t>V-I23</t>
  </si>
  <si>
    <t>永華橋</t>
  </si>
  <si>
    <t>287K+000</t>
  </si>
  <si>
    <t>V-I24</t>
  </si>
  <si>
    <t>將軍</t>
  </si>
  <si>
    <t>三寮灣交流道~將軍交流道</t>
    <phoneticPr fontId="1" type="noConversion"/>
  </si>
  <si>
    <t>288K+700~292K+400</t>
    <phoneticPr fontId="1" type="noConversion"/>
  </si>
  <si>
    <t>292K+000</t>
  </si>
  <si>
    <t>V-I45</t>
  </si>
  <si>
    <t>西寮里(南25-1上方)</t>
  </si>
  <si>
    <t>將軍交流道~七股交流道</t>
    <phoneticPr fontId="1" type="noConversion"/>
  </si>
  <si>
    <t>292K+400~298K+300</t>
    <phoneticPr fontId="1" type="noConversion"/>
  </si>
  <si>
    <t>296K+100</t>
  </si>
  <si>
    <t>V-I46</t>
  </si>
  <si>
    <t>三股里(南38上方)</t>
  </si>
  <si>
    <t>七股交流道~十份交流道</t>
    <phoneticPr fontId="1" type="noConversion"/>
  </si>
  <si>
    <t>298K+300~305K+000</t>
    <phoneticPr fontId="1" type="noConversion"/>
  </si>
  <si>
    <t>304K+200</t>
  </si>
  <si>
    <t>121.69695062</t>
  </si>
  <si>
    <t>25.12779055</t>
  </si>
  <si>
    <t>基隆安樂端~瑪東系統交流道</t>
  </si>
  <si>
    <t>0K+000~2K+035</t>
  </si>
  <si>
    <t>東</t>
  </si>
  <si>
    <t>西</t>
  </si>
  <si>
    <t>基隆市</t>
  </si>
  <si>
    <t>Ⅰ-I33</t>
  </si>
  <si>
    <t>瑪東系統交流道~大華系統交流道</t>
  </si>
  <si>
    <t>2K+035~5K+635</t>
  </si>
  <si>
    <t>Ⅰ-I34</t>
  </si>
  <si>
    <t>5K+635~9K+405</t>
  </si>
  <si>
    <t>Ⅰ-I35</t>
  </si>
  <si>
    <t>9K+405~13K+800</t>
  </si>
  <si>
    <t>Ⅰ-I36</t>
  </si>
  <si>
    <t>四腳亭交流道~瑞芳交流道</t>
  </si>
  <si>
    <t>13K+800~16K+000</t>
  </si>
  <si>
    <t>Ⅰ-I37</t>
  </si>
  <si>
    <t>瑞芳交流道~瑞芳瑞濱端</t>
  </si>
  <si>
    <t>16K+000~18K+821</t>
  </si>
  <si>
    <t>5～6</t>
  </si>
  <si>
    <t>Ⅰ-I38</t>
  </si>
  <si>
    <t>基隆中正端~孝東交流道</t>
  </si>
  <si>
    <t>0K+000~3K+200</t>
  </si>
  <si>
    <t>Ⅰ-I39</t>
  </si>
  <si>
    <t>孝東交流道~四腳亭交流道</t>
  </si>
  <si>
    <t>3K+200~5K+622</t>
  </si>
  <si>
    <t>台北港~八里交流道</t>
  </si>
  <si>
    <t>0K+000~1K+100</t>
  </si>
  <si>
    <t>八里交流道~觀音山交流道</t>
  </si>
  <si>
    <t>1K+100~6K+474</t>
  </si>
  <si>
    <t>觀音山交流道~五股一交流道</t>
  </si>
  <si>
    <t>6K+474~10K+200</t>
  </si>
  <si>
    <t>桃園縣</t>
  </si>
  <si>
    <t>大潭~北勢</t>
  </si>
  <si>
    <t>0K+000~10K+800</t>
  </si>
  <si>
    <t>側車道3車道</t>
  </si>
  <si>
    <t>10K+800~17K+738</t>
  </si>
  <si>
    <t>6～7</t>
  </si>
  <si>
    <t>17K+738~20K+700</t>
  </si>
  <si>
    <t>Ⅰ-I53</t>
  </si>
  <si>
    <t>東勢</t>
  </si>
  <si>
    <t>南勢~東勢</t>
  </si>
  <si>
    <t>20K+700~23K+600</t>
  </si>
  <si>
    <t>23K+550</t>
  </si>
  <si>
    <t>Ⅰ-I53側車道</t>
  </si>
  <si>
    <t>側車道5車道</t>
  </si>
  <si>
    <t>23K+600</t>
  </si>
  <si>
    <t>Ⅰ-I54</t>
  </si>
  <si>
    <t>大溪</t>
  </si>
  <si>
    <t>東勢~大溪</t>
  </si>
  <si>
    <t>23K+600~27K+200</t>
  </si>
  <si>
    <t>24K+500</t>
  </si>
  <si>
    <t>Ⅰ-I54側車道</t>
  </si>
  <si>
    <t>26K+700</t>
  </si>
  <si>
    <t>新竹縣</t>
  </si>
  <si>
    <t>台68線</t>
  </si>
  <si>
    <t>南寮</t>
  </si>
  <si>
    <t>120.93602338</t>
  </si>
  <si>
    <t>24.84394786</t>
  </si>
  <si>
    <t>信義新村~南寮交流道</t>
  </si>
  <si>
    <t>0K+000~0K+700</t>
  </si>
  <si>
    <t>0K+400</t>
  </si>
  <si>
    <t>南寮交流道</t>
  </si>
  <si>
    <t>120.93983308</t>
  </si>
  <si>
    <t>24.84186661</t>
  </si>
  <si>
    <t>南寮交流道~新竹一交流道</t>
  </si>
  <si>
    <t>0K+700~4K+000</t>
  </si>
  <si>
    <t>0K+850</t>
  </si>
  <si>
    <t>新竹一交流道</t>
  </si>
  <si>
    <t>120.97731196</t>
  </si>
  <si>
    <t>24.82460716</t>
  </si>
  <si>
    <t>4K+000~5K+200</t>
  </si>
  <si>
    <t>5K+140</t>
  </si>
  <si>
    <t>新竹二交流道</t>
  </si>
  <si>
    <t>120.99388078</t>
  </si>
  <si>
    <t>24.82008655</t>
  </si>
  <si>
    <t>5K+200~7K+200</t>
  </si>
  <si>
    <t>6K+900</t>
  </si>
  <si>
    <t>竹北(科園交流道)</t>
  </si>
  <si>
    <t>121.01470595</t>
  </si>
  <si>
    <t>24.80698565</t>
  </si>
  <si>
    <t>頭前溪橋~科園交流道</t>
  </si>
  <si>
    <t>7K+200~9K+900</t>
  </si>
  <si>
    <t>9K+470</t>
  </si>
  <si>
    <t>芎林交流道</t>
  </si>
  <si>
    <t>121.05912403</t>
  </si>
  <si>
    <t>24.77649336</t>
  </si>
  <si>
    <t>科園交流道~芎林交流道</t>
  </si>
  <si>
    <t>9K+900~15K+300</t>
  </si>
  <si>
    <t>15K+250</t>
  </si>
  <si>
    <t>竹東交流道</t>
  </si>
  <si>
    <t>121.08174878</t>
  </si>
  <si>
    <t>24.75066213</t>
  </si>
  <si>
    <t>芎林交流道~竹東交流道</t>
  </si>
  <si>
    <t>15K+300~19K+900</t>
  </si>
  <si>
    <t>19K+150</t>
  </si>
  <si>
    <t>竹東</t>
  </si>
  <si>
    <t>121.10241677</t>
  </si>
  <si>
    <t>24.72598597</t>
  </si>
  <si>
    <t>19K+900~23K+541</t>
  </si>
  <si>
    <t>22K+650</t>
  </si>
  <si>
    <t>板橋交流道~新店</t>
    <phoneticPr fontId="1" type="noConversion"/>
  </si>
  <si>
    <t>臺中市</t>
  </si>
  <si>
    <t>台74線</t>
  </si>
  <si>
    <t>Ⅱ-II05</t>
  </si>
  <si>
    <t>烏日</t>
  </si>
  <si>
    <t>成功交流道~筏子溪橋</t>
  </si>
  <si>
    <t>1K+650~2K+500</t>
  </si>
  <si>
    <t>1K+670</t>
  </si>
  <si>
    <t>Ⅱ-II06</t>
  </si>
  <si>
    <t>烏日高鐵站區</t>
  </si>
  <si>
    <t>4K+090</t>
  </si>
  <si>
    <t>Ⅱ-II07</t>
  </si>
  <si>
    <t>南屯一交流道</t>
  </si>
  <si>
    <t>4K+560</t>
  </si>
  <si>
    <t>Ⅱ-II08</t>
  </si>
  <si>
    <t>南屯二交流道</t>
  </si>
  <si>
    <t>南屯一交流道~南屯二交流道</t>
  </si>
  <si>
    <t>5K+500~7K+500</t>
  </si>
  <si>
    <t>7K+050</t>
  </si>
  <si>
    <t>Ⅱ-II09</t>
  </si>
  <si>
    <t>西屯一交流道</t>
  </si>
  <si>
    <t>南屯二交流道~西屯二交流道</t>
  </si>
  <si>
    <t>7K+500~9K+500</t>
  </si>
  <si>
    <t>8K+450</t>
  </si>
  <si>
    <t>Ⅱ-II10</t>
  </si>
  <si>
    <t>西屯二交流道</t>
  </si>
  <si>
    <t>西屯二交流道~西屯三交流道</t>
  </si>
  <si>
    <t>9K+500~10K+940</t>
  </si>
  <si>
    <t>9K+780</t>
  </si>
  <si>
    <t>Ⅱ-II11</t>
  </si>
  <si>
    <t>北屯一交流道</t>
  </si>
  <si>
    <t>西屯三交流道~北屯一交流道</t>
  </si>
  <si>
    <t>10K+940~13K+000</t>
  </si>
  <si>
    <t>12K+750</t>
  </si>
  <si>
    <t>Ⅱ-II12</t>
  </si>
  <si>
    <t>中清地下道</t>
  </si>
  <si>
    <t>北屯一交流道~崇德交流道</t>
  </si>
  <si>
    <t>13K+000~16K+987</t>
  </si>
  <si>
    <t>13K+200</t>
  </si>
  <si>
    <t>Ⅱ-II13</t>
  </si>
  <si>
    <t>崇德交流道</t>
  </si>
  <si>
    <t>崇德交流道~潭子交流道</t>
  </si>
  <si>
    <t>16K+987~18K+847</t>
  </si>
  <si>
    <t>16K+850</t>
  </si>
  <si>
    <t>快官系統</t>
  </si>
  <si>
    <t>快官交流道~成功交流道</t>
  </si>
  <si>
    <t>0K+000~1K+650</t>
  </si>
  <si>
    <t>高雄市</t>
  </si>
  <si>
    <t>國道1號~鳳山交流道</t>
    <phoneticPr fontId="1" type="noConversion"/>
  </si>
  <si>
    <t>鳳山交流道~大寮交流道</t>
  </si>
  <si>
    <t>V/C</t>
  </si>
  <si>
    <t>彰化縣</t>
  </si>
  <si>
    <t>Ⅱ-II14</t>
  </si>
  <si>
    <t>潭子交流道</t>
  </si>
  <si>
    <t>潭子交流道~松竹交流道</t>
  </si>
  <si>
    <t>18K+847~22K+750</t>
  </si>
  <si>
    <t>18K+400</t>
  </si>
  <si>
    <t>Ⅱ-II15</t>
  </si>
  <si>
    <t>松竹交流道</t>
  </si>
  <si>
    <t>松竹交流道~太原交流道</t>
  </si>
  <si>
    <t>22K+750~24K+411</t>
  </si>
  <si>
    <t>21K+930</t>
  </si>
  <si>
    <t>編號</t>
    <phoneticPr fontId="1" type="noConversion"/>
  </si>
  <si>
    <t>地點</t>
    <phoneticPr fontId="1" type="noConversion"/>
  </si>
  <si>
    <t>座標(X)</t>
    <phoneticPr fontId="1" type="noConversion"/>
  </si>
  <si>
    <t>座標(Y)</t>
    <phoneticPr fontId="1" type="noConversion"/>
  </si>
  <si>
    <t>車道容量</t>
    <phoneticPr fontId="1" type="noConversion"/>
  </si>
  <si>
    <t>V/C</t>
    <phoneticPr fontId="1" type="noConversion"/>
  </si>
  <si>
    <t>LOS</t>
    <phoneticPr fontId="1" type="noConversion"/>
  </si>
  <si>
    <t>機慢車道</t>
    <phoneticPr fontId="1" type="noConversion"/>
  </si>
  <si>
    <t>台62甲:60km/hr</t>
    <phoneticPr fontId="1" type="noConversion"/>
  </si>
  <si>
    <t>Ⅰ-I32</t>
    <phoneticPr fontId="4" type="noConversion"/>
  </si>
  <si>
    <t>中崙瑪陵</t>
    <phoneticPr fontId="1" type="noConversion"/>
  </si>
  <si>
    <t>1K+800</t>
    <phoneticPr fontId="1" type="noConversion"/>
  </si>
  <si>
    <t>大埔</t>
    <phoneticPr fontId="1" type="noConversion"/>
  </si>
  <si>
    <t>121.69581265</t>
    <phoneticPr fontId="4" type="noConversion"/>
  </si>
  <si>
    <t>25.11764143</t>
    <phoneticPr fontId="4" type="noConversion"/>
  </si>
  <si>
    <t>3K+100</t>
    <phoneticPr fontId="1" type="noConversion"/>
  </si>
  <si>
    <t>自強隧道</t>
    <phoneticPr fontId="4" type="noConversion"/>
  </si>
  <si>
    <t>121.70706145</t>
    <phoneticPr fontId="4" type="noConversion"/>
  </si>
  <si>
    <t>25.09948802</t>
    <phoneticPr fontId="4" type="noConversion"/>
  </si>
  <si>
    <t>6K+400</t>
    <phoneticPr fontId="4" type="noConversion"/>
  </si>
  <si>
    <t>四腳亭隧道</t>
    <phoneticPr fontId="4" type="noConversion"/>
  </si>
  <si>
    <t>121.73646873</t>
    <phoneticPr fontId="4" type="noConversion"/>
  </si>
  <si>
    <t>25.10438981</t>
    <phoneticPr fontId="4" type="noConversion"/>
  </si>
  <si>
    <t>9K+550</t>
    <phoneticPr fontId="4" type="noConversion"/>
  </si>
  <si>
    <t>瑞芳</t>
    <phoneticPr fontId="4" type="noConversion"/>
  </si>
  <si>
    <t>121.77891612</t>
    <phoneticPr fontId="4" type="noConversion"/>
  </si>
  <si>
    <t>25.11034914</t>
    <phoneticPr fontId="4" type="noConversion"/>
  </si>
  <si>
    <t>14K+210</t>
    <phoneticPr fontId="4" type="noConversion"/>
  </si>
  <si>
    <t>龍潭堵隧道</t>
    <phoneticPr fontId="4" type="noConversion"/>
  </si>
  <si>
    <t>121.80670825</t>
    <phoneticPr fontId="4" type="noConversion"/>
  </si>
  <si>
    <t>25.11847753</t>
    <phoneticPr fontId="4" type="noConversion"/>
  </si>
  <si>
    <t>17K+270</t>
    <phoneticPr fontId="4" type="noConversion"/>
  </si>
  <si>
    <t>2號隧道</t>
    <phoneticPr fontId="4" type="noConversion"/>
  </si>
  <si>
    <t>121.77153965</t>
    <phoneticPr fontId="4" type="noConversion"/>
  </si>
  <si>
    <t>25.13350279</t>
    <phoneticPr fontId="4" type="noConversion"/>
  </si>
  <si>
    <t>2K+300</t>
    <phoneticPr fontId="4" type="noConversion"/>
  </si>
  <si>
    <t>3號隧道</t>
    <phoneticPr fontId="4" type="noConversion"/>
  </si>
  <si>
    <t>121.77527962</t>
    <phoneticPr fontId="4" type="noConversion"/>
  </si>
  <si>
    <t>25.11481138</t>
    <phoneticPr fontId="4" type="noConversion"/>
  </si>
  <si>
    <t>5K+000</t>
    <phoneticPr fontId="4" type="noConversion"/>
  </si>
  <si>
    <t>Ⅰ-I40</t>
    <phoneticPr fontId="4" type="noConversion"/>
  </si>
  <si>
    <t>八里交流道</t>
    <phoneticPr fontId="4" type="noConversion"/>
  </si>
  <si>
    <t>25.14648702</t>
    <phoneticPr fontId="4" type="noConversion"/>
  </si>
  <si>
    <t>0K+600</t>
    <phoneticPr fontId="4" type="noConversion"/>
  </si>
  <si>
    <t>Ⅰ-I41</t>
    <phoneticPr fontId="4" type="noConversion"/>
  </si>
  <si>
    <t>觀音山隧道</t>
    <phoneticPr fontId="4" type="noConversion"/>
  </si>
  <si>
    <t>121.40171583</t>
    <phoneticPr fontId="4" type="noConversion"/>
  </si>
  <si>
    <t>25.12933291</t>
    <phoneticPr fontId="4" type="noConversion"/>
  </si>
  <si>
    <t>2K+570</t>
    <phoneticPr fontId="4" type="noConversion"/>
  </si>
  <si>
    <t>Ⅰ-I42</t>
    <phoneticPr fontId="4" type="noConversion"/>
  </si>
  <si>
    <t>五股一交流道</t>
    <phoneticPr fontId="4" type="noConversion"/>
  </si>
  <si>
    <t>121.43423641</t>
    <phoneticPr fontId="4" type="noConversion"/>
  </si>
  <si>
    <t>25.10737777</t>
    <phoneticPr fontId="4" type="noConversion"/>
  </si>
  <si>
    <t>6K+800</t>
    <phoneticPr fontId="4" type="noConversion"/>
  </si>
  <si>
    <t>Ⅰ-I43</t>
    <phoneticPr fontId="4" type="noConversion"/>
  </si>
  <si>
    <t>五股二交流道</t>
    <phoneticPr fontId="4" type="noConversion"/>
  </si>
  <si>
    <t>121.44783693</t>
    <phoneticPr fontId="4" type="noConversion"/>
  </si>
  <si>
    <t>25.08959089</t>
    <phoneticPr fontId="4" type="noConversion"/>
  </si>
  <si>
    <t>10K+200~15K+028</t>
    <phoneticPr fontId="1" type="noConversion"/>
  </si>
  <si>
    <t>10K+700</t>
    <phoneticPr fontId="4" type="noConversion"/>
  </si>
  <si>
    <t>Ⅰ-I44</t>
    <phoneticPr fontId="4" type="noConversion"/>
  </si>
  <si>
    <t>江子翠交流道</t>
    <phoneticPr fontId="4" type="noConversion"/>
  </si>
  <si>
    <t>121.47741565</t>
    <phoneticPr fontId="4" type="noConversion"/>
  </si>
  <si>
    <t>25.05473506</t>
    <phoneticPr fontId="4" type="noConversion"/>
  </si>
  <si>
    <t>15K+028~20K+880</t>
    <phoneticPr fontId="1" type="noConversion"/>
  </si>
  <si>
    <t>15K+900</t>
    <phoneticPr fontId="4" type="noConversion"/>
  </si>
  <si>
    <t>Ⅰ-I45</t>
    <phoneticPr fontId="4" type="noConversion"/>
  </si>
  <si>
    <t>板橋交流道</t>
    <phoneticPr fontId="4" type="noConversion"/>
  </si>
  <si>
    <t>121.47439215</t>
    <phoneticPr fontId="4" type="noConversion"/>
  </si>
  <si>
    <t>25.01417522</t>
    <phoneticPr fontId="4" type="noConversion"/>
  </si>
  <si>
    <t>20K+880~28K+390</t>
    <phoneticPr fontId="1" type="noConversion"/>
  </si>
  <si>
    <t>22K+100</t>
    <phoneticPr fontId="4" type="noConversion"/>
  </si>
  <si>
    <t>Ⅰ-I50</t>
    <phoneticPr fontId="4" type="noConversion"/>
  </si>
  <si>
    <t>新興</t>
    <phoneticPr fontId="4" type="noConversion"/>
  </si>
  <si>
    <t>121.09882553</t>
    <phoneticPr fontId="4" type="noConversion"/>
  </si>
  <si>
    <t>25.00129254</t>
    <phoneticPr fontId="4" type="noConversion"/>
  </si>
  <si>
    <t>5K+600</t>
    <phoneticPr fontId="4" type="noConversion"/>
  </si>
  <si>
    <t>Ⅰ-I50側車道</t>
    <phoneticPr fontId="4" type="noConversion"/>
  </si>
  <si>
    <t>121.10050086</t>
    <phoneticPr fontId="4" type="noConversion"/>
  </si>
  <si>
    <t>25.00005593</t>
    <phoneticPr fontId="4" type="noConversion"/>
  </si>
  <si>
    <t>大潭~北勢
(側車道)</t>
    <phoneticPr fontId="1" type="noConversion"/>
  </si>
  <si>
    <t>Ⅰ-I51</t>
    <phoneticPr fontId="4" type="noConversion"/>
  </si>
  <si>
    <t>高榮</t>
    <phoneticPr fontId="4" type="noConversion"/>
  </si>
  <si>
    <t>121.16740842</t>
    <phoneticPr fontId="4" type="noConversion"/>
  </si>
  <si>
    <t>24.94651563</t>
    <phoneticPr fontId="4" type="noConversion"/>
  </si>
  <si>
    <t>15K+550</t>
    <phoneticPr fontId="4" type="noConversion"/>
  </si>
  <si>
    <t>Ⅰ-I51側車道</t>
    <phoneticPr fontId="4" type="noConversion"/>
  </si>
  <si>
    <t>121.16741912</t>
    <phoneticPr fontId="4" type="noConversion"/>
  </si>
  <si>
    <t>24.94639381</t>
    <phoneticPr fontId="4" type="noConversion"/>
  </si>
  <si>
    <t>北勢~平鎮系統
(側車道)</t>
    <phoneticPr fontId="1" type="noConversion"/>
  </si>
  <si>
    <t>15K+600</t>
    <phoneticPr fontId="4" type="noConversion"/>
  </si>
  <si>
    <t>Ⅰ-I52</t>
    <phoneticPr fontId="4" type="noConversion"/>
  </si>
  <si>
    <t>宋屋</t>
    <phoneticPr fontId="4" type="noConversion"/>
  </si>
  <si>
    <t>121.20011417</t>
    <phoneticPr fontId="4" type="noConversion"/>
  </si>
  <si>
    <t>24.93100528</t>
    <phoneticPr fontId="4" type="noConversion"/>
  </si>
  <si>
    <t>17K+738~20K+700</t>
    <phoneticPr fontId="1" type="noConversion"/>
  </si>
  <si>
    <t>19K+300</t>
    <phoneticPr fontId="4" type="noConversion"/>
  </si>
  <si>
    <t>Ⅰ-I52側車道</t>
    <phoneticPr fontId="4" type="noConversion"/>
  </si>
  <si>
    <t>121.20174025</t>
    <phoneticPr fontId="4" type="noConversion"/>
  </si>
  <si>
    <t>24.93012856</t>
    <phoneticPr fontId="4" type="noConversion"/>
  </si>
  <si>
    <t>平鎮系統~南勢
(側車道)</t>
    <phoneticPr fontId="1" type="noConversion"/>
  </si>
  <si>
    <t>19K+400</t>
    <phoneticPr fontId="4" type="noConversion"/>
  </si>
  <si>
    <t>121.22981452</t>
    <phoneticPr fontId="4" type="noConversion"/>
  </si>
  <si>
    <t>24.90787171</t>
    <phoneticPr fontId="4" type="noConversion"/>
  </si>
  <si>
    <t>121.23090827</t>
    <phoneticPr fontId="4" type="noConversion"/>
  </si>
  <si>
    <t>24.90623557</t>
    <phoneticPr fontId="4" type="noConversion"/>
  </si>
  <si>
    <t>南勢~東勢
(側車道)</t>
    <phoneticPr fontId="1" type="noConversion"/>
  </si>
  <si>
    <t>121.23647672</t>
    <phoneticPr fontId="4" type="noConversion"/>
  </si>
  <si>
    <t>24.90182291</t>
    <phoneticPr fontId="4" type="noConversion"/>
  </si>
  <si>
    <t>121.25126758</t>
    <phoneticPr fontId="4" type="noConversion"/>
  </si>
  <si>
    <t>24.89884369</t>
    <phoneticPr fontId="4" type="noConversion"/>
  </si>
  <si>
    <t>東勢~大溪
(側車道)</t>
    <phoneticPr fontId="1" type="noConversion"/>
  </si>
  <si>
    <t>Ⅰ-I55</t>
    <phoneticPr fontId="4" type="noConversion"/>
  </si>
  <si>
    <t>Ⅰ-I56</t>
    <phoneticPr fontId="4" type="noConversion"/>
  </si>
  <si>
    <t>Ⅰ-I57</t>
    <phoneticPr fontId="4" type="noConversion"/>
  </si>
  <si>
    <t>新竹一交流道~新竹二交流道</t>
    <phoneticPr fontId="1" type="noConversion"/>
  </si>
  <si>
    <t>Ⅰ-I58</t>
    <phoneticPr fontId="4" type="noConversion"/>
  </si>
  <si>
    <t>新竹二交流道~頭前溪橋</t>
    <phoneticPr fontId="1" type="noConversion"/>
  </si>
  <si>
    <t>Ⅰ-I59</t>
    <phoneticPr fontId="4" type="noConversion"/>
  </si>
  <si>
    <t>Ⅰ-I60</t>
    <phoneticPr fontId="4" type="noConversion"/>
  </si>
  <si>
    <t>Ⅰ-I61</t>
    <phoneticPr fontId="4" type="noConversion"/>
  </si>
  <si>
    <t>Ⅰ-I62</t>
    <phoneticPr fontId="4" type="noConversion"/>
  </si>
  <si>
    <t>竹東交流道~台3線交岔路口</t>
    <phoneticPr fontId="1" type="noConversion"/>
  </si>
  <si>
    <t>台68甲線</t>
    <phoneticPr fontId="1" type="noConversion"/>
  </si>
  <si>
    <t>Ⅰ-I63</t>
    <phoneticPr fontId="4" type="noConversion"/>
  </si>
  <si>
    <t>竹東</t>
    <phoneticPr fontId="4" type="noConversion"/>
  </si>
  <si>
    <t>121.07454143</t>
    <phoneticPr fontId="4" type="noConversion"/>
  </si>
  <si>
    <t>24.75579173</t>
    <phoneticPr fontId="4" type="noConversion"/>
  </si>
  <si>
    <t>台68線交岔路口~竹東</t>
    <phoneticPr fontId="1" type="noConversion"/>
  </si>
  <si>
    <t>0K+000~0K+987</t>
    <phoneticPr fontId="4" type="noConversion"/>
  </si>
  <si>
    <t>0K+050</t>
    <phoneticPr fontId="1" type="noConversion"/>
  </si>
  <si>
    <t>苗栗縣</t>
  </si>
  <si>
    <t>台72線</t>
  </si>
  <si>
    <t>Ⅱ-I99</t>
  </si>
  <si>
    <t>後龍段</t>
  </si>
  <si>
    <t>後龍~造橋</t>
  </si>
  <si>
    <t>6K+562~0K+000</t>
  </si>
  <si>
    <t>2K+910</t>
  </si>
  <si>
    <t>Ⅱ-II00</t>
  </si>
  <si>
    <t>頭屋段</t>
  </si>
  <si>
    <t>造橋~公館</t>
  </si>
  <si>
    <t>15K+747~6K+562</t>
  </si>
  <si>
    <t>10K+700</t>
  </si>
  <si>
    <t xml:space="preserve">台72線 </t>
  </si>
  <si>
    <t>Ⅱ-II01</t>
  </si>
  <si>
    <t>龜山橋段</t>
  </si>
  <si>
    <t>公館~銅鑼</t>
  </si>
  <si>
    <t>20K+786~15K+747</t>
  </si>
  <si>
    <t>16K+350</t>
  </si>
  <si>
    <t>Ⅱ-II02</t>
  </si>
  <si>
    <t>中平段</t>
  </si>
  <si>
    <t>銅鑼~石圍牆</t>
  </si>
  <si>
    <t>25K+000~20K+786</t>
  </si>
  <si>
    <t>21K+120</t>
  </si>
  <si>
    <t>Ⅱ-II03</t>
  </si>
  <si>
    <t>汶水段</t>
  </si>
  <si>
    <t>石圍牆~獅潭</t>
  </si>
  <si>
    <t>30K+798~25K+000</t>
  </si>
  <si>
    <t>30K+600</t>
  </si>
  <si>
    <t>Ⅱ-II04</t>
    <phoneticPr fontId="4" type="noConversion"/>
  </si>
  <si>
    <t>Ⅱ-II04
匝道1</t>
    <phoneticPr fontId="4" type="noConversion"/>
  </si>
  <si>
    <t>入口匝道</t>
    <phoneticPr fontId="4" type="noConversion"/>
  </si>
  <si>
    <t>入口匝道</t>
    <phoneticPr fontId="4" type="noConversion"/>
  </si>
  <si>
    <t>0K+600</t>
  </si>
  <si>
    <t>Ⅱ-II04
匝道2</t>
    <phoneticPr fontId="1" type="noConversion"/>
  </si>
  <si>
    <t>快官系統
0K+600</t>
    <phoneticPr fontId="1" type="noConversion"/>
  </si>
  <si>
    <t>入口匝道</t>
  </si>
  <si>
    <t>Ⅱ-II05
匝道</t>
  </si>
  <si>
    <t>1K+900</t>
  </si>
  <si>
    <t>筏子溪橋~高鐵台中交流道</t>
    <phoneticPr fontId="1" type="noConversion"/>
  </si>
  <si>
    <t>2K+500~4K+500</t>
    <phoneticPr fontId="1" type="noConversion"/>
  </si>
  <si>
    <t>Ⅱ-II06
匝道</t>
  </si>
  <si>
    <t>筏子溪橋~高鐵台中交流道</t>
  </si>
  <si>
    <t>2K+500~4K+500</t>
  </si>
  <si>
    <t>4K+100</t>
  </si>
  <si>
    <t>台74線</t>
    <phoneticPr fontId="1" type="noConversion"/>
  </si>
  <si>
    <t>高鐵台中交流道~南屯一交流道</t>
    <phoneticPr fontId="1" type="noConversion"/>
  </si>
  <si>
    <t>4K+500~5K+500</t>
    <phoneticPr fontId="1" type="noConversion"/>
  </si>
  <si>
    <t>Ⅱ-II07
匝道</t>
  </si>
  <si>
    <t>4K+500~5K+500</t>
  </si>
  <si>
    <t>出口匝道</t>
  </si>
  <si>
    <t>5K+250</t>
  </si>
  <si>
    <t>Ⅱ-II08
匝道</t>
  </si>
  <si>
    <t>7K+450</t>
  </si>
  <si>
    <t>Ⅱ-II09
匝道</t>
  </si>
  <si>
    <t>9K+200</t>
  </si>
  <si>
    <t>Ⅱ-II10
匝道</t>
  </si>
  <si>
    <t xml:space="preserve"> </t>
  </si>
  <si>
    <t>9K+900</t>
  </si>
  <si>
    <t>Ⅱ-II11
匝道</t>
  </si>
  <si>
    <t>12K+650</t>
  </si>
  <si>
    <t>Ⅱ-II12
匝道</t>
  </si>
  <si>
    <t>13K+300</t>
  </si>
  <si>
    <t>Ⅱ-II13
匝道</t>
  </si>
  <si>
    <t>17K+550</t>
  </si>
  <si>
    <t>Ⅱ-II14
匝道</t>
  </si>
  <si>
    <t>潭子交流道
19K+400</t>
    <phoneticPr fontId="1" type="noConversion"/>
  </si>
  <si>
    <t>潭子交流道~松竹交流道</t>
    <phoneticPr fontId="1" type="noConversion"/>
  </si>
  <si>
    <t>東</t>
    <phoneticPr fontId="4" type="noConversion"/>
  </si>
  <si>
    <t>出口匝道</t>
    <phoneticPr fontId="4" type="noConversion"/>
  </si>
  <si>
    <t>19K+400</t>
  </si>
  <si>
    <t>西</t>
    <phoneticPr fontId="4" type="noConversion"/>
  </si>
  <si>
    <t>Ⅱ-II15
匝道</t>
  </si>
  <si>
    <t>松竹交流道
22K+850</t>
    <phoneticPr fontId="1" type="noConversion"/>
  </si>
  <si>
    <t>Ⅱ-II16</t>
  </si>
  <si>
    <t>太原交流道</t>
  </si>
  <si>
    <t>太原交流道~大里一交流道</t>
  </si>
  <si>
    <t>24K+411~30K+137</t>
  </si>
  <si>
    <t>24K+700</t>
  </si>
  <si>
    <t>Ⅱ-II16
匝道</t>
  </si>
  <si>
    <t>24K+950</t>
  </si>
  <si>
    <t>入口匝道</t>
    <phoneticPr fontId="4" type="noConversion"/>
  </si>
  <si>
    <t>出口匝道</t>
    <phoneticPr fontId="4" type="noConversion"/>
  </si>
  <si>
    <t>台74線</t>
    <phoneticPr fontId="1" type="noConversion"/>
  </si>
  <si>
    <t>Ⅱ-II17</t>
  </si>
  <si>
    <t>大里二交流道</t>
  </si>
  <si>
    <t>大里一交流道~霧峰交流道</t>
    <phoneticPr fontId="1" type="noConversion"/>
  </si>
  <si>
    <t>30K+137~39K+235</t>
    <phoneticPr fontId="1" type="noConversion"/>
  </si>
  <si>
    <t>33K+200</t>
  </si>
  <si>
    <t>Ⅱ-II17
匝道</t>
  </si>
  <si>
    <t>120.68481973</t>
  </si>
  <si>
    <t>24.09146827</t>
  </si>
  <si>
    <t>大里一交流道~霧峰交流道</t>
  </si>
  <si>
    <t>30K+137~39K+235</t>
  </si>
  <si>
    <t>33K+250</t>
  </si>
  <si>
    <t>入口匝道</t>
    <phoneticPr fontId="4" type="noConversion"/>
  </si>
  <si>
    <t>台76線</t>
  </si>
  <si>
    <t>Ⅱ-II21</t>
    <phoneticPr fontId="4" type="noConversion"/>
  </si>
  <si>
    <t>福興交流道</t>
  </si>
  <si>
    <t>芳苑~埔鹽</t>
  </si>
  <si>
    <t>0K+000~13K+000</t>
  </si>
  <si>
    <t>11K+940</t>
  </si>
  <si>
    <t>Ⅱ-II21入口
匝道</t>
    <phoneticPr fontId="4" type="noConversion"/>
  </si>
  <si>
    <t>出口匝道</t>
    <phoneticPr fontId="4" type="noConversion"/>
  </si>
  <si>
    <t>Ⅱ-II22</t>
    <phoneticPr fontId="4" type="noConversion"/>
  </si>
  <si>
    <t>埔鹽系統交流道</t>
  </si>
  <si>
    <t>埔鹽~埔心</t>
  </si>
  <si>
    <t>13K+000~19K+000</t>
  </si>
  <si>
    <t>15K+000</t>
  </si>
  <si>
    <t>Ⅱ-II22入口
匝道1</t>
    <phoneticPr fontId="4" type="noConversion"/>
  </si>
  <si>
    <t>入口匝道</t>
    <phoneticPr fontId="4" type="noConversion"/>
  </si>
  <si>
    <t>Ⅱ-II22入口
匝道2</t>
    <phoneticPr fontId="4" type="noConversion"/>
  </si>
  <si>
    <t>入口匝道</t>
    <phoneticPr fontId="4" type="noConversion"/>
  </si>
  <si>
    <t>入口匝道</t>
    <phoneticPr fontId="4" type="noConversion"/>
  </si>
  <si>
    <t>Ⅱ-II23</t>
    <phoneticPr fontId="4" type="noConversion"/>
  </si>
  <si>
    <t>埔心交流道</t>
  </si>
  <si>
    <t>埔心~員林</t>
  </si>
  <si>
    <t>19K+000~22K+200</t>
  </si>
  <si>
    <t>19K+200</t>
  </si>
  <si>
    <t>Ⅱ-II23入口
匝道</t>
    <phoneticPr fontId="4" type="noConversion"/>
  </si>
  <si>
    <t>台76線</t>
    <phoneticPr fontId="4" type="noConversion"/>
  </si>
  <si>
    <t>Ⅱ-II24</t>
    <phoneticPr fontId="4" type="noConversion"/>
  </si>
  <si>
    <t>員林交流道</t>
    <phoneticPr fontId="4" type="noConversion"/>
  </si>
  <si>
    <t>員林~林厝</t>
  </si>
  <si>
    <t>22K+200~26K+100</t>
  </si>
  <si>
    <t>22K+200</t>
    <phoneticPr fontId="4" type="noConversion"/>
  </si>
  <si>
    <t>Ⅱ-II24
入口
匝道</t>
    <phoneticPr fontId="4" type="noConversion"/>
  </si>
  <si>
    <t>員林交流道</t>
  </si>
  <si>
    <t>22K+200</t>
  </si>
  <si>
    <t>彰化縣</t>
    <phoneticPr fontId="4" type="noConversion"/>
  </si>
  <si>
    <t>台76線</t>
    <phoneticPr fontId="4" type="noConversion"/>
  </si>
  <si>
    <t>Ⅱ-II25</t>
    <phoneticPr fontId="4" type="noConversion"/>
  </si>
  <si>
    <t>林厝交流道</t>
    <phoneticPr fontId="4" type="noConversion"/>
  </si>
  <si>
    <t>林厝~中興</t>
  </si>
  <si>
    <t>26K+100~32K+600</t>
  </si>
  <si>
    <t>26K+100</t>
    <phoneticPr fontId="4" type="noConversion"/>
  </si>
  <si>
    <t>26K+100</t>
    <phoneticPr fontId="4" type="noConversion"/>
  </si>
  <si>
    <t>Ⅱ-II25入口
匝道</t>
    <phoneticPr fontId="4" type="noConversion"/>
  </si>
  <si>
    <t>台78線</t>
  </si>
  <si>
    <t>V-I25</t>
    <phoneticPr fontId="4" type="noConversion"/>
  </si>
  <si>
    <t>快速公路8K+040</t>
  </si>
  <si>
    <t>台西~東勢</t>
  </si>
  <si>
    <t>0K+000~15K+262</t>
  </si>
  <si>
    <t>V-I26</t>
    <phoneticPr fontId="4" type="noConversion"/>
  </si>
  <si>
    <t>快速公路15K+300</t>
  </si>
  <si>
    <t>東勢~虎尾</t>
  </si>
  <si>
    <t>15K+262~25K+417</t>
  </si>
  <si>
    <t>V-I27</t>
  </si>
  <si>
    <t>快速公路29K+450</t>
  </si>
  <si>
    <t>虎尾~斗南</t>
  </si>
  <si>
    <t>25K+417~30K+400</t>
  </si>
  <si>
    <t>V-I28</t>
  </si>
  <si>
    <t>快速公路38K+800</t>
  </si>
  <si>
    <t>斗南~斗六</t>
  </si>
  <si>
    <t>30K+400~39K+400</t>
  </si>
  <si>
    <t>V-I29</t>
  </si>
  <si>
    <t>快速公路40K+050</t>
  </si>
  <si>
    <t>斗六~古坑</t>
  </si>
  <si>
    <t>39K+400~42K+879</t>
  </si>
  <si>
    <t>V-I30</t>
  </si>
  <si>
    <t>東石大橋</t>
  </si>
  <si>
    <t>東石大橋~朴子</t>
  </si>
  <si>
    <t>3K+600~11K+500</t>
  </si>
  <si>
    <t>3K+650</t>
  </si>
  <si>
    <t>V-I31</t>
  </si>
  <si>
    <t>朴子</t>
  </si>
  <si>
    <t>朴子~馬稠後</t>
  </si>
  <si>
    <t>11K+500~13K+800</t>
  </si>
  <si>
    <t>11K+700</t>
  </si>
  <si>
    <t>V-I32</t>
  </si>
  <si>
    <t>後寮</t>
  </si>
  <si>
    <t>馬稠後~中山高交流道</t>
  </si>
  <si>
    <t>13K+800~22K+530</t>
  </si>
  <si>
    <t>19K+000</t>
  </si>
  <si>
    <t>V-I33</t>
  </si>
  <si>
    <t>中庄</t>
  </si>
  <si>
    <t>中山高交流道~檳榔樹角</t>
  </si>
  <si>
    <t>22K+530~32K+000</t>
  </si>
  <si>
    <t>31K+900</t>
  </si>
  <si>
    <t>V-I34</t>
  </si>
  <si>
    <t>檳榔樹角</t>
  </si>
  <si>
    <t>檳榔樹角~溪底寮</t>
  </si>
  <si>
    <t>32K+000~34K+200</t>
  </si>
  <si>
    <t>33K+100</t>
  </si>
  <si>
    <t>台南市</t>
  </si>
  <si>
    <t>V-I48</t>
  </si>
  <si>
    <t>北門交流道</t>
  </si>
  <si>
    <t>起點~學甲交流道</t>
  </si>
  <si>
    <t>0K+000~8K+640</t>
  </si>
  <si>
    <t>1K+200</t>
  </si>
  <si>
    <t>V-I35</t>
  </si>
  <si>
    <t>學甲交流道</t>
  </si>
  <si>
    <t>學甲交流道~國一</t>
  </si>
  <si>
    <t>8K+640~13K+981</t>
  </si>
  <si>
    <t>8K+700</t>
  </si>
  <si>
    <t>V-I36</t>
  </si>
  <si>
    <t>西庄交流道</t>
  </si>
  <si>
    <t>國一~台一</t>
  </si>
  <si>
    <t>13K+981~26K+462</t>
    <phoneticPr fontId="1" type="noConversion"/>
  </si>
  <si>
    <t>21K+200</t>
  </si>
  <si>
    <t>V-I37</t>
  </si>
  <si>
    <t>大內交流道</t>
  </si>
  <si>
    <t>台一~走馬瀨</t>
  </si>
  <si>
    <t>26K+462~37K+800</t>
  </si>
  <si>
    <t>32K+000</t>
  </si>
  <si>
    <t>V-I38</t>
  </si>
  <si>
    <t>玉豐大橋</t>
  </si>
  <si>
    <t>走馬瀨~玉井</t>
  </si>
  <si>
    <t>37K+800~41K+780</t>
  </si>
  <si>
    <t>40K+470</t>
  </si>
  <si>
    <t>V-I39</t>
  </si>
  <si>
    <t>明興路上方</t>
    <phoneticPr fontId="12" type="noConversion"/>
  </si>
  <si>
    <t>台17線~灣裡交流道</t>
  </si>
  <si>
    <t>0K+000~2K+000</t>
  </si>
  <si>
    <t>0K+550</t>
  </si>
  <si>
    <t>V-I40</t>
  </si>
  <si>
    <t>路橋下</t>
  </si>
  <si>
    <t>灣裡交流道~台南交流道</t>
  </si>
  <si>
    <t>2K+000~5K+300</t>
  </si>
  <si>
    <t>3K+700</t>
  </si>
  <si>
    <t>V-I41</t>
  </si>
  <si>
    <t>鋼拱橋</t>
  </si>
  <si>
    <t>台南交流道~仁德系統交流道</t>
  </si>
  <si>
    <t>5K+300~8K+400</t>
  </si>
  <si>
    <t>6K+000</t>
  </si>
  <si>
    <t>V-I42</t>
  </si>
  <si>
    <t>農路高架橋</t>
  </si>
  <si>
    <t>仁德系統交流道~大潭交流道</t>
  </si>
  <si>
    <t>8K+400~11K+600</t>
  </si>
  <si>
    <t>10K+600</t>
  </si>
  <si>
    <t>V-I43</t>
  </si>
  <si>
    <t>21號橋</t>
  </si>
  <si>
    <t>大潭交流道~歸仁交流道</t>
  </si>
  <si>
    <t>11K+600~16K+600</t>
  </si>
  <si>
    <t>14K+800</t>
  </si>
  <si>
    <t>V-I44</t>
  </si>
  <si>
    <t>關廟端加油站</t>
  </si>
  <si>
    <t>歸仁交流道~關廟</t>
  </si>
  <si>
    <t>16K+600~18K+900</t>
  </si>
  <si>
    <t>18K+700</t>
  </si>
  <si>
    <t>Ⅲ-I10</t>
    <phoneticPr fontId="4" type="noConversion"/>
  </si>
  <si>
    <t>五甲交流道</t>
    <phoneticPr fontId="4" type="noConversion"/>
  </si>
  <si>
    <t>0K+000~2K+154</t>
    <phoneticPr fontId="1" type="noConversion"/>
  </si>
  <si>
    <t>1K+400</t>
    <phoneticPr fontId="4" type="noConversion"/>
  </si>
  <si>
    <t>Ⅲ-I11</t>
    <phoneticPr fontId="4" type="noConversion"/>
  </si>
  <si>
    <t>鳳山交流道</t>
    <phoneticPr fontId="4" type="noConversion"/>
  </si>
  <si>
    <t>2K+154~7K+048</t>
    <phoneticPr fontId="1" type="noConversion"/>
  </si>
  <si>
    <t>5K+000</t>
    <phoneticPr fontId="4" type="noConversion"/>
  </si>
  <si>
    <t>Ⅲ-I12</t>
    <phoneticPr fontId="4" type="noConversion"/>
  </si>
  <si>
    <t>大寮交流道</t>
    <phoneticPr fontId="4" type="noConversion"/>
  </si>
  <si>
    <t>7K+048~9K+741</t>
    <phoneticPr fontId="1" type="noConversion"/>
  </si>
  <si>
    <t>7K+700</t>
    <phoneticPr fontId="4" type="noConversion"/>
  </si>
  <si>
    <t>Ⅲ-I13</t>
    <phoneticPr fontId="4" type="noConversion"/>
  </si>
  <si>
    <t>大發交流道</t>
    <phoneticPr fontId="4" type="noConversion"/>
  </si>
  <si>
    <t>大發交流道~萬丹交流道</t>
  </si>
  <si>
    <t>9K+741~15K+143</t>
  </si>
  <si>
    <t>11K+700</t>
    <phoneticPr fontId="4" type="noConversion"/>
  </si>
  <si>
    <t>屏東縣</t>
  </si>
  <si>
    <t>Ⅲ-I14</t>
    <phoneticPr fontId="4" type="noConversion"/>
  </si>
  <si>
    <t>潮州</t>
    <phoneticPr fontId="4" type="noConversion"/>
  </si>
  <si>
    <t>萬丹交流道~竹田</t>
  </si>
  <si>
    <t>15K+143~22K+383</t>
  </si>
  <si>
    <t>20K+000</t>
    <phoneticPr fontId="4" type="noConversion"/>
  </si>
  <si>
    <t>車道容量</t>
    <phoneticPr fontId="1" type="noConversion"/>
  </si>
  <si>
    <t>V/C</t>
    <phoneticPr fontId="1" type="noConversion"/>
  </si>
  <si>
    <t>LOS</t>
    <phoneticPr fontId="1" type="noConversion"/>
  </si>
  <si>
    <t>機慢車道</t>
    <phoneticPr fontId="1" type="noConversion"/>
  </si>
  <si>
    <t>Ⅰ-I46</t>
    <phoneticPr fontId="4" type="noConversion"/>
  </si>
  <si>
    <t>泰山交流道</t>
    <phoneticPr fontId="4" type="noConversion"/>
  </si>
  <si>
    <t>121.44223615</t>
    <phoneticPr fontId="4" type="noConversion"/>
  </si>
  <si>
    <t>25.05488585</t>
    <phoneticPr fontId="4" type="noConversion"/>
  </si>
  <si>
    <t>0K+000~1K+825</t>
    <phoneticPr fontId="1" type="noConversion"/>
  </si>
  <si>
    <t>1K+350</t>
    <phoneticPr fontId="4" type="noConversion"/>
  </si>
  <si>
    <t>Ⅰ-I47</t>
    <phoneticPr fontId="4" type="noConversion"/>
  </si>
  <si>
    <t>新莊二交流道</t>
    <phoneticPr fontId="4" type="noConversion"/>
  </si>
  <si>
    <t>121.44209486</t>
    <phoneticPr fontId="4" type="noConversion"/>
  </si>
  <si>
    <t>25.03311651</t>
    <phoneticPr fontId="4" type="noConversion"/>
  </si>
  <si>
    <t>新莊一交流道~板橋一交流道</t>
  </si>
  <si>
    <t>1K+825~5K+350</t>
    <phoneticPr fontId="1" type="noConversion"/>
  </si>
  <si>
    <t>3K+800</t>
    <phoneticPr fontId="4" type="noConversion"/>
  </si>
  <si>
    <t>Ⅰ-I48</t>
    <phoneticPr fontId="4" type="noConversion"/>
  </si>
  <si>
    <t>板橋二交流道</t>
    <phoneticPr fontId="4" type="noConversion"/>
  </si>
  <si>
    <t>121.44809643</t>
    <phoneticPr fontId="4" type="noConversion"/>
  </si>
  <si>
    <t>24.99645865</t>
    <phoneticPr fontId="4" type="noConversion"/>
  </si>
  <si>
    <t>板橋一交流道~土城一交流道</t>
  </si>
  <si>
    <t>5K+350~10K+706</t>
    <phoneticPr fontId="1" type="noConversion"/>
  </si>
  <si>
    <t>8K+300</t>
    <phoneticPr fontId="4" type="noConversion"/>
  </si>
  <si>
    <t>Ⅰ-I49</t>
    <phoneticPr fontId="4" type="noConversion"/>
  </si>
  <si>
    <t>土城交流道</t>
    <phoneticPr fontId="4" type="noConversion"/>
  </si>
  <si>
    <t>121.43248546</t>
    <phoneticPr fontId="4" type="noConversion"/>
  </si>
  <si>
    <t>24.96654283</t>
    <phoneticPr fontId="4" type="noConversion"/>
  </si>
  <si>
    <t>土城一交流道~土城</t>
    <phoneticPr fontId="1" type="noConversion"/>
  </si>
  <si>
    <t>10K+706~12K+357</t>
    <phoneticPr fontId="1" type="noConversion"/>
  </si>
  <si>
    <t>12K+150</t>
    <phoneticPr fontId="4" type="noConversion"/>
  </si>
  <si>
    <t>總計</t>
    <phoneticPr fontId="1" type="noConversion"/>
  </si>
  <si>
    <t>新北市</t>
    <phoneticPr fontId="1" type="noConversion"/>
  </si>
  <si>
    <t>三重交流道~板橋交流道</t>
    <phoneticPr fontId="1" type="noConversion"/>
  </si>
  <si>
    <t>路線</t>
    <phoneticPr fontId="1" type="noConversion"/>
  </si>
  <si>
    <t>潭子交流道~松竹交流道</t>
    <phoneticPr fontId="1" type="noConversion"/>
  </si>
  <si>
    <t>麥寮~五港</t>
    <phoneticPr fontId="1" type="noConversion"/>
  </si>
  <si>
    <t>嘉南大橋~北門交流道</t>
    <phoneticPr fontId="1" type="noConversion"/>
  </si>
  <si>
    <t>139線交岔路口~和美</t>
    <phoneticPr fontId="1" type="noConversion"/>
  </si>
  <si>
    <t>洋厝交流道~鹿港交流道</t>
    <phoneticPr fontId="1" type="noConversion"/>
  </si>
  <si>
    <t>鹿港交流道~福興交流道</t>
    <phoneticPr fontId="1" type="noConversion"/>
  </si>
  <si>
    <t>大城交流道~西濱大橋南端</t>
    <phoneticPr fontId="1" type="noConversion"/>
  </si>
  <si>
    <t>北門交流道~三寮灣交流道</t>
    <phoneticPr fontId="1" type="noConversion"/>
  </si>
  <si>
    <t>崎頂~大山</t>
    <phoneticPr fontId="1" type="noConversion"/>
  </si>
  <si>
    <t>鳳鼻隧道北端～香山</t>
    <phoneticPr fontId="1" type="noConversion"/>
  </si>
  <si>
    <t>66K+664~78K+000</t>
    <phoneticPr fontId="1" type="noConversion"/>
  </si>
  <si>
    <t>283K+700~288K+700</t>
    <phoneticPr fontId="1" type="noConversion"/>
  </si>
  <si>
    <t>279K+423~283K+700</t>
    <phoneticPr fontId="1" type="noConversion"/>
  </si>
  <si>
    <t>五股一交流道~三重交流道</t>
    <phoneticPr fontId="1" type="noConversion"/>
  </si>
  <si>
    <t>五股端~新莊一交流道</t>
    <phoneticPr fontId="1" type="noConversion"/>
  </si>
  <si>
    <t>平鎮系統~南勢</t>
    <phoneticPr fontId="1" type="noConversion"/>
  </si>
  <si>
    <t>北勢~平鎮系統</t>
    <phoneticPr fontId="1" type="noConversion"/>
  </si>
  <si>
    <t>大華系統交流道~暖暖交流道</t>
    <phoneticPr fontId="1" type="noConversion"/>
  </si>
  <si>
    <t>暖暖交流道~四腳亭交流道</t>
    <phoneticPr fontId="1" type="noConversion"/>
  </si>
  <si>
    <t>0K+000~1K+650</t>
    <phoneticPr fontId="1" type="noConversion"/>
  </si>
  <si>
    <t>北屯一交流道~崇德交流道</t>
    <phoneticPr fontId="1" type="noConversion"/>
  </si>
  <si>
    <t>大寮交流道~大發交流道</t>
    <phoneticPr fontId="1" type="noConversion"/>
  </si>
  <si>
    <t xml:space="preserve">&lt; </t>
  </si>
  <si>
    <t>≦</t>
  </si>
  <si>
    <t>U</t>
  </si>
  <si>
    <t>台61甲</t>
  </si>
  <si>
    <t>績效指標U(公里/小時)</t>
    <phoneticPr fontId="1" type="noConversion"/>
  </si>
  <si>
    <t>績效指標V/C比</t>
  </si>
  <si>
    <t>U(公里/小時)=平均速率-速限</t>
    <phoneticPr fontId="1" type="noConversion"/>
  </si>
  <si>
    <t>總計</t>
    <phoneticPr fontId="1" type="noConversion"/>
  </si>
  <si>
    <t>(2011年版本)</t>
    <phoneticPr fontId="1" type="noConversion"/>
  </si>
  <si>
    <t>表 11.4非阻斷性車流路段之服務水準劃分標準</t>
    <phoneticPr fontId="1" type="noConversion"/>
  </si>
  <si>
    <t>總長統計</t>
    <phoneticPr fontId="1" type="noConversion"/>
  </si>
  <si>
    <t>調查點個數</t>
    <phoneticPr fontId="1" type="noConversion"/>
  </si>
  <si>
    <t>free speed</t>
    <phoneticPr fontId="1" type="noConversion"/>
  </si>
  <si>
    <t>capacity</t>
    <phoneticPr fontId="1" type="noConversion"/>
  </si>
  <si>
    <t>臨界速率</t>
    <phoneticPr fontId="1" type="noConversion"/>
  </si>
  <si>
    <t>LOS</t>
    <phoneticPr fontId="1" type="noConversion"/>
  </si>
  <si>
    <t>績效指標V/C比</t>
    <phoneticPr fontId="1" type="noConversion"/>
  </si>
  <si>
    <t>A</t>
    <phoneticPr fontId="1" type="noConversion"/>
  </si>
  <si>
    <t>&lt;</t>
    <phoneticPr fontId="1" type="noConversion"/>
  </si>
  <si>
    <t>台61</t>
    <phoneticPr fontId="1" type="noConversion"/>
  </si>
  <si>
    <t>B</t>
    <phoneticPr fontId="1" type="noConversion"/>
  </si>
  <si>
    <t>C</t>
    <phoneticPr fontId="1" type="noConversion"/>
  </si>
  <si>
    <t>台61支線</t>
    <phoneticPr fontId="1" type="noConversion"/>
  </si>
  <si>
    <t>不含匝道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</si>
  <si>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</si>
  <si>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</si>
  <si>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</si>
  <si>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修訂</t>
    <phoneticPr fontId="1" type="noConversion"/>
  </si>
  <si>
    <t>表 11.10 非阻斷性車流路段之服務水準劃分標準</t>
    <phoneticPr fontId="1" type="noConversion"/>
  </si>
  <si>
    <t>服務水準等級</t>
    <phoneticPr fontId="1" type="noConversion"/>
  </si>
  <si>
    <t>績效指標U(公里/小時)</t>
    <phoneticPr fontId="1" type="noConversion"/>
  </si>
  <si>
    <t>台68線</t>
    <phoneticPr fontId="1" type="noConversion"/>
  </si>
  <si>
    <t>V/C</t>
    <phoneticPr fontId="1" type="noConversion"/>
  </si>
  <si>
    <t>台72線</t>
    <phoneticPr fontId="1" type="noConversion"/>
  </si>
  <si>
    <t>台74線</t>
    <phoneticPr fontId="1" type="noConversion"/>
  </si>
  <si>
    <t>台74甲線</t>
    <phoneticPr fontId="1" type="noConversion"/>
  </si>
  <si>
    <t>台76線</t>
    <phoneticPr fontId="1" type="noConversion"/>
  </si>
  <si>
    <t>U(公里/小時)=平均速率-速限</t>
    <phoneticPr fontId="1" type="noConversion"/>
  </si>
  <si>
    <t>台78線</t>
    <phoneticPr fontId="1" type="noConversion"/>
  </si>
  <si>
    <t>公總用PCE</t>
    <phoneticPr fontId="1" type="noConversion"/>
  </si>
  <si>
    <r>
      <rPr>
        <sz val="12"/>
        <color theme="1"/>
        <rFont val="標楷體"/>
        <family val="4"/>
        <charset val="136"/>
      </rPr>
      <t xml:space="preserve">速限
</t>
    </r>
    <r>
      <rPr>
        <sz val="12"/>
        <color theme="1"/>
        <rFont val="Times New Roman"/>
        <family val="1"/>
      </rPr>
      <t>(km/hr)</t>
    </r>
    <phoneticPr fontId="1" type="noConversion"/>
  </si>
  <si>
    <t>U</t>
    <phoneticPr fontId="1" type="noConversion"/>
  </si>
  <si>
    <t>U</t>
    <phoneticPr fontId="1" type="noConversion"/>
  </si>
  <si>
    <t>平均速率</t>
    <phoneticPr fontId="1" type="noConversion"/>
  </si>
  <si>
    <t>芳苑交流道~大城交流道</t>
  </si>
  <si>
    <t>應補VD資料</t>
    <phoneticPr fontId="1" type="noConversion"/>
  </si>
  <si>
    <t>芳苑至大城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</si>
</sst>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0.0"/>
    <numFmt numFmtId="177" formatCode="0.000"/>
    <numFmt numFmtId="178" formatCode="0_ "/>
    <numFmt numFmtId="179" formatCode="m&quot;月&quot;d&quot;日&quot;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9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 applyBorder="0"/>
    <xf numFmtId="43" fontId="13" fillId="0" borderId="0" applyFont="0" applyFill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applyNumberFormat="1" applyFont="1" applyBorder="1">
      <alignment vertical="center"/>
    </xf>
    <xf numFmtId="177" fontId="2" fillId="0" borderId="0" xfId="0" applyNumberFormat="1" applyFont="1" applyBorder="1">
      <alignment vertical="center"/>
    </xf>
    <xf numFmtId="1" fontId="2" fillId="0" borderId="0" xfId="0" applyNumberFormat="1" applyFont="1">
      <alignment vertical="center"/>
    </xf>
    <xf numFmtId="38" fontId="3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77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5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7" xfId="0" applyBorder="1">
      <alignment vertical="center"/>
    </xf>
    <xf numFmtId="0" fontId="0" fillId="6" borderId="1" xfId="0" applyFill="1" applyBorder="1">
      <alignment vertical="center"/>
    </xf>
    <xf numFmtId="0" fontId="0" fillId="0" borderId="3" xfId="0" applyBorder="1" applyAlignment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3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43" fontId="6" fillId="2" borderId="9" xfId="2" applyFont="1" applyFill="1" applyBorder="1" applyAlignment="1">
      <alignment vertical="center"/>
    </xf>
    <xf numFmtId="43" fontId="6" fillId="2" borderId="11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17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shrinkToFit="1"/>
    </xf>
    <xf numFmtId="0" fontId="2" fillId="7" borderId="7" xfId="0" applyFont="1" applyFill="1" applyBorder="1" applyAlignment="1">
      <alignment horizontal="center" vertical="center" shrinkToFit="1"/>
    </xf>
    <xf numFmtId="0" fontId="2" fillId="7" borderId="1" xfId="0" applyFont="1" applyFill="1" applyBorder="1" applyAlignment="1">
      <alignment horizontal="center" vertical="center"/>
    </xf>
    <xf numFmtId="43" fontId="3" fillId="7" borderId="2" xfId="2" applyFont="1" applyFill="1" applyBorder="1" applyAlignment="1">
      <alignment horizontal="center" vertical="center"/>
    </xf>
    <xf numFmtId="43" fontId="3" fillId="7" borderId="7" xfId="2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shrinkToFit="1"/>
    </xf>
    <xf numFmtId="0" fontId="2" fillId="4" borderId="7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43" fontId="6" fillId="2" borderId="9" xfId="2" applyFont="1" applyFill="1" applyBorder="1" applyAlignment="1">
      <alignment horizontal="center" vertical="center"/>
    </xf>
    <xf numFmtId="43" fontId="6" fillId="2" borderId="11" xfId="2" applyFont="1" applyFill="1" applyBorder="1" applyAlignment="1">
      <alignment horizontal="center" vertical="center"/>
    </xf>
    <xf numFmtId="43" fontId="6" fillId="2" borderId="8" xfId="2" applyFont="1" applyFill="1" applyBorder="1" applyAlignment="1">
      <alignment horizontal="center" vertical="center"/>
    </xf>
    <xf numFmtId="43" fontId="6" fillId="2" borderId="10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shrinkToFit="1"/>
    </xf>
    <xf numFmtId="0" fontId="3" fillId="6" borderId="7" xfId="1" applyFont="1" applyFill="1" applyBorder="1" applyAlignment="1">
      <alignment horizontal="center" vertical="center" shrinkToFit="1"/>
    </xf>
    <xf numFmtId="0" fontId="3" fillId="6" borderId="1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3">
    <cellStyle name="一般" xfId="0" builtinId="0"/>
    <cellStyle name="一般_94交通量調查統計表" xfId="1"/>
    <cellStyle name="千分位" xfId="2" builtinId="3"/>
  </cellStyles>
  <dxfs count="27"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B33" sqref="B33"/>
    </sheetView>
  </sheetViews>
  <sheetFormatPr defaultColWidth="8.875" defaultRowHeight="16.5" x14ac:dyDescent="0.25"/>
  <cols>
    <col min="9" max="9" width="7.25" customWidth="1"/>
    <col min="10" max="10" width="3.5" bestFit="1" customWidth="1"/>
    <col min="11" max="11" width="4.625" bestFit="1" customWidth="1"/>
    <col min="12" max="12" width="3.5" bestFit="1" customWidth="1"/>
    <col min="13" max="13" width="5.5" bestFit="1" customWidth="1"/>
  </cols>
  <sheetData>
    <row r="1" spans="1:23" x14ac:dyDescent="0.25">
      <c r="A1" t="s">
        <v>0</v>
      </c>
      <c r="D1" t="s">
        <v>1044</v>
      </c>
      <c r="H1" t="s">
        <v>1045</v>
      </c>
      <c r="P1" t="s">
        <v>1046</v>
      </c>
      <c r="T1" t="s">
        <v>1047</v>
      </c>
      <c r="U1" s="76">
        <v>44000</v>
      </c>
    </row>
    <row r="2" spans="1:23" x14ac:dyDescent="0.25">
      <c r="A2" s="81" t="s">
        <v>1048</v>
      </c>
      <c r="B2" s="81" t="s">
        <v>1049</v>
      </c>
      <c r="C2" s="81" t="s">
        <v>1050</v>
      </c>
      <c r="H2" s="81" t="s">
        <v>1051</v>
      </c>
      <c r="I2" s="77" t="s">
        <v>1052</v>
      </c>
      <c r="J2" s="82"/>
      <c r="K2" s="82"/>
      <c r="L2" s="82"/>
      <c r="M2" s="78"/>
      <c r="U2">
        <v>14</v>
      </c>
      <c r="V2">
        <v>30</v>
      </c>
      <c r="W2">
        <v>13</v>
      </c>
    </row>
    <row r="3" spans="1:23" x14ac:dyDescent="0.25">
      <c r="A3" s="81">
        <v>50</v>
      </c>
      <c r="B3" s="81">
        <v>1700</v>
      </c>
      <c r="C3" s="81">
        <v>38</v>
      </c>
      <c r="H3" s="56" t="s">
        <v>1053</v>
      </c>
      <c r="I3">
        <v>0</v>
      </c>
      <c r="J3" s="81" t="s">
        <v>1054</v>
      </c>
      <c r="K3" s="81" t="s">
        <v>574</v>
      </c>
      <c r="L3" s="81" t="s">
        <v>1037</v>
      </c>
      <c r="M3" s="81">
        <v>0.35</v>
      </c>
      <c r="P3" s="84" t="s">
        <v>1055</v>
      </c>
      <c r="Q3" s="85">
        <v>119.3</v>
      </c>
      <c r="R3" s="81"/>
      <c r="S3" s="81"/>
      <c r="T3" s="81">
        <v>35</v>
      </c>
      <c r="U3" s="81">
        <f>SUM(U2:W2)</f>
        <v>57</v>
      </c>
      <c r="V3" s="81"/>
      <c r="W3" s="83"/>
    </row>
    <row r="4" spans="1:23" x14ac:dyDescent="0.25">
      <c r="A4" s="81">
        <v>60</v>
      </c>
      <c r="B4" s="81">
        <v>1800</v>
      </c>
      <c r="C4" s="81">
        <v>45.5</v>
      </c>
      <c r="H4" s="56" t="s">
        <v>1056</v>
      </c>
      <c r="I4" s="81">
        <v>0.35</v>
      </c>
      <c r="J4" s="81" t="s">
        <v>1054</v>
      </c>
      <c r="K4" s="81" t="s">
        <v>574</v>
      </c>
      <c r="L4" s="81" t="s">
        <v>1037</v>
      </c>
      <c r="M4" s="81">
        <v>0.6</v>
      </c>
      <c r="P4" s="84" t="s">
        <v>1039</v>
      </c>
      <c r="Q4" s="81"/>
      <c r="R4" s="85">
        <v>2.9</v>
      </c>
      <c r="S4" s="81"/>
      <c r="T4" s="81"/>
      <c r="U4" s="81"/>
      <c r="V4" s="81"/>
      <c r="W4" s="83"/>
    </row>
    <row r="5" spans="1:23" x14ac:dyDescent="0.25">
      <c r="A5" s="81">
        <v>70</v>
      </c>
      <c r="B5" s="81">
        <v>1900</v>
      </c>
      <c r="C5" s="81">
        <v>54</v>
      </c>
      <c r="H5" s="57" t="s">
        <v>1057</v>
      </c>
      <c r="I5" s="81">
        <v>0.6</v>
      </c>
      <c r="J5" s="81" t="s">
        <v>1054</v>
      </c>
      <c r="K5" s="81" t="s">
        <v>574</v>
      </c>
      <c r="L5" s="81" t="s">
        <v>1037</v>
      </c>
      <c r="M5" s="81">
        <v>0.85</v>
      </c>
      <c r="P5" s="84" t="s">
        <v>1058</v>
      </c>
      <c r="Q5" s="81"/>
      <c r="R5" s="85">
        <v>1</v>
      </c>
      <c r="S5" s="81"/>
      <c r="T5" s="81"/>
      <c r="U5" s="81"/>
      <c r="V5" s="81" t="s">
        <v>1059</v>
      </c>
      <c r="W5" s="83"/>
    </row>
    <row r="6" spans="1:23" x14ac:dyDescent="0.25">
      <c r="A6" s="81">
        <v>80</v>
      </c>
      <c r="B6" s="81">
        <v>2000</v>
      </c>
      <c r="C6" s="81">
        <v>60.5</v>
      </c>
      <c r="H6" s="57" t="s">
        <v>1060</v>
      </c>
      <c r="I6" s="81">
        <v>0.85</v>
      </c>
      <c r="J6" s="81" t="s">
        <v>1054</v>
      </c>
      <c r="K6" s="81" t="s">
        <v>574</v>
      </c>
      <c r="L6" s="81" t="s">
        <v>1037</v>
      </c>
      <c r="M6" s="81">
        <v>0.95</v>
      </c>
      <c r="P6" s="84" t="s">
        <v>1</v>
      </c>
      <c r="Q6" s="85">
        <v>19.045999999999999</v>
      </c>
      <c r="R6" s="81"/>
      <c r="S6" s="81"/>
      <c r="T6" s="81">
        <v>8</v>
      </c>
      <c r="U6" s="81">
        <v>6</v>
      </c>
      <c r="V6" s="81">
        <v>6</v>
      </c>
      <c r="W6" s="83"/>
    </row>
    <row r="7" spans="1:23" x14ac:dyDescent="0.25">
      <c r="A7" s="81">
        <v>90</v>
      </c>
      <c r="B7" s="81">
        <v>2100</v>
      </c>
      <c r="C7" s="81">
        <v>68.5</v>
      </c>
      <c r="H7" s="79" t="s">
        <v>1061</v>
      </c>
      <c r="I7" s="81">
        <v>0.95</v>
      </c>
      <c r="J7" s="81" t="s">
        <v>1054</v>
      </c>
      <c r="K7" s="81" t="s">
        <v>574</v>
      </c>
      <c r="L7" s="81" t="s">
        <v>1037</v>
      </c>
      <c r="M7" s="81">
        <v>1</v>
      </c>
      <c r="P7" s="84" t="s">
        <v>2</v>
      </c>
      <c r="Q7" s="85">
        <v>5.7439999999999998</v>
      </c>
      <c r="R7" s="81"/>
      <c r="S7" s="81"/>
      <c r="T7" s="81"/>
      <c r="U7" s="81">
        <v>2</v>
      </c>
      <c r="V7" s="81">
        <v>2</v>
      </c>
      <c r="W7" s="83"/>
    </row>
    <row r="8" spans="1:23" x14ac:dyDescent="0.25">
      <c r="H8" s="79" t="s">
        <v>1062</v>
      </c>
      <c r="I8" s="81">
        <v>1</v>
      </c>
      <c r="J8" s="81" t="s">
        <v>1054</v>
      </c>
      <c r="K8" s="81" t="s">
        <v>574</v>
      </c>
      <c r="L8" s="81"/>
      <c r="M8" s="81"/>
      <c r="P8" s="84" t="s">
        <v>3</v>
      </c>
      <c r="Q8" s="85">
        <v>28.42</v>
      </c>
      <c r="R8" s="81"/>
      <c r="S8" s="81"/>
      <c r="T8" s="81">
        <v>6</v>
      </c>
      <c r="U8" s="81">
        <v>6</v>
      </c>
      <c r="V8" s="81">
        <v>6</v>
      </c>
      <c r="W8" s="83"/>
    </row>
    <row r="9" spans="1:23" x14ac:dyDescent="0.25">
      <c r="A9" s="80" t="s">
        <v>1063</v>
      </c>
      <c r="P9" s="84" t="s">
        <v>4</v>
      </c>
      <c r="Q9" s="85">
        <v>12.468999999999999</v>
      </c>
      <c r="R9" s="81"/>
      <c r="S9" s="81"/>
      <c r="T9" s="81">
        <v>4</v>
      </c>
      <c r="U9" s="81">
        <v>4</v>
      </c>
      <c r="V9" s="81">
        <v>4</v>
      </c>
      <c r="W9" s="83"/>
    </row>
    <row r="10" spans="1:23" x14ac:dyDescent="0.25">
      <c r="A10" t="s">
        <v>1064</v>
      </c>
      <c r="H10" s="81" t="s">
        <v>1065</v>
      </c>
      <c r="I10" s="77" t="s">
        <v>1066</v>
      </c>
      <c r="J10" s="82"/>
      <c r="K10" s="82"/>
      <c r="L10" s="82"/>
      <c r="M10" s="78"/>
      <c r="P10" s="84" t="s">
        <v>5</v>
      </c>
      <c r="Q10" s="85">
        <v>27.259</v>
      </c>
      <c r="R10" s="81"/>
      <c r="S10" s="81"/>
      <c r="T10" s="81">
        <v>10</v>
      </c>
      <c r="U10" s="81">
        <v>10</v>
      </c>
      <c r="V10" s="81">
        <v>10</v>
      </c>
      <c r="W10" s="83"/>
    </row>
    <row r="11" spans="1:23" x14ac:dyDescent="0.25">
      <c r="A11" s="83" t="s">
        <v>1065</v>
      </c>
      <c r="B11" s="83" t="s">
        <v>1041</v>
      </c>
      <c r="H11" s="56">
        <v>1</v>
      </c>
      <c r="I11" s="81">
        <v>8</v>
      </c>
      <c r="J11" s="81" t="s">
        <v>1037</v>
      </c>
      <c r="K11" s="81" t="s">
        <v>1038</v>
      </c>
      <c r="L11" s="81"/>
      <c r="M11" s="81"/>
      <c r="P11" s="84" t="s">
        <v>1067</v>
      </c>
      <c r="Q11" s="85">
        <v>22.992000000000001</v>
      </c>
      <c r="R11" s="81"/>
      <c r="S11" s="81"/>
      <c r="T11" s="81">
        <v>9</v>
      </c>
      <c r="U11" s="81">
        <v>8</v>
      </c>
      <c r="V11" s="81">
        <v>8</v>
      </c>
      <c r="W11" s="83"/>
    </row>
    <row r="12" spans="1:23" x14ac:dyDescent="0.25">
      <c r="A12" s="86" t="s">
        <v>1051</v>
      </c>
      <c r="B12" s="86" t="s">
        <v>1068</v>
      </c>
      <c r="C12" s="81"/>
      <c r="H12" s="56">
        <v>2</v>
      </c>
      <c r="I12" s="58">
        <v>3</v>
      </c>
      <c r="J12" s="81" t="s">
        <v>1037</v>
      </c>
      <c r="K12" s="81" t="s">
        <v>1038</v>
      </c>
      <c r="L12" s="81" t="s">
        <v>1036</v>
      </c>
      <c r="M12" s="58">
        <v>8</v>
      </c>
      <c r="P12" s="84" t="s">
        <v>7</v>
      </c>
      <c r="Q12" s="81"/>
      <c r="R12" s="85">
        <v>1.26</v>
      </c>
      <c r="S12" s="81"/>
      <c r="T12" s="81"/>
      <c r="U12" s="81">
        <v>1</v>
      </c>
      <c r="V12" s="81">
        <v>1</v>
      </c>
      <c r="W12" s="83"/>
    </row>
    <row r="13" spans="1:23" x14ac:dyDescent="0.25">
      <c r="A13" s="56" t="s">
        <v>1053</v>
      </c>
      <c r="B13">
        <v>0</v>
      </c>
      <c r="C13" s="81">
        <v>0.35</v>
      </c>
      <c r="H13" s="57">
        <v>3</v>
      </c>
      <c r="I13" s="58">
        <f>-2</f>
        <v>-2</v>
      </c>
      <c r="J13" s="81" t="s">
        <v>1037</v>
      </c>
      <c r="K13" s="81" t="s">
        <v>1038</v>
      </c>
      <c r="L13" s="81" t="s">
        <v>1036</v>
      </c>
      <c r="M13" s="58">
        <v>3</v>
      </c>
      <c r="P13" s="56" t="s">
        <v>1069</v>
      </c>
      <c r="Q13" s="85">
        <v>30.81</v>
      </c>
      <c r="R13" s="81"/>
      <c r="S13" s="81"/>
      <c r="T13" s="81">
        <v>5</v>
      </c>
      <c r="U13" s="81">
        <v>5</v>
      </c>
      <c r="V13" s="81">
        <v>5</v>
      </c>
      <c r="W13" s="83"/>
    </row>
    <row r="14" spans="1:23" x14ac:dyDescent="0.25">
      <c r="A14" s="56" t="s">
        <v>1056</v>
      </c>
      <c r="B14" s="81">
        <v>0.35</v>
      </c>
      <c r="C14" s="81">
        <v>0.6</v>
      </c>
      <c r="H14" s="57">
        <v>4</v>
      </c>
      <c r="I14" s="58">
        <v>-7</v>
      </c>
      <c r="J14" s="81" t="s">
        <v>1037</v>
      </c>
      <c r="K14" s="81" t="s">
        <v>1038</v>
      </c>
      <c r="L14" s="81" t="s">
        <v>1036</v>
      </c>
      <c r="M14" s="58">
        <v>-2</v>
      </c>
      <c r="P14" s="56" t="s">
        <v>1070</v>
      </c>
      <c r="Q14" s="85">
        <v>37.841000000000001</v>
      </c>
      <c r="R14" s="81"/>
      <c r="S14" s="81"/>
      <c r="T14" s="81">
        <v>33</v>
      </c>
      <c r="U14" s="81">
        <v>33</v>
      </c>
      <c r="V14" s="81">
        <v>14</v>
      </c>
      <c r="W14" s="83"/>
    </row>
    <row r="15" spans="1:23" x14ac:dyDescent="0.25">
      <c r="A15" s="57" t="s">
        <v>1057</v>
      </c>
      <c r="B15" s="81">
        <v>0.6</v>
      </c>
      <c r="C15" s="81">
        <v>0.85</v>
      </c>
      <c r="H15" s="79">
        <v>5</v>
      </c>
      <c r="I15" s="58">
        <v>-12</v>
      </c>
      <c r="J15" s="81" t="s">
        <v>1037</v>
      </c>
      <c r="K15" s="81" t="s">
        <v>1038</v>
      </c>
      <c r="L15" s="81" t="s">
        <v>1036</v>
      </c>
      <c r="M15" s="58">
        <v>-7</v>
      </c>
      <c r="P15" s="56" t="s">
        <v>1071</v>
      </c>
      <c r="Q15" s="81"/>
      <c r="R15" s="85">
        <v>10.53</v>
      </c>
      <c r="S15" s="81"/>
      <c r="T15" s="81"/>
      <c r="U15" s="81"/>
      <c r="V15" s="81"/>
      <c r="W15" s="83"/>
    </row>
    <row r="16" spans="1:23" x14ac:dyDescent="0.25">
      <c r="A16" s="57" t="s">
        <v>1060</v>
      </c>
      <c r="B16" s="81">
        <v>0.85</v>
      </c>
      <c r="C16" s="81">
        <v>0.95</v>
      </c>
      <c r="H16" s="79">
        <v>6</v>
      </c>
      <c r="I16" s="81"/>
      <c r="J16" s="81"/>
      <c r="K16" s="81" t="s">
        <v>1038</v>
      </c>
      <c r="L16" s="81" t="s">
        <v>1036</v>
      </c>
      <c r="M16" s="81">
        <v>-12</v>
      </c>
      <c r="P16" s="56" t="s">
        <v>1072</v>
      </c>
      <c r="Q16" s="85">
        <v>32.643999999999998</v>
      </c>
      <c r="R16" s="81"/>
      <c r="S16" s="81"/>
      <c r="T16" s="81">
        <v>11</v>
      </c>
      <c r="U16" s="81">
        <v>11</v>
      </c>
      <c r="V16" s="81">
        <v>5</v>
      </c>
      <c r="W16" s="83"/>
    </row>
    <row r="17" spans="1:23" x14ac:dyDescent="0.25">
      <c r="A17" s="79" t="s">
        <v>1061</v>
      </c>
      <c r="B17" s="81">
        <v>0.95</v>
      </c>
      <c r="C17" s="81">
        <v>1</v>
      </c>
      <c r="H17" s="83" t="s">
        <v>1073</v>
      </c>
      <c r="P17" s="87" t="s">
        <v>1074</v>
      </c>
      <c r="Q17" s="85">
        <v>42.878999999999998</v>
      </c>
      <c r="R17" s="81"/>
      <c r="S17" s="81"/>
      <c r="T17" s="81">
        <v>5</v>
      </c>
      <c r="U17" s="81">
        <v>5</v>
      </c>
      <c r="V17" s="81">
        <v>5</v>
      </c>
      <c r="W17" s="83"/>
    </row>
    <row r="18" spans="1:23" x14ac:dyDescent="0.25">
      <c r="A18" s="79" t="s">
        <v>1062</v>
      </c>
      <c r="B18" s="81">
        <v>1</v>
      </c>
      <c r="C18" s="81"/>
      <c r="P18" s="87" t="s">
        <v>8</v>
      </c>
      <c r="Q18" s="85">
        <v>33.959000000000003</v>
      </c>
      <c r="R18" s="81"/>
      <c r="S18" s="81"/>
      <c r="T18" s="81">
        <v>5</v>
      </c>
      <c r="U18" s="81">
        <v>5</v>
      </c>
      <c r="V18" s="81">
        <v>5</v>
      </c>
      <c r="W18" s="83"/>
    </row>
    <row r="19" spans="1:23" x14ac:dyDescent="0.25">
      <c r="P19" s="87" t="s">
        <v>9</v>
      </c>
      <c r="Q19" s="85">
        <v>41.427999999999997</v>
      </c>
      <c r="R19" s="81"/>
      <c r="S19" s="81"/>
      <c r="T19" s="81">
        <v>5</v>
      </c>
      <c r="U19" s="81">
        <v>5</v>
      </c>
      <c r="V19" s="81">
        <v>5</v>
      </c>
      <c r="W19" s="83"/>
    </row>
    <row r="20" spans="1:23" x14ac:dyDescent="0.25">
      <c r="H20" s="81" t="s">
        <v>1075</v>
      </c>
      <c r="I20" s="81"/>
      <c r="P20" s="87" t="s">
        <v>10</v>
      </c>
      <c r="Q20" s="85">
        <v>18.533999999999999</v>
      </c>
      <c r="R20" s="81"/>
      <c r="S20" s="81"/>
      <c r="T20" s="81">
        <v>6</v>
      </c>
      <c r="U20" s="81">
        <v>6</v>
      </c>
      <c r="V20" s="81">
        <v>6</v>
      </c>
      <c r="W20" s="83"/>
    </row>
    <row r="21" spans="1:23" x14ac:dyDescent="0.25">
      <c r="D21" s="83"/>
      <c r="E21" s="83"/>
      <c r="F21" s="83"/>
      <c r="G21" s="83"/>
      <c r="H21" s="1" t="s">
        <v>13</v>
      </c>
      <c r="I21" s="81">
        <v>1</v>
      </c>
      <c r="P21" s="87" t="s">
        <v>11</v>
      </c>
      <c r="Q21" s="85">
        <v>22.390999999999998</v>
      </c>
      <c r="R21" s="81"/>
      <c r="S21" s="81"/>
      <c r="T21" s="81">
        <v>5</v>
      </c>
      <c r="U21" s="81">
        <v>5</v>
      </c>
      <c r="V21" s="81">
        <v>5</v>
      </c>
      <c r="W21" s="83"/>
    </row>
    <row r="22" spans="1:23" x14ac:dyDescent="0.25">
      <c r="A22" t="s">
        <v>12</v>
      </c>
      <c r="G22" s="83"/>
      <c r="H22" s="1" t="s">
        <v>14</v>
      </c>
      <c r="I22" s="81">
        <v>1.5</v>
      </c>
      <c r="P22" s="89" t="s">
        <v>1043</v>
      </c>
      <c r="Q22" s="81"/>
      <c r="R22" s="81"/>
      <c r="S22" s="81"/>
      <c r="T22" s="81">
        <f>SUM(T3:T21)</f>
        <v>147</v>
      </c>
      <c r="U22" s="81">
        <f>SUM(U3:U21)</f>
        <v>169</v>
      </c>
      <c r="V22" s="81">
        <f>SUM(V3:V21)</f>
        <v>87</v>
      </c>
      <c r="W22" s="83"/>
    </row>
    <row r="23" spans="1:23" x14ac:dyDescent="0.25">
      <c r="A23" s="1" t="s">
        <v>13</v>
      </c>
      <c r="B23" s="1" t="s">
        <v>14</v>
      </c>
      <c r="C23" s="1" t="s">
        <v>15</v>
      </c>
      <c r="D23" s="1" t="s">
        <v>16</v>
      </c>
      <c r="E23" s="1" t="s">
        <v>17</v>
      </c>
      <c r="F23" s="1" t="s">
        <v>18</v>
      </c>
      <c r="G23" s="29"/>
      <c r="H23" s="1" t="s">
        <v>15</v>
      </c>
      <c r="I23" s="81">
        <v>1.5</v>
      </c>
      <c r="W23" s="83"/>
    </row>
    <row r="24" spans="1:23" x14ac:dyDescent="0.25">
      <c r="A24" s="81">
        <v>1</v>
      </c>
      <c r="B24" s="81">
        <v>1.5</v>
      </c>
      <c r="C24" s="81">
        <v>1.5</v>
      </c>
      <c r="D24" s="81">
        <v>3</v>
      </c>
      <c r="E24" s="81">
        <v>3</v>
      </c>
      <c r="F24" s="81">
        <v>0.6</v>
      </c>
      <c r="G24" s="83"/>
      <c r="H24" s="1" t="s">
        <v>16</v>
      </c>
      <c r="I24" s="81">
        <v>3</v>
      </c>
    </row>
    <row r="25" spans="1:23" x14ac:dyDescent="0.25">
      <c r="D25" s="83"/>
      <c r="E25" s="83"/>
      <c r="F25" s="83"/>
      <c r="G25" s="83"/>
      <c r="H25" s="1" t="s">
        <v>17</v>
      </c>
      <c r="I25" s="81">
        <v>3</v>
      </c>
    </row>
    <row r="26" spans="1:23" x14ac:dyDescent="0.25">
      <c r="A26" s="81" t="s">
        <v>6</v>
      </c>
      <c r="B26" s="88" t="s">
        <v>1040</v>
      </c>
      <c r="C26" s="81"/>
      <c r="D26" s="83"/>
      <c r="E26" s="83"/>
      <c r="F26" s="83"/>
      <c r="G26" s="83"/>
      <c r="H26" s="1" t="s">
        <v>18</v>
      </c>
      <c r="I26" s="81">
        <v>0.6</v>
      </c>
    </row>
    <row r="27" spans="1:23" x14ac:dyDescent="0.25">
      <c r="A27" s="56">
        <v>1</v>
      </c>
      <c r="B27" s="81">
        <v>8</v>
      </c>
      <c r="C27" s="81"/>
    </row>
    <row r="28" spans="1:23" x14ac:dyDescent="0.25">
      <c r="A28" s="56">
        <v>2</v>
      </c>
      <c r="B28" s="58">
        <v>3</v>
      </c>
      <c r="C28" s="58">
        <v>8</v>
      </c>
    </row>
    <row r="29" spans="1:23" x14ac:dyDescent="0.25">
      <c r="A29" s="57">
        <v>3</v>
      </c>
      <c r="B29" s="58">
        <f>-2</f>
        <v>-2</v>
      </c>
      <c r="C29" s="58">
        <v>3</v>
      </c>
    </row>
    <row r="30" spans="1:23" x14ac:dyDescent="0.25">
      <c r="A30" s="57">
        <v>4</v>
      </c>
      <c r="B30" s="58">
        <v>-7</v>
      </c>
      <c r="C30" s="58">
        <v>-2</v>
      </c>
    </row>
    <row r="31" spans="1:23" x14ac:dyDescent="0.25">
      <c r="A31" s="79">
        <v>5</v>
      </c>
      <c r="B31" s="58">
        <v>-12</v>
      </c>
      <c r="C31" s="58">
        <v>-7</v>
      </c>
    </row>
    <row r="32" spans="1:23" x14ac:dyDescent="0.25">
      <c r="A32" s="79">
        <v>6</v>
      </c>
      <c r="B32" s="81"/>
      <c r="C32" s="81">
        <v>-12</v>
      </c>
    </row>
    <row r="33" spans="1:1" x14ac:dyDescent="0.25">
      <c r="A33" s="83" t="s">
        <v>1042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252"/>
  <sheetViews>
    <sheetView tabSelected="1" zoomScale="85" zoomScaleNormal="85" workbookViewId="0">
      <pane ySplit="3" topLeftCell="A73" activePane="bottomLeft" state="frozen"/>
      <selection activeCell="D35" sqref="D35"/>
      <selection pane="bottomLeft" activeCell="D90" sqref="D90"/>
    </sheetView>
  </sheetViews>
  <sheetFormatPr defaultColWidth="10.875" defaultRowHeight="16.5" x14ac:dyDescent="0.25"/>
  <cols>
    <col min="1" max="1" width="7.875" style="4" bestFit="1" customWidth="1"/>
    <col min="2" max="2" width="10" style="4" bestFit="1" customWidth="1"/>
    <col min="3" max="3" width="15.875" style="4" bestFit="1" customWidth="1"/>
    <col min="4" max="4" width="20" style="4" bestFit="1" customWidth="1"/>
    <col min="5" max="5" width="14" style="4" bestFit="1" customWidth="1"/>
    <col min="6" max="6" width="12.75" style="4" bestFit="1" customWidth="1"/>
    <col min="7" max="7" width="35.375" style="4" bestFit="1" customWidth="1"/>
    <col min="8" max="8" width="21" style="4" bestFit="1" customWidth="1"/>
    <col min="9" max="9" width="11.25" style="4" bestFit="1" customWidth="1"/>
    <col min="10" max="10" width="5.875" style="4" bestFit="1" customWidth="1"/>
    <col min="11" max="11" width="7.875" style="4" bestFit="1" customWidth="1"/>
    <col min="12" max="12" width="5.875" style="4" customWidth="1"/>
    <col min="13" max="13" width="9.25" style="4" bestFit="1" customWidth="1"/>
    <col min="14" max="16" width="7.875" style="4" bestFit="1" customWidth="1"/>
    <col min="17" max="18" width="10" style="4" bestFit="1" customWidth="1"/>
    <col min="19" max="19" width="7.625" style="4" bestFit="1" customWidth="1"/>
    <col min="20" max="20" width="8.75" style="4" bestFit="1" customWidth="1"/>
    <col min="21" max="21" width="7.875" style="4" bestFit="1" customWidth="1"/>
    <col min="22" max="22" width="9.5" style="83" bestFit="1" customWidth="1"/>
    <col min="23" max="23" width="23.375" style="4" bestFit="1" customWidth="1"/>
    <col min="24" max="24" width="10" style="4" bestFit="1" customWidth="1"/>
    <col min="25" max="25" width="6.25" style="4" bestFit="1" customWidth="1"/>
    <col min="26" max="26" width="5.25" style="4" bestFit="1" customWidth="1"/>
    <col min="27" max="27" width="9" style="102"/>
    <col min="29" max="29" width="5.25" style="4" bestFit="1" customWidth="1"/>
    <col min="31" max="16384" width="10.875" style="4"/>
  </cols>
  <sheetData>
    <row r="1" spans="1:31" x14ac:dyDescent="0.25">
      <c r="A1" s="116" t="s">
        <v>19</v>
      </c>
      <c r="B1" s="116" t="s">
        <v>1013</v>
      </c>
      <c r="C1" s="116" t="s">
        <v>22</v>
      </c>
      <c r="D1" s="116" t="s">
        <v>23</v>
      </c>
      <c r="E1" s="116" t="s">
        <v>25</v>
      </c>
      <c r="F1" s="116" t="s">
        <v>27</v>
      </c>
      <c r="G1" s="116" t="s">
        <v>28</v>
      </c>
      <c r="H1" s="113" t="s">
        <v>29</v>
      </c>
      <c r="I1" s="113" t="s">
        <v>30</v>
      </c>
      <c r="J1" s="113" t="s">
        <v>31</v>
      </c>
      <c r="K1" s="149" t="s">
        <v>32</v>
      </c>
      <c r="L1" s="150"/>
      <c r="M1" s="149" t="s">
        <v>33</v>
      </c>
      <c r="N1" s="151"/>
      <c r="O1" s="151"/>
      <c r="P1" s="151"/>
      <c r="Q1" s="151"/>
      <c r="R1" s="151"/>
      <c r="S1" s="150"/>
      <c r="T1" s="149" t="s">
        <v>34</v>
      </c>
      <c r="U1" s="150"/>
      <c r="V1" s="116" t="s">
        <v>1079</v>
      </c>
      <c r="W1" s="3" t="s">
        <v>35</v>
      </c>
      <c r="X1" s="3" t="s">
        <v>36</v>
      </c>
      <c r="Y1" s="113" t="s">
        <v>37</v>
      </c>
      <c r="Z1" s="113" t="s">
        <v>38</v>
      </c>
      <c r="AA1" s="110" t="s">
        <v>1076</v>
      </c>
      <c r="AB1" s="113" t="s">
        <v>1077</v>
      </c>
      <c r="AC1" s="113" t="s">
        <v>38</v>
      </c>
      <c r="AE1" s="74">
        <f>SUBTOTAL(3,C4:C200)</f>
        <v>58</v>
      </c>
    </row>
    <row r="2" spans="1:31" x14ac:dyDescent="0.25">
      <c r="A2" s="116"/>
      <c r="B2" s="116"/>
      <c r="C2" s="116"/>
      <c r="D2" s="116"/>
      <c r="E2" s="116"/>
      <c r="F2" s="116"/>
      <c r="G2" s="116"/>
      <c r="H2" s="114"/>
      <c r="I2" s="114"/>
      <c r="J2" s="114"/>
      <c r="K2" s="5" t="s">
        <v>39</v>
      </c>
      <c r="L2" s="5" t="s">
        <v>40</v>
      </c>
      <c r="M2" s="3" t="s">
        <v>1010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42</v>
      </c>
      <c r="U2" s="3" t="s">
        <v>43</v>
      </c>
      <c r="V2" s="116"/>
      <c r="W2" s="3"/>
      <c r="X2" s="3"/>
      <c r="Y2" s="114"/>
      <c r="Z2" s="114"/>
      <c r="AA2" s="111"/>
      <c r="AB2" s="114"/>
      <c r="AC2" s="114"/>
      <c r="AE2" s="74">
        <f>SUBTOTAL(3,C4:C200)</f>
        <v>58</v>
      </c>
    </row>
    <row r="3" spans="1:31" x14ac:dyDescent="0.25">
      <c r="A3" s="113"/>
      <c r="B3" s="113"/>
      <c r="C3" s="113"/>
      <c r="D3" s="113"/>
      <c r="E3" s="113"/>
      <c r="F3" s="113"/>
      <c r="G3" s="113"/>
      <c r="H3" s="114"/>
      <c r="I3" s="114"/>
      <c r="J3" s="114"/>
      <c r="K3" s="6"/>
      <c r="L3" s="7"/>
      <c r="M3" s="3" t="s">
        <v>44</v>
      </c>
      <c r="N3" s="3" t="s">
        <v>45</v>
      </c>
      <c r="O3" s="3" t="s">
        <v>45</v>
      </c>
      <c r="P3" s="3" t="s">
        <v>45</v>
      </c>
      <c r="Q3" s="3" t="s">
        <v>45</v>
      </c>
      <c r="R3" s="3" t="s">
        <v>45</v>
      </c>
      <c r="S3" s="3" t="s">
        <v>45</v>
      </c>
      <c r="T3" s="3" t="s">
        <v>46</v>
      </c>
      <c r="U3" s="3"/>
      <c r="V3" s="116"/>
      <c r="W3" s="3"/>
      <c r="X3" s="3"/>
      <c r="Y3" s="115"/>
      <c r="Z3" s="115"/>
      <c r="AA3" s="112"/>
      <c r="AB3" s="115"/>
      <c r="AC3" s="115"/>
    </row>
    <row r="4" spans="1:31" x14ac:dyDescent="0.25">
      <c r="A4" s="145" t="s">
        <v>1011</v>
      </c>
      <c r="B4" s="145" t="s">
        <v>48</v>
      </c>
      <c r="C4" s="145" t="s">
        <v>49</v>
      </c>
      <c r="D4" s="59" t="s">
        <v>50</v>
      </c>
      <c r="E4" s="146" t="s">
        <v>51</v>
      </c>
      <c r="F4" s="146" t="s">
        <v>52</v>
      </c>
      <c r="G4" s="143" t="s">
        <v>53</v>
      </c>
      <c r="H4" s="143" t="s">
        <v>54</v>
      </c>
      <c r="I4" s="144">
        <v>2.9</v>
      </c>
      <c r="J4" s="109" t="s">
        <v>55</v>
      </c>
      <c r="K4" s="8">
        <v>2</v>
      </c>
      <c r="L4" s="9"/>
      <c r="M4" s="3">
        <f>N4*基本資料!$A$24+O4*基本資料!$B$24+P4*基本資料!$C$24+Q4*基本資料!$D$24+R4*基本資料!$E$24+S4*基本資料!$F$24</f>
        <v>7911.6</v>
      </c>
      <c r="N4" s="10">
        <v>2307</v>
      </c>
      <c r="O4" s="3">
        <v>74</v>
      </c>
      <c r="P4" s="3">
        <v>286</v>
      </c>
      <c r="Q4" s="3">
        <v>3</v>
      </c>
      <c r="R4" s="3">
        <v>1680</v>
      </c>
      <c r="S4" s="3">
        <v>26</v>
      </c>
      <c r="T4" s="3">
        <v>858.2</v>
      </c>
      <c r="U4" s="3" t="s">
        <v>56</v>
      </c>
      <c r="V4" s="90"/>
      <c r="W4" s="3"/>
      <c r="X4" s="3">
        <f t="shared" ref="X4:X9" si="0">2100*K4</f>
        <v>4200</v>
      </c>
      <c r="Y4" s="11">
        <f t="shared" ref="Y4:Y35" si="1">T4/X4</f>
        <v>0.20433333333333334</v>
      </c>
      <c r="Z4" s="3" t="str">
        <f>IF(AND(Y4&gt;基本資料!$B$13,Y4&lt;=基本資料!$C$13),"A",IF(AND(Y4&gt;基本資料!$B$14,Y4&lt;=基本資料!$C$14),"B",IF(AND(Y4&gt;基本資料!$B$15,Y4&lt;=基本資料!$C$15),"C",IF(AND(Y4&gt;基本資料!$B$16,Y4&lt;=基本資料!$C$16),"D",IF(AND(Y4&gt;基本資料!$B$17,Y4&lt;=基本資料!$C$17),"E","F")))))</f>
        <v>A</v>
      </c>
      <c r="AA4" s="100">
        <v>80</v>
      </c>
      <c r="AB4">
        <f t="shared" ref="AB4:AB32" si="2">V4-AA4</f>
        <v>-80</v>
      </c>
      <c r="AC4" s="90" t="str">
        <f>IF(AB4&gt;=基本資料!$B$27,"A",IF(AND(AB4&gt;=基本資料!$B$28,AB4&lt;基本資料!$C$28),"B",IF(AND(AB4&gt;=基本資料!$B$29,AB4&lt;基本資料!$C$29),"C",IF(AND(AB4&gt;=基本資料!$B$30,AB4&lt;基本資料!$C$30),"D",IF(AND(AB4&gt;=基本資料!$B$31,AB4&lt;基本資料!$C$31),"E","F")))))</f>
        <v>F</v>
      </c>
    </row>
    <row r="5" spans="1:31" x14ac:dyDescent="0.25">
      <c r="A5" s="145"/>
      <c r="B5" s="145"/>
      <c r="C5" s="145"/>
      <c r="D5" s="59" t="s">
        <v>57</v>
      </c>
      <c r="E5" s="147"/>
      <c r="F5" s="147"/>
      <c r="G5" s="143"/>
      <c r="H5" s="143"/>
      <c r="I5" s="144"/>
      <c r="J5" s="8" t="s">
        <v>58</v>
      </c>
      <c r="K5" s="8">
        <v>2</v>
      </c>
      <c r="L5" s="9"/>
      <c r="M5" s="3">
        <f>N5*基本資料!$A$24+O5*基本資料!$B$24+P5*基本資料!$C$24+Q5*基本資料!$D$24+R5*基本資料!$E$24+S5*基本資料!$F$24</f>
        <v>16153</v>
      </c>
      <c r="N5" s="10">
        <v>7222</v>
      </c>
      <c r="O5" s="3">
        <v>149</v>
      </c>
      <c r="P5" s="3">
        <v>709</v>
      </c>
      <c r="Q5" s="3">
        <v>11</v>
      </c>
      <c r="R5" s="3">
        <v>2514</v>
      </c>
      <c r="S5" s="3">
        <v>115</v>
      </c>
      <c r="T5" s="3">
        <v>1671.7</v>
      </c>
      <c r="U5" s="3" t="s">
        <v>59</v>
      </c>
      <c r="V5" s="90"/>
      <c r="W5" s="3"/>
      <c r="X5" s="3">
        <f t="shared" si="0"/>
        <v>4200</v>
      </c>
      <c r="Y5" s="11">
        <f t="shared" si="1"/>
        <v>0.39802380952380956</v>
      </c>
      <c r="Z5" s="90" t="str">
        <f>IF(AND(Y5&gt;基本資料!$B$13,Y5&lt;=基本資料!$C$13),"A",IF(AND(Y5&gt;基本資料!$B$14,Y5&lt;=基本資料!$C$14),"B",IF(AND(Y5&gt;基本資料!$B$15,Y5&lt;=基本資料!$C$15),"C",IF(AND(Y5&gt;基本資料!$B$16,Y5&lt;=基本資料!$C$16),"D",IF(AND(Y5&gt;基本資料!$B$17,Y5&lt;=基本資料!$C$17),"E","F")))))</f>
        <v>B</v>
      </c>
      <c r="AA5" s="100">
        <v>80</v>
      </c>
      <c r="AB5">
        <f t="shared" si="2"/>
        <v>-80</v>
      </c>
      <c r="AC5" s="90" t="str">
        <f>IF(AB5&gt;=基本資料!$B$27,"A",IF(AND(AB5&gt;=基本資料!$B$28,AB5&lt;基本資料!$C$28),"B",IF(AND(AB5&gt;=基本資料!$B$29,AB5&lt;基本資料!$C$29),"C",IF(AND(AB5&gt;=基本資料!$B$30,AB5&lt;基本資料!$C$30),"D",IF(AND(AB5&gt;=基本資料!$B$31,AB5&lt;基本資料!$C$31),"E","F")))))</f>
        <v>F</v>
      </c>
    </row>
    <row r="6" spans="1:31" x14ac:dyDescent="0.25">
      <c r="A6" s="145" t="s">
        <v>60</v>
      </c>
      <c r="B6" s="145" t="s">
        <v>61</v>
      </c>
      <c r="C6" s="143" t="s">
        <v>62</v>
      </c>
      <c r="D6" s="59" t="s">
        <v>63</v>
      </c>
      <c r="E6" s="146" t="s">
        <v>64</v>
      </c>
      <c r="F6" s="146" t="s">
        <v>65</v>
      </c>
      <c r="G6" s="143" t="s">
        <v>66</v>
      </c>
      <c r="H6" s="143" t="s">
        <v>67</v>
      </c>
      <c r="I6" s="148">
        <v>10</v>
      </c>
      <c r="J6" s="12" t="s">
        <v>55</v>
      </c>
      <c r="K6" s="12">
        <v>2</v>
      </c>
      <c r="L6" s="9"/>
      <c r="M6" s="3">
        <f>N6*基本資料!$A$24+O6*基本資料!$B$24+P6*基本資料!$C$24+Q6*基本資料!$D$24+R6*基本資料!$E$24+S6*基本資料!$F$24</f>
        <v>16570.2</v>
      </c>
      <c r="N6" s="10">
        <v>8883</v>
      </c>
      <c r="O6" s="3">
        <v>75</v>
      </c>
      <c r="P6" s="3">
        <v>585</v>
      </c>
      <c r="Q6" s="3">
        <v>7</v>
      </c>
      <c r="R6" s="10">
        <v>2204</v>
      </c>
      <c r="S6" s="3">
        <v>107</v>
      </c>
      <c r="T6" s="13">
        <v>1754.7</v>
      </c>
      <c r="U6" s="3" t="s">
        <v>56</v>
      </c>
      <c r="V6" s="90"/>
      <c r="W6" s="3"/>
      <c r="X6" s="3">
        <f t="shared" si="0"/>
        <v>4200</v>
      </c>
      <c r="Y6" s="11">
        <f t="shared" si="1"/>
        <v>0.41778571428571432</v>
      </c>
      <c r="Z6" s="90" t="str">
        <f>IF(AND(Y6&gt;基本資料!$B$13,Y6&lt;=基本資料!$C$13),"A",IF(AND(Y6&gt;基本資料!$B$14,Y6&lt;=基本資料!$C$14),"B",IF(AND(Y6&gt;基本資料!$B$15,Y6&lt;=基本資料!$C$15),"C",IF(AND(Y6&gt;基本資料!$B$16,Y6&lt;=基本資料!$C$16),"D",IF(AND(Y6&gt;基本資料!$B$17,Y6&lt;=基本資料!$C$17),"E","F")))))</f>
        <v>B</v>
      </c>
      <c r="AA6" s="100">
        <v>90</v>
      </c>
      <c r="AB6">
        <f t="shared" si="2"/>
        <v>-90</v>
      </c>
      <c r="AC6" s="90" t="str">
        <f>IF(AB6&gt;=基本資料!$B$27,"A",IF(AND(AB6&gt;=基本資料!$B$28,AB6&lt;基本資料!$C$28),"B",IF(AND(AB6&gt;=基本資料!$B$29,AB6&lt;基本資料!$C$29),"C",IF(AND(AB6&gt;=基本資料!$B$30,AB6&lt;基本資料!$C$30),"D",IF(AND(AB6&gt;=基本資料!$B$31,AB6&lt;基本資料!$C$31),"E","F")))))</f>
        <v>F</v>
      </c>
    </row>
    <row r="7" spans="1:31" x14ac:dyDescent="0.25">
      <c r="A7" s="145"/>
      <c r="B7" s="145"/>
      <c r="C7" s="143"/>
      <c r="D7" s="59" t="s">
        <v>68</v>
      </c>
      <c r="E7" s="147"/>
      <c r="F7" s="147"/>
      <c r="G7" s="143"/>
      <c r="H7" s="143"/>
      <c r="I7" s="148"/>
      <c r="J7" s="12" t="s">
        <v>58</v>
      </c>
      <c r="K7" s="12">
        <v>2</v>
      </c>
      <c r="L7" s="9"/>
      <c r="M7" s="3">
        <f>N7*基本資料!$A$24+O7*基本資料!$B$24+P7*基本資料!$C$24+Q7*基本資料!$D$24+R7*基本資料!$E$24+S7*基本資料!$F$24</f>
        <v>16624</v>
      </c>
      <c r="N7" s="10">
        <v>8545</v>
      </c>
      <c r="O7" s="3">
        <v>101</v>
      </c>
      <c r="P7" s="3">
        <v>681</v>
      </c>
      <c r="Q7" s="3">
        <v>8</v>
      </c>
      <c r="R7" s="10">
        <v>2268</v>
      </c>
      <c r="S7" s="3">
        <v>130</v>
      </c>
      <c r="T7" s="13">
        <v>1784.8</v>
      </c>
      <c r="U7" s="3" t="s">
        <v>59</v>
      </c>
      <c r="V7" s="90"/>
      <c r="W7" s="3"/>
      <c r="X7" s="3">
        <f t="shared" si="0"/>
        <v>4200</v>
      </c>
      <c r="Y7" s="11">
        <f t="shared" si="1"/>
        <v>0.42495238095238091</v>
      </c>
      <c r="Z7" s="90" t="str">
        <f>IF(AND(Y7&gt;基本資料!$B$13,Y7&lt;=基本資料!$C$13),"A",IF(AND(Y7&gt;基本資料!$B$14,Y7&lt;=基本資料!$C$14),"B",IF(AND(Y7&gt;基本資料!$B$15,Y7&lt;=基本資料!$C$15),"C",IF(AND(Y7&gt;基本資料!$B$16,Y7&lt;=基本資料!$C$16),"D",IF(AND(Y7&gt;基本資料!$B$17,Y7&lt;=基本資料!$C$17),"E","F")))))</f>
        <v>B</v>
      </c>
      <c r="AA7" s="100">
        <v>90</v>
      </c>
      <c r="AB7">
        <f t="shared" si="2"/>
        <v>-90</v>
      </c>
      <c r="AC7" s="90" t="str">
        <f>IF(AB7&gt;=基本資料!$B$27,"A",IF(AND(AB7&gt;=基本資料!$B$28,AB7&lt;基本資料!$C$28),"B",IF(AND(AB7&gt;=基本資料!$B$29,AB7&lt;基本資料!$C$29),"C",IF(AND(AB7&gt;=基本資料!$B$30,AB7&lt;基本資料!$C$30),"D",IF(AND(AB7&gt;=基本資料!$B$31,AB7&lt;基本資料!$C$31),"E","F")))))</f>
        <v>F</v>
      </c>
    </row>
    <row r="8" spans="1:31" x14ac:dyDescent="0.25">
      <c r="A8" s="145" t="s">
        <v>69</v>
      </c>
      <c r="B8" s="145" t="s">
        <v>70</v>
      </c>
      <c r="C8" s="143" t="s">
        <v>71</v>
      </c>
      <c r="D8" s="59" t="s">
        <v>72</v>
      </c>
      <c r="E8" s="146" t="s">
        <v>73</v>
      </c>
      <c r="F8" s="146" t="s">
        <v>74</v>
      </c>
      <c r="G8" s="143" t="s">
        <v>75</v>
      </c>
      <c r="H8" s="143" t="s">
        <v>76</v>
      </c>
      <c r="I8" s="144">
        <v>7.6</v>
      </c>
      <c r="J8" s="8" t="s">
        <v>55</v>
      </c>
      <c r="K8" s="8">
        <v>2</v>
      </c>
      <c r="L8" s="9"/>
      <c r="M8" s="3">
        <f>N8*基本資料!$A$24+O8*基本資料!$B$24+P8*基本資料!$C$24+Q8*基本資料!$D$24+R8*基本資料!$E$24+S8*基本資料!$F$24</f>
        <v>13380.3</v>
      </c>
      <c r="N8" s="10">
        <v>6030</v>
      </c>
      <c r="O8" s="3">
        <v>37</v>
      </c>
      <c r="P8" s="3">
        <v>992</v>
      </c>
      <c r="Q8" s="3">
        <v>13</v>
      </c>
      <c r="R8" s="10">
        <v>1891</v>
      </c>
      <c r="S8" s="3">
        <v>158</v>
      </c>
      <c r="T8" s="10">
        <v>1264.3</v>
      </c>
      <c r="U8" s="3" t="s">
        <v>56</v>
      </c>
      <c r="V8" s="90"/>
      <c r="W8" s="3"/>
      <c r="X8" s="3">
        <f t="shared" si="0"/>
        <v>4200</v>
      </c>
      <c r="Y8" s="11">
        <f t="shared" si="1"/>
        <v>0.30102380952380953</v>
      </c>
      <c r="Z8" s="90" t="str">
        <f>IF(AND(Y8&gt;基本資料!$B$13,Y8&lt;=基本資料!$C$13),"A",IF(AND(Y8&gt;基本資料!$B$14,Y8&lt;=基本資料!$C$14),"B",IF(AND(Y8&gt;基本資料!$B$15,Y8&lt;=基本資料!$C$15),"C",IF(AND(Y8&gt;基本資料!$B$16,Y8&lt;=基本資料!$C$16),"D",IF(AND(Y8&gt;基本資料!$B$17,Y8&lt;=基本資料!$C$17),"E","F")))))</f>
        <v>A</v>
      </c>
      <c r="AA8" s="100">
        <v>70</v>
      </c>
      <c r="AB8">
        <f t="shared" si="2"/>
        <v>-70</v>
      </c>
      <c r="AC8" s="90" t="str">
        <f>IF(AB8&gt;=基本資料!$B$27,"A",IF(AND(AB8&gt;=基本資料!$B$28,AB8&lt;基本資料!$C$28),"B",IF(AND(AB8&gt;=基本資料!$B$29,AB8&lt;基本資料!$C$29),"C",IF(AND(AB8&gt;=基本資料!$B$30,AB8&lt;基本資料!$C$30),"D",IF(AND(AB8&gt;=基本資料!$B$31,AB8&lt;基本資料!$C$31),"E","F")))))</f>
        <v>F</v>
      </c>
    </row>
    <row r="9" spans="1:31" x14ac:dyDescent="0.25">
      <c r="A9" s="145"/>
      <c r="B9" s="145"/>
      <c r="C9" s="143"/>
      <c r="D9" s="59" t="s">
        <v>77</v>
      </c>
      <c r="E9" s="147"/>
      <c r="F9" s="147"/>
      <c r="G9" s="143"/>
      <c r="H9" s="143"/>
      <c r="I9" s="144"/>
      <c r="J9" s="8" t="s">
        <v>58</v>
      </c>
      <c r="K9" s="8">
        <v>2</v>
      </c>
      <c r="L9" s="9"/>
      <c r="M9" s="3">
        <f>N9*基本資料!$A$24+O9*基本資料!$B$24+P9*基本資料!$C$24+Q9*基本資料!$D$24+R9*基本資料!$E$24+S9*基本資料!$F$24</f>
        <v>12831.7</v>
      </c>
      <c r="N9" s="10">
        <v>5920</v>
      </c>
      <c r="O9" s="3">
        <v>44</v>
      </c>
      <c r="P9" s="3">
        <v>881</v>
      </c>
      <c r="Q9" s="3">
        <v>4</v>
      </c>
      <c r="R9" s="10">
        <v>1792</v>
      </c>
      <c r="S9" s="3">
        <v>227</v>
      </c>
      <c r="T9" s="10">
        <v>1339.7</v>
      </c>
      <c r="U9" s="3" t="s">
        <v>78</v>
      </c>
      <c r="V9" s="90"/>
      <c r="W9" s="3"/>
      <c r="X9" s="3">
        <f t="shared" si="0"/>
        <v>4200</v>
      </c>
      <c r="Y9" s="11">
        <f t="shared" si="1"/>
        <v>0.31897619047619047</v>
      </c>
      <c r="Z9" s="90" t="str">
        <f>IF(AND(Y9&gt;基本資料!$B$13,Y9&lt;=基本資料!$C$13),"A",IF(AND(Y9&gt;基本資料!$B$14,Y9&lt;=基本資料!$C$14),"B",IF(AND(Y9&gt;基本資料!$B$15,Y9&lt;=基本資料!$C$15),"C",IF(AND(Y9&gt;基本資料!$B$16,Y9&lt;=基本資料!$C$16),"D",IF(AND(Y9&gt;基本資料!$B$17,Y9&lt;=基本資料!$C$17),"E","F")))))</f>
        <v>A</v>
      </c>
      <c r="AA9" s="100">
        <v>70</v>
      </c>
      <c r="AB9">
        <f t="shared" si="2"/>
        <v>-70</v>
      </c>
      <c r="AC9" s="90" t="str">
        <f>IF(AB9&gt;=基本資料!$B$27,"A",IF(AND(AB9&gt;=基本資料!$B$28,AB9&lt;基本資料!$C$28),"B",IF(AND(AB9&gt;=基本資料!$B$29,AB9&lt;基本資料!$C$29),"C",IF(AND(AB9&gt;=基本資料!$B$30,AB9&lt;基本資料!$C$30),"D",IF(AND(AB9&gt;=基本資料!$B$31,AB9&lt;基本資料!$C$31),"E","F")))))</f>
        <v>F</v>
      </c>
    </row>
    <row r="10" spans="1:31" x14ac:dyDescent="0.25">
      <c r="A10" s="145" t="s">
        <v>69</v>
      </c>
      <c r="B10" s="145" t="s">
        <v>70</v>
      </c>
      <c r="C10" s="143" t="s">
        <v>79</v>
      </c>
      <c r="D10" s="59" t="s">
        <v>72</v>
      </c>
      <c r="E10" s="146" t="s">
        <v>80</v>
      </c>
      <c r="F10" s="146" t="s">
        <v>81</v>
      </c>
      <c r="G10" s="59" t="s">
        <v>82</v>
      </c>
      <c r="H10" s="143" t="s">
        <v>76</v>
      </c>
      <c r="I10" s="144">
        <v>7.6</v>
      </c>
      <c r="J10" s="8" t="s">
        <v>55</v>
      </c>
      <c r="K10" s="8">
        <v>2</v>
      </c>
      <c r="L10" s="9"/>
      <c r="M10" s="3">
        <f>N10*基本資料!$A$24+O10*基本資料!$B$24+P10*基本資料!$C$24+Q10*基本資料!$D$24+R10*基本資料!$E$24+S10*基本資料!$F$24</f>
        <v>824.3</v>
      </c>
      <c r="N10" s="10">
        <v>608</v>
      </c>
      <c r="O10" s="3">
        <v>8</v>
      </c>
      <c r="P10" s="3">
        <v>5</v>
      </c>
      <c r="Q10" s="3">
        <v>0</v>
      </c>
      <c r="R10" s="10">
        <v>11</v>
      </c>
      <c r="S10" s="3">
        <v>273</v>
      </c>
      <c r="T10" s="10">
        <v>114.4</v>
      </c>
      <c r="U10" s="3" t="s">
        <v>56</v>
      </c>
      <c r="V10" s="90"/>
      <c r="W10" s="3" t="s">
        <v>83</v>
      </c>
      <c r="X10" s="3">
        <f>1700*K10</f>
        <v>3400</v>
      </c>
      <c r="Y10" s="11">
        <f t="shared" si="1"/>
        <v>3.3647058823529412E-2</v>
      </c>
      <c r="Z10" s="90" t="str">
        <f>IF(AND(Y10&gt;基本資料!$B$13,Y10&lt;=基本資料!$C$13),"A",IF(AND(Y10&gt;基本資料!$B$14,Y10&lt;=基本資料!$C$14),"B",IF(AND(Y10&gt;基本資料!$B$15,Y10&lt;=基本資料!$C$15),"C",IF(AND(Y10&gt;基本資料!$B$16,Y10&lt;=基本資料!$C$16),"D",IF(AND(Y10&gt;基本資料!$B$17,Y10&lt;=基本資料!$C$17),"E","F")))))</f>
        <v>A</v>
      </c>
      <c r="AA10" s="100">
        <v>70</v>
      </c>
      <c r="AB10">
        <f t="shared" si="2"/>
        <v>-70</v>
      </c>
      <c r="AC10" s="90" t="str">
        <f>IF(AB10&gt;=基本資料!$B$27,"A",IF(AND(AB10&gt;=基本資料!$B$28,AB10&lt;基本資料!$C$28),"B",IF(AND(AB10&gt;=基本資料!$B$29,AB10&lt;基本資料!$C$29),"C",IF(AND(AB10&gt;=基本資料!$B$30,AB10&lt;基本資料!$C$30),"D",IF(AND(AB10&gt;=基本資料!$B$31,AB10&lt;基本資料!$C$31),"E","F")))))</f>
        <v>F</v>
      </c>
    </row>
    <row r="11" spans="1:31" x14ac:dyDescent="0.25">
      <c r="A11" s="145"/>
      <c r="B11" s="145"/>
      <c r="C11" s="143"/>
      <c r="D11" s="59" t="s">
        <v>84</v>
      </c>
      <c r="E11" s="147"/>
      <c r="F11" s="147"/>
      <c r="G11" s="59" t="s">
        <v>85</v>
      </c>
      <c r="H11" s="143"/>
      <c r="I11" s="144"/>
      <c r="J11" s="8" t="s">
        <v>58</v>
      </c>
      <c r="K11" s="8">
        <v>2</v>
      </c>
      <c r="L11" s="9"/>
      <c r="M11" s="3">
        <f>N11*基本資料!$A$24+O11*基本資料!$B$24+P11*基本資料!$C$24+Q11*基本資料!$D$24+R11*基本資料!$E$24+S11*基本資料!$F$24</f>
        <v>483.29999999999995</v>
      </c>
      <c r="N11" s="10">
        <v>303</v>
      </c>
      <c r="O11" s="3">
        <v>3</v>
      </c>
      <c r="P11" s="3">
        <v>8</v>
      </c>
      <c r="Q11" s="3">
        <v>0</v>
      </c>
      <c r="R11" s="10">
        <v>5</v>
      </c>
      <c r="S11" s="3">
        <v>248</v>
      </c>
      <c r="T11" s="10">
        <v>115.9</v>
      </c>
      <c r="U11" s="3" t="s">
        <v>78</v>
      </c>
      <c r="V11" s="90"/>
      <c r="W11" s="3" t="s">
        <v>83</v>
      </c>
      <c r="X11" s="3">
        <f>2100*K11</f>
        <v>4200</v>
      </c>
      <c r="Y11" s="11">
        <f t="shared" si="1"/>
        <v>2.7595238095238096E-2</v>
      </c>
      <c r="Z11" s="90" t="str">
        <f>IF(AND(Y11&gt;基本資料!$B$13,Y11&lt;=基本資料!$C$13),"A",IF(AND(Y11&gt;基本資料!$B$14,Y11&lt;=基本資料!$C$14),"B",IF(AND(Y11&gt;基本資料!$B$15,Y11&lt;=基本資料!$C$15),"C",IF(AND(Y11&gt;基本資料!$B$16,Y11&lt;=基本資料!$C$16),"D",IF(AND(Y11&gt;基本資料!$B$17,Y11&lt;=基本資料!$C$17),"E","F")))))</f>
        <v>A</v>
      </c>
      <c r="AA11" s="100">
        <v>70</v>
      </c>
      <c r="AB11">
        <f t="shared" si="2"/>
        <v>-70</v>
      </c>
      <c r="AC11" s="90" t="str">
        <f>IF(AB11&gt;=基本資料!$B$27,"A",IF(AND(AB11&gt;=基本資料!$B$28,AB11&lt;基本資料!$C$28),"B",IF(AND(AB11&gt;=基本資料!$B$29,AB11&lt;基本資料!$C$29),"C",IF(AND(AB11&gt;=基本資料!$B$30,AB11&lt;基本資料!$C$30),"D",IF(AND(AB11&gt;=基本資料!$B$31,AB11&lt;基本資料!$C$31),"E","F")))))</f>
        <v>F</v>
      </c>
    </row>
    <row r="12" spans="1:31" x14ac:dyDescent="0.25">
      <c r="A12" s="145" t="s">
        <v>69</v>
      </c>
      <c r="B12" s="145" t="s">
        <v>70</v>
      </c>
      <c r="C12" s="143" t="s">
        <v>86</v>
      </c>
      <c r="D12" s="59" t="s">
        <v>87</v>
      </c>
      <c r="E12" s="146" t="s">
        <v>88</v>
      </c>
      <c r="F12" s="146" t="s">
        <v>89</v>
      </c>
      <c r="G12" s="143" t="s">
        <v>90</v>
      </c>
      <c r="H12" s="143" t="s">
        <v>91</v>
      </c>
      <c r="I12" s="144">
        <v>4.8</v>
      </c>
      <c r="J12" s="8" t="s">
        <v>55</v>
      </c>
      <c r="K12" s="8">
        <v>2</v>
      </c>
      <c r="L12" s="9"/>
      <c r="M12" s="3">
        <f>N12*基本資料!$A$24+O12*基本資料!$B$24+P12*基本資料!$C$24+Q12*基本資料!$D$24+R12*基本資料!$E$24+S12*基本資料!$F$24</f>
        <v>11453.2</v>
      </c>
      <c r="N12" s="10">
        <v>5695</v>
      </c>
      <c r="O12" s="3">
        <v>60</v>
      </c>
      <c r="P12" s="3">
        <v>602</v>
      </c>
      <c r="Q12" s="3">
        <v>14</v>
      </c>
      <c r="R12" s="3">
        <v>1550</v>
      </c>
      <c r="S12" s="3">
        <v>122</v>
      </c>
      <c r="T12" s="10">
        <v>1146.4000000000001</v>
      </c>
      <c r="U12" s="3" t="s">
        <v>56</v>
      </c>
      <c r="V12" s="90"/>
      <c r="W12" s="3"/>
      <c r="X12" s="3">
        <f>2100*K12</f>
        <v>4200</v>
      </c>
      <c r="Y12" s="11">
        <f t="shared" si="1"/>
        <v>0.27295238095238095</v>
      </c>
      <c r="Z12" s="90" t="str">
        <f>IF(AND(Y12&gt;基本資料!$B$13,Y12&lt;=基本資料!$C$13),"A",IF(AND(Y12&gt;基本資料!$B$14,Y12&lt;=基本資料!$C$14),"B",IF(AND(Y12&gt;基本資料!$B$15,Y12&lt;=基本資料!$C$15),"C",IF(AND(Y12&gt;基本資料!$B$16,Y12&lt;=基本資料!$C$16),"D",IF(AND(Y12&gt;基本資料!$B$17,Y12&lt;=基本資料!$C$17),"E","F")))))</f>
        <v>A</v>
      </c>
      <c r="AA12" s="100">
        <v>90</v>
      </c>
      <c r="AB12">
        <f t="shared" si="2"/>
        <v>-90</v>
      </c>
      <c r="AC12" s="90" t="str">
        <f>IF(AB12&gt;=基本資料!$B$27,"A",IF(AND(AB12&gt;=基本資料!$B$28,AB12&lt;基本資料!$C$28),"B",IF(AND(AB12&gt;=基本資料!$B$29,AB12&lt;基本資料!$C$29),"C",IF(AND(AB12&gt;=基本資料!$B$30,AB12&lt;基本資料!$C$30),"D",IF(AND(AB12&gt;=基本資料!$B$31,AB12&lt;基本資料!$C$31),"E","F")))))</f>
        <v>F</v>
      </c>
    </row>
    <row r="13" spans="1:31" x14ac:dyDescent="0.25">
      <c r="A13" s="145"/>
      <c r="B13" s="145"/>
      <c r="C13" s="143"/>
      <c r="D13" s="59" t="s">
        <v>92</v>
      </c>
      <c r="E13" s="147"/>
      <c r="F13" s="147"/>
      <c r="G13" s="143"/>
      <c r="H13" s="143"/>
      <c r="I13" s="144"/>
      <c r="J13" s="8" t="s">
        <v>58</v>
      </c>
      <c r="K13" s="8">
        <v>2</v>
      </c>
      <c r="L13" s="9"/>
      <c r="M13" s="3">
        <f>N13*基本資料!$A$24+O13*基本資料!$B$24+P13*基本資料!$C$24+Q13*基本資料!$D$24+R13*基本資料!$E$24+S13*基本資料!$F$24</f>
        <v>11043.8</v>
      </c>
      <c r="N13" s="10">
        <v>5396</v>
      </c>
      <c r="O13" s="3">
        <v>40</v>
      </c>
      <c r="P13" s="3">
        <v>814</v>
      </c>
      <c r="Q13" s="3">
        <v>14</v>
      </c>
      <c r="R13" s="10">
        <v>1403</v>
      </c>
      <c r="S13" s="3">
        <v>193</v>
      </c>
      <c r="T13" s="10">
        <v>1199.9000000000001</v>
      </c>
      <c r="U13" s="3" t="s">
        <v>78</v>
      </c>
      <c r="V13" s="90"/>
      <c r="W13" s="3"/>
      <c r="X13" s="3">
        <f>2100*K13</f>
        <v>4200</v>
      </c>
      <c r="Y13" s="11">
        <f t="shared" si="1"/>
        <v>0.28569047619047622</v>
      </c>
      <c r="Z13" s="90" t="str">
        <f>IF(AND(Y13&gt;基本資料!$B$13,Y13&lt;=基本資料!$C$13),"A",IF(AND(Y13&gt;基本資料!$B$14,Y13&lt;=基本資料!$C$14),"B",IF(AND(Y13&gt;基本資料!$B$15,Y13&lt;=基本資料!$C$15),"C",IF(AND(Y13&gt;基本資料!$B$16,Y13&lt;=基本資料!$C$16),"D",IF(AND(Y13&gt;基本資料!$B$17,Y13&lt;=基本資料!$C$17),"E","F")))))</f>
        <v>A</v>
      </c>
      <c r="AA13" s="100">
        <v>90</v>
      </c>
      <c r="AB13">
        <f t="shared" si="2"/>
        <v>-90</v>
      </c>
      <c r="AC13" s="90" t="str">
        <f>IF(AB13&gt;=基本資料!$B$27,"A",IF(AND(AB13&gt;=基本資料!$B$28,AB13&lt;基本資料!$C$28),"B",IF(AND(AB13&gt;=基本資料!$B$29,AB13&lt;基本資料!$C$29),"C",IF(AND(AB13&gt;=基本資料!$B$30,AB13&lt;基本資料!$C$30),"D",IF(AND(AB13&gt;=基本資料!$B$31,AB13&lt;基本資料!$C$31),"E","F")))))</f>
        <v>F</v>
      </c>
    </row>
    <row r="14" spans="1:31" ht="16.5" customHeight="1" x14ac:dyDescent="0.25">
      <c r="A14" s="145" t="s">
        <v>69</v>
      </c>
      <c r="B14" s="145" t="s">
        <v>70</v>
      </c>
      <c r="C14" s="143" t="s">
        <v>93</v>
      </c>
      <c r="D14" s="59" t="s">
        <v>87</v>
      </c>
      <c r="E14" s="146" t="s">
        <v>94</v>
      </c>
      <c r="F14" s="146" t="s">
        <v>95</v>
      </c>
      <c r="G14" s="59" t="s">
        <v>96</v>
      </c>
      <c r="H14" s="143" t="s">
        <v>91</v>
      </c>
      <c r="I14" s="144">
        <v>4.8</v>
      </c>
      <c r="J14" s="8" t="s">
        <v>55</v>
      </c>
      <c r="K14" s="8">
        <v>3</v>
      </c>
      <c r="L14" s="3"/>
      <c r="M14" s="3">
        <f>N14*基本資料!$A$24+O14*基本資料!$B$24+P14*基本資料!$C$24+Q14*基本資料!$D$24+R14*基本資料!$E$24+S14*基本資料!$F$24</f>
        <v>5354.4</v>
      </c>
      <c r="N14" s="10">
        <v>2613</v>
      </c>
      <c r="O14" s="3">
        <v>14</v>
      </c>
      <c r="P14" s="3">
        <v>504</v>
      </c>
      <c r="Q14" s="3">
        <v>5</v>
      </c>
      <c r="R14" s="3">
        <v>543</v>
      </c>
      <c r="S14" s="3">
        <v>534</v>
      </c>
      <c r="T14" s="10">
        <v>514.70000000000005</v>
      </c>
      <c r="U14" s="3" t="s">
        <v>59</v>
      </c>
      <c r="V14" s="90"/>
      <c r="W14" s="3" t="s">
        <v>97</v>
      </c>
      <c r="X14" s="3">
        <f>1700*K14</f>
        <v>5100</v>
      </c>
      <c r="Y14" s="11">
        <f t="shared" si="1"/>
        <v>0.10092156862745098</v>
      </c>
      <c r="Z14" s="90" t="str">
        <f>IF(AND(Y14&gt;基本資料!$B$13,Y14&lt;=基本資料!$C$13),"A",IF(AND(Y14&gt;基本資料!$B$14,Y14&lt;=基本資料!$C$14),"B",IF(AND(Y14&gt;基本資料!$B$15,Y14&lt;=基本資料!$C$15),"C",IF(AND(Y14&gt;基本資料!$B$16,Y14&lt;=基本資料!$C$16),"D",IF(AND(Y14&gt;基本資料!$B$17,Y14&lt;=基本資料!$C$17),"E","F")))))</f>
        <v>A</v>
      </c>
      <c r="AA14" s="100">
        <v>90</v>
      </c>
      <c r="AB14">
        <f t="shared" si="2"/>
        <v>-90</v>
      </c>
      <c r="AC14" s="90" t="str">
        <f>IF(AB14&gt;=基本資料!$B$27,"A",IF(AND(AB14&gt;=基本資料!$B$28,AB14&lt;基本資料!$C$28),"B",IF(AND(AB14&gt;=基本資料!$B$29,AB14&lt;基本資料!$C$29),"C",IF(AND(AB14&gt;=基本資料!$B$30,AB14&lt;基本資料!$C$30),"D",IF(AND(AB14&gt;=基本資料!$B$31,AB14&lt;基本資料!$C$31),"E","F")))))</f>
        <v>F</v>
      </c>
    </row>
    <row r="15" spans="1:31" x14ac:dyDescent="0.25">
      <c r="A15" s="145"/>
      <c r="B15" s="145"/>
      <c r="C15" s="143"/>
      <c r="D15" s="59" t="s">
        <v>98</v>
      </c>
      <c r="E15" s="147"/>
      <c r="F15" s="147"/>
      <c r="G15" s="59" t="s">
        <v>85</v>
      </c>
      <c r="H15" s="143"/>
      <c r="I15" s="144"/>
      <c r="J15" s="8" t="s">
        <v>58</v>
      </c>
      <c r="K15" s="8">
        <v>3</v>
      </c>
      <c r="L15" s="3"/>
      <c r="M15" s="3">
        <f>N15*基本資料!$A$24+O15*基本資料!$B$24+P15*基本資料!$C$24+Q15*基本資料!$D$24+R15*基本資料!$E$24+S15*基本資料!$F$24</f>
        <v>5256.5</v>
      </c>
      <c r="N15" s="10">
        <v>2702</v>
      </c>
      <c r="O15" s="3">
        <v>3</v>
      </c>
      <c r="P15" s="3">
        <v>330</v>
      </c>
      <c r="Q15" s="3">
        <v>12</v>
      </c>
      <c r="R15" s="3">
        <v>560</v>
      </c>
      <c r="S15" s="3">
        <v>565</v>
      </c>
      <c r="T15" s="3">
        <v>691.2</v>
      </c>
      <c r="U15" s="3" t="s">
        <v>78</v>
      </c>
      <c r="V15" s="90"/>
      <c r="W15" s="3" t="s">
        <v>97</v>
      </c>
      <c r="X15" s="3">
        <f>2100*K15</f>
        <v>6300</v>
      </c>
      <c r="Y15" s="11">
        <f t="shared" si="1"/>
        <v>0.10971428571428572</v>
      </c>
      <c r="Z15" s="90" t="str">
        <f>IF(AND(Y15&gt;基本資料!$B$13,Y15&lt;=基本資料!$C$13),"A",IF(AND(Y15&gt;基本資料!$B$14,Y15&lt;=基本資料!$C$14),"B",IF(AND(Y15&gt;基本資料!$B$15,Y15&lt;=基本資料!$C$15),"C",IF(AND(Y15&gt;基本資料!$B$16,Y15&lt;=基本資料!$C$16),"D",IF(AND(Y15&gt;基本資料!$B$17,Y15&lt;=基本資料!$C$17),"E","F")))))</f>
        <v>A</v>
      </c>
      <c r="AA15" s="100">
        <v>90</v>
      </c>
      <c r="AB15">
        <f t="shared" si="2"/>
        <v>-90</v>
      </c>
      <c r="AC15" s="90" t="str">
        <f>IF(AB15&gt;=基本資料!$B$27,"A",IF(AND(AB15&gt;=基本資料!$B$28,AB15&lt;基本資料!$C$28),"B",IF(AND(AB15&gt;=基本資料!$B$29,AB15&lt;基本資料!$C$29),"C",IF(AND(AB15&gt;=基本資料!$B$30,AB15&lt;基本資料!$C$30),"D",IF(AND(AB15&gt;=基本資料!$B$31,AB15&lt;基本資料!$C$31),"E","F")))))</f>
        <v>F</v>
      </c>
    </row>
    <row r="16" spans="1:31" x14ac:dyDescent="0.25">
      <c r="A16" s="145" t="s">
        <v>99</v>
      </c>
      <c r="B16" s="145" t="s">
        <v>61</v>
      </c>
      <c r="C16" s="143" t="s">
        <v>100</v>
      </c>
      <c r="D16" s="59" t="s">
        <v>101</v>
      </c>
      <c r="E16" s="146" t="s">
        <v>102</v>
      </c>
      <c r="F16" s="146" t="s">
        <v>103</v>
      </c>
      <c r="G16" s="143" t="s">
        <v>104</v>
      </c>
      <c r="H16" s="143" t="s">
        <v>105</v>
      </c>
      <c r="I16" s="142">
        <v>13.8</v>
      </c>
      <c r="J16" s="8" t="s">
        <v>55</v>
      </c>
      <c r="K16" s="8">
        <v>2</v>
      </c>
      <c r="L16" s="3"/>
      <c r="M16" s="3">
        <f>N16*基本資料!$A$24+O16*基本資料!$B$24+P16*基本資料!$C$24+Q16*基本資料!$D$24+R16*基本資料!$E$24+S16*基本資料!$F$24</f>
        <v>10063</v>
      </c>
      <c r="N16" s="10">
        <v>5020</v>
      </c>
      <c r="O16" s="3">
        <v>36</v>
      </c>
      <c r="P16" s="3">
        <v>564</v>
      </c>
      <c r="Q16" s="3">
        <v>24</v>
      </c>
      <c r="R16" s="3">
        <v>1337</v>
      </c>
      <c r="S16" s="3">
        <v>100</v>
      </c>
      <c r="T16" s="3">
        <v>872</v>
      </c>
      <c r="U16" s="3" t="s">
        <v>78</v>
      </c>
      <c r="V16" s="90"/>
      <c r="W16" s="3"/>
      <c r="X16" s="3">
        <f>2100*K16</f>
        <v>4200</v>
      </c>
      <c r="Y16" s="11">
        <f t="shared" si="1"/>
        <v>0.20761904761904762</v>
      </c>
      <c r="Z16" s="90" t="str">
        <f>IF(AND(Y16&gt;基本資料!$B$13,Y16&lt;=基本資料!$C$13),"A",IF(AND(Y16&gt;基本資料!$B$14,Y16&lt;=基本資料!$C$14),"B",IF(AND(Y16&gt;基本資料!$B$15,Y16&lt;=基本資料!$C$15),"C",IF(AND(Y16&gt;基本資料!$B$16,Y16&lt;=基本資料!$C$16),"D",IF(AND(Y16&gt;基本資料!$B$17,Y16&lt;=基本資料!$C$17),"E","F")))))</f>
        <v>A</v>
      </c>
      <c r="AA16" s="100">
        <v>90</v>
      </c>
      <c r="AB16">
        <f t="shared" si="2"/>
        <v>-90</v>
      </c>
      <c r="AC16" s="90" t="str">
        <f>IF(AB16&gt;=基本資料!$B$27,"A",IF(AND(AB16&gt;=基本資料!$B$28,AB16&lt;基本資料!$C$28),"B",IF(AND(AB16&gt;=基本資料!$B$29,AB16&lt;基本資料!$C$29),"C",IF(AND(AB16&gt;=基本資料!$B$30,AB16&lt;基本資料!$C$30),"D",IF(AND(AB16&gt;=基本資料!$B$31,AB16&lt;基本資料!$C$31),"E","F")))))</f>
        <v>F</v>
      </c>
    </row>
    <row r="17" spans="1:29" x14ac:dyDescent="0.25">
      <c r="A17" s="145"/>
      <c r="B17" s="145"/>
      <c r="C17" s="143"/>
      <c r="D17" s="59" t="s">
        <v>106</v>
      </c>
      <c r="E17" s="147"/>
      <c r="F17" s="147"/>
      <c r="G17" s="143"/>
      <c r="H17" s="143"/>
      <c r="I17" s="142"/>
      <c r="J17" s="8" t="s">
        <v>58</v>
      </c>
      <c r="K17" s="8">
        <v>2</v>
      </c>
      <c r="L17" s="3"/>
      <c r="M17" s="3">
        <f>N17*基本資料!$A$24+O17*基本資料!$B$24+P17*基本資料!$C$24+Q17*基本資料!$D$24+R17*基本資料!$E$24+S17*基本資料!$F$24</f>
        <v>9882.2000000000007</v>
      </c>
      <c r="N17" s="10">
        <v>4754</v>
      </c>
      <c r="O17" s="3">
        <v>60</v>
      </c>
      <c r="P17" s="3">
        <v>682</v>
      </c>
      <c r="Q17" s="3">
        <v>25</v>
      </c>
      <c r="R17" s="3">
        <v>1277</v>
      </c>
      <c r="S17" s="3">
        <v>182</v>
      </c>
      <c r="T17" s="3">
        <v>854.1</v>
      </c>
      <c r="U17" s="3" t="s">
        <v>107</v>
      </c>
      <c r="V17" s="90"/>
      <c r="W17" s="3"/>
      <c r="X17" s="3">
        <f>2100*K17</f>
        <v>4200</v>
      </c>
      <c r="Y17" s="11">
        <f t="shared" si="1"/>
        <v>0.20335714285714288</v>
      </c>
      <c r="Z17" s="90" t="str">
        <f>IF(AND(Y17&gt;基本資料!$B$13,Y17&lt;=基本資料!$C$13),"A",IF(AND(Y17&gt;基本資料!$B$14,Y17&lt;=基本資料!$C$14),"B",IF(AND(Y17&gt;基本資料!$B$15,Y17&lt;=基本資料!$C$15),"C",IF(AND(Y17&gt;基本資料!$B$16,Y17&lt;=基本資料!$C$16),"D",IF(AND(Y17&gt;基本資料!$B$17,Y17&lt;=基本資料!$C$17),"E","F")))))</f>
        <v>A</v>
      </c>
      <c r="AA17" s="100">
        <v>90</v>
      </c>
      <c r="AB17">
        <f t="shared" si="2"/>
        <v>-90</v>
      </c>
      <c r="AC17" s="90" t="str">
        <f>IF(AB17&gt;=基本資料!$B$27,"A",IF(AND(AB17&gt;=基本資料!$B$28,AB17&lt;基本資料!$C$28),"B",IF(AND(AB17&gt;=基本資料!$B$29,AB17&lt;基本資料!$C$29),"C",IF(AND(AB17&gt;=基本資料!$B$30,AB17&lt;基本資料!$C$30),"D",IF(AND(AB17&gt;=基本資料!$B$31,AB17&lt;基本資料!$C$31),"E","F")))))</f>
        <v>F</v>
      </c>
    </row>
    <row r="18" spans="1:29" x14ac:dyDescent="0.25">
      <c r="A18" s="145" t="s">
        <v>99</v>
      </c>
      <c r="B18" s="145" t="s">
        <v>61</v>
      </c>
      <c r="C18" s="143" t="s">
        <v>108</v>
      </c>
      <c r="D18" s="59" t="s">
        <v>101</v>
      </c>
      <c r="E18" s="146" t="s">
        <v>109</v>
      </c>
      <c r="F18" s="146" t="s">
        <v>110</v>
      </c>
      <c r="G18" s="59" t="s">
        <v>104</v>
      </c>
      <c r="H18" s="143" t="s">
        <v>105</v>
      </c>
      <c r="I18" s="142">
        <v>13.8</v>
      </c>
      <c r="J18" s="8" t="s">
        <v>55</v>
      </c>
      <c r="K18" s="8">
        <v>2</v>
      </c>
      <c r="L18" s="3"/>
      <c r="M18" s="3">
        <f>N18*基本資料!$A$24+O18*基本資料!$B$24+P18*基本資料!$C$24+Q18*基本資料!$D$24+R18*基本資料!$E$24+S18*基本資料!$F$24</f>
        <v>3823.9</v>
      </c>
      <c r="N18" s="10">
        <v>1636</v>
      </c>
      <c r="O18" s="3">
        <v>5</v>
      </c>
      <c r="P18" s="3">
        <v>418</v>
      </c>
      <c r="Q18" s="3">
        <v>10</v>
      </c>
      <c r="R18" s="3">
        <v>429</v>
      </c>
      <c r="S18" s="3">
        <v>394</v>
      </c>
      <c r="T18" s="3">
        <v>533.29999999999995</v>
      </c>
      <c r="U18" s="3" t="s">
        <v>78</v>
      </c>
      <c r="V18" s="90"/>
      <c r="W18" s="3" t="s">
        <v>111</v>
      </c>
      <c r="X18" s="3">
        <f>1700*K18</f>
        <v>3400</v>
      </c>
      <c r="Y18" s="11">
        <f t="shared" si="1"/>
        <v>0.15685294117647058</v>
      </c>
      <c r="Z18" s="90" t="str">
        <f>IF(AND(Y18&gt;基本資料!$B$13,Y18&lt;=基本資料!$C$13),"A",IF(AND(Y18&gt;基本資料!$B$14,Y18&lt;=基本資料!$C$14),"B",IF(AND(Y18&gt;基本資料!$B$15,Y18&lt;=基本資料!$C$15),"C",IF(AND(Y18&gt;基本資料!$B$16,Y18&lt;=基本資料!$C$16),"D",IF(AND(Y18&gt;基本資料!$B$17,Y18&lt;=基本資料!$C$17),"E","F")))))</f>
        <v>A</v>
      </c>
      <c r="AA18" s="100">
        <v>90</v>
      </c>
      <c r="AB18">
        <f t="shared" si="2"/>
        <v>-90</v>
      </c>
      <c r="AC18" s="90" t="str">
        <f>IF(AB18&gt;=基本資料!$B$27,"A",IF(AND(AB18&gt;=基本資料!$B$28,AB18&lt;基本資料!$C$28),"B",IF(AND(AB18&gt;=基本資料!$B$29,AB18&lt;基本資料!$C$29),"C",IF(AND(AB18&gt;=基本資料!$B$30,AB18&lt;基本資料!$C$30),"D",IF(AND(AB18&gt;=基本資料!$B$31,AB18&lt;基本資料!$C$31),"E","F")))))</f>
        <v>F</v>
      </c>
    </row>
    <row r="19" spans="1:29" x14ac:dyDescent="0.25">
      <c r="A19" s="145"/>
      <c r="B19" s="145"/>
      <c r="C19" s="143"/>
      <c r="D19" s="59" t="s">
        <v>112</v>
      </c>
      <c r="E19" s="147"/>
      <c r="F19" s="147"/>
      <c r="G19" s="59" t="s">
        <v>85</v>
      </c>
      <c r="H19" s="143"/>
      <c r="I19" s="142"/>
      <c r="J19" s="8" t="s">
        <v>58</v>
      </c>
      <c r="K19" s="8">
        <v>2</v>
      </c>
      <c r="L19" s="3"/>
      <c r="M19" s="3">
        <f>N19*基本資料!$A$24+O19*基本資料!$B$24+P19*基本資料!$C$24+Q19*基本資料!$D$24+R19*基本資料!$E$24+S19*基本資料!$F$24</f>
        <v>3711.1</v>
      </c>
      <c r="N19" s="10">
        <v>1558</v>
      </c>
      <c r="O19" s="3">
        <v>13</v>
      </c>
      <c r="P19" s="3">
        <v>402</v>
      </c>
      <c r="Q19" s="3">
        <v>9</v>
      </c>
      <c r="R19" s="3">
        <v>395</v>
      </c>
      <c r="S19" s="3">
        <v>531</v>
      </c>
      <c r="T19" s="3">
        <v>392.9</v>
      </c>
      <c r="U19" s="3" t="s">
        <v>56</v>
      </c>
      <c r="V19" s="90"/>
      <c r="W19" s="3" t="s">
        <v>111</v>
      </c>
      <c r="X19" s="3">
        <f>2100*K19</f>
        <v>4200</v>
      </c>
      <c r="Y19" s="11">
        <f t="shared" si="1"/>
        <v>9.3547619047619046E-2</v>
      </c>
      <c r="Z19" s="90" t="str">
        <f>IF(AND(Y19&gt;基本資料!$B$13,Y19&lt;=基本資料!$C$13),"A",IF(AND(Y19&gt;基本資料!$B$14,Y19&lt;=基本資料!$C$14),"B",IF(AND(Y19&gt;基本資料!$B$15,Y19&lt;=基本資料!$C$15),"C",IF(AND(Y19&gt;基本資料!$B$16,Y19&lt;=基本資料!$C$16),"D",IF(AND(Y19&gt;基本資料!$B$17,Y19&lt;=基本資料!$C$17),"E","F")))))</f>
        <v>A</v>
      </c>
      <c r="AA19" s="100">
        <v>90</v>
      </c>
      <c r="AB19">
        <f t="shared" si="2"/>
        <v>-90</v>
      </c>
      <c r="AC19" s="90" t="str">
        <f>IF(AB19&gt;=基本資料!$B$27,"A",IF(AND(AB19&gt;=基本資料!$B$28,AB19&lt;基本資料!$C$28),"B",IF(AND(AB19&gt;=基本資料!$B$29,AB19&lt;基本資料!$C$29),"C",IF(AND(AB19&gt;=基本資料!$B$30,AB19&lt;基本資料!$C$30),"D",IF(AND(AB19&gt;=基本資料!$B$31,AB19&lt;基本資料!$C$31),"E","F")))))</f>
        <v>F</v>
      </c>
    </row>
    <row r="20" spans="1:29" x14ac:dyDescent="0.25">
      <c r="A20" s="145" t="s">
        <v>99</v>
      </c>
      <c r="B20" s="145" t="s">
        <v>61</v>
      </c>
      <c r="C20" s="143" t="s">
        <v>113</v>
      </c>
      <c r="D20" s="59" t="s">
        <v>114</v>
      </c>
      <c r="E20" s="146" t="s">
        <v>115</v>
      </c>
      <c r="F20" s="146" t="s">
        <v>116</v>
      </c>
      <c r="G20" s="143" t="s">
        <v>117</v>
      </c>
      <c r="H20" s="143" t="s">
        <v>118</v>
      </c>
      <c r="I20" s="142">
        <v>18</v>
      </c>
      <c r="J20" s="8" t="s">
        <v>55</v>
      </c>
      <c r="K20" s="8">
        <v>2</v>
      </c>
      <c r="L20" s="3"/>
      <c r="M20" s="3">
        <f>N20*基本資料!$A$24+O20*基本資料!$B$24+P20*基本資料!$C$24+Q20*基本資料!$D$24+R20*基本資料!$E$24+S20*基本資料!$F$24</f>
        <v>7498.4</v>
      </c>
      <c r="N20" s="10">
        <v>4586</v>
      </c>
      <c r="O20" s="3">
        <v>21</v>
      </c>
      <c r="P20" s="3">
        <v>275</v>
      </c>
      <c r="Q20" s="3">
        <v>23</v>
      </c>
      <c r="R20" s="3">
        <v>775</v>
      </c>
      <c r="S20" s="3">
        <v>124</v>
      </c>
      <c r="T20" s="3">
        <v>783.2</v>
      </c>
      <c r="U20" s="3" t="s">
        <v>78</v>
      </c>
      <c r="V20" s="90"/>
      <c r="W20" s="3"/>
      <c r="X20" s="3">
        <f>2100*K20</f>
        <v>4200</v>
      </c>
      <c r="Y20" s="11">
        <f t="shared" si="1"/>
        <v>0.18647619047619049</v>
      </c>
      <c r="Z20" s="90" t="str">
        <f>IF(AND(Y20&gt;基本資料!$B$13,Y20&lt;=基本資料!$C$13),"A",IF(AND(Y20&gt;基本資料!$B$14,Y20&lt;=基本資料!$C$14),"B",IF(AND(Y20&gt;基本資料!$B$15,Y20&lt;=基本資料!$C$15),"C",IF(AND(Y20&gt;基本資料!$B$16,Y20&lt;=基本資料!$C$16),"D",IF(AND(Y20&gt;基本資料!$B$17,Y20&lt;=基本資料!$C$17),"E","F")))))</f>
        <v>A</v>
      </c>
      <c r="AA20" s="100">
        <v>90</v>
      </c>
      <c r="AB20">
        <f t="shared" si="2"/>
        <v>-90</v>
      </c>
      <c r="AC20" s="90" t="str">
        <f>IF(AB20&gt;=基本資料!$B$27,"A",IF(AND(AB20&gt;=基本資料!$B$28,AB20&lt;基本資料!$C$28),"B",IF(AND(AB20&gt;=基本資料!$B$29,AB20&lt;基本資料!$C$29),"C",IF(AND(AB20&gt;=基本資料!$B$30,AB20&lt;基本資料!$C$30),"D",IF(AND(AB20&gt;=基本資料!$B$31,AB20&lt;基本資料!$C$31),"E","F")))))</f>
        <v>F</v>
      </c>
    </row>
    <row r="21" spans="1:29" x14ac:dyDescent="0.25">
      <c r="A21" s="145"/>
      <c r="B21" s="145"/>
      <c r="C21" s="143"/>
      <c r="D21" s="59" t="s">
        <v>119</v>
      </c>
      <c r="E21" s="147"/>
      <c r="F21" s="147"/>
      <c r="G21" s="143"/>
      <c r="H21" s="143"/>
      <c r="I21" s="142"/>
      <c r="J21" s="8" t="s">
        <v>58</v>
      </c>
      <c r="K21" s="8">
        <v>2</v>
      </c>
      <c r="L21" s="3"/>
      <c r="M21" s="3">
        <f>N21*基本資料!$A$24+O21*基本資料!$B$24+P21*基本資料!$C$24+Q21*基本資料!$D$24+R21*基本資料!$E$24+S21*基本資料!$F$24</f>
        <v>8404.7000000000007</v>
      </c>
      <c r="N21" s="10">
        <v>4697</v>
      </c>
      <c r="O21" s="3">
        <v>24</v>
      </c>
      <c r="P21" s="3">
        <v>401</v>
      </c>
      <c r="Q21" s="3">
        <v>30</v>
      </c>
      <c r="R21" s="3">
        <v>956</v>
      </c>
      <c r="S21" s="3">
        <v>187</v>
      </c>
      <c r="T21" s="3">
        <v>727.2</v>
      </c>
      <c r="U21" s="3" t="s">
        <v>56</v>
      </c>
      <c r="V21" s="90"/>
      <c r="W21" s="3"/>
      <c r="X21" s="3">
        <f>2100*K21</f>
        <v>4200</v>
      </c>
      <c r="Y21" s="11">
        <f t="shared" si="1"/>
        <v>0.17314285714285715</v>
      </c>
      <c r="Z21" s="90" t="str">
        <f>IF(AND(Y21&gt;基本資料!$B$13,Y21&lt;=基本資料!$C$13),"A",IF(AND(Y21&gt;基本資料!$B$14,Y21&lt;=基本資料!$C$14),"B",IF(AND(Y21&gt;基本資料!$B$15,Y21&lt;=基本資料!$C$15),"C",IF(AND(Y21&gt;基本資料!$B$16,Y21&lt;=基本資料!$C$16),"D",IF(AND(Y21&gt;基本資料!$B$17,Y21&lt;=基本資料!$C$17),"E","F")))))</f>
        <v>A</v>
      </c>
      <c r="AA21" s="100">
        <v>90</v>
      </c>
      <c r="AB21">
        <f t="shared" si="2"/>
        <v>-90</v>
      </c>
      <c r="AC21" s="90" t="str">
        <f>IF(AB21&gt;=基本資料!$B$27,"A",IF(AND(AB21&gt;=基本資料!$B$28,AB21&lt;基本資料!$C$28),"B",IF(AND(AB21&gt;=基本資料!$B$29,AB21&lt;基本資料!$C$29),"C",IF(AND(AB21&gt;=基本資料!$B$30,AB21&lt;基本資料!$C$30),"D",IF(AND(AB21&gt;=基本資料!$B$31,AB21&lt;基本資料!$C$31),"E","F")))))</f>
        <v>F</v>
      </c>
    </row>
    <row r="22" spans="1:29" x14ac:dyDescent="0.25">
      <c r="A22" s="145" t="s">
        <v>99</v>
      </c>
      <c r="B22" s="145" t="s">
        <v>61</v>
      </c>
      <c r="C22" s="143" t="s">
        <v>120</v>
      </c>
      <c r="D22" s="59" t="s">
        <v>114</v>
      </c>
      <c r="E22" s="146" t="s">
        <v>121</v>
      </c>
      <c r="F22" s="146" t="s">
        <v>122</v>
      </c>
      <c r="G22" s="59" t="s">
        <v>117</v>
      </c>
      <c r="H22" s="143" t="s">
        <v>118</v>
      </c>
      <c r="I22" s="142">
        <v>18</v>
      </c>
      <c r="J22" s="8" t="s">
        <v>55</v>
      </c>
      <c r="K22" s="8">
        <v>2</v>
      </c>
      <c r="L22" s="3"/>
      <c r="M22" s="3">
        <f>N22*基本資料!$A$24+O22*基本資料!$B$24+P22*基本資料!$C$24+Q22*基本資料!$D$24+R22*基本資料!$E$24+S22*基本資料!$F$24</f>
        <v>429.1</v>
      </c>
      <c r="N22" s="10">
        <v>298</v>
      </c>
      <c r="O22" s="3">
        <v>3</v>
      </c>
      <c r="P22" s="3">
        <v>6</v>
      </c>
      <c r="Q22" s="3">
        <v>0</v>
      </c>
      <c r="R22" s="3">
        <v>0</v>
      </c>
      <c r="S22" s="3">
        <v>196</v>
      </c>
      <c r="T22" s="3">
        <v>64.7</v>
      </c>
      <c r="U22" s="3" t="s">
        <v>78</v>
      </c>
      <c r="V22" s="34"/>
      <c r="W22" s="3"/>
      <c r="X22" s="3">
        <f>1700*K22</f>
        <v>3400</v>
      </c>
      <c r="Y22" s="11">
        <f t="shared" si="1"/>
        <v>1.9029411764705881E-2</v>
      </c>
      <c r="Z22" s="90" t="str">
        <f>IF(AND(Y22&gt;基本資料!$B$13,Y22&lt;=基本資料!$C$13),"A",IF(AND(Y22&gt;基本資料!$B$14,Y22&lt;=基本資料!$C$14),"B",IF(AND(Y22&gt;基本資料!$B$15,Y22&lt;=基本資料!$C$15),"C",IF(AND(Y22&gt;基本資料!$B$16,Y22&lt;=基本資料!$C$16),"D",IF(AND(Y22&gt;基本資料!$B$17,Y22&lt;=基本資料!$C$17),"E","F")))))</f>
        <v>A</v>
      </c>
      <c r="AA22" s="100">
        <v>90</v>
      </c>
      <c r="AB22">
        <f t="shared" si="2"/>
        <v>-90</v>
      </c>
      <c r="AC22" s="90" t="str">
        <f>IF(AB22&gt;=基本資料!$B$27,"A",IF(AND(AB22&gt;=基本資料!$B$28,AB22&lt;基本資料!$C$28),"B",IF(AND(AB22&gt;=基本資料!$B$29,AB22&lt;基本資料!$C$29),"C",IF(AND(AB22&gt;=基本資料!$B$30,AB22&lt;基本資料!$C$30),"D",IF(AND(AB22&gt;=基本資料!$B$31,AB22&lt;基本資料!$C$31),"E","F")))))</f>
        <v>F</v>
      </c>
    </row>
    <row r="23" spans="1:29" x14ac:dyDescent="0.25">
      <c r="A23" s="145"/>
      <c r="B23" s="145"/>
      <c r="C23" s="143"/>
      <c r="D23" s="59" t="s">
        <v>123</v>
      </c>
      <c r="E23" s="147"/>
      <c r="F23" s="147"/>
      <c r="G23" s="59" t="s">
        <v>85</v>
      </c>
      <c r="H23" s="143"/>
      <c r="I23" s="142"/>
      <c r="J23" s="8" t="s">
        <v>58</v>
      </c>
      <c r="K23" s="8">
        <v>2</v>
      </c>
      <c r="L23" s="3"/>
      <c r="M23" s="3">
        <f>N23*基本資料!$A$24+O23*基本資料!$B$24+P23*基本資料!$C$24+Q23*基本資料!$D$24+R23*基本資料!$E$24+S23*基本資料!$F$24</f>
        <v>519.4</v>
      </c>
      <c r="N23" s="10">
        <v>340</v>
      </c>
      <c r="O23" s="3">
        <v>2</v>
      </c>
      <c r="P23" s="3">
        <v>14</v>
      </c>
      <c r="Q23" s="3">
        <v>0</v>
      </c>
      <c r="R23" s="3">
        <v>8</v>
      </c>
      <c r="S23" s="3">
        <v>219</v>
      </c>
      <c r="T23" s="3">
        <v>79.2</v>
      </c>
      <c r="U23" s="3" t="s">
        <v>124</v>
      </c>
      <c r="V23" s="90"/>
      <c r="W23" s="3"/>
      <c r="X23" s="3">
        <f>1700*K23</f>
        <v>3400</v>
      </c>
      <c r="Y23" s="11">
        <f t="shared" si="1"/>
        <v>2.3294117647058823E-2</v>
      </c>
      <c r="Z23" s="90" t="str">
        <f>IF(AND(Y23&gt;基本資料!$B$13,Y23&lt;=基本資料!$C$13),"A",IF(AND(Y23&gt;基本資料!$B$14,Y23&lt;=基本資料!$C$14),"B",IF(AND(Y23&gt;基本資料!$B$15,Y23&lt;=基本資料!$C$15),"C",IF(AND(Y23&gt;基本資料!$B$16,Y23&lt;=基本資料!$C$16),"D",IF(AND(Y23&gt;基本資料!$B$17,Y23&lt;=基本資料!$C$17),"E","F")))))</f>
        <v>A</v>
      </c>
      <c r="AA23" s="100">
        <v>90</v>
      </c>
      <c r="AB23">
        <f t="shared" si="2"/>
        <v>-90</v>
      </c>
      <c r="AC23" s="90" t="str">
        <f>IF(AB23&gt;=基本資料!$B$27,"A",IF(AND(AB23&gt;=基本資料!$B$28,AB23&lt;基本資料!$C$28),"B",IF(AND(AB23&gt;=基本資料!$B$29,AB23&lt;基本資料!$C$29),"C",IF(AND(AB23&gt;=基本資料!$B$30,AB23&lt;基本資料!$C$30),"D",IF(AND(AB23&gt;=基本資料!$B$31,AB23&lt;基本資料!$C$31),"E","F")))))</f>
        <v>F</v>
      </c>
    </row>
    <row r="24" spans="1:29" x14ac:dyDescent="0.25">
      <c r="A24" s="145" t="s">
        <v>125</v>
      </c>
      <c r="B24" s="145" t="s">
        <v>61</v>
      </c>
      <c r="C24" s="143" t="s">
        <v>126</v>
      </c>
      <c r="D24" s="59" t="s">
        <v>127</v>
      </c>
      <c r="E24" s="146" t="s">
        <v>128</v>
      </c>
      <c r="F24" s="146" t="s">
        <v>129</v>
      </c>
      <c r="G24" s="145" t="s">
        <v>1023</v>
      </c>
      <c r="H24" s="143" t="s">
        <v>1024</v>
      </c>
      <c r="I24" s="144">
        <v>11.3</v>
      </c>
      <c r="J24" s="8" t="s">
        <v>55</v>
      </c>
      <c r="K24" s="8">
        <v>2</v>
      </c>
      <c r="L24" s="3"/>
      <c r="M24" s="3">
        <f>N24*基本資料!$A$24+O24*基本資料!$B$24+P24*基本資料!$C$24+Q24*基本資料!$D$24+R24*基本資料!$E$24+S24*基本資料!$F$24</f>
        <v>7314.3</v>
      </c>
      <c r="N24" s="10">
        <v>4680</v>
      </c>
      <c r="O24" s="3">
        <v>44</v>
      </c>
      <c r="P24" s="3">
        <v>371</v>
      </c>
      <c r="Q24" s="3">
        <v>36</v>
      </c>
      <c r="R24" s="3">
        <v>622</v>
      </c>
      <c r="S24" s="3">
        <v>63</v>
      </c>
      <c r="T24" s="3">
        <v>695.8</v>
      </c>
      <c r="U24" s="3" t="s">
        <v>78</v>
      </c>
      <c r="V24" s="90"/>
      <c r="W24" s="3"/>
      <c r="X24" s="3">
        <f>1900*K24</f>
        <v>3800</v>
      </c>
      <c r="Y24" s="11">
        <f t="shared" si="1"/>
        <v>0.18310526315789472</v>
      </c>
      <c r="Z24" s="90" t="str">
        <f>IF(AND(Y24&gt;基本資料!$B$13,Y24&lt;=基本資料!$C$13),"A",IF(AND(Y24&gt;基本資料!$B$14,Y24&lt;=基本資料!$C$14),"B",IF(AND(Y24&gt;基本資料!$B$15,Y24&lt;=基本資料!$C$15),"C",IF(AND(Y24&gt;基本資料!$B$16,Y24&lt;=基本資料!$C$16),"D",IF(AND(Y24&gt;基本資料!$B$17,Y24&lt;=基本資料!$C$17),"E","F")))))</f>
        <v>A</v>
      </c>
      <c r="AA24" s="100">
        <v>60</v>
      </c>
      <c r="AB24">
        <f t="shared" si="2"/>
        <v>-60</v>
      </c>
      <c r="AC24" s="90" t="str">
        <f>IF(AB24&gt;=基本資料!$B$27,"A",IF(AND(AB24&gt;=基本資料!$B$28,AB24&lt;基本資料!$C$28),"B",IF(AND(AB24&gt;=基本資料!$B$29,AB24&lt;基本資料!$C$29),"C",IF(AND(AB24&gt;=基本資料!$B$30,AB24&lt;基本資料!$C$30),"D",IF(AND(AB24&gt;=基本資料!$B$31,AB24&lt;基本資料!$C$31),"E","F")))))</f>
        <v>F</v>
      </c>
    </row>
    <row r="25" spans="1:29" x14ac:dyDescent="0.25">
      <c r="A25" s="145"/>
      <c r="B25" s="145"/>
      <c r="C25" s="143"/>
      <c r="D25" s="59" t="s">
        <v>130</v>
      </c>
      <c r="E25" s="147"/>
      <c r="F25" s="147"/>
      <c r="G25" s="145"/>
      <c r="H25" s="143"/>
      <c r="I25" s="144"/>
      <c r="J25" s="8" t="s">
        <v>58</v>
      </c>
      <c r="K25" s="8">
        <v>2</v>
      </c>
      <c r="L25" s="3"/>
      <c r="M25" s="3">
        <f>N25*基本資料!$A$24+O25*基本資料!$B$24+P25*基本資料!$C$24+Q25*基本資料!$D$24+R25*基本資料!$E$24+S25*基本資料!$F$24</f>
        <v>8025.3</v>
      </c>
      <c r="N25" s="10">
        <v>4557</v>
      </c>
      <c r="O25" s="3">
        <v>76</v>
      </c>
      <c r="P25" s="3">
        <v>375</v>
      </c>
      <c r="Q25" s="3">
        <v>23</v>
      </c>
      <c r="R25" s="3">
        <v>894</v>
      </c>
      <c r="S25" s="3">
        <v>68</v>
      </c>
      <c r="T25" s="3">
        <v>694.1</v>
      </c>
      <c r="U25" s="3" t="s">
        <v>59</v>
      </c>
      <c r="V25" s="90"/>
      <c r="W25" s="3"/>
      <c r="X25" s="3">
        <f>1900*K25</f>
        <v>3800</v>
      </c>
      <c r="Y25" s="11">
        <f t="shared" si="1"/>
        <v>0.1826578947368421</v>
      </c>
      <c r="Z25" s="90" t="str">
        <f>IF(AND(Y25&gt;基本資料!$B$13,Y25&lt;=基本資料!$C$13),"A",IF(AND(Y25&gt;基本資料!$B$14,Y25&lt;=基本資料!$C$14),"B",IF(AND(Y25&gt;基本資料!$B$15,Y25&lt;=基本資料!$C$15),"C",IF(AND(Y25&gt;基本資料!$B$16,Y25&lt;=基本資料!$C$16),"D",IF(AND(Y25&gt;基本資料!$B$17,Y25&lt;=基本資料!$C$17),"E","F")))))</f>
        <v>A</v>
      </c>
      <c r="AA25" s="100">
        <v>60</v>
      </c>
      <c r="AB25">
        <f t="shared" si="2"/>
        <v>-60</v>
      </c>
      <c r="AC25" s="90" t="str">
        <f>IF(AB25&gt;=基本資料!$B$27,"A",IF(AND(AB25&gt;=基本資料!$B$28,AB25&lt;基本資料!$C$28),"B",IF(AND(AB25&gt;=基本資料!$B$29,AB25&lt;基本資料!$C$29),"C",IF(AND(AB25&gt;=基本資料!$B$30,AB25&lt;基本資料!$C$30),"D",IF(AND(AB25&gt;=基本資料!$B$31,AB25&lt;基本資料!$C$31),"E","F")))))</f>
        <v>F</v>
      </c>
    </row>
    <row r="26" spans="1:29" x14ac:dyDescent="0.25">
      <c r="A26" s="145" t="s">
        <v>125</v>
      </c>
      <c r="B26" s="145" t="s">
        <v>61</v>
      </c>
      <c r="C26" s="143" t="s">
        <v>131</v>
      </c>
      <c r="D26" s="59" t="s">
        <v>132</v>
      </c>
      <c r="E26" s="146" t="s">
        <v>133</v>
      </c>
      <c r="F26" s="146" t="s">
        <v>134</v>
      </c>
      <c r="G26" s="145" t="s">
        <v>135</v>
      </c>
      <c r="H26" s="143" t="s">
        <v>136</v>
      </c>
      <c r="I26" s="144">
        <v>5.7</v>
      </c>
      <c r="J26" s="8" t="s">
        <v>55</v>
      </c>
      <c r="K26" s="8">
        <v>2</v>
      </c>
      <c r="L26" s="3"/>
      <c r="M26" s="3">
        <f>N26*基本資料!$A$24+O26*基本資料!$B$24+P26*基本資料!$C$24+Q26*基本資料!$D$24+R26*基本資料!$E$24+S26*基本資料!$F$24</f>
        <v>4560.7</v>
      </c>
      <c r="N26" s="10">
        <v>3262</v>
      </c>
      <c r="O26" s="3">
        <v>43</v>
      </c>
      <c r="P26" s="3">
        <v>224</v>
      </c>
      <c r="Q26" s="3">
        <v>16</v>
      </c>
      <c r="R26" s="3">
        <v>267</v>
      </c>
      <c r="S26" s="3">
        <v>82</v>
      </c>
      <c r="T26" s="3">
        <v>487.3</v>
      </c>
      <c r="U26" s="3" t="s">
        <v>78</v>
      </c>
      <c r="V26" s="90"/>
      <c r="W26" s="3"/>
      <c r="X26" s="3">
        <f>2000*K26</f>
        <v>4000</v>
      </c>
      <c r="Y26" s="11">
        <f t="shared" si="1"/>
        <v>0.121825</v>
      </c>
      <c r="Z26" s="90" t="str">
        <f>IF(AND(Y26&gt;基本資料!$B$13,Y26&lt;=基本資料!$C$13),"A",IF(AND(Y26&gt;基本資料!$B$14,Y26&lt;=基本資料!$C$14),"B",IF(AND(Y26&gt;基本資料!$B$15,Y26&lt;=基本資料!$C$15),"C",IF(AND(Y26&gt;基本資料!$B$16,Y26&lt;=基本資料!$C$16),"D",IF(AND(Y26&gt;基本資料!$B$17,Y26&lt;=基本資料!$C$17),"E","F")))))</f>
        <v>A</v>
      </c>
      <c r="AA26" s="100">
        <v>80</v>
      </c>
      <c r="AB26">
        <f t="shared" si="2"/>
        <v>-80</v>
      </c>
      <c r="AC26" s="90" t="str">
        <f>IF(AB26&gt;=基本資料!$B$27,"A",IF(AND(AB26&gt;=基本資料!$B$28,AB26&lt;基本資料!$C$28),"B",IF(AND(AB26&gt;=基本資料!$B$29,AB26&lt;基本資料!$C$29),"C",IF(AND(AB26&gt;=基本資料!$B$30,AB26&lt;基本資料!$C$30),"D",IF(AND(AB26&gt;=基本資料!$B$31,AB26&lt;基本資料!$C$31),"E","F")))))</f>
        <v>F</v>
      </c>
    </row>
    <row r="27" spans="1:29" x14ac:dyDescent="0.25">
      <c r="A27" s="145"/>
      <c r="B27" s="145"/>
      <c r="C27" s="143"/>
      <c r="D27" s="59" t="s">
        <v>137</v>
      </c>
      <c r="E27" s="147"/>
      <c r="F27" s="147"/>
      <c r="G27" s="145"/>
      <c r="H27" s="143"/>
      <c r="I27" s="144"/>
      <c r="J27" s="8" t="s">
        <v>58</v>
      </c>
      <c r="K27" s="8">
        <v>2</v>
      </c>
      <c r="L27" s="3"/>
      <c r="M27" s="3">
        <f>N27*基本資料!$A$24+O27*基本資料!$B$24+P27*基本資料!$C$24+Q27*基本資料!$D$24+R27*基本資料!$E$24+S27*基本資料!$F$24</f>
        <v>4876.3</v>
      </c>
      <c r="N27" s="10">
        <v>3694</v>
      </c>
      <c r="O27" s="3">
        <v>38</v>
      </c>
      <c r="P27" s="3">
        <v>239</v>
      </c>
      <c r="Q27" s="3">
        <v>5</v>
      </c>
      <c r="R27" s="3">
        <v>231</v>
      </c>
      <c r="S27" s="3">
        <v>98</v>
      </c>
      <c r="T27" s="3">
        <v>437.1</v>
      </c>
      <c r="U27" s="3" t="s">
        <v>56</v>
      </c>
      <c r="V27" s="90"/>
      <c r="W27" s="3"/>
      <c r="X27" s="3">
        <f t="shared" ref="X27:X29" si="3">2000*K27</f>
        <v>4000</v>
      </c>
      <c r="Y27" s="11">
        <f t="shared" si="1"/>
        <v>0.10927500000000001</v>
      </c>
      <c r="Z27" s="90" t="str">
        <f>IF(AND(Y27&gt;基本資料!$B$13,Y27&lt;=基本資料!$C$13),"A",IF(AND(Y27&gt;基本資料!$B$14,Y27&lt;=基本資料!$C$14),"B",IF(AND(Y27&gt;基本資料!$B$15,Y27&lt;=基本資料!$C$15),"C",IF(AND(Y27&gt;基本資料!$B$16,Y27&lt;=基本資料!$C$16),"D",IF(AND(Y27&gt;基本資料!$B$17,Y27&lt;=基本資料!$C$17),"E","F")))))</f>
        <v>A</v>
      </c>
      <c r="AA27" s="100">
        <v>80</v>
      </c>
      <c r="AB27">
        <f t="shared" si="2"/>
        <v>-80</v>
      </c>
      <c r="AC27" s="90" t="str">
        <f>IF(AB27&gt;=基本資料!$B$27,"A",IF(AND(AB27&gt;=基本資料!$B$28,AB27&lt;基本資料!$C$28),"B",IF(AND(AB27&gt;=基本資料!$B$29,AB27&lt;基本資料!$C$29),"C",IF(AND(AB27&gt;=基本資料!$B$30,AB27&lt;基本資料!$C$30),"D",IF(AND(AB27&gt;=基本資料!$B$31,AB27&lt;基本資料!$C$31),"E","F")))))</f>
        <v>F</v>
      </c>
    </row>
    <row r="28" spans="1:29" x14ac:dyDescent="0.25">
      <c r="A28" s="145" t="s">
        <v>125</v>
      </c>
      <c r="B28" s="145" t="s">
        <v>61</v>
      </c>
      <c r="C28" s="143" t="s">
        <v>138</v>
      </c>
      <c r="D28" s="59" t="s">
        <v>139</v>
      </c>
      <c r="E28" s="146" t="s">
        <v>140</v>
      </c>
      <c r="F28" s="146" t="s">
        <v>141</v>
      </c>
      <c r="G28" s="143" t="s">
        <v>142</v>
      </c>
      <c r="H28" s="143" t="s">
        <v>143</v>
      </c>
      <c r="I28" s="144">
        <v>3.9</v>
      </c>
      <c r="J28" s="8" t="s">
        <v>55</v>
      </c>
      <c r="K28" s="8">
        <v>2</v>
      </c>
      <c r="L28" s="3"/>
      <c r="M28" s="3">
        <f>N28*基本資料!$A$24+O28*基本資料!$B$24+P28*基本資料!$C$24+Q28*基本資料!$D$24+R28*基本資料!$E$24+S28*基本資料!$F$24</f>
        <v>4801.5</v>
      </c>
      <c r="N28" s="10">
        <v>3609</v>
      </c>
      <c r="O28" s="3">
        <v>20</v>
      </c>
      <c r="P28" s="3">
        <v>191</v>
      </c>
      <c r="Q28" s="3">
        <v>17</v>
      </c>
      <c r="R28" s="3">
        <v>258</v>
      </c>
      <c r="S28" s="3">
        <v>85</v>
      </c>
      <c r="T28" s="3">
        <v>530</v>
      </c>
      <c r="U28" s="3" t="s">
        <v>78</v>
      </c>
      <c r="V28" s="90"/>
      <c r="W28" s="3"/>
      <c r="X28" s="3">
        <f t="shared" si="3"/>
        <v>4000</v>
      </c>
      <c r="Y28" s="11">
        <f t="shared" si="1"/>
        <v>0.13250000000000001</v>
      </c>
      <c r="Z28" s="90" t="str">
        <f>IF(AND(Y28&gt;基本資料!$B$13,Y28&lt;=基本資料!$C$13),"A",IF(AND(Y28&gt;基本資料!$B$14,Y28&lt;=基本資料!$C$14),"B",IF(AND(Y28&gt;基本資料!$B$15,Y28&lt;=基本資料!$C$15),"C",IF(AND(Y28&gt;基本資料!$B$16,Y28&lt;=基本資料!$C$16),"D",IF(AND(Y28&gt;基本資料!$B$17,Y28&lt;=基本資料!$C$17),"E","F")))))</f>
        <v>A</v>
      </c>
      <c r="AA28" s="100">
        <v>80</v>
      </c>
      <c r="AB28">
        <f t="shared" si="2"/>
        <v>-80</v>
      </c>
      <c r="AC28" s="90" t="str">
        <f>IF(AB28&gt;=基本資料!$B$27,"A",IF(AND(AB28&gt;=基本資料!$B$28,AB28&lt;基本資料!$C$28),"B",IF(AND(AB28&gt;=基本資料!$B$29,AB28&lt;基本資料!$C$29),"C",IF(AND(AB28&gt;=基本資料!$B$30,AB28&lt;基本資料!$C$30),"D",IF(AND(AB28&gt;=基本資料!$B$31,AB28&lt;基本資料!$C$31),"E","F")))))</f>
        <v>F</v>
      </c>
    </row>
    <row r="29" spans="1:29" x14ac:dyDescent="0.25">
      <c r="A29" s="145"/>
      <c r="B29" s="145"/>
      <c r="C29" s="143"/>
      <c r="D29" s="59" t="s">
        <v>144</v>
      </c>
      <c r="E29" s="147"/>
      <c r="F29" s="147"/>
      <c r="G29" s="143"/>
      <c r="H29" s="143"/>
      <c r="I29" s="144"/>
      <c r="J29" s="8" t="s">
        <v>58</v>
      </c>
      <c r="K29" s="8">
        <v>2</v>
      </c>
      <c r="L29" s="3"/>
      <c r="M29" s="3">
        <f>N29*基本資料!$A$24+O29*基本資料!$B$24+P29*基本資料!$C$24+Q29*基本資料!$D$24+R29*基本資料!$E$24+S29*基本資料!$F$24</f>
        <v>5131</v>
      </c>
      <c r="N29" s="10">
        <v>3874</v>
      </c>
      <c r="O29" s="3">
        <v>29</v>
      </c>
      <c r="P29" s="3">
        <v>207</v>
      </c>
      <c r="Q29" s="3">
        <v>9</v>
      </c>
      <c r="R29" s="3">
        <v>274</v>
      </c>
      <c r="S29" s="3">
        <v>90</v>
      </c>
      <c r="T29" s="3">
        <v>489.5</v>
      </c>
      <c r="U29" s="3" t="s">
        <v>56</v>
      </c>
      <c r="V29" s="90"/>
      <c r="W29" s="3"/>
      <c r="X29" s="3">
        <f t="shared" si="3"/>
        <v>4000</v>
      </c>
      <c r="Y29" s="11">
        <f t="shared" si="1"/>
        <v>0.122375</v>
      </c>
      <c r="Z29" s="90" t="str">
        <f>IF(AND(Y29&gt;基本資料!$B$13,Y29&lt;=基本資料!$C$13),"A",IF(AND(Y29&gt;基本資料!$B$14,Y29&lt;=基本資料!$C$14),"B",IF(AND(Y29&gt;基本資料!$B$15,Y29&lt;=基本資料!$C$15),"C",IF(AND(Y29&gt;基本資料!$B$16,Y29&lt;=基本資料!$C$16),"D",IF(AND(Y29&gt;基本資料!$B$17,Y29&lt;=基本資料!$C$17),"E","F")))))</f>
        <v>A</v>
      </c>
      <c r="AA29" s="100">
        <v>80</v>
      </c>
      <c r="AB29">
        <f t="shared" si="2"/>
        <v>-80</v>
      </c>
      <c r="AC29" s="90" t="str">
        <f>IF(AB29&gt;=基本資料!$B$27,"A",IF(AND(AB29&gt;=基本資料!$B$28,AB29&lt;基本資料!$C$28),"B",IF(AND(AB29&gt;=基本資料!$B$29,AB29&lt;基本資料!$C$29),"C",IF(AND(AB29&gt;=基本資料!$B$30,AB29&lt;基本資料!$C$30),"D",IF(AND(AB29&gt;=基本資料!$B$31,AB29&lt;基本資料!$C$31),"E","F")))))</f>
        <v>F</v>
      </c>
    </row>
    <row r="30" spans="1:29" x14ac:dyDescent="0.25">
      <c r="A30" s="145" t="s">
        <v>125</v>
      </c>
      <c r="B30" s="145" t="s">
        <v>145</v>
      </c>
      <c r="C30" s="143" t="s">
        <v>146</v>
      </c>
      <c r="D30" s="59" t="s">
        <v>147</v>
      </c>
      <c r="E30" s="146" t="s">
        <v>148</v>
      </c>
      <c r="F30" s="146" t="s">
        <v>149</v>
      </c>
      <c r="G30" s="143" t="s">
        <v>150</v>
      </c>
      <c r="H30" s="143" t="s">
        <v>151</v>
      </c>
      <c r="I30" s="144">
        <v>1</v>
      </c>
      <c r="J30" s="8" t="s">
        <v>55</v>
      </c>
      <c r="K30" s="8">
        <v>2</v>
      </c>
      <c r="L30" s="3">
        <v>1</v>
      </c>
      <c r="M30" s="3">
        <f>N30*基本資料!$A$24+O30*基本資料!$B$24+P30*基本資料!$C$24+Q30*基本資料!$D$24+R30*基本資料!$E$24+S30*基本資料!$F$24</f>
        <v>5355.1</v>
      </c>
      <c r="N30" s="10">
        <v>2698</v>
      </c>
      <c r="O30" s="3">
        <v>26</v>
      </c>
      <c r="P30" s="3">
        <v>471</v>
      </c>
      <c r="Q30" s="3">
        <v>21</v>
      </c>
      <c r="R30" s="3">
        <v>556</v>
      </c>
      <c r="S30" s="3">
        <v>301</v>
      </c>
      <c r="T30" s="3">
        <v>613</v>
      </c>
      <c r="U30" s="3" t="s">
        <v>152</v>
      </c>
      <c r="V30" s="34"/>
      <c r="W30" s="3"/>
      <c r="X30" s="3">
        <f>1900*K30</f>
        <v>3800</v>
      </c>
      <c r="Y30" s="11">
        <f t="shared" si="1"/>
        <v>0.16131578947368422</v>
      </c>
      <c r="Z30" s="90" t="str">
        <f>IF(AND(Y30&gt;基本資料!$B$13,Y30&lt;=基本資料!$C$13),"A",IF(AND(Y30&gt;基本資料!$B$14,Y30&lt;=基本資料!$C$14),"B",IF(AND(Y30&gt;基本資料!$B$15,Y30&lt;=基本資料!$C$15),"C",IF(AND(Y30&gt;基本資料!$B$16,Y30&lt;=基本資料!$C$16),"D",IF(AND(Y30&gt;基本資料!$B$17,Y30&lt;=基本資料!$C$17),"E","F")))))</f>
        <v>A</v>
      </c>
      <c r="AA30" s="100">
        <v>80</v>
      </c>
      <c r="AB30">
        <f t="shared" si="2"/>
        <v>-80</v>
      </c>
      <c r="AC30" s="90" t="str">
        <f>IF(AB30&gt;=基本資料!$B$27,"A",IF(AND(AB30&gt;=基本資料!$B$28,AB30&lt;基本資料!$C$28),"B",IF(AND(AB30&gt;=基本資料!$B$29,AB30&lt;基本資料!$C$29),"C",IF(AND(AB30&gt;=基本資料!$B$30,AB30&lt;基本資料!$C$30),"D",IF(AND(AB30&gt;=基本資料!$B$31,AB30&lt;基本資料!$C$31),"E","F")))))</f>
        <v>F</v>
      </c>
    </row>
    <row r="31" spans="1:29" x14ac:dyDescent="0.25">
      <c r="A31" s="145"/>
      <c r="B31" s="145"/>
      <c r="C31" s="143"/>
      <c r="D31" s="59" t="s">
        <v>153</v>
      </c>
      <c r="E31" s="147"/>
      <c r="F31" s="147"/>
      <c r="G31" s="143"/>
      <c r="H31" s="143"/>
      <c r="I31" s="144"/>
      <c r="J31" s="8" t="s">
        <v>58</v>
      </c>
      <c r="K31" s="8">
        <v>2</v>
      </c>
      <c r="L31" s="3">
        <v>1</v>
      </c>
      <c r="M31" s="3">
        <f>N31*基本資料!$A$24+O31*基本資料!$B$24+P31*基本資料!$C$24+Q31*基本資料!$D$24+R31*基本資料!$E$24+S31*基本資料!$F$24</f>
        <v>5152.3999999999996</v>
      </c>
      <c r="N31" s="10">
        <v>3173</v>
      </c>
      <c r="O31" s="3">
        <v>32</v>
      </c>
      <c r="P31" s="3">
        <v>402</v>
      </c>
      <c r="Q31" s="3">
        <v>6</v>
      </c>
      <c r="R31" s="3">
        <v>376</v>
      </c>
      <c r="S31" s="3">
        <v>304</v>
      </c>
      <c r="T31" s="3">
        <v>538.79999999999995</v>
      </c>
      <c r="U31" s="3" t="s">
        <v>78</v>
      </c>
      <c r="V31" s="90"/>
      <c r="W31" s="3"/>
      <c r="X31" s="3">
        <f>1900*K31</f>
        <v>3800</v>
      </c>
      <c r="Y31" s="11">
        <f t="shared" si="1"/>
        <v>0.14178947368421052</v>
      </c>
      <c r="Z31" s="90" t="str">
        <f>IF(AND(Y31&gt;基本資料!$B$13,Y31&lt;=基本資料!$C$13),"A",IF(AND(Y31&gt;基本資料!$B$14,Y31&lt;=基本資料!$C$14),"B",IF(AND(Y31&gt;基本資料!$B$15,Y31&lt;=基本資料!$C$15),"C",IF(AND(Y31&gt;基本資料!$B$16,Y31&lt;=基本資料!$C$16),"D",IF(AND(Y31&gt;基本資料!$B$17,Y31&lt;=基本資料!$C$17),"E","F")))))</f>
        <v>A</v>
      </c>
      <c r="AA31" s="100">
        <v>80</v>
      </c>
      <c r="AB31">
        <f t="shared" si="2"/>
        <v>-80</v>
      </c>
      <c r="AC31" s="90" t="str">
        <f>IF(AB31&gt;=基本資料!$B$27,"A",IF(AND(AB31&gt;=基本資料!$B$28,AB31&lt;基本資料!$C$28),"B",IF(AND(AB31&gt;=基本資料!$B$29,AB31&lt;基本資料!$C$29),"C",IF(AND(AB31&gt;=基本資料!$B$30,AB31&lt;基本資料!$C$30),"D",IF(AND(AB31&gt;=基本資料!$B$31,AB31&lt;基本資料!$C$31),"E","F")))))</f>
        <v>F</v>
      </c>
    </row>
    <row r="32" spans="1:29" ht="16.5" customHeight="1" x14ac:dyDescent="0.25">
      <c r="A32" s="129" t="s">
        <v>154</v>
      </c>
      <c r="B32" s="129" t="s">
        <v>61</v>
      </c>
      <c r="C32" s="130" t="s">
        <v>155</v>
      </c>
      <c r="D32" s="61" t="s">
        <v>156</v>
      </c>
      <c r="E32" s="134" t="s">
        <v>157</v>
      </c>
      <c r="F32" s="134" t="s">
        <v>158</v>
      </c>
      <c r="G32" s="133" t="s">
        <v>1022</v>
      </c>
      <c r="H32" s="127" t="s">
        <v>160</v>
      </c>
      <c r="I32" s="116">
        <v>12.1</v>
      </c>
      <c r="J32" s="3" t="s">
        <v>55</v>
      </c>
      <c r="K32" s="8">
        <v>2</v>
      </c>
      <c r="L32" s="3"/>
      <c r="M32" s="3">
        <f>N32*基本資料!$A$24+O32*基本資料!$B$24+P32*基本資料!$C$24+Q32*基本資料!$D$24+R32*基本資料!$E$24+S32*基本資料!$F$24</f>
        <v>4761.5</v>
      </c>
      <c r="N32" s="10">
        <v>3566</v>
      </c>
      <c r="O32" s="3">
        <v>26</v>
      </c>
      <c r="P32" s="3">
        <v>123</v>
      </c>
      <c r="Q32" s="3">
        <v>19</v>
      </c>
      <c r="R32" s="3">
        <v>290</v>
      </c>
      <c r="S32" s="3">
        <v>75</v>
      </c>
      <c r="T32" s="3">
        <v>510.4</v>
      </c>
      <c r="U32" s="3" t="s">
        <v>78</v>
      </c>
      <c r="V32" s="90"/>
      <c r="W32" s="3"/>
      <c r="X32" s="3">
        <f t="shared" ref="X32:X33" si="4">2000*K32</f>
        <v>4000</v>
      </c>
      <c r="Y32" s="11">
        <f t="shared" si="1"/>
        <v>0.12759999999999999</v>
      </c>
      <c r="Z32" s="90" t="str">
        <f>IF(AND(Y32&gt;基本資料!$B$13,Y32&lt;=基本資料!$C$13),"A",IF(AND(Y32&gt;基本資料!$B$14,Y32&lt;=基本資料!$C$14),"B",IF(AND(Y32&gt;基本資料!$B$15,Y32&lt;=基本資料!$C$15),"C",IF(AND(Y32&gt;基本資料!$B$16,Y32&lt;=基本資料!$C$16),"D",IF(AND(Y32&gt;基本資料!$B$17,Y32&lt;=基本資料!$C$17),"E","F")))))</f>
        <v>A</v>
      </c>
      <c r="AA32" s="100">
        <v>80</v>
      </c>
      <c r="AB32">
        <f t="shared" si="2"/>
        <v>-80</v>
      </c>
      <c r="AC32" s="90" t="str">
        <f>IF(AB32&gt;=基本資料!$B$27,"A",IF(AND(AB32&gt;=基本資料!$B$28,AB32&lt;基本資料!$C$28),"B",IF(AND(AB32&gt;=基本資料!$B$29,AB32&lt;基本資料!$C$29),"C",IF(AND(AB32&gt;=基本資料!$B$30,AB32&lt;基本資料!$C$30),"D",IF(AND(AB32&gt;=基本資料!$B$31,AB32&lt;基本資料!$C$31),"E","F")))))</f>
        <v>F</v>
      </c>
    </row>
    <row r="33" spans="1:29" x14ac:dyDescent="0.25">
      <c r="A33" s="129"/>
      <c r="B33" s="129"/>
      <c r="C33" s="130"/>
      <c r="D33" s="61" t="s">
        <v>161</v>
      </c>
      <c r="E33" s="135"/>
      <c r="F33" s="135"/>
      <c r="G33" s="133"/>
      <c r="H33" s="127"/>
      <c r="I33" s="116"/>
      <c r="J33" s="3" t="s">
        <v>58</v>
      </c>
      <c r="K33" s="8">
        <v>2</v>
      </c>
      <c r="L33" s="3"/>
      <c r="M33" s="3">
        <f>N33*基本資料!$A$24+O33*基本資料!$B$24+P33*基本資料!$C$24+Q33*基本資料!$D$24+R33*基本資料!$E$24+S33*基本資料!$F$24</f>
        <v>5053.3</v>
      </c>
      <c r="N33" s="10">
        <v>3856</v>
      </c>
      <c r="O33" s="3">
        <v>24</v>
      </c>
      <c r="P33" s="3">
        <v>129</v>
      </c>
      <c r="Q33" s="3">
        <v>2</v>
      </c>
      <c r="R33" s="3">
        <v>308</v>
      </c>
      <c r="S33" s="3">
        <v>63</v>
      </c>
      <c r="T33" s="3">
        <v>474</v>
      </c>
      <c r="U33" s="3" t="s">
        <v>56</v>
      </c>
      <c r="V33" s="90"/>
      <c r="W33" s="3"/>
      <c r="X33" s="3">
        <f t="shared" si="4"/>
        <v>4000</v>
      </c>
      <c r="Y33" s="11">
        <f t="shared" si="1"/>
        <v>0.11849999999999999</v>
      </c>
      <c r="Z33" s="90" t="str">
        <f>IF(AND(Y33&gt;基本資料!$B$13,Y33&lt;=基本資料!$C$13),"A",IF(AND(Y33&gt;基本資料!$B$14,Y33&lt;=基本資料!$C$14),"B",IF(AND(Y33&gt;基本資料!$B$15,Y33&lt;=基本資料!$C$15),"C",IF(AND(Y33&gt;基本資料!$B$16,Y33&lt;=基本資料!$C$16),"D",IF(AND(Y33&gt;基本資料!$B$17,Y33&lt;=基本資料!$C$17),"E","F")))))</f>
        <v>A</v>
      </c>
      <c r="AA33" s="100">
        <v>80</v>
      </c>
      <c r="AB33">
        <f>V33-AA33</f>
        <v>-80</v>
      </c>
      <c r="AC33" s="90" t="str">
        <f>IF(AB33&gt;=基本資料!$B$27,"A",IF(AND(AB33&gt;=基本資料!$B$28,AB33&lt;基本資料!$C$28),"B",IF(AND(AB33&gt;=基本資料!$B$29,AB33&lt;基本資料!$C$29),"C",IF(AND(AB33&gt;=基本資料!$B$30,AB33&lt;基本資料!$C$30),"D",IF(AND(AB33&gt;=基本資料!$B$31,AB33&lt;基本資料!$C$31),"E","F")))))</f>
        <v>F</v>
      </c>
    </row>
    <row r="34" spans="1:29" ht="17.25" customHeight="1" x14ac:dyDescent="0.25">
      <c r="A34" s="129" t="s">
        <v>154</v>
      </c>
      <c r="B34" s="129" t="s">
        <v>61</v>
      </c>
      <c r="C34" s="130" t="s">
        <v>162</v>
      </c>
      <c r="D34" s="61" t="s">
        <v>156</v>
      </c>
      <c r="E34" s="134" t="s">
        <v>163</v>
      </c>
      <c r="F34" s="134" t="s">
        <v>164</v>
      </c>
      <c r="G34" s="62" t="s">
        <v>159</v>
      </c>
      <c r="H34" s="127" t="s">
        <v>160</v>
      </c>
      <c r="I34" s="116">
        <v>12.1</v>
      </c>
      <c r="J34" s="3" t="s">
        <v>55</v>
      </c>
      <c r="K34" s="8">
        <v>2</v>
      </c>
      <c r="L34" s="3">
        <v>1</v>
      </c>
      <c r="M34" s="3">
        <f>N34*基本資料!$A$24+O34*基本資料!$B$24+P34*基本資料!$C$24+Q34*基本資料!$D$24+R34*基本資料!$E$24+S34*基本資料!$F$24</f>
        <v>1888.8</v>
      </c>
      <c r="N34" s="10">
        <v>915</v>
      </c>
      <c r="O34" s="3">
        <v>0</v>
      </c>
      <c r="P34" s="3">
        <v>40</v>
      </c>
      <c r="Q34" s="3">
        <v>0</v>
      </c>
      <c r="R34" s="3">
        <v>22</v>
      </c>
      <c r="S34" s="3">
        <v>1413</v>
      </c>
      <c r="T34" s="3">
        <v>428.4</v>
      </c>
      <c r="U34" s="3" t="s">
        <v>78</v>
      </c>
      <c r="V34" s="90"/>
      <c r="W34" s="3" t="s">
        <v>111</v>
      </c>
      <c r="X34" s="3">
        <f>1700*K34</f>
        <v>3400</v>
      </c>
      <c r="Y34" s="11">
        <f t="shared" si="1"/>
        <v>0.126</v>
      </c>
      <c r="Z34" s="90" t="str">
        <f>IF(AND(Y34&gt;基本資料!$B$13,Y34&lt;=基本資料!$C$13),"A",IF(AND(Y34&gt;基本資料!$B$14,Y34&lt;=基本資料!$C$14),"B",IF(AND(Y34&gt;基本資料!$B$15,Y34&lt;=基本資料!$C$15),"C",IF(AND(Y34&gt;基本資料!$B$16,Y34&lt;=基本資料!$C$16),"D",IF(AND(Y34&gt;基本資料!$B$17,Y34&lt;=基本資料!$C$17),"E","F")))))</f>
        <v>A</v>
      </c>
      <c r="AA34" s="100">
        <v>80</v>
      </c>
      <c r="AB34">
        <f t="shared" ref="AB34:AB68" si="5">V34-AA34</f>
        <v>-80</v>
      </c>
      <c r="AC34" s="90" t="str">
        <f>IF(AB34&gt;=基本資料!$B$27,"A",IF(AND(AB34&gt;=基本資料!$B$28,AB34&lt;基本資料!$C$28),"B",IF(AND(AB34&gt;=基本資料!$B$29,AB34&lt;基本資料!$C$29),"C",IF(AND(AB34&gt;=基本資料!$B$30,AB34&lt;基本資料!$C$30),"D",IF(AND(AB34&gt;=基本資料!$B$31,AB34&lt;基本資料!$C$31),"E","F")))))</f>
        <v>F</v>
      </c>
    </row>
    <row r="35" spans="1:29" x14ac:dyDescent="0.25">
      <c r="A35" s="129"/>
      <c r="B35" s="129"/>
      <c r="C35" s="130"/>
      <c r="D35" s="61" t="s">
        <v>165</v>
      </c>
      <c r="E35" s="135"/>
      <c r="F35" s="135"/>
      <c r="G35" s="62" t="s">
        <v>85</v>
      </c>
      <c r="H35" s="127"/>
      <c r="I35" s="116"/>
      <c r="J35" s="3" t="s">
        <v>58</v>
      </c>
      <c r="K35" s="3">
        <v>1</v>
      </c>
      <c r="L35" s="3">
        <v>1</v>
      </c>
      <c r="M35" s="3">
        <f>N35*基本資料!$A$24+O35*基本資料!$B$24+P35*基本資料!$C$24+Q35*基本資料!$D$24+R35*基本資料!$E$24+S35*基本資料!$F$24</f>
        <v>1523.9</v>
      </c>
      <c r="N35" s="10">
        <v>698</v>
      </c>
      <c r="O35" s="3">
        <v>2</v>
      </c>
      <c r="P35" s="3">
        <v>21</v>
      </c>
      <c r="Q35" s="3">
        <v>2</v>
      </c>
      <c r="R35" s="3">
        <v>6</v>
      </c>
      <c r="S35" s="3">
        <v>1279</v>
      </c>
      <c r="T35" s="3">
        <v>248.6</v>
      </c>
      <c r="U35" s="3" t="s">
        <v>56</v>
      </c>
      <c r="V35" s="90"/>
      <c r="W35" s="3" t="s">
        <v>111</v>
      </c>
      <c r="X35" s="3">
        <f>1700*K35</f>
        <v>1700</v>
      </c>
      <c r="Y35" s="11">
        <f t="shared" si="1"/>
        <v>0.14623529411764705</v>
      </c>
      <c r="Z35" s="90" t="str">
        <f>IF(AND(Y35&gt;基本資料!$B$13,Y35&lt;=基本資料!$C$13),"A",IF(AND(Y35&gt;基本資料!$B$14,Y35&lt;=基本資料!$C$14),"B",IF(AND(Y35&gt;基本資料!$B$15,Y35&lt;=基本資料!$C$15),"C",IF(AND(Y35&gt;基本資料!$B$16,Y35&lt;=基本資料!$C$16),"D",IF(AND(Y35&gt;基本資料!$B$17,Y35&lt;=基本資料!$C$17),"E","F")))))</f>
        <v>A</v>
      </c>
      <c r="AA35" s="100">
        <v>80</v>
      </c>
      <c r="AB35">
        <f t="shared" si="5"/>
        <v>-80</v>
      </c>
      <c r="AC35" s="90" t="str">
        <f>IF(AB35&gt;=基本資料!$B$27,"A",IF(AND(AB35&gt;=基本資料!$B$28,AB35&lt;基本資料!$C$28),"B",IF(AND(AB35&gt;=基本資料!$B$29,AB35&lt;基本資料!$C$29),"C",IF(AND(AB35&gt;=基本資料!$B$30,AB35&lt;基本資料!$C$30),"D",IF(AND(AB35&gt;=基本資料!$B$31,AB35&lt;基本資料!$C$31),"E","F")))))</f>
        <v>F</v>
      </c>
    </row>
    <row r="36" spans="1:29" x14ac:dyDescent="0.25">
      <c r="A36" s="129" t="s">
        <v>154</v>
      </c>
      <c r="B36" s="129" t="s">
        <v>61</v>
      </c>
      <c r="C36" s="130" t="s">
        <v>166</v>
      </c>
      <c r="D36" s="61" t="s">
        <v>167</v>
      </c>
      <c r="E36" s="134" t="s">
        <v>168</v>
      </c>
      <c r="F36" s="134" t="s">
        <v>169</v>
      </c>
      <c r="G36" s="133" t="s">
        <v>170</v>
      </c>
      <c r="H36" s="127" t="s">
        <v>171</v>
      </c>
      <c r="I36" s="116">
        <v>5.7</v>
      </c>
      <c r="J36" s="14" t="s">
        <v>172</v>
      </c>
      <c r="K36" s="8">
        <v>2</v>
      </c>
      <c r="L36" s="3"/>
      <c r="M36" s="3">
        <f>N36*基本資料!$A$24+O36*基本資料!$B$24+P36*基本資料!$C$24+Q36*基本資料!$D$24+R36*基本資料!$E$24+S36*基本資料!$F$24</f>
        <v>7873</v>
      </c>
      <c r="N36" s="10">
        <v>2986</v>
      </c>
      <c r="O36" s="3">
        <v>78</v>
      </c>
      <c r="P36" s="3">
        <v>400</v>
      </c>
      <c r="Q36" s="3">
        <v>25</v>
      </c>
      <c r="R36" s="3">
        <v>1353</v>
      </c>
      <c r="S36" s="3">
        <v>60</v>
      </c>
      <c r="T36" s="3">
        <v>538.1</v>
      </c>
      <c r="U36" s="3" t="s">
        <v>107</v>
      </c>
      <c r="V36" s="90"/>
      <c r="W36" s="15"/>
      <c r="X36" s="3">
        <f>2000*K36</f>
        <v>4000</v>
      </c>
      <c r="Y36" s="11">
        <f t="shared" ref="Y36:Y67" si="6">T36/X36</f>
        <v>0.13452500000000001</v>
      </c>
      <c r="Z36" s="90" t="str">
        <f>IF(AND(Y36&gt;基本資料!$B$13,Y36&lt;=基本資料!$C$13),"A",IF(AND(Y36&gt;基本資料!$B$14,Y36&lt;=基本資料!$C$14),"B",IF(AND(Y36&gt;基本資料!$B$15,Y36&lt;=基本資料!$C$15),"C",IF(AND(Y36&gt;基本資料!$B$16,Y36&lt;=基本資料!$C$16),"D",IF(AND(Y36&gt;基本資料!$B$17,Y36&lt;=基本資料!$C$17),"E","F")))))</f>
        <v>A</v>
      </c>
      <c r="AA36" s="100">
        <v>90</v>
      </c>
      <c r="AB36">
        <f t="shared" si="5"/>
        <v>-90</v>
      </c>
      <c r="AC36" s="90" t="str">
        <f>IF(AB36&gt;=基本資料!$B$27,"A",IF(AND(AB36&gt;=基本資料!$B$28,AB36&lt;基本資料!$C$28),"B",IF(AND(AB36&gt;=基本資料!$B$29,AB36&lt;基本資料!$C$29),"C",IF(AND(AB36&gt;=基本資料!$B$30,AB36&lt;基本資料!$C$30),"D",IF(AND(AB36&gt;=基本資料!$B$31,AB36&lt;基本資料!$C$31),"E","F")))))</f>
        <v>F</v>
      </c>
    </row>
    <row r="37" spans="1:29" x14ac:dyDescent="0.25">
      <c r="A37" s="129"/>
      <c r="B37" s="129"/>
      <c r="C37" s="130"/>
      <c r="D37" s="61" t="s">
        <v>173</v>
      </c>
      <c r="E37" s="135"/>
      <c r="F37" s="135"/>
      <c r="G37" s="133"/>
      <c r="H37" s="127"/>
      <c r="I37" s="116"/>
      <c r="J37" s="14" t="s">
        <v>174</v>
      </c>
      <c r="K37" s="8">
        <v>2</v>
      </c>
      <c r="L37" s="3"/>
      <c r="M37" s="3">
        <f>N37*基本資料!$A$24+O37*基本資料!$B$24+P37*基本資料!$C$24+Q37*基本資料!$D$24+R37*基本資料!$E$24+S37*基本資料!$F$24</f>
        <v>7114.3</v>
      </c>
      <c r="N37" s="10">
        <v>2965</v>
      </c>
      <c r="O37" s="3">
        <v>50</v>
      </c>
      <c r="P37" s="3">
        <v>347</v>
      </c>
      <c r="Q37" s="3">
        <v>30</v>
      </c>
      <c r="R37" s="3">
        <v>1144</v>
      </c>
      <c r="S37" s="3">
        <v>53</v>
      </c>
      <c r="T37" s="3">
        <v>633.70000000000005</v>
      </c>
      <c r="U37" s="3" t="s">
        <v>107</v>
      </c>
      <c r="V37" s="90"/>
      <c r="W37" s="15"/>
      <c r="X37" s="3">
        <f>2000*K37</f>
        <v>4000</v>
      </c>
      <c r="Y37" s="11">
        <f t="shared" si="6"/>
        <v>0.15842500000000001</v>
      </c>
      <c r="Z37" s="90" t="str">
        <f>IF(AND(Y37&gt;基本資料!$B$13,Y37&lt;=基本資料!$C$13),"A",IF(AND(Y37&gt;基本資料!$B$14,Y37&lt;=基本資料!$C$14),"B",IF(AND(Y37&gt;基本資料!$B$15,Y37&lt;=基本資料!$C$15),"C",IF(AND(Y37&gt;基本資料!$B$16,Y37&lt;=基本資料!$C$16),"D",IF(AND(Y37&gt;基本資料!$B$17,Y37&lt;=基本資料!$C$17),"E","F")))))</f>
        <v>A</v>
      </c>
      <c r="AA37" s="100">
        <v>90</v>
      </c>
      <c r="AB37">
        <f t="shared" si="5"/>
        <v>-90</v>
      </c>
      <c r="AC37" s="90" t="str">
        <f>IF(AB37&gt;=基本資料!$B$27,"A",IF(AND(AB37&gt;=基本資料!$B$28,AB37&lt;基本資料!$C$28),"B",IF(AND(AB37&gt;=基本資料!$B$29,AB37&lt;基本資料!$C$29),"C",IF(AND(AB37&gt;=基本資料!$B$30,AB37&lt;基本資料!$C$30),"D",IF(AND(AB37&gt;=基本資料!$B$31,AB37&lt;基本資料!$C$31),"E","F")))))</f>
        <v>F</v>
      </c>
    </row>
    <row r="38" spans="1:29" x14ac:dyDescent="0.25">
      <c r="A38" s="129" t="s">
        <v>154</v>
      </c>
      <c r="B38" s="129" t="s">
        <v>61</v>
      </c>
      <c r="C38" s="130" t="s">
        <v>175</v>
      </c>
      <c r="D38" s="61" t="s">
        <v>167</v>
      </c>
      <c r="E38" s="134" t="s">
        <v>176</v>
      </c>
      <c r="F38" s="134" t="s">
        <v>177</v>
      </c>
      <c r="G38" s="62" t="s">
        <v>170</v>
      </c>
      <c r="H38" s="127" t="s">
        <v>171</v>
      </c>
      <c r="I38" s="116">
        <v>5.7</v>
      </c>
      <c r="J38" s="14" t="s">
        <v>172</v>
      </c>
      <c r="K38" s="8">
        <v>2</v>
      </c>
      <c r="L38" s="3">
        <v>1</v>
      </c>
      <c r="M38" s="3">
        <f>N38*基本資料!$A$24+O38*基本資料!$B$24+P38*基本資料!$C$24+Q38*基本資料!$D$24+R38*基本資料!$E$24+S38*基本資料!$F$24</f>
        <v>1040.9000000000001</v>
      </c>
      <c r="N38" s="10">
        <v>710</v>
      </c>
      <c r="O38" s="3">
        <v>0</v>
      </c>
      <c r="P38" s="3">
        <v>19</v>
      </c>
      <c r="Q38" s="3">
        <v>0</v>
      </c>
      <c r="R38" s="3">
        <v>12</v>
      </c>
      <c r="S38" s="3">
        <v>444</v>
      </c>
      <c r="T38" s="3">
        <v>99.4</v>
      </c>
      <c r="U38" s="3" t="s">
        <v>56</v>
      </c>
      <c r="V38" s="90"/>
      <c r="W38" s="15" t="s">
        <v>111</v>
      </c>
      <c r="X38" s="3">
        <f>1700*K38</f>
        <v>3400</v>
      </c>
      <c r="Y38" s="11">
        <f t="shared" si="6"/>
        <v>2.9235294117647061E-2</v>
      </c>
      <c r="Z38" s="90" t="str">
        <f>IF(AND(Y38&gt;基本資料!$B$13,Y38&lt;=基本資料!$C$13),"A",IF(AND(Y38&gt;基本資料!$B$14,Y38&lt;=基本資料!$C$14),"B",IF(AND(Y38&gt;基本資料!$B$15,Y38&lt;=基本資料!$C$15),"C",IF(AND(Y38&gt;基本資料!$B$16,Y38&lt;=基本資料!$C$16),"D",IF(AND(Y38&gt;基本資料!$B$17,Y38&lt;=基本資料!$C$17),"E","F")))))</f>
        <v>A</v>
      </c>
      <c r="AA38" s="100">
        <v>90</v>
      </c>
      <c r="AB38">
        <f t="shared" si="5"/>
        <v>-90</v>
      </c>
      <c r="AC38" s="90" t="str">
        <f>IF(AB38&gt;=基本資料!$B$27,"A",IF(AND(AB38&gt;=基本資料!$B$28,AB38&lt;基本資料!$C$28),"B",IF(AND(AB38&gt;=基本資料!$B$29,AB38&lt;基本資料!$C$29),"C",IF(AND(AB38&gt;=基本資料!$B$30,AB38&lt;基本資料!$C$30),"D",IF(AND(AB38&gt;=基本資料!$B$31,AB38&lt;基本資料!$C$31),"E","F")))))</f>
        <v>F</v>
      </c>
    </row>
    <row r="39" spans="1:29" x14ac:dyDescent="0.25">
      <c r="A39" s="129"/>
      <c r="B39" s="129"/>
      <c r="C39" s="130"/>
      <c r="D39" s="61" t="s">
        <v>178</v>
      </c>
      <c r="E39" s="135"/>
      <c r="F39" s="135"/>
      <c r="G39" s="62" t="s">
        <v>85</v>
      </c>
      <c r="H39" s="127"/>
      <c r="I39" s="116"/>
      <c r="J39" s="14" t="s">
        <v>174</v>
      </c>
      <c r="K39" s="8">
        <v>2</v>
      </c>
      <c r="L39" s="3">
        <v>1</v>
      </c>
      <c r="M39" s="3">
        <f>N39*基本資料!$A$24+O39*基本資料!$B$24+P39*基本資料!$C$24+Q39*基本資料!$D$24+R39*基本資料!$E$24+S39*基本資料!$F$24</f>
        <v>945.4</v>
      </c>
      <c r="N39" s="10">
        <v>670</v>
      </c>
      <c r="O39" s="3">
        <v>2</v>
      </c>
      <c r="P39" s="3">
        <v>8</v>
      </c>
      <c r="Q39" s="3">
        <v>0</v>
      </c>
      <c r="R39" s="3">
        <v>3</v>
      </c>
      <c r="S39" s="3">
        <v>419</v>
      </c>
      <c r="T39" s="3">
        <v>127.8</v>
      </c>
      <c r="U39" s="3" t="s">
        <v>56</v>
      </c>
      <c r="V39" s="90"/>
      <c r="W39" s="15" t="s">
        <v>111</v>
      </c>
      <c r="X39" s="3">
        <f>1700*K39</f>
        <v>3400</v>
      </c>
      <c r="Y39" s="11">
        <f t="shared" si="6"/>
        <v>3.7588235294117645E-2</v>
      </c>
      <c r="Z39" s="90" t="str">
        <f>IF(AND(Y39&gt;基本資料!$B$13,Y39&lt;=基本資料!$C$13),"A",IF(AND(Y39&gt;基本資料!$B$14,Y39&lt;=基本資料!$C$14),"B",IF(AND(Y39&gt;基本資料!$B$15,Y39&lt;=基本資料!$C$15),"C",IF(AND(Y39&gt;基本資料!$B$16,Y39&lt;=基本資料!$C$16),"D",IF(AND(Y39&gt;基本資料!$B$17,Y39&lt;=基本資料!$C$17),"E","F")))))</f>
        <v>A</v>
      </c>
      <c r="AA39" s="100">
        <v>90</v>
      </c>
      <c r="AB39">
        <f t="shared" si="5"/>
        <v>-90</v>
      </c>
      <c r="AC39" s="90" t="str">
        <f>IF(AB39&gt;=基本資料!$B$27,"A",IF(AND(AB39&gt;=基本資料!$B$28,AB39&lt;基本資料!$C$28),"B",IF(AND(AB39&gt;=基本資料!$B$29,AB39&lt;基本資料!$C$29),"C",IF(AND(AB39&gt;=基本資料!$B$30,AB39&lt;基本資料!$C$30),"D",IF(AND(AB39&gt;=基本資料!$B$31,AB39&lt;基本資料!$C$31),"E","F")))))</f>
        <v>F</v>
      </c>
    </row>
    <row r="40" spans="1:29" x14ac:dyDescent="0.25">
      <c r="A40" s="129" t="s">
        <v>154</v>
      </c>
      <c r="B40" s="129" t="s">
        <v>61</v>
      </c>
      <c r="C40" s="130" t="s">
        <v>179</v>
      </c>
      <c r="D40" s="61" t="s">
        <v>180</v>
      </c>
      <c r="E40" s="134" t="s">
        <v>181</v>
      </c>
      <c r="F40" s="134" t="s">
        <v>182</v>
      </c>
      <c r="G40" s="133" t="s">
        <v>183</v>
      </c>
      <c r="H40" s="127" t="s">
        <v>184</v>
      </c>
      <c r="I40" s="116">
        <v>5.8</v>
      </c>
      <c r="J40" s="14" t="s">
        <v>172</v>
      </c>
      <c r="K40" s="8">
        <v>2</v>
      </c>
      <c r="L40" s="3"/>
      <c r="M40" s="3">
        <f>N40*基本資料!$A$24+O40*基本資料!$B$24+P40*基本資料!$C$24+Q40*基本資料!$D$24+R40*基本資料!$E$24+S40*基本資料!$F$24</f>
        <v>11256.6</v>
      </c>
      <c r="N40" s="10">
        <v>3813</v>
      </c>
      <c r="O40" s="3">
        <v>37</v>
      </c>
      <c r="P40" s="3">
        <v>619</v>
      </c>
      <c r="Q40" s="3">
        <v>81</v>
      </c>
      <c r="R40" s="3">
        <v>2059</v>
      </c>
      <c r="S40" s="3">
        <v>66</v>
      </c>
      <c r="T40" s="3">
        <v>831.1</v>
      </c>
      <c r="U40" s="3" t="s">
        <v>107</v>
      </c>
      <c r="V40" s="33"/>
      <c r="W40" s="15"/>
      <c r="X40" s="3">
        <f>2000*K40</f>
        <v>4000</v>
      </c>
      <c r="Y40" s="11">
        <f t="shared" si="6"/>
        <v>0.20777500000000002</v>
      </c>
      <c r="Z40" s="90" t="str">
        <f>IF(AND(Y40&gt;基本資料!$B$13,Y40&lt;=基本資料!$C$13),"A",IF(AND(Y40&gt;基本資料!$B$14,Y40&lt;=基本資料!$C$14),"B",IF(AND(Y40&gt;基本資料!$B$15,Y40&lt;=基本資料!$C$15),"C",IF(AND(Y40&gt;基本資料!$B$16,Y40&lt;=基本資料!$C$16),"D",IF(AND(Y40&gt;基本資料!$B$17,Y40&lt;=基本資料!$C$17),"E","F")))))</f>
        <v>A</v>
      </c>
      <c r="AA40" s="100">
        <v>90</v>
      </c>
      <c r="AB40">
        <f t="shared" si="5"/>
        <v>-90</v>
      </c>
      <c r="AC40" s="90" t="str">
        <f>IF(AB40&gt;=基本資料!$B$27,"A",IF(AND(AB40&gt;=基本資料!$B$28,AB40&lt;基本資料!$C$28),"B",IF(AND(AB40&gt;=基本資料!$B$29,AB40&lt;基本資料!$C$29),"C",IF(AND(AB40&gt;=基本資料!$B$30,AB40&lt;基本資料!$C$30),"D",IF(AND(AB40&gt;=基本資料!$B$31,AB40&lt;基本資料!$C$31),"E","F")))))</f>
        <v>F</v>
      </c>
    </row>
    <row r="41" spans="1:29" x14ac:dyDescent="0.25">
      <c r="A41" s="129"/>
      <c r="B41" s="129"/>
      <c r="C41" s="130"/>
      <c r="D41" s="61" t="s">
        <v>185</v>
      </c>
      <c r="E41" s="135"/>
      <c r="F41" s="135"/>
      <c r="G41" s="133"/>
      <c r="H41" s="127"/>
      <c r="I41" s="116"/>
      <c r="J41" s="14" t="s">
        <v>174</v>
      </c>
      <c r="K41" s="8">
        <v>2</v>
      </c>
      <c r="L41" s="3"/>
      <c r="M41" s="3">
        <f>N41*基本資料!$A$24+O41*基本資料!$B$24+P41*基本資料!$C$24+Q41*基本資料!$D$24+R41*基本資料!$E$24+S41*基本資料!$F$24</f>
        <v>9943.2000000000007</v>
      </c>
      <c r="N41" s="10">
        <v>3702</v>
      </c>
      <c r="O41" s="3">
        <v>28</v>
      </c>
      <c r="P41" s="3">
        <v>434</v>
      </c>
      <c r="Q41" s="3">
        <v>79</v>
      </c>
      <c r="R41" s="3">
        <v>1758</v>
      </c>
      <c r="S41" s="3">
        <v>62</v>
      </c>
      <c r="T41" s="3">
        <v>912.4</v>
      </c>
      <c r="U41" s="3" t="s">
        <v>107</v>
      </c>
      <c r="V41" s="33"/>
      <c r="W41" s="15"/>
      <c r="X41" s="3">
        <f>2000*K41</f>
        <v>4000</v>
      </c>
      <c r="Y41" s="11">
        <f t="shared" si="6"/>
        <v>0.2281</v>
      </c>
      <c r="Z41" s="90" t="str">
        <f>IF(AND(Y41&gt;基本資料!$B$13,Y41&lt;=基本資料!$C$13),"A",IF(AND(Y41&gt;基本資料!$B$14,Y41&lt;=基本資料!$C$14),"B",IF(AND(Y41&gt;基本資料!$B$15,Y41&lt;=基本資料!$C$15),"C",IF(AND(Y41&gt;基本資料!$B$16,Y41&lt;=基本資料!$C$16),"D",IF(AND(Y41&gt;基本資料!$B$17,Y41&lt;=基本資料!$C$17),"E","F")))))</f>
        <v>A</v>
      </c>
      <c r="AA41" s="100">
        <v>90</v>
      </c>
      <c r="AB41">
        <f t="shared" si="5"/>
        <v>-90</v>
      </c>
      <c r="AC41" s="90" t="str">
        <f>IF(AB41&gt;=基本資料!$B$27,"A",IF(AND(AB41&gt;=基本資料!$B$28,AB41&lt;基本資料!$C$28),"B",IF(AND(AB41&gt;=基本資料!$B$29,AB41&lt;基本資料!$C$29),"C",IF(AND(AB41&gt;=基本資料!$B$30,AB41&lt;基本資料!$C$30),"D",IF(AND(AB41&gt;=基本資料!$B$31,AB41&lt;基本資料!$C$31),"E","F")))))</f>
        <v>F</v>
      </c>
    </row>
    <row r="42" spans="1:29" x14ac:dyDescent="0.25">
      <c r="A42" s="129" t="s">
        <v>154</v>
      </c>
      <c r="B42" s="129" t="s">
        <v>61</v>
      </c>
      <c r="C42" s="130" t="s">
        <v>186</v>
      </c>
      <c r="D42" s="61" t="s">
        <v>180</v>
      </c>
      <c r="E42" s="134" t="s">
        <v>187</v>
      </c>
      <c r="F42" s="134" t="s">
        <v>188</v>
      </c>
      <c r="G42" s="62" t="s">
        <v>183</v>
      </c>
      <c r="H42" s="127" t="s">
        <v>184</v>
      </c>
      <c r="I42" s="116">
        <v>5.8</v>
      </c>
      <c r="J42" s="14" t="s">
        <v>172</v>
      </c>
      <c r="K42" s="3">
        <v>1</v>
      </c>
      <c r="L42" s="3">
        <v>1</v>
      </c>
      <c r="M42" s="3">
        <f>N42*基本資料!$A$24+O42*基本資料!$B$24+P42*基本資料!$C$24+Q42*基本資料!$D$24+R42*基本資料!$E$24+S42*基本資料!$F$24</f>
        <v>277.60000000000002</v>
      </c>
      <c r="N42" s="10">
        <v>100</v>
      </c>
      <c r="O42" s="3">
        <v>0</v>
      </c>
      <c r="P42" s="3">
        <v>0</v>
      </c>
      <c r="Q42" s="3">
        <v>0</v>
      </c>
      <c r="R42" s="3">
        <v>0</v>
      </c>
      <c r="S42" s="3">
        <v>296</v>
      </c>
      <c r="T42" s="3">
        <v>35.4</v>
      </c>
      <c r="U42" s="3" t="s">
        <v>56</v>
      </c>
      <c r="V42" s="33"/>
      <c r="W42" s="15" t="s">
        <v>111</v>
      </c>
      <c r="X42" s="3">
        <f>1700*K42</f>
        <v>1700</v>
      </c>
      <c r="Y42" s="11">
        <f t="shared" si="6"/>
        <v>2.0823529411764706E-2</v>
      </c>
      <c r="Z42" s="90" t="str">
        <f>IF(AND(Y42&gt;基本資料!$B$13,Y42&lt;=基本資料!$C$13),"A",IF(AND(Y42&gt;基本資料!$B$14,Y42&lt;=基本資料!$C$14),"B",IF(AND(Y42&gt;基本資料!$B$15,Y42&lt;=基本資料!$C$15),"C",IF(AND(Y42&gt;基本資料!$B$16,Y42&lt;=基本資料!$C$16),"D",IF(AND(Y42&gt;基本資料!$B$17,Y42&lt;=基本資料!$C$17),"E","F")))))</f>
        <v>A</v>
      </c>
      <c r="AA42" s="100">
        <v>90</v>
      </c>
      <c r="AB42">
        <f t="shared" si="5"/>
        <v>-90</v>
      </c>
      <c r="AC42" s="90" t="str">
        <f>IF(AB42&gt;=基本資料!$B$27,"A",IF(AND(AB42&gt;=基本資料!$B$28,AB42&lt;基本資料!$C$28),"B",IF(AND(AB42&gt;=基本資料!$B$29,AB42&lt;基本資料!$C$29),"C",IF(AND(AB42&gt;=基本資料!$B$30,AB42&lt;基本資料!$C$30),"D",IF(AND(AB42&gt;=基本資料!$B$31,AB42&lt;基本資料!$C$31),"E","F")))))</f>
        <v>F</v>
      </c>
    </row>
    <row r="43" spans="1:29" x14ac:dyDescent="0.25">
      <c r="A43" s="129"/>
      <c r="B43" s="129"/>
      <c r="C43" s="130"/>
      <c r="D43" s="61" t="s">
        <v>189</v>
      </c>
      <c r="E43" s="135"/>
      <c r="F43" s="135"/>
      <c r="G43" s="62" t="s">
        <v>85</v>
      </c>
      <c r="H43" s="127"/>
      <c r="I43" s="116"/>
      <c r="J43" s="14" t="s">
        <v>190</v>
      </c>
      <c r="K43" s="3">
        <v>1</v>
      </c>
      <c r="L43" s="3">
        <v>1</v>
      </c>
      <c r="M43" s="3">
        <f>N43*基本資料!$A$24+O43*基本資料!$B$24+P43*基本資料!$C$24+Q43*基本資料!$D$24+R43*基本資料!$E$24+S43*基本資料!$F$24</f>
        <v>320.2</v>
      </c>
      <c r="N43" s="10">
        <v>70</v>
      </c>
      <c r="O43" s="3">
        <v>0</v>
      </c>
      <c r="P43" s="3">
        <v>0</v>
      </c>
      <c r="Q43" s="3">
        <v>0</v>
      </c>
      <c r="R43" s="3">
        <v>0</v>
      </c>
      <c r="S43" s="3">
        <v>417</v>
      </c>
      <c r="T43" s="3">
        <v>48.599999999999994</v>
      </c>
      <c r="U43" s="3" t="s">
        <v>78</v>
      </c>
      <c r="V43" s="90"/>
      <c r="W43" s="15" t="s">
        <v>111</v>
      </c>
      <c r="X43" s="3">
        <f>1700*K43</f>
        <v>1700</v>
      </c>
      <c r="Y43" s="11">
        <f t="shared" si="6"/>
        <v>2.8588235294117643E-2</v>
      </c>
      <c r="Z43" s="90" t="str">
        <f>IF(AND(Y43&gt;基本資料!$B$13,Y43&lt;=基本資料!$C$13),"A",IF(AND(Y43&gt;基本資料!$B$14,Y43&lt;=基本資料!$C$14),"B",IF(AND(Y43&gt;基本資料!$B$15,Y43&lt;=基本資料!$C$15),"C",IF(AND(Y43&gt;基本資料!$B$16,Y43&lt;=基本資料!$C$16),"D",IF(AND(Y43&gt;基本資料!$B$17,Y43&lt;=基本資料!$C$17),"E","F")))))</f>
        <v>A</v>
      </c>
      <c r="AA43" s="100">
        <v>90</v>
      </c>
      <c r="AB43">
        <f t="shared" si="5"/>
        <v>-90</v>
      </c>
      <c r="AC43" s="90" t="str">
        <f>IF(AB43&gt;=基本資料!$B$27,"A",IF(AND(AB43&gt;=基本資料!$B$28,AB43&lt;基本資料!$C$28),"B",IF(AND(AB43&gt;=基本資料!$B$29,AB43&lt;基本資料!$C$29),"C",IF(AND(AB43&gt;=基本資料!$B$30,AB43&lt;基本資料!$C$30),"D",IF(AND(AB43&gt;=基本資料!$B$31,AB43&lt;基本資料!$C$31),"E","F")))))</f>
        <v>F</v>
      </c>
    </row>
    <row r="44" spans="1:29" x14ac:dyDescent="0.25">
      <c r="A44" s="129" t="s">
        <v>191</v>
      </c>
      <c r="B44" s="129" t="s">
        <v>192</v>
      </c>
      <c r="C44" s="130" t="s">
        <v>193</v>
      </c>
      <c r="D44" s="61" t="s">
        <v>194</v>
      </c>
      <c r="E44" s="134" t="s">
        <v>195</v>
      </c>
      <c r="F44" s="134" t="s">
        <v>196</v>
      </c>
      <c r="G44" s="133" t="s">
        <v>197</v>
      </c>
      <c r="H44" s="127" t="s">
        <v>198</v>
      </c>
      <c r="I44" s="142">
        <v>3.9</v>
      </c>
      <c r="J44" s="14" t="s">
        <v>199</v>
      </c>
      <c r="K44" s="8">
        <v>2</v>
      </c>
      <c r="L44" s="3"/>
      <c r="M44" s="3">
        <f>N44*基本資料!$A$24+O44*基本資料!$B$24+P44*基本資料!$C$24+Q44*基本資料!$D$24+R44*基本資料!$E$24+S44*基本資料!$F$24</f>
        <v>10187.4</v>
      </c>
      <c r="N44" s="3">
        <v>3420</v>
      </c>
      <c r="O44" s="3">
        <v>25</v>
      </c>
      <c r="P44" s="3">
        <v>397</v>
      </c>
      <c r="Q44" s="3">
        <v>54</v>
      </c>
      <c r="R44" s="3">
        <v>1978</v>
      </c>
      <c r="S44" s="3">
        <v>64</v>
      </c>
      <c r="T44" s="3">
        <v>804.1</v>
      </c>
      <c r="U44" s="3" t="s">
        <v>200</v>
      </c>
      <c r="V44" s="33"/>
      <c r="W44" s="3"/>
      <c r="X44" s="3">
        <f>2100*K44</f>
        <v>4200</v>
      </c>
      <c r="Y44" s="11">
        <f t="shared" si="6"/>
        <v>0.19145238095238096</v>
      </c>
      <c r="Z44" s="90" t="str">
        <f>IF(AND(Y44&gt;基本資料!$B$13,Y44&lt;=基本資料!$C$13),"A",IF(AND(Y44&gt;基本資料!$B$14,Y44&lt;=基本資料!$C$14),"B",IF(AND(Y44&gt;基本資料!$B$15,Y44&lt;=基本資料!$C$15),"C",IF(AND(Y44&gt;基本資料!$B$16,Y44&lt;=基本資料!$C$16),"D",IF(AND(Y44&gt;基本資料!$B$17,Y44&lt;=基本資料!$C$17),"E","F")))))</f>
        <v>A</v>
      </c>
      <c r="AA44" s="100">
        <v>90</v>
      </c>
      <c r="AB44">
        <f t="shared" si="5"/>
        <v>-90</v>
      </c>
      <c r="AC44" s="90" t="str">
        <f>IF(AB44&gt;=基本資料!$B$27,"A",IF(AND(AB44&gt;=基本資料!$B$28,AB44&lt;基本資料!$C$28),"B",IF(AND(AB44&gt;=基本資料!$B$29,AB44&lt;基本資料!$C$29),"C",IF(AND(AB44&gt;=基本資料!$B$30,AB44&lt;基本資料!$C$30),"D",IF(AND(AB44&gt;=基本資料!$B$31,AB44&lt;基本資料!$C$31),"E","F")))))</f>
        <v>F</v>
      </c>
    </row>
    <row r="45" spans="1:29" x14ac:dyDescent="0.25">
      <c r="A45" s="129"/>
      <c r="B45" s="129"/>
      <c r="C45" s="130"/>
      <c r="D45" s="61" t="s">
        <v>201</v>
      </c>
      <c r="E45" s="135"/>
      <c r="F45" s="135"/>
      <c r="G45" s="133"/>
      <c r="H45" s="127"/>
      <c r="I45" s="142"/>
      <c r="J45" s="14" t="s">
        <v>190</v>
      </c>
      <c r="K45" s="8">
        <v>2</v>
      </c>
      <c r="L45" s="3"/>
      <c r="M45" s="3">
        <f>N45*基本資料!$A$24+O45*基本資料!$B$24+P45*基本資料!$C$24+Q45*基本資料!$D$24+R45*基本資料!$E$24+S45*基本資料!$F$24</f>
        <v>9599.2999999999993</v>
      </c>
      <c r="N45" s="3">
        <v>3131</v>
      </c>
      <c r="O45" s="3">
        <v>25</v>
      </c>
      <c r="P45" s="3">
        <v>368</v>
      </c>
      <c r="Q45" s="3">
        <v>46</v>
      </c>
      <c r="R45" s="3">
        <v>1901</v>
      </c>
      <c r="S45" s="3">
        <v>63</v>
      </c>
      <c r="T45" s="3">
        <v>883.5</v>
      </c>
      <c r="U45" s="3" t="s">
        <v>107</v>
      </c>
      <c r="V45" s="90"/>
      <c r="W45" s="3"/>
      <c r="X45" s="3">
        <f t="shared" ref="X45:X51" si="7">2100*K45</f>
        <v>4200</v>
      </c>
      <c r="Y45" s="11">
        <f t="shared" si="6"/>
        <v>0.21035714285714285</v>
      </c>
      <c r="Z45" s="90" t="str">
        <f>IF(AND(Y45&gt;基本資料!$B$13,Y45&lt;=基本資料!$C$13),"A",IF(AND(Y45&gt;基本資料!$B$14,Y45&lt;=基本資料!$C$14),"B",IF(AND(Y45&gt;基本資料!$B$15,Y45&lt;=基本資料!$C$15),"C",IF(AND(Y45&gt;基本資料!$B$16,Y45&lt;=基本資料!$C$16),"D",IF(AND(Y45&gt;基本資料!$B$17,Y45&lt;=基本資料!$C$17),"E","F")))))</f>
        <v>A</v>
      </c>
      <c r="AA45" s="100">
        <v>90</v>
      </c>
      <c r="AB45">
        <f t="shared" si="5"/>
        <v>-90</v>
      </c>
      <c r="AC45" s="90" t="str">
        <f>IF(AB45&gt;=基本資料!$B$27,"A",IF(AND(AB45&gt;=基本資料!$B$28,AB45&lt;基本資料!$C$28),"B",IF(AND(AB45&gt;=基本資料!$B$29,AB45&lt;基本資料!$C$29),"C",IF(AND(AB45&gt;=基本資料!$B$30,AB45&lt;基本資料!$C$30),"D",IF(AND(AB45&gt;=基本資料!$B$31,AB45&lt;基本資料!$C$31),"E","F")))))</f>
        <v>F</v>
      </c>
    </row>
    <row r="46" spans="1:29" x14ac:dyDescent="0.25">
      <c r="A46" s="129" t="s">
        <v>191</v>
      </c>
      <c r="B46" s="129" t="s">
        <v>192</v>
      </c>
      <c r="C46" s="130" t="s">
        <v>202</v>
      </c>
      <c r="D46" s="61" t="s">
        <v>203</v>
      </c>
      <c r="E46" s="134" t="s">
        <v>204</v>
      </c>
      <c r="F46" s="134" t="s">
        <v>205</v>
      </c>
      <c r="G46" s="130" t="s">
        <v>206</v>
      </c>
      <c r="H46" s="130" t="s">
        <v>207</v>
      </c>
      <c r="I46" s="142">
        <v>6.1</v>
      </c>
      <c r="J46" s="14" t="s">
        <v>199</v>
      </c>
      <c r="K46" s="8">
        <v>2</v>
      </c>
      <c r="L46" s="3"/>
      <c r="M46" s="3">
        <f>N46*基本資料!$A$24+O46*基本資料!$B$24+P46*基本資料!$C$24+Q46*基本資料!$D$24+R46*基本資料!$E$24+S46*基本資料!$F$24</f>
        <v>10325</v>
      </c>
      <c r="N46" s="10">
        <v>3434</v>
      </c>
      <c r="O46" s="10">
        <v>32</v>
      </c>
      <c r="P46" s="3">
        <v>426</v>
      </c>
      <c r="Q46" s="3">
        <v>53</v>
      </c>
      <c r="R46" s="3">
        <v>2002</v>
      </c>
      <c r="S46" s="3">
        <v>65</v>
      </c>
      <c r="T46" s="3">
        <v>840.2</v>
      </c>
      <c r="U46" s="3" t="s">
        <v>200</v>
      </c>
      <c r="V46" s="90"/>
      <c r="W46" s="3"/>
      <c r="X46" s="3">
        <f t="shared" si="7"/>
        <v>4200</v>
      </c>
      <c r="Y46" s="11">
        <f t="shared" si="6"/>
        <v>0.20004761904761906</v>
      </c>
      <c r="Z46" s="90" t="str">
        <f>IF(AND(Y46&gt;基本資料!$B$13,Y46&lt;=基本資料!$C$13),"A",IF(AND(Y46&gt;基本資料!$B$14,Y46&lt;=基本資料!$C$14),"B",IF(AND(Y46&gt;基本資料!$B$15,Y46&lt;=基本資料!$C$15),"C",IF(AND(Y46&gt;基本資料!$B$16,Y46&lt;=基本資料!$C$16),"D",IF(AND(Y46&gt;基本資料!$B$17,Y46&lt;=基本資料!$C$17),"E","F")))))</f>
        <v>A</v>
      </c>
      <c r="AA46" s="100">
        <v>90</v>
      </c>
      <c r="AB46">
        <f t="shared" si="5"/>
        <v>-90</v>
      </c>
      <c r="AC46" s="90" t="str">
        <f>IF(AB46&gt;=基本資料!$B$27,"A",IF(AND(AB46&gt;=基本資料!$B$28,AB46&lt;基本資料!$C$28),"B",IF(AND(AB46&gt;=基本資料!$B$29,AB46&lt;基本資料!$C$29),"C",IF(AND(AB46&gt;=基本資料!$B$30,AB46&lt;基本資料!$C$30),"D",IF(AND(AB46&gt;=基本資料!$B$31,AB46&lt;基本資料!$C$31),"E","F")))))</f>
        <v>F</v>
      </c>
    </row>
    <row r="47" spans="1:29" x14ac:dyDescent="0.25">
      <c r="A47" s="129"/>
      <c r="B47" s="129"/>
      <c r="C47" s="130"/>
      <c r="D47" s="61" t="s">
        <v>208</v>
      </c>
      <c r="E47" s="135"/>
      <c r="F47" s="135"/>
      <c r="G47" s="130"/>
      <c r="H47" s="130"/>
      <c r="I47" s="142"/>
      <c r="J47" s="14" t="s">
        <v>190</v>
      </c>
      <c r="K47" s="8">
        <v>2</v>
      </c>
      <c r="L47" s="3"/>
      <c r="M47" s="3">
        <f>N47*基本資料!$A$24+O47*基本資料!$B$24+P47*基本資料!$C$24+Q47*基本資料!$D$24+R47*基本資料!$E$24+S47*基本資料!$F$24</f>
        <v>9564.4</v>
      </c>
      <c r="N47" s="10">
        <v>2959</v>
      </c>
      <c r="O47" s="10">
        <v>37</v>
      </c>
      <c r="P47" s="3">
        <v>487</v>
      </c>
      <c r="Q47" s="3">
        <v>49</v>
      </c>
      <c r="R47" s="3">
        <v>1870</v>
      </c>
      <c r="S47" s="3">
        <v>104</v>
      </c>
      <c r="T47" s="3">
        <v>839.1</v>
      </c>
      <c r="U47" s="3" t="s">
        <v>209</v>
      </c>
      <c r="V47" s="90"/>
      <c r="W47" s="3"/>
      <c r="X47" s="3">
        <f t="shared" si="7"/>
        <v>4200</v>
      </c>
      <c r="Y47" s="11">
        <f t="shared" si="6"/>
        <v>0.19978571428571429</v>
      </c>
      <c r="Z47" s="90" t="str">
        <f>IF(AND(Y47&gt;基本資料!$B$13,Y47&lt;=基本資料!$C$13),"A",IF(AND(Y47&gt;基本資料!$B$14,Y47&lt;=基本資料!$C$14),"B",IF(AND(Y47&gt;基本資料!$B$15,Y47&lt;=基本資料!$C$15),"C",IF(AND(Y47&gt;基本資料!$B$16,Y47&lt;=基本資料!$C$16),"D",IF(AND(Y47&gt;基本資料!$B$17,Y47&lt;=基本資料!$C$17),"E","F")))))</f>
        <v>A</v>
      </c>
      <c r="AA47" s="100">
        <v>90</v>
      </c>
      <c r="AB47">
        <f t="shared" si="5"/>
        <v>-90</v>
      </c>
      <c r="AC47" s="90" t="str">
        <f>IF(AB47&gt;=基本資料!$B$27,"A",IF(AND(AB47&gt;=基本資料!$B$28,AB47&lt;基本資料!$C$28),"B",IF(AND(AB47&gt;=基本資料!$B$29,AB47&lt;基本資料!$C$29),"C",IF(AND(AB47&gt;=基本資料!$B$30,AB47&lt;基本資料!$C$30),"D",IF(AND(AB47&gt;=基本資料!$B$31,AB47&lt;基本資料!$C$31),"E","F")))))</f>
        <v>F</v>
      </c>
    </row>
    <row r="48" spans="1:29" x14ac:dyDescent="0.25">
      <c r="A48" s="129" t="s">
        <v>191</v>
      </c>
      <c r="B48" s="129" t="s">
        <v>192</v>
      </c>
      <c r="C48" s="130" t="s">
        <v>210</v>
      </c>
      <c r="D48" s="61" t="s">
        <v>211</v>
      </c>
      <c r="E48" s="134" t="s">
        <v>212</v>
      </c>
      <c r="F48" s="134" t="s">
        <v>213</v>
      </c>
      <c r="G48" s="133" t="s">
        <v>214</v>
      </c>
      <c r="H48" s="127" t="s">
        <v>215</v>
      </c>
      <c r="I48" s="140">
        <v>9.8000000000000007</v>
      </c>
      <c r="J48" s="16" t="s">
        <v>199</v>
      </c>
      <c r="K48" s="12">
        <v>2</v>
      </c>
      <c r="L48" s="17"/>
      <c r="M48" s="3">
        <f>N48*基本資料!$A$24+O48*基本資料!$B$24+P48*基本資料!$C$24+Q48*基本資料!$D$24+R48*基本資料!$E$24+S48*基本資料!$F$24</f>
        <v>10163</v>
      </c>
      <c r="N48" s="18">
        <v>2693</v>
      </c>
      <c r="O48" s="17">
        <v>60</v>
      </c>
      <c r="P48" s="17">
        <v>574</v>
      </c>
      <c r="Q48" s="17">
        <v>256</v>
      </c>
      <c r="R48" s="17">
        <v>1904</v>
      </c>
      <c r="S48" s="17">
        <v>65</v>
      </c>
      <c r="T48" s="17">
        <v>846.7</v>
      </c>
      <c r="U48" s="3" t="s">
        <v>200</v>
      </c>
      <c r="V48" s="33"/>
      <c r="W48" s="17"/>
      <c r="X48" s="3">
        <f t="shared" si="7"/>
        <v>4200</v>
      </c>
      <c r="Y48" s="19">
        <f t="shared" si="6"/>
        <v>0.20159523809523811</v>
      </c>
      <c r="Z48" s="90" t="str">
        <f>IF(AND(Y48&gt;基本資料!$B$13,Y48&lt;=基本資料!$C$13),"A",IF(AND(Y48&gt;基本資料!$B$14,Y48&lt;=基本資料!$C$14),"B",IF(AND(Y48&gt;基本資料!$B$15,Y48&lt;=基本資料!$C$15),"C",IF(AND(Y48&gt;基本資料!$B$16,Y48&lt;=基本資料!$C$16),"D",IF(AND(Y48&gt;基本資料!$B$17,Y48&lt;=基本資料!$C$17),"E","F")))))</f>
        <v>A</v>
      </c>
      <c r="AA48" s="100">
        <v>90</v>
      </c>
      <c r="AB48">
        <f t="shared" si="5"/>
        <v>-90</v>
      </c>
      <c r="AC48" s="90" t="str">
        <f>IF(AB48&gt;=基本資料!$B$27,"A",IF(AND(AB48&gt;=基本資料!$B$28,AB48&lt;基本資料!$C$28),"B",IF(AND(AB48&gt;=基本資料!$B$29,AB48&lt;基本資料!$C$29),"C",IF(AND(AB48&gt;=基本資料!$B$30,AB48&lt;基本資料!$C$30),"D",IF(AND(AB48&gt;=基本資料!$B$31,AB48&lt;基本資料!$C$31),"E","F")))))</f>
        <v>F</v>
      </c>
    </row>
    <row r="49" spans="1:29" x14ac:dyDescent="0.25">
      <c r="A49" s="129"/>
      <c r="B49" s="129"/>
      <c r="C49" s="130"/>
      <c r="D49" s="61" t="s">
        <v>216</v>
      </c>
      <c r="E49" s="135"/>
      <c r="F49" s="135"/>
      <c r="G49" s="133"/>
      <c r="H49" s="127"/>
      <c r="I49" s="140"/>
      <c r="J49" s="16" t="s">
        <v>190</v>
      </c>
      <c r="K49" s="12">
        <v>2</v>
      </c>
      <c r="L49" s="17"/>
      <c r="M49" s="3">
        <f>N49*基本資料!$A$24+O49*基本資料!$B$24+P49*基本資料!$C$24+Q49*基本資料!$D$24+R49*基本資料!$E$24+S49*基本資料!$F$24</f>
        <v>9808.1</v>
      </c>
      <c r="N49" s="18">
        <v>3224</v>
      </c>
      <c r="O49" s="17">
        <v>32</v>
      </c>
      <c r="P49" s="17">
        <v>529</v>
      </c>
      <c r="Q49" s="17">
        <v>73</v>
      </c>
      <c r="R49" s="17">
        <v>1826</v>
      </c>
      <c r="S49" s="17">
        <v>76</v>
      </c>
      <c r="T49" s="17">
        <v>867.4</v>
      </c>
      <c r="U49" s="3" t="s">
        <v>107</v>
      </c>
      <c r="V49" s="33"/>
      <c r="W49" s="17"/>
      <c r="X49" s="3">
        <f t="shared" si="7"/>
        <v>4200</v>
      </c>
      <c r="Y49" s="19">
        <f t="shared" si="6"/>
        <v>0.20652380952380953</v>
      </c>
      <c r="Z49" s="90" t="str">
        <f>IF(AND(Y49&gt;基本資料!$B$13,Y49&lt;=基本資料!$C$13),"A",IF(AND(Y49&gt;基本資料!$B$14,Y49&lt;=基本資料!$C$14),"B",IF(AND(Y49&gt;基本資料!$B$15,Y49&lt;=基本資料!$C$15),"C",IF(AND(Y49&gt;基本資料!$B$16,Y49&lt;=基本資料!$C$16),"D",IF(AND(Y49&gt;基本資料!$B$17,Y49&lt;=基本資料!$C$17),"E","F")))))</f>
        <v>A</v>
      </c>
      <c r="AA49" s="100">
        <v>90</v>
      </c>
      <c r="AB49">
        <f t="shared" si="5"/>
        <v>-90</v>
      </c>
      <c r="AC49" s="90" t="str">
        <f>IF(AB49&gt;=基本資料!$B$27,"A",IF(AND(AB49&gt;=基本資料!$B$28,AB49&lt;基本資料!$C$28),"B",IF(AND(AB49&gt;=基本資料!$B$29,AB49&lt;基本資料!$C$29),"C",IF(AND(AB49&gt;=基本資料!$B$30,AB49&lt;基本資料!$C$30),"D",IF(AND(AB49&gt;=基本資料!$B$31,AB49&lt;基本資料!$C$31),"E","F")))))</f>
        <v>F</v>
      </c>
    </row>
    <row r="50" spans="1:29" x14ac:dyDescent="0.25">
      <c r="A50" s="129" t="s">
        <v>217</v>
      </c>
      <c r="B50" s="129" t="s">
        <v>192</v>
      </c>
      <c r="C50" s="130" t="s">
        <v>218</v>
      </c>
      <c r="D50" s="61" t="s">
        <v>219</v>
      </c>
      <c r="E50" s="134" t="s">
        <v>220</v>
      </c>
      <c r="F50" s="134" t="s">
        <v>221</v>
      </c>
      <c r="G50" s="133" t="s">
        <v>222</v>
      </c>
      <c r="H50" s="127" t="s">
        <v>223</v>
      </c>
      <c r="I50" s="128">
        <v>9.8000000000000007</v>
      </c>
      <c r="J50" s="17" t="s">
        <v>55</v>
      </c>
      <c r="K50" s="17">
        <v>2</v>
      </c>
      <c r="L50" s="17"/>
      <c r="M50" s="3">
        <f>N50*基本資料!$A$24+O50*基本資料!$B$24+P50*基本資料!$C$24+Q50*基本資料!$D$24+R50*基本資料!$E$24+S50*基本資料!$F$24</f>
        <v>14116</v>
      </c>
      <c r="N50" s="18">
        <v>5407</v>
      </c>
      <c r="O50" s="17">
        <v>61</v>
      </c>
      <c r="P50" s="17">
        <v>755</v>
      </c>
      <c r="Q50" s="17">
        <v>83</v>
      </c>
      <c r="R50" s="17">
        <v>2398</v>
      </c>
      <c r="S50" s="17">
        <v>70</v>
      </c>
      <c r="T50" s="17">
        <v>1157.8</v>
      </c>
      <c r="U50" s="3" t="s">
        <v>200</v>
      </c>
      <c r="V50" s="90"/>
      <c r="W50" s="17" t="s">
        <v>224</v>
      </c>
      <c r="X50" s="3">
        <f t="shared" si="7"/>
        <v>4200</v>
      </c>
      <c r="Y50" s="19">
        <f t="shared" si="6"/>
        <v>0.27566666666666667</v>
      </c>
      <c r="Z50" s="90" t="str">
        <f>IF(AND(Y50&gt;基本資料!$B$13,Y50&lt;=基本資料!$C$13),"A",IF(AND(Y50&gt;基本資料!$B$14,Y50&lt;=基本資料!$C$14),"B",IF(AND(Y50&gt;基本資料!$B$15,Y50&lt;=基本資料!$C$15),"C",IF(AND(Y50&gt;基本資料!$B$16,Y50&lt;=基本資料!$C$16),"D",IF(AND(Y50&gt;基本資料!$B$17,Y50&lt;=基本資料!$C$17),"E","F")))))</f>
        <v>A</v>
      </c>
      <c r="AA50" s="100">
        <v>90</v>
      </c>
      <c r="AB50">
        <f t="shared" si="5"/>
        <v>-90</v>
      </c>
      <c r="AC50" s="90" t="str">
        <f>IF(AB50&gt;=基本資料!$B$27,"A",IF(AND(AB50&gt;=基本資料!$B$28,AB50&lt;基本資料!$C$28),"B",IF(AND(AB50&gt;=基本資料!$B$29,AB50&lt;基本資料!$C$29),"C",IF(AND(AB50&gt;=基本資料!$B$30,AB50&lt;基本資料!$C$30),"D",IF(AND(AB50&gt;=基本資料!$B$31,AB50&lt;基本資料!$C$31),"E","F")))))</f>
        <v>F</v>
      </c>
    </row>
    <row r="51" spans="1:29" x14ac:dyDescent="0.25">
      <c r="A51" s="129"/>
      <c r="B51" s="129"/>
      <c r="C51" s="130"/>
      <c r="D51" s="61" t="s">
        <v>225</v>
      </c>
      <c r="E51" s="135"/>
      <c r="F51" s="135"/>
      <c r="G51" s="133"/>
      <c r="H51" s="127"/>
      <c r="I51" s="128"/>
      <c r="J51" s="17" t="s">
        <v>58</v>
      </c>
      <c r="K51" s="17">
        <v>2</v>
      </c>
      <c r="L51" s="17"/>
      <c r="M51" s="3">
        <f>N51*基本資料!$A$24+O51*基本資料!$B$24+P51*基本資料!$C$24+Q51*基本資料!$D$24+R51*基本資料!$E$24+S51*基本資料!$F$24</f>
        <v>12317.6</v>
      </c>
      <c r="N51" s="18">
        <v>4691</v>
      </c>
      <c r="O51" s="17">
        <v>28</v>
      </c>
      <c r="P51" s="17">
        <v>676</v>
      </c>
      <c r="Q51" s="17">
        <v>40</v>
      </c>
      <c r="R51" s="17">
        <v>2131</v>
      </c>
      <c r="S51" s="17">
        <v>96</v>
      </c>
      <c r="T51" s="17">
        <v>1102.0999999999999</v>
      </c>
      <c r="U51" s="3" t="s">
        <v>107</v>
      </c>
      <c r="V51" s="90"/>
      <c r="W51" s="17" t="s">
        <v>224</v>
      </c>
      <c r="X51" s="3">
        <f t="shared" si="7"/>
        <v>4200</v>
      </c>
      <c r="Y51" s="19">
        <f t="shared" si="6"/>
        <v>0.26240476190476186</v>
      </c>
      <c r="Z51" s="90" t="str">
        <f>IF(AND(Y51&gt;基本資料!$B$13,Y51&lt;=基本資料!$C$13),"A",IF(AND(Y51&gt;基本資料!$B$14,Y51&lt;=基本資料!$C$14),"B",IF(AND(Y51&gt;基本資料!$B$15,Y51&lt;=基本資料!$C$15),"C",IF(AND(Y51&gt;基本資料!$B$16,Y51&lt;=基本資料!$C$16),"D",IF(AND(Y51&gt;基本資料!$B$17,Y51&lt;=基本資料!$C$17),"E","F")))))</f>
        <v>A</v>
      </c>
      <c r="AA51" s="100">
        <v>90</v>
      </c>
      <c r="AB51">
        <f t="shared" si="5"/>
        <v>-90</v>
      </c>
      <c r="AC51" s="90" t="str">
        <f>IF(AB51&gt;=基本資料!$B$27,"A",IF(AND(AB51&gt;=基本資料!$B$28,AB51&lt;基本資料!$C$28),"B",IF(AND(AB51&gt;=基本資料!$B$29,AB51&lt;基本資料!$C$29),"C",IF(AND(AB51&gt;=基本資料!$B$30,AB51&lt;基本資料!$C$30),"D",IF(AND(AB51&gt;=基本資料!$B$31,AB51&lt;基本資料!$C$31),"E","F")))))</f>
        <v>F</v>
      </c>
    </row>
    <row r="52" spans="1:29" ht="16.5" customHeight="1" x14ac:dyDescent="0.25">
      <c r="A52" s="129" t="s">
        <v>217</v>
      </c>
      <c r="B52" s="129" t="s">
        <v>192</v>
      </c>
      <c r="C52" s="130" t="s">
        <v>226</v>
      </c>
      <c r="D52" s="61" t="s">
        <v>219</v>
      </c>
      <c r="E52" s="134" t="s">
        <v>227</v>
      </c>
      <c r="F52" s="134" t="s">
        <v>228</v>
      </c>
      <c r="G52" s="62" t="s">
        <v>222</v>
      </c>
      <c r="H52" s="127" t="s">
        <v>223</v>
      </c>
      <c r="I52" s="128">
        <v>9.8000000000000007</v>
      </c>
      <c r="J52" s="17" t="s">
        <v>55</v>
      </c>
      <c r="K52" s="17">
        <v>2</v>
      </c>
      <c r="L52" s="17"/>
      <c r="M52" s="3">
        <f>N52*基本資料!$A$24+O52*基本資料!$B$24+P52*基本資料!$C$24+Q52*基本資料!$D$24+R52*基本資料!$E$24+S52*基本資料!$F$24</f>
        <v>588.20000000000005</v>
      </c>
      <c r="N52" s="18">
        <v>269</v>
      </c>
      <c r="O52" s="17">
        <v>0</v>
      </c>
      <c r="P52" s="17">
        <v>28</v>
      </c>
      <c r="Q52" s="17">
        <v>0</v>
      </c>
      <c r="R52" s="17">
        <v>0</v>
      </c>
      <c r="S52" s="17">
        <v>462</v>
      </c>
      <c r="T52" s="17">
        <v>135</v>
      </c>
      <c r="U52" s="3" t="s">
        <v>78</v>
      </c>
      <c r="V52" s="90"/>
      <c r="W52" s="17" t="s">
        <v>111</v>
      </c>
      <c r="X52" s="3">
        <f t="shared" ref="X52:X53" si="8">1700*K52</f>
        <v>3400</v>
      </c>
      <c r="Y52" s="19">
        <f t="shared" si="6"/>
        <v>3.9705882352941174E-2</v>
      </c>
      <c r="Z52" s="90" t="str">
        <f>IF(AND(Y52&gt;基本資料!$B$13,Y52&lt;=基本資料!$C$13),"A",IF(AND(Y52&gt;基本資料!$B$14,Y52&lt;=基本資料!$C$14),"B",IF(AND(Y52&gt;基本資料!$B$15,Y52&lt;=基本資料!$C$15),"C",IF(AND(Y52&gt;基本資料!$B$16,Y52&lt;=基本資料!$C$16),"D",IF(AND(Y52&gt;基本資料!$B$17,Y52&lt;=基本資料!$C$17),"E","F")))))</f>
        <v>A</v>
      </c>
      <c r="AA52" s="100">
        <v>90</v>
      </c>
      <c r="AB52">
        <f t="shared" si="5"/>
        <v>-90</v>
      </c>
      <c r="AC52" s="90" t="str">
        <f>IF(AB52&gt;=基本資料!$B$27,"A",IF(AND(AB52&gt;=基本資料!$B$28,AB52&lt;基本資料!$C$28),"B",IF(AND(AB52&gt;=基本資料!$B$29,AB52&lt;基本資料!$C$29),"C",IF(AND(AB52&gt;=基本資料!$B$30,AB52&lt;基本資料!$C$30),"D",IF(AND(AB52&gt;=基本資料!$B$31,AB52&lt;基本資料!$C$31),"E","F")))))</f>
        <v>F</v>
      </c>
    </row>
    <row r="53" spans="1:29" x14ac:dyDescent="0.25">
      <c r="A53" s="129"/>
      <c r="B53" s="129"/>
      <c r="C53" s="130"/>
      <c r="D53" s="61" t="s">
        <v>229</v>
      </c>
      <c r="E53" s="135"/>
      <c r="F53" s="135"/>
      <c r="G53" s="62" t="s">
        <v>85</v>
      </c>
      <c r="H53" s="127"/>
      <c r="I53" s="128"/>
      <c r="J53" s="17" t="s">
        <v>58</v>
      </c>
      <c r="K53" s="17">
        <v>2</v>
      </c>
      <c r="L53" s="17"/>
      <c r="M53" s="3">
        <f>N53*基本資料!$A$24+O53*基本資料!$B$24+P53*基本資料!$C$24+Q53*基本資料!$D$24+R53*基本資料!$E$24+S53*基本資料!$F$24</f>
        <v>537.6</v>
      </c>
      <c r="N53" s="18">
        <v>285</v>
      </c>
      <c r="O53" s="17">
        <v>0</v>
      </c>
      <c r="P53" s="17">
        <v>0</v>
      </c>
      <c r="Q53" s="17">
        <v>0</v>
      </c>
      <c r="R53" s="17">
        <v>1</v>
      </c>
      <c r="S53" s="17">
        <v>416</v>
      </c>
      <c r="T53" s="17">
        <v>110</v>
      </c>
      <c r="U53" s="3" t="s">
        <v>78</v>
      </c>
      <c r="V53" s="90"/>
      <c r="W53" s="17" t="s">
        <v>111</v>
      </c>
      <c r="X53" s="3">
        <f t="shared" si="8"/>
        <v>3400</v>
      </c>
      <c r="Y53" s="19">
        <f t="shared" si="6"/>
        <v>3.2352941176470591E-2</v>
      </c>
      <c r="Z53" s="90" t="str">
        <f>IF(AND(Y53&gt;基本資料!$B$13,Y53&lt;=基本資料!$C$13),"A",IF(AND(Y53&gt;基本資料!$B$14,Y53&lt;=基本資料!$C$14),"B",IF(AND(Y53&gt;基本資料!$B$15,Y53&lt;=基本資料!$C$15),"C",IF(AND(Y53&gt;基本資料!$B$16,Y53&lt;=基本資料!$C$16),"D",IF(AND(Y53&gt;基本資料!$B$17,Y53&lt;=基本資料!$C$17),"E","F")))))</f>
        <v>A</v>
      </c>
      <c r="AA53" s="100">
        <v>90</v>
      </c>
      <c r="AB53">
        <f t="shared" si="5"/>
        <v>-90</v>
      </c>
      <c r="AC53" s="90" t="str">
        <f>IF(AB53&gt;=基本資料!$B$27,"A",IF(AND(AB53&gt;=基本資料!$B$28,AB53&lt;基本資料!$C$28),"B",IF(AND(AB53&gt;=基本資料!$B$29,AB53&lt;基本資料!$C$29),"C",IF(AND(AB53&gt;=基本資料!$B$30,AB53&lt;基本資料!$C$30),"D",IF(AND(AB53&gt;=基本資料!$B$31,AB53&lt;基本資料!$C$31),"E","F")))))</f>
        <v>F</v>
      </c>
    </row>
    <row r="54" spans="1:29" x14ac:dyDescent="0.25">
      <c r="A54" s="129" t="s">
        <v>217</v>
      </c>
      <c r="B54" s="129" t="s">
        <v>192</v>
      </c>
      <c r="C54" s="130" t="s">
        <v>230</v>
      </c>
      <c r="D54" s="61" t="s">
        <v>231</v>
      </c>
      <c r="E54" s="134" t="s">
        <v>232</v>
      </c>
      <c r="F54" s="134" t="s">
        <v>233</v>
      </c>
      <c r="G54" s="133" t="s">
        <v>234</v>
      </c>
      <c r="H54" s="127" t="s">
        <v>235</v>
      </c>
      <c r="I54" s="128">
        <v>9.3000000000000007</v>
      </c>
      <c r="J54" s="17" t="s">
        <v>55</v>
      </c>
      <c r="K54" s="17">
        <v>2</v>
      </c>
      <c r="L54" s="17"/>
      <c r="M54" s="3">
        <f>N54*基本資料!$A$24+O54*基本資料!$B$24+P54*基本資料!$C$24+Q54*基本資料!$D$24+R54*基本資料!$E$24+S54*基本資料!$F$24</f>
        <v>15406.2</v>
      </c>
      <c r="N54" s="18">
        <v>6414</v>
      </c>
      <c r="O54" s="17">
        <v>112</v>
      </c>
      <c r="P54" s="17">
        <v>892</v>
      </c>
      <c r="Q54" s="17">
        <v>72</v>
      </c>
      <c r="R54" s="17">
        <v>2408</v>
      </c>
      <c r="S54" s="17">
        <v>77</v>
      </c>
      <c r="T54" s="17">
        <v>1146.0999999999999</v>
      </c>
      <c r="U54" s="17" t="s">
        <v>152</v>
      </c>
      <c r="V54" s="90"/>
      <c r="W54" s="17" t="s">
        <v>224</v>
      </c>
      <c r="X54" s="3">
        <f t="shared" ref="X54:X55" si="9">2100*K54</f>
        <v>4200</v>
      </c>
      <c r="Y54" s="19">
        <f t="shared" si="6"/>
        <v>0.27288095238095234</v>
      </c>
      <c r="Z54" s="90" t="str">
        <f>IF(AND(Y54&gt;基本資料!$B$13,Y54&lt;=基本資料!$C$13),"A",IF(AND(Y54&gt;基本資料!$B$14,Y54&lt;=基本資料!$C$14),"B",IF(AND(Y54&gt;基本資料!$B$15,Y54&lt;=基本資料!$C$15),"C",IF(AND(Y54&gt;基本資料!$B$16,Y54&lt;=基本資料!$C$16),"D",IF(AND(Y54&gt;基本資料!$B$17,Y54&lt;=基本資料!$C$17),"E","F")))))</f>
        <v>A</v>
      </c>
      <c r="AA54" s="100">
        <v>90</v>
      </c>
      <c r="AB54">
        <f t="shared" si="5"/>
        <v>-90</v>
      </c>
      <c r="AC54" s="90" t="str">
        <f>IF(AB54&gt;=基本資料!$B$27,"A",IF(AND(AB54&gt;=基本資料!$B$28,AB54&lt;基本資料!$C$28),"B",IF(AND(AB54&gt;=基本資料!$B$29,AB54&lt;基本資料!$C$29),"C",IF(AND(AB54&gt;=基本資料!$B$30,AB54&lt;基本資料!$C$30),"D",IF(AND(AB54&gt;=基本資料!$B$31,AB54&lt;基本資料!$C$31),"E","F")))))</f>
        <v>F</v>
      </c>
    </row>
    <row r="55" spans="1:29" x14ac:dyDescent="0.25">
      <c r="A55" s="129"/>
      <c r="B55" s="129"/>
      <c r="C55" s="130"/>
      <c r="D55" s="61" t="s">
        <v>236</v>
      </c>
      <c r="E55" s="135"/>
      <c r="F55" s="135"/>
      <c r="G55" s="133"/>
      <c r="H55" s="127"/>
      <c r="I55" s="128"/>
      <c r="J55" s="17" t="s">
        <v>58</v>
      </c>
      <c r="K55" s="17">
        <v>2</v>
      </c>
      <c r="L55" s="17"/>
      <c r="M55" s="3">
        <f>N55*基本資料!$A$24+O55*基本資料!$B$24+P55*基本資料!$C$24+Q55*基本資料!$D$24+R55*基本資料!$E$24+S55*基本資料!$F$24</f>
        <v>15099.1</v>
      </c>
      <c r="N55" s="18">
        <v>6004</v>
      </c>
      <c r="O55" s="17">
        <v>34</v>
      </c>
      <c r="P55" s="17">
        <v>739</v>
      </c>
      <c r="Q55" s="17">
        <v>53</v>
      </c>
      <c r="R55" s="17">
        <v>2571</v>
      </c>
      <c r="S55" s="17">
        <v>106</v>
      </c>
      <c r="T55" s="17">
        <v>1355</v>
      </c>
      <c r="U55" s="3" t="s">
        <v>107</v>
      </c>
      <c r="V55" s="90"/>
      <c r="W55" s="17" t="s">
        <v>224</v>
      </c>
      <c r="X55" s="3">
        <f t="shared" si="9"/>
        <v>4200</v>
      </c>
      <c r="Y55" s="19">
        <f t="shared" si="6"/>
        <v>0.32261904761904764</v>
      </c>
      <c r="Z55" s="90" t="str">
        <f>IF(AND(Y55&gt;基本資料!$B$13,Y55&lt;=基本資料!$C$13),"A",IF(AND(Y55&gt;基本資料!$B$14,Y55&lt;=基本資料!$C$14),"B",IF(AND(Y55&gt;基本資料!$B$15,Y55&lt;=基本資料!$C$15),"C",IF(AND(Y55&gt;基本資料!$B$16,Y55&lt;=基本資料!$C$16),"D",IF(AND(Y55&gt;基本資料!$B$17,Y55&lt;=基本資料!$C$17),"E","F")))))</f>
        <v>A</v>
      </c>
      <c r="AA55" s="100">
        <v>90</v>
      </c>
      <c r="AB55">
        <f t="shared" si="5"/>
        <v>-90</v>
      </c>
      <c r="AC55" s="90" t="str">
        <f>IF(AB55&gt;=基本資料!$B$27,"A",IF(AND(AB55&gt;=基本資料!$B$28,AB55&lt;基本資料!$C$28),"B",IF(AND(AB55&gt;=基本資料!$B$29,AB55&lt;基本資料!$C$29),"C",IF(AND(AB55&gt;=基本資料!$B$30,AB55&lt;基本資料!$C$30),"D",IF(AND(AB55&gt;=基本資料!$B$31,AB55&lt;基本資料!$C$31),"E","F")))))</f>
        <v>F</v>
      </c>
    </row>
    <row r="56" spans="1:29" ht="16.5" customHeight="1" x14ac:dyDescent="0.25">
      <c r="A56" s="129" t="s">
        <v>217</v>
      </c>
      <c r="B56" s="129" t="s">
        <v>192</v>
      </c>
      <c r="C56" s="130" t="s">
        <v>237</v>
      </c>
      <c r="D56" s="61" t="s">
        <v>231</v>
      </c>
      <c r="E56" s="134" t="s">
        <v>238</v>
      </c>
      <c r="F56" s="134" t="s">
        <v>239</v>
      </c>
      <c r="G56" s="62" t="s">
        <v>234</v>
      </c>
      <c r="H56" s="127" t="s">
        <v>235</v>
      </c>
      <c r="I56" s="128">
        <v>9.3000000000000007</v>
      </c>
      <c r="J56" s="17" t="s">
        <v>55</v>
      </c>
      <c r="K56" s="17">
        <v>2</v>
      </c>
      <c r="L56" s="17"/>
      <c r="M56" s="3">
        <f>N56*基本資料!$A$24+O56*基本資料!$B$24+P56*基本資料!$C$24+Q56*基本資料!$D$24+R56*基本資料!$E$24+S56*基本資料!$F$24</f>
        <v>644.6</v>
      </c>
      <c r="N56" s="18">
        <v>353</v>
      </c>
      <c r="O56" s="17">
        <v>1</v>
      </c>
      <c r="P56" s="17">
        <v>13</v>
      </c>
      <c r="Q56" s="17">
        <v>0</v>
      </c>
      <c r="R56" s="17">
        <v>31</v>
      </c>
      <c r="S56" s="17">
        <v>296</v>
      </c>
      <c r="T56" s="17">
        <v>88.3</v>
      </c>
      <c r="U56" s="17" t="s">
        <v>78</v>
      </c>
      <c r="V56" s="90"/>
      <c r="W56" s="17" t="s">
        <v>111</v>
      </c>
      <c r="X56" s="3">
        <f t="shared" ref="X56:X57" si="10">1700*K56</f>
        <v>3400</v>
      </c>
      <c r="Y56" s="19">
        <f t="shared" si="6"/>
        <v>2.5970588235294117E-2</v>
      </c>
      <c r="Z56" s="90" t="str">
        <f>IF(AND(Y56&gt;基本資料!$B$13,Y56&lt;=基本資料!$C$13),"A",IF(AND(Y56&gt;基本資料!$B$14,Y56&lt;=基本資料!$C$14),"B",IF(AND(Y56&gt;基本資料!$B$15,Y56&lt;=基本資料!$C$15),"C",IF(AND(Y56&gt;基本資料!$B$16,Y56&lt;=基本資料!$C$16),"D",IF(AND(Y56&gt;基本資料!$B$17,Y56&lt;=基本資料!$C$17),"E","F")))))</f>
        <v>A</v>
      </c>
      <c r="AA56" s="100">
        <v>90</v>
      </c>
      <c r="AB56">
        <f t="shared" si="5"/>
        <v>-90</v>
      </c>
      <c r="AC56" s="90" t="str">
        <f>IF(AB56&gt;=基本資料!$B$27,"A",IF(AND(AB56&gt;=基本資料!$B$28,AB56&lt;基本資料!$C$28),"B",IF(AND(AB56&gt;=基本資料!$B$29,AB56&lt;基本資料!$C$29),"C",IF(AND(AB56&gt;=基本資料!$B$30,AB56&lt;基本資料!$C$30),"D",IF(AND(AB56&gt;=基本資料!$B$31,AB56&lt;基本資料!$C$31),"E","F")))))</f>
        <v>F</v>
      </c>
    </row>
    <row r="57" spans="1:29" x14ac:dyDescent="0.25">
      <c r="A57" s="129"/>
      <c r="B57" s="129"/>
      <c r="C57" s="130"/>
      <c r="D57" s="61" t="s">
        <v>240</v>
      </c>
      <c r="E57" s="135"/>
      <c r="F57" s="135"/>
      <c r="G57" s="62" t="s">
        <v>85</v>
      </c>
      <c r="H57" s="127"/>
      <c r="I57" s="128"/>
      <c r="J57" s="17" t="s">
        <v>58</v>
      </c>
      <c r="K57" s="17">
        <v>2</v>
      </c>
      <c r="L57" s="17"/>
      <c r="M57" s="3">
        <f>N57*基本資料!$A$24+O57*基本資料!$B$24+P57*基本資料!$C$24+Q57*基本資料!$D$24+R57*基本資料!$E$24+S57*基本資料!$F$24</f>
        <v>565.79999999999995</v>
      </c>
      <c r="N57" s="18">
        <v>276</v>
      </c>
      <c r="O57" s="17">
        <v>1</v>
      </c>
      <c r="P57" s="17">
        <v>3</v>
      </c>
      <c r="Q57" s="17">
        <v>0</v>
      </c>
      <c r="R57" s="17">
        <v>6</v>
      </c>
      <c r="S57" s="17">
        <v>443</v>
      </c>
      <c r="T57" s="17">
        <v>85.6</v>
      </c>
      <c r="U57" s="17" t="s">
        <v>78</v>
      </c>
      <c r="V57" s="90"/>
      <c r="W57" s="17" t="s">
        <v>111</v>
      </c>
      <c r="X57" s="3">
        <f t="shared" si="10"/>
        <v>3400</v>
      </c>
      <c r="Y57" s="19">
        <f t="shared" si="6"/>
        <v>2.5176470588235293E-2</v>
      </c>
      <c r="Z57" s="90" t="str">
        <f>IF(AND(Y57&gt;基本資料!$B$13,Y57&lt;=基本資料!$C$13),"A",IF(AND(Y57&gt;基本資料!$B$14,Y57&lt;=基本資料!$C$14),"B",IF(AND(Y57&gt;基本資料!$B$15,Y57&lt;=基本資料!$C$15),"C",IF(AND(Y57&gt;基本資料!$B$16,Y57&lt;=基本資料!$C$16),"D",IF(AND(Y57&gt;基本資料!$B$17,Y57&lt;=基本資料!$C$17),"E","F")))))</f>
        <v>A</v>
      </c>
      <c r="AA57" s="100">
        <v>90</v>
      </c>
      <c r="AB57">
        <f t="shared" si="5"/>
        <v>-90</v>
      </c>
      <c r="AC57" s="90" t="str">
        <f>IF(AB57&gt;=基本資料!$B$27,"A",IF(AND(AB57&gt;=基本資料!$B$28,AB57&lt;基本資料!$C$28),"B",IF(AND(AB57&gt;=基本資料!$B$29,AB57&lt;基本資料!$C$29),"C",IF(AND(AB57&gt;=基本資料!$B$30,AB57&lt;基本資料!$C$30),"D",IF(AND(AB57&gt;=基本資料!$B$31,AB57&lt;基本資料!$C$31),"E","F")))))</f>
        <v>F</v>
      </c>
    </row>
    <row r="58" spans="1:29" x14ac:dyDescent="0.25">
      <c r="A58" s="129" t="s">
        <v>217</v>
      </c>
      <c r="B58" s="129" t="s">
        <v>192</v>
      </c>
      <c r="C58" s="130" t="s">
        <v>241</v>
      </c>
      <c r="D58" s="61" t="s">
        <v>242</v>
      </c>
      <c r="E58" s="134" t="s">
        <v>243</v>
      </c>
      <c r="F58" s="134" t="s">
        <v>244</v>
      </c>
      <c r="G58" s="133" t="s">
        <v>245</v>
      </c>
      <c r="H58" s="127" t="s">
        <v>246</v>
      </c>
      <c r="I58" s="128">
        <v>4.9000000000000004</v>
      </c>
      <c r="J58" s="17" t="s">
        <v>55</v>
      </c>
      <c r="K58" s="17">
        <v>2</v>
      </c>
      <c r="L58" s="17"/>
      <c r="M58" s="3">
        <f>N58*基本資料!$A$24+O58*基本資料!$B$24+P58*基本資料!$C$24+Q58*基本資料!$D$24+R58*基本資料!$E$24+S58*基本資料!$F$24</f>
        <v>25225.8</v>
      </c>
      <c r="N58" s="18">
        <v>11346</v>
      </c>
      <c r="O58" s="17">
        <v>69</v>
      </c>
      <c r="P58" s="17">
        <v>793</v>
      </c>
      <c r="Q58" s="17">
        <v>103</v>
      </c>
      <c r="R58" s="17">
        <v>4076</v>
      </c>
      <c r="S58" s="17">
        <v>83</v>
      </c>
      <c r="T58" s="17">
        <v>1814.6</v>
      </c>
      <c r="U58" s="3" t="s">
        <v>56</v>
      </c>
      <c r="V58" s="90"/>
      <c r="W58" s="17"/>
      <c r="X58" s="3">
        <f t="shared" ref="X58:X59" si="11">2000*K58</f>
        <v>4000</v>
      </c>
      <c r="Y58" s="19">
        <f t="shared" si="6"/>
        <v>0.45365</v>
      </c>
      <c r="Z58" s="90" t="str">
        <f>IF(AND(Y58&gt;基本資料!$B$13,Y58&lt;=基本資料!$C$13),"A",IF(AND(Y58&gt;基本資料!$B$14,Y58&lt;=基本資料!$C$14),"B",IF(AND(Y58&gt;基本資料!$B$15,Y58&lt;=基本資料!$C$15),"C",IF(AND(Y58&gt;基本資料!$B$16,Y58&lt;=基本資料!$C$16),"D",IF(AND(Y58&gt;基本資料!$B$17,Y58&lt;=基本資料!$C$17),"E","F")))))</f>
        <v>B</v>
      </c>
      <c r="AA58" s="100">
        <v>90</v>
      </c>
      <c r="AB58">
        <f t="shared" si="5"/>
        <v>-90</v>
      </c>
      <c r="AC58" s="90" t="str">
        <f>IF(AB58&gt;=基本資料!$B$27,"A",IF(AND(AB58&gt;=基本資料!$B$28,AB58&lt;基本資料!$C$28),"B",IF(AND(AB58&gt;=基本資料!$B$29,AB58&lt;基本資料!$C$29),"C",IF(AND(AB58&gt;=基本資料!$B$30,AB58&lt;基本資料!$C$30),"D",IF(AND(AB58&gt;=基本資料!$B$31,AB58&lt;基本資料!$C$31),"E","F")))))</f>
        <v>F</v>
      </c>
    </row>
    <row r="59" spans="1:29" x14ac:dyDescent="0.25">
      <c r="A59" s="129"/>
      <c r="B59" s="129"/>
      <c r="C59" s="130"/>
      <c r="D59" s="61" t="s">
        <v>247</v>
      </c>
      <c r="E59" s="135"/>
      <c r="F59" s="135"/>
      <c r="G59" s="133"/>
      <c r="H59" s="127"/>
      <c r="I59" s="128"/>
      <c r="J59" s="17" t="s">
        <v>58</v>
      </c>
      <c r="K59" s="17">
        <v>2</v>
      </c>
      <c r="L59" s="17"/>
      <c r="M59" s="3">
        <f>N59*基本資料!$A$24+O59*基本資料!$B$24+P59*基本資料!$C$24+Q59*基本資料!$D$24+R59*基本資料!$E$24+S59*基本資料!$F$24</f>
        <v>24377</v>
      </c>
      <c r="N59" s="18">
        <v>10847</v>
      </c>
      <c r="O59" s="17">
        <v>109</v>
      </c>
      <c r="P59" s="17">
        <v>795</v>
      </c>
      <c r="Q59" s="17">
        <v>79</v>
      </c>
      <c r="R59" s="17">
        <v>3956</v>
      </c>
      <c r="S59" s="17">
        <v>115</v>
      </c>
      <c r="T59" s="17">
        <v>2326.5</v>
      </c>
      <c r="U59" s="17" t="s">
        <v>78</v>
      </c>
      <c r="V59" s="90"/>
      <c r="W59" s="17"/>
      <c r="X59" s="3">
        <f t="shared" si="11"/>
        <v>4000</v>
      </c>
      <c r="Y59" s="19">
        <f t="shared" si="6"/>
        <v>0.58162499999999995</v>
      </c>
      <c r="Z59" s="90" t="str">
        <f>IF(AND(Y59&gt;基本資料!$B$13,Y59&lt;=基本資料!$C$13),"A",IF(AND(Y59&gt;基本資料!$B$14,Y59&lt;=基本資料!$C$14),"B",IF(AND(Y59&gt;基本資料!$B$15,Y59&lt;=基本資料!$C$15),"C",IF(AND(Y59&gt;基本資料!$B$16,Y59&lt;=基本資料!$C$16),"D",IF(AND(Y59&gt;基本資料!$B$17,Y59&lt;=基本資料!$C$17),"E","F")))))</f>
        <v>B</v>
      </c>
      <c r="AA59" s="100">
        <v>90</v>
      </c>
      <c r="AB59">
        <f t="shared" si="5"/>
        <v>-90</v>
      </c>
      <c r="AC59" s="90" t="str">
        <f>IF(AB59&gt;=基本資料!$B$27,"A",IF(AND(AB59&gt;=基本資料!$B$28,AB59&lt;基本資料!$C$28),"B",IF(AND(AB59&gt;=基本資料!$B$29,AB59&lt;基本資料!$C$29),"C",IF(AND(AB59&gt;=基本資料!$B$30,AB59&lt;基本資料!$C$30),"D",IF(AND(AB59&gt;=基本資料!$B$31,AB59&lt;基本資料!$C$31),"E","F")))))</f>
        <v>F</v>
      </c>
    </row>
    <row r="60" spans="1:29" ht="16.5" customHeight="1" x14ac:dyDescent="0.25">
      <c r="A60" s="129" t="s">
        <v>217</v>
      </c>
      <c r="B60" s="129" t="s">
        <v>192</v>
      </c>
      <c r="C60" s="130" t="s">
        <v>248</v>
      </c>
      <c r="D60" s="61" t="s">
        <v>242</v>
      </c>
      <c r="E60" s="134" t="s">
        <v>249</v>
      </c>
      <c r="F60" s="134" t="s">
        <v>250</v>
      </c>
      <c r="G60" s="62" t="s">
        <v>245</v>
      </c>
      <c r="H60" s="127" t="s">
        <v>246</v>
      </c>
      <c r="I60" s="128">
        <v>4.9000000000000004</v>
      </c>
      <c r="J60" s="17" t="s">
        <v>55</v>
      </c>
      <c r="K60" s="17">
        <v>3</v>
      </c>
      <c r="L60" s="17"/>
      <c r="M60" s="3">
        <f>N60*基本資料!$A$24+O60*基本資料!$B$24+P60*基本資料!$C$24+Q60*基本資料!$D$24+R60*基本資料!$E$24+S60*基本資料!$F$24</f>
        <v>11417.9</v>
      </c>
      <c r="N60" s="18">
        <v>6833</v>
      </c>
      <c r="O60" s="17">
        <v>53</v>
      </c>
      <c r="P60" s="17">
        <v>544</v>
      </c>
      <c r="Q60" s="17">
        <v>22</v>
      </c>
      <c r="R60" s="17">
        <v>900</v>
      </c>
      <c r="S60" s="17">
        <v>1539</v>
      </c>
      <c r="T60" s="17">
        <v>1137.5999999999999</v>
      </c>
      <c r="U60" s="3" t="s">
        <v>56</v>
      </c>
      <c r="V60" s="90"/>
      <c r="W60" s="17" t="s">
        <v>251</v>
      </c>
      <c r="X60" s="3">
        <f t="shared" ref="X60:X61" si="12">1700*K60</f>
        <v>5100</v>
      </c>
      <c r="Y60" s="19">
        <f t="shared" si="6"/>
        <v>0.22305882352941175</v>
      </c>
      <c r="Z60" s="90" t="str">
        <f>IF(AND(Y60&gt;基本資料!$B$13,Y60&lt;=基本資料!$C$13),"A",IF(AND(Y60&gt;基本資料!$B$14,Y60&lt;=基本資料!$C$14),"B",IF(AND(Y60&gt;基本資料!$B$15,Y60&lt;=基本資料!$C$15),"C",IF(AND(Y60&gt;基本資料!$B$16,Y60&lt;=基本資料!$C$16),"D",IF(AND(Y60&gt;基本資料!$B$17,Y60&lt;=基本資料!$C$17),"E","F")))))</f>
        <v>A</v>
      </c>
      <c r="AA60" s="100">
        <v>90</v>
      </c>
      <c r="AB60">
        <f t="shared" si="5"/>
        <v>-90</v>
      </c>
      <c r="AC60" s="90" t="str">
        <f>IF(AB60&gt;=基本資料!$B$27,"A",IF(AND(AB60&gt;=基本資料!$B$28,AB60&lt;基本資料!$C$28),"B",IF(AND(AB60&gt;=基本資料!$B$29,AB60&lt;基本資料!$C$29),"C",IF(AND(AB60&gt;=基本資料!$B$30,AB60&lt;基本資料!$C$30),"D",IF(AND(AB60&gt;=基本資料!$B$31,AB60&lt;基本資料!$C$31),"E","F")))))</f>
        <v>F</v>
      </c>
    </row>
    <row r="61" spans="1:29" x14ac:dyDescent="0.25">
      <c r="A61" s="129"/>
      <c r="B61" s="129"/>
      <c r="C61" s="130"/>
      <c r="D61" s="61" t="s">
        <v>252</v>
      </c>
      <c r="E61" s="135"/>
      <c r="F61" s="135"/>
      <c r="G61" s="62" t="s">
        <v>253</v>
      </c>
      <c r="H61" s="127"/>
      <c r="I61" s="128"/>
      <c r="J61" s="17" t="s">
        <v>58</v>
      </c>
      <c r="K61" s="17">
        <v>3</v>
      </c>
      <c r="L61" s="17"/>
      <c r="M61" s="3">
        <f>N61*基本資料!$A$24+O61*基本資料!$B$24+P61*基本資料!$C$24+Q61*基本資料!$D$24+R61*基本資料!$E$24+S61*基本資料!$F$24</f>
        <v>11844</v>
      </c>
      <c r="N61" s="18">
        <v>6918</v>
      </c>
      <c r="O61" s="17">
        <v>71</v>
      </c>
      <c r="P61" s="17">
        <v>551</v>
      </c>
      <c r="Q61" s="17">
        <v>21</v>
      </c>
      <c r="R61" s="17">
        <v>982</v>
      </c>
      <c r="S61" s="17">
        <v>1640</v>
      </c>
      <c r="T61" s="17">
        <v>1247.7</v>
      </c>
      <c r="U61" s="17" t="s">
        <v>78</v>
      </c>
      <c r="V61" s="90"/>
      <c r="W61" s="17" t="s">
        <v>251</v>
      </c>
      <c r="X61" s="3">
        <f t="shared" si="12"/>
        <v>5100</v>
      </c>
      <c r="Y61" s="19">
        <f t="shared" si="6"/>
        <v>0.24464705882352941</v>
      </c>
      <c r="Z61" s="90" t="str">
        <f>IF(AND(Y61&gt;基本資料!$B$13,Y61&lt;=基本資料!$C$13),"A",IF(AND(Y61&gt;基本資料!$B$14,Y61&lt;=基本資料!$C$14),"B",IF(AND(Y61&gt;基本資料!$B$15,Y61&lt;=基本資料!$C$15),"C",IF(AND(Y61&gt;基本資料!$B$16,Y61&lt;=基本資料!$C$16),"D",IF(AND(Y61&gt;基本資料!$B$17,Y61&lt;=基本資料!$C$17),"E","F")))))</f>
        <v>A</v>
      </c>
      <c r="AA61" s="100">
        <v>90</v>
      </c>
      <c r="AB61">
        <f t="shared" si="5"/>
        <v>-90</v>
      </c>
      <c r="AC61" s="90" t="str">
        <f>IF(AB61&gt;=基本資料!$B$27,"A",IF(AND(AB61&gt;=基本資料!$B$28,AB61&lt;基本資料!$C$28),"B",IF(AND(AB61&gt;=基本資料!$B$29,AB61&lt;基本資料!$C$29),"C",IF(AND(AB61&gt;=基本資料!$B$30,AB61&lt;基本資料!$C$30),"D",IF(AND(AB61&gt;=基本資料!$B$31,AB61&lt;基本資料!$C$31),"E","F")))))</f>
        <v>F</v>
      </c>
    </row>
    <row r="62" spans="1:29" x14ac:dyDescent="0.25">
      <c r="A62" s="129" t="s">
        <v>217</v>
      </c>
      <c r="B62" s="129" t="s">
        <v>192</v>
      </c>
      <c r="C62" s="130" t="s">
        <v>254</v>
      </c>
      <c r="D62" s="61" t="s">
        <v>255</v>
      </c>
      <c r="E62" s="134" t="s">
        <v>256</v>
      </c>
      <c r="F62" s="134" t="s">
        <v>257</v>
      </c>
      <c r="G62" s="133" t="s">
        <v>258</v>
      </c>
      <c r="H62" s="127" t="s">
        <v>259</v>
      </c>
      <c r="I62" s="128">
        <v>2.1</v>
      </c>
      <c r="J62" s="17" t="s">
        <v>55</v>
      </c>
      <c r="K62" s="17">
        <v>2</v>
      </c>
      <c r="L62" s="17"/>
      <c r="M62" s="3">
        <f>N62*基本資料!$A$24+O62*基本資料!$B$24+P62*基本資料!$C$24+Q62*基本資料!$D$24+R62*基本資料!$E$24+S62*基本資料!$F$24</f>
        <v>25982.6</v>
      </c>
      <c r="N62" s="18">
        <v>13163</v>
      </c>
      <c r="O62" s="17">
        <v>76</v>
      </c>
      <c r="P62" s="17">
        <v>1142</v>
      </c>
      <c r="Q62" s="17">
        <v>131</v>
      </c>
      <c r="R62" s="17">
        <v>3518</v>
      </c>
      <c r="S62" s="17">
        <v>76</v>
      </c>
      <c r="T62" s="17">
        <v>2360.3000000000002</v>
      </c>
      <c r="U62" s="3" t="s">
        <v>56</v>
      </c>
      <c r="V62" s="90"/>
      <c r="W62" s="17"/>
      <c r="X62" s="3">
        <f t="shared" ref="X62:X65" si="13">2000*K62</f>
        <v>4000</v>
      </c>
      <c r="Y62" s="19">
        <f t="shared" si="6"/>
        <v>0.59007500000000002</v>
      </c>
      <c r="Z62" s="90" t="str">
        <f>IF(AND(Y62&gt;基本資料!$B$13,Y62&lt;=基本資料!$C$13),"A",IF(AND(Y62&gt;基本資料!$B$14,Y62&lt;=基本資料!$C$14),"B",IF(AND(Y62&gt;基本資料!$B$15,Y62&lt;=基本資料!$C$15),"C",IF(AND(Y62&gt;基本資料!$B$16,Y62&lt;=基本資料!$C$16),"D",IF(AND(Y62&gt;基本資料!$B$17,Y62&lt;=基本資料!$C$17),"E","F")))))</f>
        <v>B</v>
      </c>
      <c r="AA62" s="100">
        <v>90</v>
      </c>
      <c r="AB62">
        <f t="shared" si="5"/>
        <v>-90</v>
      </c>
      <c r="AC62" s="90" t="str">
        <f>IF(AB62&gt;=基本資料!$B$27,"A",IF(AND(AB62&gt;=基本資料!$B$28,AB62&lt;基本資料!$C$28),"B",IF(AND(AB62&gt;=基本資料!$B$29,AB62&lt;基本資料!$C$29),"C",IF(AND(AB62&gt;=基本資料!$B$30,AB62&lt;基本資料!$C$30),"D",IF(AND(AB62&gt;=基本資料!$B$31,AB62&lt;基本資料!$C$31),"E","F")))))</f>
        <v>F</v>
      </c>
    </row>
    <row r="63" spans="1:29" x14ac:dyDescent="0.25">
      <c r="A63" s="129"/>
      <c r="B63" s="129"/>
      <c r="C63" s="130"/>
      <c r="D63" s="61" t="s">
        <v>260</v>
      </c>
      <c r="E63" s="135"/>
      <c r="F63" s="135"/>
      <c r="G63" s="133"/>
      <c r="H63" s="127"/>
      <c r="I63" s="128"/>
      <c r="J63" s="17" t="s">
        <v>58</v>
      </c>
      <c r="K63" s="17">
        <v>2</v>
      </c>
      <c r="L63" s="17"/>
      <c r="M63" s="3">
        <f>N63*基本資料!$A$24+O63*基本資料!$B$24+P63*基本資料!$C$24+Q63*基本資料!$D$24+R63*基本資料!$E$24+S63*基本資料!$F$24</f>
        <v>25751.1</v>
      </c>
      <c r="N63" s="18">
        <v>13425</v>
      </c>
      <c r="O63" s="17">
        <v>55</v>
      </c>
      <c r="P63" s="17">
        <v>1024</v>
      </c>
      <c r="Q63" s="17">
        <v>107</v>
      </c>
      <c r="R63" s="17">
        <v>3440</v>
      </c>
      <c r="S63" s="17">
        <v>111</v>
      </c>
      <c r="T63" s="17">
        <v>2531.8000000000002</v>
      </c>
      <c r="U63" s="17" t="s">
        <v>78</v>
      </c>
      <c r="V63" s="90"/>
      <c r="W63" s="17"/>
      <c r="X63" s="3">
        <f t="shared" si="13"/>
        <v>4000</v>
      </c>
      <c r="Y63" s="19">
        <f t="shared" si="6"/>
        <v>0.63295000000000001</v>
      </c>
      <c r="Z63" s="90" t="str">
        <f>IF(AND(Y63&gt;基本資料!$B$13,Y63&lt;=基本資料!$C$13),"A",IF(AND(Y63&gt;基本資料!$B$14,Y63&lt;=基本資料!$C$14),"B",IF(AND(Y63&gt;基本資料!$B$15,Y63&lt;=基本資料!$C$15),"C",IF(AND(Y63&gt;基本資料!$B$16,Y63&lt;=基本資料!$C$16),"D",IF(AND(Y63&gt;基本資料!$B$17,Y63&lt;=基本資料!$C$17),"E","F")))))</f>
        <v>C</v>
      </c>
      <c r="AA63" s="100">
        <v>90</v>
      </c>
      <c r="AB63">
        <f t="shared" si="5"/>
        <v>-90</v>
      </c>
      <c r="AC63" s="90" t="str">
        <f>IF(AB63&gt;=基本資料!$B$27,"A",IF(AND(AB63&gt;=基本資料!$B$28,AB63&lt;基本資料!$C$28),"B",IF(AND(AB63&gt;=基本資料!$B$29,AB63&lt;基本資料!$C$29),"C",IF(AND(AB63&gt;=基本資料!$B$30,AB63&lt;基本資料!$C$30),"D",IF(AND(AB63&gt;=基本資料!$B$31,AB63&lt;基本資料!$C$31),"E","F")))))</f>
        <v>F</v>
      </c>
    </row>
    <row r="64" spans="1:29" ht="17.25" customHeight="1" x14ac:dyDescent="0.25">
      <c r="A64" s="129" t="s">
        <v>217</v>
      </c>
      <c r="B64" s="129" t="s">
        <v>192</v>
      </c>
      <c r="C64" s="130" t="s">
        <v>261</v>
      </c>
      <c r="D64" s="61" t="s">
        <v>262</v>
      </c>
      <c r="E64" s="134" t="s">
        <v>263</v>
      </c>
      <c r="F64" s="134" t="s">
        <v>264</v>
      </c>
      <c r="G64" s="133" t="s">
        <v>265</v>
      </c>
      <c r="H64" s="127" t="s">
        <v>266</v>
      </c>
      <c r="I64" s="128">
        <v>6.3</v>
      </c>
      <c r="J64" s="17" t="s">
        <v>55</v>
      </c>
      <c r="K64" s="17">
        <v>2</v>
      </c>
      <c r="L64" s="17"/>
      <c r="M64" s="3">
        <f>N64*基本資料!$A$24+O64*基本資料!$B$24+P64*基本資料!$C$24+Q64*基本資料!$D$24+R64*基本資料!$E$24+S64*基本資料!$F$24</f>
        <v>18697.599999999999</v>
      </c>
      <c r="N64" s="18">
        <v>7399</v>
      </c>
      <c r="O64" s="17">
        <v>128</v>
      </c>
      <c r="P64" s="17">
        <v>696</v>
      </c>
      <c r="Q64" s="17">
        <v>117</v>
      </c>
      <c r="R64" s="17">
        <v>3223</v>
      </c>
      <c r="S64" s="17">
        <v>71</v>
      </c>
      <c r="T64" s="17">
        <v>1451.1</v>
      </c>
      <c r="U64" s="3" t="s">
        <v>267</v>
      </c>
      <c r="V64" s="90"/>
      <c r="W64" s="17"/>
      <c r="X64" s="3">
        <f t="shared" si="13"/>
        <v>4000</v>
      </c>
      <c r="Y64" s="19">
        <f t="shared" si="6"/>
        <v>0.36277499999999996</v>
      </c>
      <c r="Z64" s="90" t="str">
        <f>IF(AND(Y64&gt;基本資料!$B$13,Y64&lt;=基本資料!$C$13),"A",IF(AND(Y64&gt;基本資料!$B$14,Y64&lt;=基本資料!$C$14),"B",IF(AND(Y64&gt;基本資料!$B$15,Y64&lt;=基本資料!$C$15),"C",IF(AND(Y64&gt;基本資料!$B$16,Y64&lt;=基本資料!$C$16),"D",IF(AND(Y64&gt;基本資料!$B$17,Y64&lt;=基本資料!$C$17),"E","F")))))</f>
        <v>B</v>
      </c>
      <c r="AA64" s="100">
        <v>90</v>
      </c>
      <c r="AB64">
        <f t="shared" si="5"/>
        <v>-90</v>
      </c>
      <c r="AC64" s="90" t="str">
        <f>IF(AB64&gt;=基本資料!$B$27,"A",IF(AND(AB64&gt;=基本資料!$B$28,AB64&lt;基本資料!$C$28),"B",IF(AND(AB64&gt;=基本資料!$B$29,AB64&lt;基本資料!$C$29),"C",IF(AND(AB64&gt;=基本資料!$B$30,AB64&lt;基本資料!$C$30),"D",IF(AND(AB64&gt;=基本資料!$B$31,AB64&lt;基本資料!$C$31),"E","F")))))</f>
        <v>F</v>
      </c>
    </row>
    <row r="65" spans="1:29" x14ac:dyDescent="0.25">
      <c r="A65" s="129"/>
      <c r="B65" s="129"/>
      <c r="C65" s="130"/>
      <c r="D65" s="61" t="s">
        <v>268</v>
      </c>
      <c r="E65" s="135"/>
      <c r="F65" s="135"/>
      <c r="G65" s="133"/>
      <c r="H65" s="127"/>
      <c r="I65" s="128"/>
      <c r="J65" s="17" t="s">
        <v>58</v>
      </c>
      <c r="K65" s="17">
        <v>2</v>
      </c>
      <c r="L65" s="17"/>
      <c r="M65" s="3">
        <f>N65*基本資料!$A$24+O65*基本資料!$B$24+P65*基本資料!$C$24+Q65*基本資料!$D$24+R65*基本資料!$E$24+S65*基本資料!$F$24</f>
        <v>18652.099999999999</v>
      </c>
      <c r="N65" s="18">
        <v>7358</v>
      </c>
      <c r="O65" s="17">
        <v>24</v>
      </c>
      <c r="P65" s="17">
        <v>741</v>
      </c>
      <c r="Q65" s="17">
        <v>127</v>
      </c>
      <c r="R65" s="17">
        <v>3234</v>
      </c>
      <c r="S65" s="17">
        <v>106</v>
      </c>
      <c r="T65" s="17">
        <v>1618.6</v>
      </c>
      <c r="U65" s="3" t="s">
        <v>200</v>
      </c>
      <c r="V65" s="90"/>
      <c r="W65" s="17"/>
      <c r="X65" s="3">
        <f t="shared" si="13"/>
        <v>4000</v>
      </c>
      <c r="Y65" s="19">
        <f t="shared" si="6"/>
        <v>0.40464999999999995</v>
      </c>
      <c r="Z65" s="90" t="str">
        <f>IF(AND(Y65&gt;基本資料!$B$13,Y65&lt;=基本資料!$C$13),"A",IF(AND(Y65&gt;基本資料!$B$14,Y65&lt;=基本資料!$C$14),"B",IF(AND(Y65&gt;基本資料!$B$15,Y65&lt;=基本資料!$C$15),"C",IF(AND(Y65&gt;基本資料!$B$16,Y65&lt;=基本資料!$C$16),"D",IF(AND(Y65&gt;基本資料!$B$17,Y65&lt;=基本資料!$C$17),"E","F")))))</f>
        <v>B</v>
      </c>
      <c r="AA65" s="100">
        <v>90</v>
      </c>
      <c r="AB65">
        <f t="shared" si="5"/>
        <v>-90</v>
      </c>
      <c r="AC65" s="90" t="str">
        <f>IF(AB65&gt;=基本資料!$B$27,"A",IF(AND(AB65&gt;=基本資料!$B$28,AB65&lt;基本資料!$C$28),"B",IF(AND(AB65&gt;=基本資料!$B$29,AB65&lt;基本資料!$C$29),"C",IF(AND(AB65&gt;=基本資料!$B$30,AB65&lt;基本資料!$C$30),"D",IF(AND(AB65&gt;=基本資料!$B$31,AB65&lt;基本資料!$C$31),"E","F")))))</f>
        <v>F</v>
      </c>
    </row>
    <row r="66" spans="1:29" x14ac:dyDescent="0.25">
      <c r="A66" s="129" t="s">
        <v>217</v>
      </c>
      <c r="B66" s="129" t="s">
        <v>192</v>
      </c>
      <c r="C66" s="130" t="s">
        <v>269</v>
      </c>
      <c r="D66" s="61" t="s">
        <v>262</v>
      </c>
      <c r="E66" s="134" t="s">
        <v>270</v>
      </c>
      <c r="F66" s="134" t="s">
        <v>271</v>
      </c>
      <c r="G66" s="62" t="s">
        <v>265</v>
      </c>
      <c r="H66" s="127" t="s">
        <v>266</v>
      </c>
      <c r="I66" s="128">
        <v>6.3</v>
      </c>
      <c r="J66" s="17" t="s">
        <v>55</v>
      </c>
      <c r="K66" s="17">
        <v>5</v>
      </c>
      <c r="L66" s="17"/>
      <c r="M66" s="3">
        <f>N66*基本資料!$A$24+O66*基本資料!$B$24+P66*基本資料!$C$24+Q66*基本資料!$D$24+R66*基本資料!$E$24+S66*基本資料!$F$24</f>
        <v>18389.2</v>
      </c>
      <c r="N66" s="18">
        <v>10504</v>
      </c>
      <c r="O66" s="17">
        <v>25</v>
      </c>
      <c r="P66" s="17">
        <v>1143</v>
      </c>
      <c r="Q66" s="17">
        <v>28</v>
      </c>
      <c r="R66" s="17">
        <v>1583</v>
      </c>
      <c r="S66" s="17">
        <v>2167</v>
      </c>
      <c r="T66" s="17">
        <v>1752.8</v>
      </c>
      <c r="U66" s="17" t="s">
        <v>78</v>
      </c>
      <c r="V66" s="90"/>
      <c r="W66" s="17" t="s">
        <v>272</v>
      </c>
      <c r="X66" s="3">
        <f t="shared" ref="X66:X67" si="14">1700*K66</f>
        <v>8500</v>
      </c>
      <c r="Y66" s="19">
        <f t="shared" si="6"/>
        <v>0.20621176470588234</v>
      </c>
      <c r="Z66" s="90" t="str">
        <f>IF(AND(Y66&gt;基本資料!$B$13,Y66&lt;=基本資料!$C$13),"A",IF(AND(Y66&gt;基本資料!$B$14,Y66&lt;=基本資料!$C$14),"B",IF(AND(Y66&gt;基本資料!$B$15,Y66&lt;=基本資料!$C$15),"C",IF(AND(Y66&gt;基本資料!$B$16,Y66&lt;=基本資料!$C$16),"D",IF(AND(Y66&gt;基本資料!$B$17,Y66&lt;=基本資料!$C$17),"E","F")))))</f>
        <v>A</v>
      </c>
      <c r="AA66" s="100">
        <v>90</v>
      </c>
      <c r="AB66">
        <f t="shared" si="5"/>
        <v>-90</v>
      </c>
      <c r="AC66" s="90" t="str">
        <f>IF(AB66&gt;=基本資料!$B$27,"A",IF(AND(AB66&gt;=基本資料!$B$28,AB66&lt;基本資料!$C$28),"B",IF(AND(AB66&gt;=基本資料!$B$29,AB66&lt;基本資料!$C$29),"C",IF(AND(AB66&gt;=基本資料!$B$30,AB66&lt;基本資料!$C$30),"D",IF(AND(AB66&gt;=基本資料!$B$31,AB66&lt;基本資料!$C$31),"E","F")))))</f>
        <v>F</v>
      </c>
    </row>
    <row r="67" spans="1:29" x14ac:dyDescent="0.25">
      <c r="A67" s="129"/>
      <c r="B67" s="129"/>
      <c r="C67" s="130"/>
      <c r="D67" s="61" t="s">
        <v>268</v>
      </c>
      <c r="E67" s="135"/>
      <c r="F67" s="135"/>
      <c r="G67" s="62" t="s">
        <v>253</v>
      </c>
      <c r="H67" s="127"/>
      <c r="I67" s="128"/>
      <c r="J67" s="17" t="s">
        <v>58</v>
      </c>
      <c r="K67" s="17">
        <v>5</v>
      </c>
      <c r="L67" s="17"/>
      <c r="M67" s="3">
        <f>N67*基本資料!$A$24+O67*基本資料!$B$24+P67*基本資料!$C$24+Q67*基本資料!$D$24+R67*基本資料!$E$24+S67*基本資料!$F$24</f>
        <v>18595</v>
      </c>
      <c r="N67" s="18">
        <v>10897</v>
      </c>
      <c r="O67" s="17">
        <v>17</v>
      </c>
      <c r="P67" s="17">
        <v>1269</v>
      </c>
      <c r="Q67" s="17">
        <v>58</v>
      </c>
      <c r="R67" s="17">
        <v>1469</v>
      </c>
      <c r="S67" s="17">
        <v>1980</v>
      </c>
      <c r="T67" s="17">
        <v>2149.5</v>
      </c>
      <c r="U67" s="17" t="s">
        <v>78</v>
      </c>
      <c r="V67" s="90"/>
      <c r="W67" s="17" t="s">
        <v>272</v>
      </c>
      <c r="X67" s="3">
        <f t="shared" si="14"/>
        <v>8500</v>
      </c>
      <c r="Y67" s="19">
        <f t="shared" si="6"/>
        <v>0.25288235294117645</v>
      </c>
      <c r="Z67" s="90" t="str">
        <f>IF(AND(Y67&gt;基本資料!$B$13,Y67&lt;=基本資料!$C$13),"A",IF(AND(Y67&gt;基本資料!$B$14,Y67&lt;=基本資料!$C$14),"B",IF(AND(Y67&gt;基本資料!$B$15,Y67&lt;=基本資料!$C$15),"C",IF(AND(Y67&gt;基本資料!$B$16,Y67&lt;=基本資料!$C$16),"D",IF(AND(Y67&gt;基本資料!$B$17,Y67&lt;=基本資料!$C$17),"E","F")))))</f>
        <v>A</v>
      </c>
      <c r="AA67" s="100">
        <v>90</v>
      </c>
      <c r="AB67">
        <f t="shared" si="5"/>
        <v>-90</v>
      </c>
      <c r="AC67" s="90" t="str">
        <f>IF(AB67&gt;=基本資料!$B$27,"A",IF(AND(AB67&gt;=基本資料!$B$28,AB67&lt;基本資料!$C$28),"B",IF(AND(AB67&gt;=基本資料!$B$29,AB67&lt;基本資料!$C$29),"C",IF(AND(AB67&gt;=基本資料!$B$30,AB67&lt;基本資料!$C$30),"D",IF(AND(AB67&gt;=基本資料!$B$31,AB67&lt;基本資料!$C$31),"E","F")))))</f>
        <v>F</v>
      </c>
    </row>
    <row r="68" spans="1:29" x14ac:dyDescent="0.25">
      <c r="A68" s="129" t="s">
        <v>273</v>
      </c>
      <c r="B68" s="129" t="s">
        <v>192</v>
      </c>
      <c r="C68" s="130" t="s">
        <v>274</v>
      </c>
      <c r="D68" s="61" t="s">
        <v>275</v>
      </c>
      <c r="E68" s="134" t="s">
        <v>276</v>
      </c>
      <c r="F68" s="134" t="s">
        <v>277</v>
      </c>
      <c r="G68" s="133" t="s">
        <v>278</v>
      </c>
      <c r="H68" s="127" t="s">
        <v>279</v>
      </c>
      <c r="I68" s="140">
        <v>2.9</v>
      </c>
      <c r="J68" s="16" t="s">
        <v>199</v>
      </c>
      <c r="K68" s="12">
        <v>2</v>
      </c>
      <c r="L68" s="17"/>
      <c r="M68" s="3">
        <f>N68*基本資料!$A$24+O68*基本資料!$B$24+P68*基本資料!$C$24+Q68*基本資料!$D$24+R68*基本資料!$E$24+S68*基本資料!$F$24</f>
        <v>19334</v>
      </c>
      <c r="N68" s="18">
        <v>7154</v>
      </c>
      <c r="O68" s="17">
        <v>25</v>
      </c>
      <c r="P68" s="17">
        <v>1111</v>
      </c>
      <c r="Q68" s="17">
        <v>96</v>
      </c>
      <c r="R68" s="17">
        <v>3384</v>
      </c>
      <c r="S68" s="17">
        <v>60</v>
      </c>
      <c r="T68" s="17">
        <v>1500.2</v>
      </c>
      <c r="U68" s="17" t="s">
        <v>280</v>
      </c>
      <c r="V68" s="33"/>
      <c r="W68" s="17"/>
      <c r="X68" s="3">
        <f t="shared" ref="X68:X69" si="15">2100*K68</f>
        <v>4200</v>
      </c>
      <c r="Y68" s="19">
        <f t="shared" ref="Y68:Y89" si="16">T68/X68</f>
        <v>0.35719047619047622</v>
      </c>
      <c r="Z68" s="90" t="str">
        <f>IF(AND(Y68&gt;基本資料!$B$13,Y68&lt;=基本資料!$C$13),"A",IF(AND(Y68&gt;基本資料!$B$14,Y68&lt;=基本資料!$C$14),"B",IF(AND(Y68&gt;基本資料!$B$15,Y68&lt;=基本資料!$C$15),"C",IF(AND(Y68&gt;基本資料!$B$16,Y68&lt;=基本資料!$C$16),"D",IF(AND(Y68&gt;基本資料!$B$17,Y68&lt;=基本資料!$C$17),"E","F")))))</f>
        <v>B</v>
      </c>
      <c r="AA68" s="100">
        <v>90</v>
      </c>
      <c r="AB68">
        <f t="shared" si="5"/>
        <v>-90</v>
      </c>
      <c r="AC68" s="90" t="str">
        <f>IF(AB68&gt;=基本資料!$B$27,"A",IF(AND(AB68&gt;=基本資料!$B$28,AB68&lt;基本資料!$C$28),"B",IF(AND(AB68&gt;=基本資料!$B$29,AB68&lt;基本資料!$C$29),"C",IF(AND(AB68&gt;=基本資料!$B$30,AB68&lt;基本資料!$C$30),"D",IF(AND(AB68&gt;=基本資料!$B$31,AB68&lt;基本資料!$C$31),"E","F")))))</f>
        <v>F</v>
      </c>
    </row>
    <row r="69" spans="1:29" x14ac:dyDescent="0.25">
      <c r="A69" s="129"/>
      <c r="B69" s="129"/>
      <c r="C69" s="130"/>
      <c r="D69" s="61" t="s">
        <v>281</v>
      </c>
      <c r="E69" s="135"/>
      <c r="F69" s="135"/>
      <c r="G69" s="133"/>
      <c r="H69" s="127"/>
      <c r="I69" s="140"/>
      <c r="J69" s="16" t="s">
        <v>282</v>
      </c>
      <c r="K69" s="12">
        <v>2</v>
      </c>
      <c r="L69" s="17"/>
      <c r="M69" s="3">
        <f>N69*基本資料!$A$24+O69*基本資料!$B$24+P69*基本資料!$C$24+Q69*基本資料!$D$24+R69*基本資料!$E$24+S69*基本資料!$F$24</f>
        <v>19760.5</v>
      </c>
      <c r="N69" s="18">
        <v>7228</v>
      </c>
      <c r="O69" s="17">
        <v>24</v>
      </c>
      <c r="P69" s="17">
        <v>1195</v>
      </c>
      <c r="Q69" s="17">
        <v>140</v>
      </c>
      <c r="R69" s="17">
        <v>3416</v>
      </c>
      <c r="S69" s="17">
        <v>60</v>
      </c>
      <c r="T69" s="17">
        <v>1611</v>
      </c>
      <c r="U69" s="3" t="s">
        <v>107</v>
      </c>
      <c r="V69" s="33"/>
      <c r="W69" s="17"/>
      <c r="X69" s="3">
        <f t="shared" si="15"/>
        <v>4200</v>
      </c>
      <c r="Y69" s="19">
        <f t="shared" si="16"/>
        <v>0.38357142857142856</v>
      </c>
      <c r="Z69" s="90" t="str">
        <f>IF(AND(Y69&gt;基本資料!$B$13,Y69&lt;=基本資料!$C$13),"A",IF(AND(Y69&gt;基本資料!$B$14,Y69&lt;=基本資料!$C$14),"B",IF(AND(Y69&gt;基本資料!$B$15,Y69&lt;=基本資料!$C$15),"C",IF(AND(Y69&gt;基本資料!$B$16,Y69&lt;=基本資料!$C$16),"D",IF(AND(Y69&gt;基本資料!$B$17,Y69&lt;=基本資料!$C$17),"E","F")))))</f>
        <v>B</v>
      </c>
      <c r="AA69" s="100">
        <v>90</v>
      </c>
      <c r="AB69">
        <f t="shared" ref="AB69:AB119" si="17">V69-AA69</f>
        <v>-90</v>
      </c>
      <c r="AC69" s="90" t="str">
        <f>IF(AB69&gt;=基本資料!$B$27,"A",IF(AND(AB69&gt;=基本資料!$B$28,AB69&lt;基本資料!$C$28),"B",IF(AND(AB69&gt;=基本資料!$B$29,AB69&lt;基本資料!$C$29),"C",IF(AND(AB69&gt;=基本資料!$B$30,AB69&lt;基本資料!$C$30),"D",IF(AND(AB69&gt;=基本資料!$B$31,AB69&lt;基本資料!$C$31),"E","F")))))</f>
        <v>F</v>
      </c>
    </row>
    <row r="70" spans="1:29" x14ac:dyDescent="0.25">
      <c r="A70" s="129" t="s">
        <v>283</v>
      </c>
      <c r="B70" s="129" t="s">
        <v>284</v>
      </c>
      <c r="C70" s="130" t="s">
        <v>285</v>
      </c>
      <c r="D70" s="61" t="s">
        <v>286</v>
      </c>
      <c r="E70" s="134" t="s">
        <v>287</v>
      </c>
      <c r="F70" s="134" t="s">
        <v>288</v>
      </c>
      <c r="G70" s="127" t="s">
        <v>289</v>
      </c>
      <c r="H70" s="127" t="s">
        <v>290</v>
      </c>
      <c r="I70" s="141">
        <v>3</v>
      </c>
      <c r="J70" s="17" t="s">
        <v>55</v>
      </c>
      <c r="K70" s="17">
        <v>2</v>
      </c>
      <c r="L70" s="17"/>
      <c r="M70" s="3">
        <f>N70*基本資料!$A$24+O70*基本資料!$B$24+P70*基本資料!$C$24+Q70*基本資料!$D$24+R70*基本資料!$E$24+S70*基本資料!$F$24</f>
        <v>5645.7</v>
      </c>
      <c r="N70" s="10">
        <v>3921</v>
      </c>
      <c r="O70" s="3">
        <v>29</v>
      </c>
      <c r="P70" s="3">
        <v>368</v>
      </c>
      <c r="Q70" s="3">
        <v>11</v>
      </c>
      <c r="R70" s="3">
        <v>237</v>
      </c>
      <c r="S70" s="3">
        <v>642</v>
      </c>
      <c r="T70" s="3">
        <v>1177.8</v>
      </c>
      <c r="U70" s="17" t="s">
        <v>78</v>
      </c>
      <c r="V70" s="90"/>
      <c r="W70" s="17"/>
      <c r="X70" s="3">
        <f>1800*K70</f>
        <v>3600</v>
      </c>
      <c r="Y70" s="19">
        <f t="shared" si="16"/>
        <v>0.32716666666666666</v>
      </c>
      <c r="Z70" s="90" t="str">
        <f>IF(AND(Y70&gt;基本資料!$B$13,Y70&lt;=基本資料!$C$13),"A",IF(AND(Y70&gt;基本資料!$B$14,Y70&lt;=基本資料!$C$14),"B",IF(AND(Y70&gt;基本資料!$B$15,Y70&lt;=基本資料!$C$15),"C",IF(AND(Y70&gt;基本資料!$B$16,Y70&lt;=基本資料!$C$16),"D",IF(AND(Y70&gt;基本資料!$B$17,Y70&lt;=基本資料!$C$17),"E","F")))))</f>
        <v>A</v>
      </c>
      <c r="AA70" s="100">
        <v>60</v>
      </c>
      <c r="AB70">
        <f t="shared" si="17"/>
        <v>-60</v>
      </c>
      <c r="AC70" s="90" t="str">
        <f>IF(AB70&gt;=基本資料!$B$27,"A",IF(AND(AB70&gt;=基本資料!$B$28,AB70&lt;基本資料!$C$28),"B",IF(AND(AB70&gt;=基本資料!$B$29,AB70&lt;基本資料!$C$29),"C",IF(AND(AB70&gt;=基本資料!$B$30,AB70&lt;基本資料!$C$30),"D",IF(AND(AB70&gt;=基本資料!$B$31,AB70&lt;基本資料!$C$31),"E","F")))))</f>
        <v>F</v>
      </c>
    </row>
    <row r="71" spans="1:29" x14ac:dyDescent="0.25">
      <c r="A71" s="129"/>
      <c r="B71" s="129"/>
      <c r="C71" s="130"/>
      <c r="D71" s="61" t="s">
        <v>291</v>
      </c>
      <c r="E71" s="135"/>
      <c r="F71" s="135"/>
      <c r="G71" s="127"/>
      <c r="H71" s="127"/>
      <c r="I71" s="141"/>
      <c r="J71" s="17" t="s">
        <v>58</v>
      </c>
      <c r="K71" s="17">
        <v>2</v>
      </c>
      <c r="L71" s="17"/>
      <c r="M71" s="3">
        <f>N71*基本資料!$A$24+O71*基本資料!$B$24+P71*基本資料!$C$24+Q71*基本資料!$D$24+R71*基本資料!$E$24+S71*基本資料!$F$24</f>
        <v>5520.5</v>
      </c>
      <c r="N71" s="10">
        <v>3806</v>
      </c>
      <c r="O71" s="3">
        <v>20</v>
      </c>
      <c r="P71" s="3">
        <v>427</v>
      </c>
      <c r="Q71" s="3">
        <v>7</v>
      </c>
      <c r="R71" s="3">
        <v>239</v>
      </c>
      <c r="S71" s="3">
        <v>510</v>
      </c>
      <c r="T71" s="3">
        <v>760.1</v>
      </c>
      <c r="U71" s="17" t="s">
        <v>56</v>
      </c>
      <c r="V71" s="90"/>
      <c r="W71" s="17"/>
      <c r="X71" s="3">
        <f t="shared" ref="X71:X74" si="18">1800*K71</f>
        <v>3600</v>
      </c>
      <c r="Y71" s="19">
        <f t="shared" si="16"/>
        <v>0.2111388888888889</v>
      </c>
      <c r="Z71" s="90" t="str">
        <f>IF(AND(Y71&gt;基本資料!$B$13,Y71&lt;=基本資料!$C$13),"A",IF(AND(Y71&gt;基本資料!$B$14,Y71&lt;=基本資料!$C$14),"B",IF(AND(Y71&gt;基本資料!$B$15,Y71&lt;=基本資料!$C$15),"C",IF(AND(Y71&gt;基本資料!$B$16,Y71&lt;=基本資料!$C$16),"D",IF(AND(Y71&gt;基本資料!$B$17,Y71&lt;=基本資料!$C$17),"E","F")))))</f>
        <v>A</v>
      </c>
      <c r="AA71" s="100">
        <v>60</v>
      </c>
      <c r="AB71">
        <f t="shared" si="17"/>
        <v>-60</v>
      </c>
      <c r="AC71" s="90" t="str">
        <f>IF(AB71&gt;=基本資料!$B$27,"A",IF(AND(AB71&gt;=基本資料!$B$28,AB71&lt;基本資料!$C$28),"B",IF(AND(AB71&gt;=基本資料!$B$29,AB71&lt;基本資料!$C$29),"C",IF(AND(AB71&gt;=基本資料!$B$30,AB71&lt;基本資料!$C$30),"D",IF(AND(AB71&gt;=基本資料!$B$31,AB71&lt;基本資料!$C$31),"E","F")))))</f>
        <v>F</v>
      </c>
    </row>
    <row r="72" spans="1:29" x14ac:dyDescent="0.25">
      <c r="A72" s="129" t="s">
        <v>273</v>
      </c>
      <c r="B72" s="129" t="s">
        <v>292</v>
      </c>
      <c r="C72" s="130" t="s">
        <v>293</v>
      </c>
      <c r="D72" s="61" t="s">
        <v>294</v>
      </c>
      <c r="E72" s="134" t="s">
        <v>295</v>
      </c>
      <c r="F72" s="134" t="s">
        <v>296</v>
      </c>
      <c r="G72" s="127" t="s">
        <v>297</v>
      </c>
      <c r="H72" s="127" t="s">
        <v>298</v>
      </c>
      <c r="I72" s="141">
        <v>2.2000000000000002</v>
      </c>
      <c r="J72" s="17" t="s">
        <v>55</v>
      </c>
      <c r="K72" s="17">
        <v>2</v>
      </c>
      <c r="L72" s="17"/>
      <c r="M72" s="3">
        <f>N72*基本資料!$A$24+O72*基本資料!$B$24+P72*基本資料!$C$24+Q72*基本資料!$D$24+R72*基本資料!$E$24+S72*基本資料!$F$24</f>
        <v>8069.1</v>
      </c>
      <c r="N72" s="18">
        <v>6141</v>
      </c>
      <c r="O72" s="17">
        <v>38</v>
      </c>
      <c r="P72" s="17">
        <v>395</v>
      </c>
      <c r="Q72" s="17">
        <v>17</v>
      </c>
      <c r="R72" s="17">
        <v>303</v>
      </c>
      <c r="S72" s="17">
        <v>531</v>
      </c>
      <c r="T72" s="17">
        <v>1131.2</v>
      </c>
      <c r="U72" s="17" t="s">
        <v>78</v>
      </c>
      <c r="V72" s="90"/>
      <c r="W72" s="17"/>
      <c r="X72" s="3">
        <f t="shared" si="18"/>
        <v>3600</v>
      </c>
      <c r="Y72" s="19">
        <f t="shared" si="16"/>
        <v>0.31422222222222224</v>
      </c>
      <c r="Z72" s="90" t="str">
        <f>IF(AND(Y72&gt;基本資料!$B$13,Y72&lt;=基本資料!$C$13),"A",IF(AND(Y72&gt;基本資料!$B$14,Y72&lt;=基本資料!$C$14),"B",IF(AND(Y72&gt;基本資料!$B$15,Y72&lt;=基本資料!$C$15),"C",IF(AND(Y72&gt;基本資料!$B$16,Y72&lt;=基本資料!$C$16),"D",IF(AND(Y72&gt;基本資料!$B$17,Y72&lt;=基本資料!$C$17),"E","F")))))</f>
        <v>A</v>
      </c>
      <c r="AA72" s="100">
        <v>60</v>
      </c>
      <c r="AB72">
        <f t="shared" si="17"/>
        <v>-60</v>
      </c>
      <c r="AC72" s="90" t="str">
        <f>IF(AB72&gt;=基本資料!$B$27,"A",IF(AND(AB72&gt;=基本資料!$B$28,AB72&lt;基本資料!$C$28),"B",IF(AND(AB72&gt;=基本資料!$B$29,AB72&lt;基本資料!$C$29),"C",IF(AND(AB72&gt;=基本資料!$B$30,AB72&lt;基本資料!$C$30),"D",IF(AND(AB72&gt;=基本資料!$B$31,AB72&lt;基本資料!$C$31),"E","F")))))</f>
        <v>F</v>
      </c>
    </row>
    <row r="73" spans="1:29" x14ac:dyDescent="0.25">
      <c r="A73" s="129"/>
      <c r="B73" s="129"/>
      <c r="C73" s="130"/>
      <c r="D73" s="61" t="s">
        <v>299</v>
      </c>
      <c r="E73" s="135"/>
      <c r="F73" s="135"/>
      <c r="G73" s="127"/>
      <c r="H73" s="127"/>
      <c r="I73" s="141"/>
      <c r="J73" s="17" t="s">
        <v>58</v>
      </c>
      <c r="K73" s="17">
        <v>2</v>
      </c>
      <c r="L73" s="17"/>
      <c r="M73" s="3">
        <f>N73*基本資料!$A$24+O73*基本資料!$B$24+P73*基本資料!$C$24+Q73*基本資料!$D$24+R73*基本資料!$E$24+S73*基本資料!$F$24</f>
        <v>9087.7999999999993</v>
      </c>
      <c r="N73" s="18">
        <v>6821</v>
      </c>
      <c r="O73" s="17">
        <v>34</v>
      </c>
      <c r="P73" s="17">
        <v>464</v>
      </c>
      <c r="Q73" s="17">
        <v>11</v>
      </c>
      <c r="R73" s="17">
        <v>370</v>
      </c>
      <c r="S73" s="17">
        <v>628</v>
      </c>
      <c r="T73" s="17">
        <v>1037.2</v>
      </c>
      <c r="U73" s="17" t="s">
        <v>56</v>
      </c>
      <c r="V73" s="90"/>
      <c r="W73" s="17"/>
      <c r="X73" s="3">
        <f t="shared" si="18"/>
        <v>3600</v>
      </c>
      <c r="Y73" s="19">
        <f t="shared" si="16"/>
        <v>0.28811111111111115</v>
      </c>
      <c r="Z73" s="90" t="str">
        <f>IF(AND(Y73&gt;基本資料!$B$13,Y73&lt;=基本資料!$C$13),"A",IF(AND(Y73&gt;基本資料!$B$14,Y73&lt;=基本資料!$C$14),"B",IF(AND(Y73&gt;基本資料!$B$15,Y73&lt;=基本資料!$C$15),"C",IF(AND(Y73&gt;基本資料!$B$16,Y73&lt;=基本資料!$C$16),"D",IF(AND(Y73&gt;基本資料!$B$17,Y73&lt;=基本資料!$C$17),"E","F")))))</f>
        <v>A</v>
      </c>
      <c r="AA73" s="100">
        <v>60</v>
      </c>
      <c r="AB73">
        <f t="shared" si="17"/>
        <v>-60</v>
      </c>
      <c r="AC73" s="90" t="str">
        <f>IF(AB73&gt;=基本資料!$B$27,"A",IF(AND(AB73&gt;=基本資料!$B$28,AB73&lt;基本資料!$C$28),"B",IF(AND(AB73&gt;=基本資料!$B$29,AB73&lt;基本資料!$C$29),"C",IF(AND(AB73&gt;=基本資料!$B$30,AB73&lt;基本資料!$C$30),"D",IF(AND(AB73&gt;=基本資料!$B$31,AB73&lt;基本資料!$C$31),"E","F")))))</f>
        <v>F</v>
      </c>
    </row>
    <row r="74" spans="1:29" x14ac:dyDescent="0.25">
      <c r="A74" s="129" t="s">
        <v>273</v>
      </c>
      <c r="B74" s="129" t="s">
        <v>292</v>
      </c>
      <c r="C74" s="130" t="s">
        <v>300</v>
      </c>
      <c r="D74" s="61" t="s">
        <v>301</v>
      </c>
      <c r="E74" s="134" t="s">
        <v>302</v>
      </c>
      <c r="F74" s="134" t="s">
        <v>303</v>
      </c>
      <c r="G74" s="127" t="s">
        <v>1017</v>
      </c>
      <c r="H74" s="127" t="s">
        <v>304</v>
      </c>
      <c r="I74" s="141">
        <v>1.5</v>
      </c>
      <c r="J74" s="17" t="s">
        <v>55</v>
      </c>
      <c r="K74" s="17">
        <v>2</v>
      </c>
      <c r="L74" s="17"/>
      <c r="M74" s="3">
        <f>N74*基本資料!$A$24+O74*基本資料!$B$24+P74*基本資料!$C$24+Q74*基本資料!$D$24+R74*基本資料!$E$24+S74*基本資料!$F$24</f>
        <v>17561.8</v>
      </c>
      <c r="N74" s="18">
        <v>10801</v>
      </c>
      <c r="O74" s="17">
        <v>33</v>
      </c>
      <c r="P74" s="17">
        <v>815</v>
      </c>
      <c r="Q74" s="17">
        <v>56</v>
      </c>
      <c r="R74" s="17">
        <v>1767</v>
      </c>
      <c r="S74" s="17">
        <v>33</v>
      </c>
      <c r="T74" s="17">
        <v>1772.1</v>
      </c>
      <c r="U74" s="17" t="s">
        <v>78</v>
      </c>
      <c r="V74" s="90"/>
      <c r="W74" s="17"/>
      <c r="X74" s="3">
        <f t="shared" si="18"/>
        <v>3600</v>
      </c>
      <c r="Y74" s="19">
        <f t="shared" si="16"/>
        <v>0.49224999999999997</v>
      </c>
      <c r="Z74" s="90" t="str">
        <f>IF(AND(Y74&gt;基本資料!$B$13,Y74&lt;=基本資料!$C$13),"A",IF(AND(Y74&gt;基本資料!$B$14,Y74&lt;=基本資料!$C$14),"B",IF(AND(Y74&gt;基本資料!$B$15,Y74&lt;=基本資料!$C$15),"C",IF(AND(Y74&gt;基本資料!$B$16,Y74&lt;=基本資料!$C$16),"D",IF(AND(Y74&gt;基本資料!$B$17,Y74&lt;=基本資料!$C$17),"E","F")))))</f>
        <v>B</v>
      </c>
      <c r="AA74" s="100">
        <v>60</v>
      </c>
      <c r="AB74">
        <f t="shared" si="17"/>
        <v>-60</v>
      </c>
      <c r="AC74" s="90" t="str">
        <f>IF(AB74&gt;=基本資料!$B$27,"A",IF(AND(AB74&gt;=基本資料!$B$28,AB74&lt;基本資料!$C$28),"B",IF(AND(AB74&gt;=基本資料!$B$29,AB74&lt;基本資料!$C$29),"C",IF(AND(AB74&gt;=基本資料!$B$30,AB74&lt;基本資料!$C$30),"D",IF(AND(AB74&gt;=基本資料!$B$31,AB74&lt;基本資料!$C$31),"E","F")))))</f>
        <v>F</v>
      </c>
    </row>
    <row r="75" spans="1:29" x14ac:dyDescent="0.25">
      <c r="A75" s="129"/>
      <c r="B75" s="129"/>
      <c r="C75" s="130"/>
      <c r="D75" s="61" t="s">
        <v>305</v>
      </c>
      <c r="E75" s="135"/>
      <c r="F75" s="135"/>
      <c r="G75" s="127"/>
      <c r="H75" s="127"/>
      <c r="I75" s="141"/>
      <c r="J75" s="17" t="s">
        <v>58</v>
      </c>
      <c r="K75" s="17">
        <v>2</v>
      </c>
      <c r="L75" s="17"/>
      <c r="M75" s="3">
        <f>N75*基本資料!$A$24+O75*基本資料!$B$24+P75*基本資料!$C$24+Q75*基本資料!$D$24+R75*基本資料!$E$24+S75*基本資料!$F$24</f>
        <v>16042.7</v>
      </c>
      <c r="N75" s="18">
        <v>9986</v>
      </c>
      <c r="O75" s="17">
        <v>37</v>
      </c>
      <c r="P75" s="17">
        <v>882</v>
      </c>
      <c r="Q75" s="17">
        <v>39</v>
      </c>
      <c r="R75" s="17">
        <v>1514</v>
      </c>
      <c r="S75" s="17">
        <v>32</v>
      </c>
      <c r="T75" s="17">
        <v>1641.7</v>
      </c>
      <c r="U75" s="17" t="s">
        <v>56</v>
      </c>
      <c r="V75" s="90"/>
      <c r="W75" s="17"/>
      <c r="X75" s="3">
        <f>1800*K75</f>
        <v>3600</v>
      </c>
      <c r="Y75" s="19">
        <f t="shared" si="16"/>
        <v>0.45602777777777781</v>
      </c>
      <c r="Z75" s="90" t="str">
        <f>IF(AND(Y75&gt;基本資料!$B$13,Y75&lt;=基本資料!$C$13),"A",IF(AND(Y75&gt;基本資料!$B$14,Y75&lt;=基本資料!$C$14),"B",IF(AND(Y75&gt;基本資料!$B$15,Y75&lt;=基本資料!$C$15),"C",IF(AND(Y75&gt;基本資料!$B$16,Y75&lt;=基本資料!$C$16),"D",IF(AND(Y75&gt;基本資料!$B$17,Y75&lt;=基本資料!$C$17),"E","F")))))</f>
        <v>B</v>
      </c>
      <c r="AA75" s="100">
        <v>60</v>
      </c>
      <c r="AB75">
        <f t="shared" si="17"/>
        <v>-60</v>
      </c>
      <c r="AC75" s="90" t="str">
        <f>IF(AB75&gt;=基本資料!$B$27,"A",IF(AND(AB75&gt;=基本資料!$B$28,AB75&lt;基本資料!$C$28),"B",IF(AND(AB75&gt;=基本資料!$B$29,AB75&lt;基本資料!$C$29),"C",IF(AND(AB75&gt;=基本資料!$B$30,AB75&lt;基本資料!$C$30),"D",IF(AND(AB75&gt;=基本資料!$B$31,AB75&lt;基本資料!$C$31),"E","F")))))</f>
        <v>F</v>
      </c>
    </row>
    <row r="76" spans="1:29" ht="16.5" customHeight="1" x14ac:dyDescent="0.25">
      <c r="A76" s="129" t="s">
        <v>273</v>
      </c>
      <c r="B76" s="129" t="s">
        <v>192</v>
      </c>
      <c r="C76" s="130" t="s">
        <v>306</v>
      </c>
      <c r="D76" s="61" t="s">
        <v>307</v>
      </c>
      <c r="E76" s="134" t="s">
        <v>308</v>
      </c>
      <c r="F76" s="134" t="s">
        <v>309</v>
      </c>
      <c r="G76" s="127" t="s">
        <v>310</v>
      </c>
      <c r="H76" s="127" t="s">
        <v>311</v>
      </c>
      <c r="I76" s="140">
        <v>3.7</v>
      </c>
      <c r="J76" s="16" t="s">
        <v>199</v>
      </c>
      <c r="K76" s="12">
        <v>2</v>
      </c>
      <c r="L76" s="17"/>
      <c r="M76" s="3">
        <f>N76*基本資料!$A$24+O76*基本資料!$B$24+P76*基本資料!$C$24+Q76*基本資料!$D$24+R76*基本資料!$E$24+S76*基本資料!$F$24</f>
        <v>21517.9</v>
      </c>
      <c r="N76" s="18">
        <v>8494</v>
      </c>
      <c r="O76" s="17">
        <v>39</v>
      </c>
      <c r="P76" s="17">
        <v>1182</v>
      </c>
      <c r="Q76" s="17">
        <v>135</v>
      </c>
      <c r="R76" s="17">
        <v>3585</v>
      </c>
      <c r="S76" s="17">
        <v>54</v>
      </c>
      <c r="T76" s="17">
        <v>1811.8</v>
      </c>
      <c r="U76" s="3" t="s">
        <v>56</v>
      </c>
      <c r="V76" s="90"/>
      <c r="W76" s="17"/>
      <c r="X76" s="3">
        <f t="shared" ref="X76:X89" si="19">2100*K76</f>
        <v>4200</v>
      </c>
      <c r="Y76" s="19">
        <f t="shared" si="16"/>
        <v>0.43138095238095236</v>
      </c>
      <c r="Z76" s="90" t="str">
        <f>IF(AND(Y76&gt;基本資料!$B$13,Y76&lt;=基本資料!$C$13),"A",IF(AND(Y76&gt;基本資料!$B$14,Y76&lt;=基本資料!$C$14),"B",IF(AND(Y76&gt;基本資料!$B$15,Y76&lt;=基本資料!$C$15),"C",IF(AND(Y76&gt;基本資料!$B$16,Y76&lt;=基本資料!$C$16),"D",IF(AND(Y76&gt;基本資料!$B$17,Y76&lt;=基本資料!$C$17),"E","F")))))</f>
        <v>B</v>
      </c>
      <c r="AA76" s="100">
        <v>90</v>
      </c>
      <c r="AB76">
        <f t="shared" si="17"/>
        <v>-90</v>
      </c>
      <c r="AC76" s="90" t="str">
        <f>IF(AB76&gt;=基本資料!$B$27,"A",IF(AND(AB76&gt;=基本資料!$B$28,AB76&lt;基本資料!$C$28),"B",IF(AND(AB76&gt;=基本資料!$B$29,AB76&lt;基本資料!$C$29),"C",IF(AND(AB76&gt;=基本資料!$B$30,AB76&lt;基本資料!$C$30),"D",IF(AND(AB76&gt;=基本資料!$B$31,AB76&lt;基本資料!$C$31),"E","F")))))</f>
        <v>F</v>
      </c>
    </row>
    <row r="77" spans="1:29" x14ac:dyDescent="0.25">
      <c r="A77" s="129"/>
      <c r="B77" s="129"/>
      <c r="C77" s="130"/>
      <c r="D77" s="61" t="s">
        <v>312</v>
      </c>
      <c r="E77" s="135"/>
      <c r="F77" s="135"/>
      <c r="G77" s="127"/>
      <c r="H77" s="127"/>
      <c r="I77" s="140"/>
      <c r="J77" s="16" t="s">
        <v>190</v>
      </c>
      <c r="K77" s="12">
        <v>2</v>
      </c>
      <c r="L77" s="17"/>
      <c r="M77" s="3">
        <f>N77*基本資料!$A$24+O77*基本資料!$B$24+P77*基本資料!$C$24+Q77*基本資料!$D$24+R77*基本資料!$E$24+S77*基本資料!$F$24</f>
        <v>20927.5</v>
      </c>
      <c r="N77" s="18">
        <v>8098</v>
      </c>
      <c r="O77" s="17">
        <v>23</v>
      </c>
      <c r="P77" s="17">
        <v>1436</v>
      </c>
      <c r="Q77" s="17">
        <v>160</v>
      </c>
      <c r="R77" s="17">
        <v>3375</v>
      </c>
      <c r="S77" s="17">
        <v>60</v>
      </c>
      <c r="T77" s="17">
        <v>1710.4</v>
      </c>
      <c r="U77" s="3" t="s">
        <v>107</v>
      </c>
      <c r="V77" s="90"/>
      <c r="W77" s="17"/>
      <c r="X77" s="3">
        <f t="shared" si="19"/>
        <v>4200</v>
      </c>
      <c r="Y77" s="19">
        <f t="shared" si="16"/>
        <v>0.40723809523809523</v>
      </c>
      <c r="Z77" s="90" t="str">
        <f>IF(AND(Y77&gt;基本資料!$B$13,Y77&lt;=基本資料!$C$13),"A",IF(AND(Y77&gt;基本資料!$B$14,Y77&lt;=基本資料!$C$14),"B",IF(AND(Y77&gt;基本資料!$B$15,Y77&lt;=基本資料!$C$15),"C",IF(AND(Y77&gt;基本資料!$B$16,Y77&lt;=基本資料!$C$16),"D",IF(AND(Y77&gt;基本資料!$B$17,Y77&lt;=基本資料!$C$17),"E","F")))))</f>
        <v>B</v>
      </c>
      <c r="AA77" s="100">
        <v>90</v>
      </c>
      <c r="AB77">
        <f t="shared" si="17"/>
        <v>-90</v>
      </c>
      <c r="AC77" s="90" t="str">
        <f>IF(AB77&gt;=基本資料!$B$27,"A",IF(AND(AB77&gt;=基本資料!$B$28,AB77&lt;基本資料!$C$28),"B",IF(AND(AB77&gt;=基本資料!$B$29,AB77&lt;基本資料!$C$29),"C",IF(AND(AB77&gt;=基本資料!$B$30,AB77&lt;基本資料!$C$30),"D",IF(AND(AB77&gt;=基本資料!$B$31,AB77&lt;基本資料!$C$31),"E","F")))))</f>
        <v>F</v>
      </c>
    </row>
    <row r="78" spans="1:29" x14ac:dyDescent="0.25">
      <c r="A78" s="129" t="s">
        <v>273</v>
      </c>
      <c r="B78" s="129" t="s">
        <v>192</v>
      </c>
      <c r="C78" s="130" t="s">
        <v>313</v>
      </c>
      <c r="D78" s="61" t="s">
        <v>314</v>
      </c>
      <c r="E78" s="134" t="s">
        <v>315</v>
      </c>
      <c r="F78" s="134" t="s">
        <v>316</v>
      </c>
      <c r="G78" s="133" t="s">
        <v>317</v>
      </c>
      <c r="H78" s="127" t="s">
        <v>318</v>
      </c>
      <c r="I78" s="128">
        <v>4.9000000000000004</v>
      </c>
      <c r="J78" s="17" t="s">
        <v>55</v>
      </c>
      <c r="K78" s="17">
        <v>2</v>
      </c>
      <c r="L78" s="17"/>
      <c r="M78" s="3">
        <f>N78*基本資料!$A$24+O78*基本資料!$B$24+P78*基本資料!$C$24+Q78*基本資料!$D$24+R78*基本資料!$E$24+S78*基本資料!$F$24</f>
        <v>21816.7</v>
      </c>
      <c r="N78" s="18">
        <v>9541</v>
      </c>
      <c r="O78" s="17">
        <v>42</v>
      </c>
      <c r="P78" s="17">
        <v>1417</v>
      </c>
      <c r="Q78" s="17">
        <v>118</v>
      </c>
      <c r="R78" s="17">
        <v>3232</v>
      </c>
      <c r="S78" s="17">
        <v>62</v>
      </c>
      <c r="T78" s="17">
        <v>1714.4</v>
      </c>
      <c r="U78" s="17" t="s">
        <v>78</v>
      </c>
      <c r="V78" s="90"/>
      <c r="W78" s="17"/>
      <c r="X78" s="3">
        <f t="shared" si="19"/>
        <v>4200</v>
      </c>
      <c r="Y78" s="19">
        <f t="shared" si="16"/>
        <v>0.40819047619047621</v>
      </c>
      <c r="Z78" s="90" t="str">
        <f>IF(AND(Y78&gt;基本資料!$B$13,Y78&lt;=基本資料!$C$13),"A",IF(AND(Y78&gt;基本資料!$B$14,Y78&lt;=基本資料!$C$14),"B",IF(AND(Y78&gt;基本資料!$B$15,Y78&lt;=基本資料!$C$15),"C",IF(AND(Y78&gt;基本資料!$B$16,Y78&lt;=基本資料!$C$16),"D",IF(AND(Y78&gt;基本資料!$B$17,Y78&lt;=基本資料!$C$17),"E","F")))))</f>
        <v>B</v>
      </c>
      <c r="AA78" s="100">
        <v>90</v>
      </c>
      <c r="AB78">
        <f t="shared" si="17"/>
        <v>-90</v>
      </c>
      <c r="AC78" s="90" t="str">
        <f>IF(AB78&gt;=基本資料!$B$27,"A",IF(AND(AB78&gt;=基本資料!$B$28,AB78&lt;基本資料!$C$28),"B",IF(AND(AB78&gt;=基本資料!$B$29,AB78&lt;基本資料!$C$29),"C",IF(AND(AB78&gt;=基本資料!$B$30,AB78&lt;基本資料!$C$30),"D",IF(AND(AB78&gt;=基本資料!$B$31,AB78&lt;基本資料!$C$31),"E","F")))))</f>
        <v>F</v>
      </c>
    </row>
    <row r="79" spans="1:29" x14ac:dyDescent="0.25">
      <c r="A79" s="129"/>
      <c r="B79" s="129"/>
      <c r="C79" s="130"/>
      <c r="D79" s="61" t="s">
        <v>319</v>
      </c>
      <c r="E79" s="135"/>
      <c r="F79" s="135"/>
      <c r="G79" s="133"/>
      <c r="H79" s="127"/>
      <c r="I79" s="128"/>
      <c r="J79" s="17" t="s">
        <v>58</v>
      </c>
      <c r="K79" s="17">
        <v>2</v>
      </c>
      <c r="L79" s="17"/>
      <c r="M79" s="3">
        <f>N79*基本資料!$A$24+O79*基本資料!$B$24+P79*基本資料!$C$24+Q79*基本資料!$D$24+R79*基本資料!$E$24+S79*基本資料!$F$24</f>
        <v>18231.900000000001</v>
      </c>
      <c r="N79" s="18">
        <v>7827</v>
      </c>
      <c r="O79" s="17">
        <v>39</v>
      </c>
      <c r="P79" s="17">
        <v>1454</v>
      </c>
      <c r="Q79" s="17">
        <v>130</v>
      </c>
      <c r="R79" s="17">
        <v>2576</v>
      </c>
      <c r="S79" s="17">
        <v>79</v>
      </c>
      <c r="T79" s="17">
        <v>1425</v>
      </c>
      <c r="U79" s="17" t="s">
        <v>200</v>
      </c>
      <c r="V79" s="90"/>
      <c r="W79" s="17"/>
      <c r="X79" s="3">
        <f t="shared" si="19"/>
        <v>4200</v>
      </c>
      <c r="Y79" s="19">
        <f t="shared" si="16"/>
        <v>0.3392857142857143</v>
      </c>
      <c r="Z79" s="90" t="str">
        <f>IF(AND(Y79&gt;基本資料!$B$13,Y79&lt;=基本資料!$C$13),"A",IF(AND(Y79&gt;基本資料!$B$14,Y79&lt;=基本資料!$C$14),"B",IF(AND(Y79&gt;基本資料!$B$15,Y79&lt;=基本資料!$C$15),"C",IF(AND(Y79&gt;基本資料!$B$16,Y79&lt;=基本資料!$C$16),"D",IF(AND(Y79&gt;基本資料!$B$17,Y79&lt;=基本資料!$C$17),"E","F")))))</f>
        <v>A</v>
      </c>
      <c r="AA79" s="100">
        <v>90</v>
      </c>
      <c r="AB79">
        <f t="shared" si="17"/>
        <v>-90</v>
      </c>
      <c r="AC79" s="90" t="str">
        <f>IF(AB79&gt;=基本資料!$B$27,"A",IF(AND(AB79&gt;=基本資料!$B$28,AB79&lt;基本資料!$C$28),"B",IF(AND(AB79&gt;=基本資料!$B$29,AB79&lt;基本資料!$C$29),"C",IF(AND(AB79&gt;=基本資料!$B$30,AB79&lt;基本資料!$C$30),"D",IF(AND(AB79&gt;=基本資料!$B$31,AB79&lt;基本資料!$C$31),"E","F")))))</f>
        <v>F</v>
      </c>
    </row>
    <row r="80" spans="1:29" x14ac:dyDescent="0.25">
      <c r="A80" s="129" t="s">
        <v>273</v>
      </c>
      <c r="B80" s="129" t="s">
        <v>192</v>
      </c>
      <c r="C80" s="130" t="s">
        <v>320</v>
      </c>
      <c r="D80" s="61" t="s">
        <v>321</v>
      </c>
      <c r="E80" s="134" t="s">
        <v>322</v>
      </c>
      <c r="F80" s="134" t="s">
        <v>323</v>
      </c>
      <c r="G80" s="133" t="s">
        <v>1018</v>
      </c>
      <c r="H80" s="127" t="s">
        <v>324</v>
      </c>
      <c r="I80" s="128">
        <v>3</v>
      </c>
      <c r="J80" s="17" t="s">
        <v>55</v>
      </c>
      <c r="K80" s="17">
        <v>2</v>
      </c>
      <c r="L80" s="17"/>
      <c r="M80" s="3">
        <f>N80*基本資料!$A$24+O80*基本資料!$B$24+P80*基本資料!$C$24+Q80*基本資料!$D$24+R80*基本資料!$E$24+S80*基本資料!$F$24</f>
        <v>22321.4</v>
      </c>
      <c r="N80" s="18">
        <v>10724</v>
      </c>
      <c r="O80" s="17">
        <v>31</v>
      </c>
      <c r="P80" s="17">
        <v>1365</v>
      </c>
      <c r="Q80" s="17">
        <v>111</v>
      </c>
      <c r="R80" s="17">
        <v>3047</v>
      </c>
      <c r="S80" s="17">
        <v>49</v>
      </c>
      <c r="T80" s="17">
        <v>1950.5</v>
      </c>
      <c r="U80" s="17" t="s">
        <v>56</v>
      </c>
      <c r="V80" s="90"/>
      <c r="W80" s="17"/>
      <c r="X80" s="3">
        <f t="shared" si="19"/>
        <v>4200</v>
      </c>
      <c r="Y80" s="19">
        <f t="shared" si="16"/>
        <v>0.46440476190476193</v>
      </c>
      <c r="Z80" s="90" t="str">
        <f>IF(AND(Y80&gt;基本資料!$B$13,Y80&lt;=基本資料!$C$13),"A",IF(AND(Y80&gt;基本資料!$B$14,Y80&lt;=基本資料!$C$14),"B",IF(AND(Y80&gt;基本資料!$B$15,Y80&lt;=基本資料!$C$15),"C",IF(AND(Y80&gt;基本資料!$B$16,Y80&lt;=基本資料!$C$16),"D",IF(AND(Y80&gt;基本資料!$B$17,Y80&lt;=基本資料!$C$17),"E","F")))))</f>
        <v>B</v>
      </c>
      <c r="AA80" s="100">
        <v>90</v>
      </c>
      <c r="AB80">
        <f t="shared" si="17"/>
        <v>-90</v>
      </c>
      <c r="AC80" s="90" t="str">
        <f>IF(AB80&gt;=基本資料!$B$27,"A",IF(AND(AB80&gt;=基本資料!$B$28,AB80&lt;基本資料!$C$28),"B",IF(AND(AB80&gt;=基本資料!$B$29,AB80&lt;基本資料!$C$29),"C",IF(AND(AB80&gt;=基本資料!$B$30,AB80&lt;基本資料!$C$30),"D",IF(AND(AB80&gt;=基本資料!$B$31,AB80&lt;基本資料!$C$31),"E","F")))))</f>
        <v>F</v>
      </c>
    </row>
    <row r="81" spans="1:30" x14ac:dyDescent="0.25">
      <c r="A81" s="129"/>
      <c r="B81" s="129"/>
      <c r="C81" s="130"/>
      <c r="D81" s="61" t="s">
        <v>325</v>
      </c>
      <c r="E81" s="135"/>
      <c r="F81" s="135"/>
      <c r="G81" s="133"/>
      <c r="H81" s="127"/>
      <c r="I81" s="128"/>
      <c r="J81" s="17" t="s">
        <v>58</v>
      </c>
      <c r="K81" s="17">
        <v>2</v>
      </c>
      <c r="L81" s="17"/>
      <c r="M81" s="3">
        <f>N81*基本資料!$A$24+O81*基本資料!$B$24+P81*基本資料!$C$24+Q81*基本資料!$D$24+R81*基本資料!$E$24+S81*基本資料!$F$24</f>
        <v>21783.599999999999</v>
      </c>
      <c r="N81" s="18">
        <v>10158</v>
      </c>
      <c r="O81" s="17">
        <v>29</v>
      </c>
      <c r="P81" s="17">
        <v>1361</v>
      </c>
      <c r="Q81" s="17">
        <v>152</v>
      </c>
      <c r="R81" s="17">
        <v>3014</v>
      </c>
      <c r="S81" s="17">
        <v>71</v>
      </c>
      <c r="T81" s="17">
        <v>1928.9</v>
      </c>
      <c r="U81" s="17" t="s">
        <v>107</v>
      </c>
      <c r="V81" s="90"/>
      <c r="W81" s="17"/>
      <c r="X81" s="3">
        <f t="shared" si="19"/>
        <v>4200</v>
      </c>
      <c r="Y81" s="19">
        <f t="shared" si="16"/>
        <v>0.45926190476190476</v>
      </c>
      <c r="Z81" s="90" t="str">
        <f>IF(AND(Y81&gt;基本資料!$B$13,Y81&lt;=基本資料!$C$13),"A",IF(AND(Y81&gt;基本資料!$B$14,Y81&lt;=基本資料!$C$14),"B",IF(AND(Y81&gt;基本資料!$B$15,Y81&lt;=基本資料!$C$15),"C",IF(AND(Y81&gt;基本資料!$B$16,Y81&lt;=基本資料!$C$16),"D",IF(AND(Y81&gt;基本資料!$B$17,Y81&lt;=基本資料!$C$17),"E","F")))))</f>
        <v>B</v>
      </c>
      <c r="AA81" s="100">
        <v>90</v>
      </c>
      <c r="AB81">
        <f t="shared" si="17"/>
        <v>-90</v>
      </c>
      <c r="AC81" s="90" t="str">
        <f>IF(AB81&gt;=基本資料!$B$27,"A",IF(AND(AB81&gt;=基本資料!$B$28,AB81&lt;基本資料!$C$28),"B",IF(AND(AB81&gt;=基本資料!$B$29,AB81&lt;基本資料!$C$29),"C",IF(AND(AB81&gt;=基本資料!$B$30,AB81&lt;基本資料!$C$30),"D",IF(AND(AB81&gt;=基本資料!$B$31,AB81&lt;基本資料!$C$31),"E","F")))))</f>
        <v>F</v>
      </c>
    </row>
    <row r="82" spans="1:30" x14ac:dyDescent="0.25">
      <c r="A82" s="129" t="s">
        <v>273</v>
      </c>
      <c r="B82" s="129" t="s">
        <v>192</v>
      </c>
      <c r="C82" s="130" t="s">
        <v>326</v>
      </c>
      <c r="D82" s="61" t="s">
        <v>327</v>
      </c>
      <c r="E82" s="134" t="s">
        <v>328</v>
      </c>
      <c r="F82" s="134" t="s">
        <v>329</v>
      </c>
      <c r="G82" s="133" t="s">
        <v>1019</v>
      </c>
      <c r="H82" s="127" t="s">
        <v>330</v>
      </c>
      <c r="I82" s="128">
        <v>2.2000000000000002</v>
      </c>
      <c r="J82" s="17" t="s">
        <v>55</v>
      </c>
      <c r="K82" s="17">
        <v>2</v>
      </c>
      <c r="L82" s="17"/>
      <c r="M82" s="3">
        <f>N82*基本資料!$A$24+O82*基本資料!$B$24+P82*基本資料!$C$24+Q82*基本資料!$D$24+R82*基本資料!$E$24+S82*基本資料!$F$24</f>
        <v>18381.7</v>
      </c>
      <c r="N82" s="18">
        <v>8032</v>
      </c>
      <c r="O82" s="17">
        <v>56</v>
      </c>
      <c r="P82" s="17">
        <v>1001</v>
      </c>
      <c r="Q82" s="17">
        <v>102</v>
      </c>
      <c r="R82" s="17">
        <v>2808</v>
      </c>
      <c r="S82" s="17">
        <v>57</v>
      </c>
      <c r="T82" s="17">
        <v>1924</v>
      </c>
      <c r="U82" s="17" t="s">
        <v>78</v>
      </c>
      <c r="V82" s="90"/>
      <c r="W82" s="17"/>
      <c r="X82" s="3">
        <f t="shared" si="19"/>
        <v>4200</v>
      </c>
      <c r="Y82" s="19">
        <f t="shared" si="16"/>
        <v>0.45809523809523811</v>
      </c>
      <c r="Z82" s="90" t="str">
        <f>IF(AND(Y82&gt;基本資料!$B$13,Y82&lt;=基本資料!$C$13),"A",IF(AND(Y82&gt;基本資料!$B$14,Y82&lt;=基本資料!$C$14),"B",IF(AND(Y82&gt;基本資料!$B$15,Y82&lt;=基本資料!$C$15),"C",IF(AND(Y82&gt;基本資料!$B$16,Y82&lt;=基本資料!$C$16),"D",IF(AND(Y82&gt;基本資料!$B$17,Y82&lt;=基本資料!$C$17),"E","F")))))</f>
        <v>B</v>
      </c>
      <c r="AA82" s="100">
        <v>90</v>
      </c>
      <c r="AB82">
        <f t="shared" si="17"/>
        <v>-90</v>
      </c>
      <c r="AC82" s="90" t="str">
        <f>IF(AB82&gt;=基本資料!$B$27,"A",IF(AND(AB82&gt;=基本資料!$B$28,AB82&lt;基本資料!$C$28),"B",IF(AND(AB82&gt;=基本資料!$B$29,AB82&lt;基本資料!$C$29),"C",IF(AND(AB82&gt;=基本資料!$B$30,AB82&lt;基本資料!$C$30),"D",IF(AND(AB82&gt;=基本資料!$B$31,AB82&lt;基本資料!$C$31),"E","F")))))</f>
        <v>F</v>
      </c>
    </row>
    <row r="83" spans="1:30" x14ac:dyDescent="0.25">
      <c r="A83" s="129"/>
      <c r="B83" s="129"/>
      <c r="C83" s="130"/>
      <c r="D83" s="61" t="s">
        <v>331</v>
      </c>
      <c r="E83" s="135"/>
      <c r="F83" s="135"/>
      <c r="G83" s="133"/>
      <c r="H83" s="127"/>
      <c r="I83" s="128"/>
      <c r="J83" s="17" t="s">
        <v>58</v>
      </c>
      <c r="K83" s="17">
        <v>2</v>
      </c>
      <c r="L83" s="17"/>
      <c r="M83" s="3">
        <f>N83*基本資料!$A$24+O83*基本資料!$B$24+P83*基本資料!$C$24+Q83*基本資料!$D$24+R83*基本資料!$E$24+S83*基本資料!$F$24</f>
        <v>17799.2</v>
      </c>
      <c r="N83" s="18">
        <v>7277</v>
      </c>
      <c r="O83" s="17">
        <v>59</v>
      </c>
      <c r="P83" s="17">
        <v>1479</v>
      </c>
      <c r="Q83" s="17">
        <v>120</v>
      </c>
      <c r="R83" s="17">
        <v>2599</v>
      </c>
      <c r="S83" s="17">
        <v>97</v>
      </c>
      <c r="T83" s="17">
        <v>1441.6</v>
      </c>
      <c r="U83" s="17" t="s">
        <v>200</v>
      </c>
      <c r="V83" s="90"/>
      <c r="W83" s="17"/>
      <c r="X83" s="3">
        <f t="shared" si="19"/>
        <v>4200</v>
      </c>
      <c r="Y83" s="19">
        <f t="shared" si="16"/>
        <v>0.34323809523809523</v>
      </c>
      <c r="Z83" s="90" t="str">
        <f>IF(AND(Y83&gt;基本資料!$B$13,Y83&lt;=基本資料!$C$13),"A",IF(AND(Y83&gt;基本資料!$B$14,Y83&lt;=基本資料!$C$14),"B",IF(AND(Y83&gt;基本資料!$B$15,Y83&lt;=基本資料!$C$15),"C",IF(AND(Y83&gt;基本資料!$B$16,Y83&lt;=基本資料!$C$16),"D",IF(AND(Y83&gt;基本資料!$B$17,Y83&lt;=基本資料!$C$17),"E","F")))))</f>
        <v>A</v>
      </c>
      <c r="AA83" s="100">
        <v>90</v>
      </c>
      <c r="AB83">
        <f t="shared" si="17"/>
        <v>-90</v>
      </c>
      <c r="AC83" s="90" t="str">
        <f>IF(AB83&gt;=基本資料!$B$27,"A",IF(AND(AB83&gt;=基本資料!$B$28,AB83&lt;基本資料!$C$28),"B",IF(AND(AB83&gt;=基本資料!$B$29,AB83&lt;基本資料!$C$29),"C",IF(AND(AB83&gt;=基本資料!$B$30,AB83&lt;基本資料!$C$30),"D",IF(AND(AB83&gt;=基本資料!$B$31,AB83&lt;基本資料!$C$31),"E","F")))))</f>
        <v>F</v>
      </c>
    </row>
    <row r="84" spans="1:30" x14ac:dyDescent="0.25">
      <c r="A84" s="129" t="s">
        <v>273</v>
      </c>
      <c r="B84" s="129" t="s">
        <v>192</v>
      </c>
      <c r="C84" s="130" t="s">
        <v>332</v>
      </c>
      <c r="D84" s="61" t="s">
        <v>333</v>
      </c>
      <c r="E84" s="134" t="s">
        <v>334</v>
      </c>
      <c r="F84" s="134" t="s">
        <v>335</v>
      </c>
      <c r="G84" s="133" t="s">
        <v>336</v>
      </c>
      <c r="H84" s="127" t="s">
        <v>337</v>
      </c>
      <c r="I84" s="128">
        <v>5</v>
      </c>
      <c r="J84" s="17" t="s">
        <v>55</v>
      </c>
      <c r="K84" s="17">
        <v>2</v>
      </c>
      <c r="L84" s="17"/>
      <c r="M84" s="3">
        <f>N84*基本資料!$A$24+O84*基本資料!$B$24+P84*基本資料!$C$24+Q84*基本資料!$D$24+R84*基本資料!$E$24+S84*基本資料!$F$24</f>
        <v>13056.9</v>
      </c>
      <c r="N84" s="18">
        <v>5985</v>
      </c>
      <c r="O84" s="17">
        <v>45</v>
      </c>
      <c r="P84" s="17">
        <v>644</v>
      </c>
      <c r="Q84" s="17">
        <v>91</v>
      </c>
      <c r="R84" s="17">
        <v>1913</v>
      </c>
      <c r="S84" s="17">
        <v>44</v>
      </c>
      <c r="T84" s="17">
        <v>1091.5</v>
      </c>
      <c r="U84" s="17" t="s">
        <v>78</v>
      </c>
      <c r="V84" s="90"/>
      <c r="W84" s="17"/>
      <c r="X84" s="3">
        <f t="shared" si="19"/>
        <v>4200</v>
      </c>
      <c r="Y84" s="19">
        <f t="shared" si="16"/>
        <v>0.25988095238095238</v>
      </c>
      <c r="Z84" s="90" t="str">
        <f>IF(AND(Y84&gt;基本資料!$B$13,Y84&lt;=基本資料!$C$13),"A",IF(AND(Y84&gt;基本資料!$B$14,Y84&lt;=基本資料!$C$14),"B",IF(AND(Y84&gt;基本資料!$B$15,Y84&lt;=基本資料!$C$15),"C",IF(AND(Y84&gt;基本資料!$B$16,Y84&lt;=基本資料!$C$16),"D",IF(AND(Y84&gt;基本資料!$B$17,Y84&lt;=基本資料!$C$17),"E","F")))))</f>
        <v>A</v>
      </c>
      <c r="AA84" s="100">
        <v>90</v>
      </c>
      <c r="AB84">
        <f t="shared" si="17"/>
        <v>-90</v>
      </c>
      <c r="AC84" s="90" t="str">
        <f>IF(AB84&gt;=基本資料!$B$27,"A",IF(AND(AB84&gt;=基本資料!$B$28,AB84&lt;基本資料!$C$28),"B",IF(AND(AB84&gt;=基本資料!$B$29,AB84&lt;基本資料!$C$29),"C",IF(AND(AB84&gt;=基本資料!$B$30,AB84&lt;基本資料!$C$30),"D",IF(AND(AB84&gt;=基本資料!$B$31,AB84&lt;基本資料!$C$31),"E","F")))))</f>
        <v>F</v>
      </c>
    </row>
    <row r="85" spans="1:30" x14ac:dyDescent="0.25">
      <c r="A85" s="129"/>
      <c r="B85" s="129"/>
      <c r="C85" s="130"/>
      <c r="D85" s="61" t="s">
        <v>338</v>
      </c>
      <c r="E85" s="135"/>
      <c r="F85" s="135"/>
      <c r="G85" s="133"/>
      <c r="H85" s="127"/>
      <c r="I85" s="128"/>
      <c r="J85" s="17" t="s">
        <v>58</v>
      </c>
      <c r="K85" s="17">
        <v>2</v>
      </c>
      <c r="L85" s="17"/>
      <c r="M85" s="3">
        <f>N85*基本資料!$A$24+O85*基本資料!$B$24+P85*基本資料!$C$24+Q85*基本資料!$D$24+R85*基本資料!$E$24+S85*基本資料!$F$24</f>
        <v>11646.3</v>
      </c>
      <c r="N85" s="18">
        <v>5103</v>
      </c>
      <c r="O85" s="17">
        <v>48</v>
      </c>
      <c r="P85" s="17">
        <v>697</v>
      </c>
      <c r="Q85" s="17">
        <v>72</v>
      </c>
      <c r="R85" s="17">
        <v>1718</v>
      </c>
      <c r="S85" s="17">
        <v>93</v>
      </c>
      <c r="T85" s="17">
        <v>974.3</v>
      </c>
      <c r="U85" s="17" t="s">
        <v>200</v>
      </c>
      <c r="V85" s="90"/>
      <c r="W85" s="17"/>
      <c r="X85" s="3">
        <f t="shared" si="19"/>
        <v>4200</v>
      </c>
      <c r="Y85" s="19">
        <f t="shared" si="16"/>
        <v>0.23197619047619047</v>
      </c>
      <c r="Z85" s="90" t="str">
        <f>IF(AND(Y85&gt;基本資料!$B$13,Y85&lt;=基本資料!$C$13),"A",IF(AND(Y85&gt;基本資料!$B$14,Y85&lt;=基本資料!$C$14),"B",IF(AND(Y85&gt;基本資料!$B$15,Y85&lt;=基本資料!$C$15),"C",IF(AND(Y85&gt;基本資料!$B$16,Y85&lt;=基本資料!$C$16),"D",IF(AND(Y85&gt;基本資料!$B$17,Y85&lt;=基本資料!$C$17),"E","F")))))</f>
        <v>A</v>
      </c>
      <c r="AA85" s="100">
        <v>90</v>
      </c>
      <c r="AB85">
        <f t="shared" si="17"/>
        <v>-90</v>
      </c>
      <c r="AC85" s="90" t="str">
        <f>IF(AB85&gt;=基本資料!$B$27,"A",IF(AND(AB85&gt;=基本資料!$B$28,AB85&lt;基本資料!$C$28),"B",IF(AND(AB85&gt;=基本資料!$B$29,AB85&lt;基本資料!$C$29),"C",IF(AND(AB85&gt;=基本資料!$B$30,AB85&lt;基本資料!$C$30),"D",IF(AND(AB85&gt;=基本資料!$B$31,AB85&lt;基本資料!$C$31),"E","F")))))</f>
        <v>F</v>
      </c>
    </row>
    <row r="86" spans="1:30" x14ac:dyDescent="0.25">
      <c r="A86" s="129" t="s">
        <v>273</v>
      </c>
      <c r="B86" s="129" t="s">
        <v>192</v>
      </c>
      <c r="C86" s="130" t="s">
        <v>339</v>
      </c>
      <c r="D86" s="61" t="s">
        <v>340</v>
      </c>
      <c r="E86" s="134" t="s">
        <v>341</v>
      </c>
      <c r="F86" s="134" t="s">
        <v>342</v>
      </c>
      <c r="G86" s="133" t="s">
        <v>343</v>
      </c>
      <c r="H86" s="127" t="s">
        <v>344</v>
      </c>
      <c r="I86" s="128">
        <v>7.3</v>
      </c>
      <c r="J86" s="17" t="s">
        <v>55</v>
      </c>
      <c r="K86" s="17">
        <v>2</v>
      </c>
      <c r="L86" s="17"/>
      <c r="M86" s="3">
        <f>N86*基本資料!$A$24+O86*基本資料!$B$24+P86*基本資料!$C$24+Q86*基本資料!$D$24+R86*基本資料!$E$24+S86*基本資料!$F$24</f>
        <v>10730.9</v>
      </c>
      <c r="N86" s="18">
        <v>4436</v>
      </c>
      <c r="O86" s="17">
        <v>34</v>
      </c>
      <c r="P86" s="17">
        <v>619</v>
      </c>
      <c r="Q86" s="17">
        <v>81</v>
      </c>
      <c r="R86" s="17">
        <v>1683</v>
      </c>
      <c r="S86" s="17">
        <v>39</v>
      </c>
      <c r="T86" s="17">
        <v>795.2</v>
      </c>
      <c r="U86" s="17" t="s">
        <v>280</v>
      </c>
      <c r="V86" s="90"/>
      <c r="W86" s="17"/>
      <c r="X86" s="3">
        <f t="shared" si="19"/>
        <v>4200</v>
      </c>
      <c r="Y86" s="19">
        <f t="shared" si="16"/>
        <v>0.18933333333333335</v>
      </c>
      <c r="Z86" s="90" t="str">
        <f>IF(AND(Y86&gt;基本資料!$B$13,Y86&lt;=基本資料!$C$13),"A",IF(AND(Y86&gt;基本資料!$B$14,Y86&lt;=基本資料!$C$14),"B",IF(AND(Y86&gt;基本資料!$B$15,Y86&lt;=基本資料!$C$15),"C",IF(AND(Y86&gt;基本資料!$B$16,Y86&lt;=基本資料!$C$16),"D",IF(AND(Y86&gt;基本資料!$B$17,Y86&lt;=基本資料!$C$17),"E","F")))))</f>
        <v>A</v>
      </c>
      <c r="AA86" s="100">
        <v>90</v>
      </c>
      <c r="AB86">
        <f t="shared" si="17"/>
        <v>-90</v>
      </c>
      <c r="AC86" s="90" t="str">
        <f>IF(AB86&gt;=基本資料!$B$27,"A",IF(AND(AB86&gt;=基本資料!$B$28,AB86&lt;基本資料!$C$28),"B",IF(AND(AB86&gt;=基本資料!$B$29,AB86&lt;基本資料!$C$29),"C",IF(AND(AB86&gt;=基本資料!$B$30,AB86&lt;基本資料!$C$30),"D",IF(AND(AB86&gt;=基本資料!$B$31,AB86&lt;基本資料!$C$31),"E","F")))))</f>
        <v>F</v>
      </c>
    </row>
    <row r="87" spans="1:30" x14ac:dyDescent="0.25">
      <c r="A87" s="129"/>
      <c r="B87" s="129"/>
      <c r="C87" s="130"/>
      <c r="D87" s="61" t="s">
        <v>345</v>
      </c>
      <c r="E87" s="135"/>
      <c r="F87" s="135"/>
      <c r="G87" s="133"/>
      <c r="H87" s="127"/>
      <c r="I87" s="128"/>
      <c r="J87" s="17" t="s">
        <v>58</v>
      </c>
      <c r="K87" s="17">
        <v>2</v>
      </c>
      <c r="L87" s="17"/>
      <c r="M87" s="3">
        <f>N87*基本資料!$A$24+O87*基本資料!$B$24+P87*基本資料!$C$24+Q87*基本資料!$D$24+R87*基本資料!$E$24+S87*基本資料!$F$24</f>
        <v>10114.6</v>
      </c>
      <c r="N87" s="18">
        <v>4228</v>
      </c>
      <c r="O87" s="17">
        <v>35</v>
      </c>
      <c r="P87" s="17">
        <v>579</v>
      </c>
      <c r="Q87" s="17">
        <v>82</v>
      </c>
      <c r="R87" s="17">
        <v>1554</v>
      </c>
      <c r="S87" s="17">
        <v>96</v>
      </c>
      <c r="T87" s="17">
        <v>814.8</v>
      </c>
      <c r="U87" s="17" t="s">
        <v>200</v>
      </c>
      <c r="V87" s="90"/>
      <c r="W87" s="17"/>
      <c r="X87" s="3">
        <f t="shared" si="19"/>
        <v>4200</v>
      </c>
      <c r="Y87" s="19">
        <f t="shared" si="16"/>
        <v>0.19399999999999998</v>
      </c>
      <c r="Z87" s="90" t="str">
        <f>IF(AND(Y87&gt;基本資料!$B$13,Y87&lt;=基本資料!$C$13),"A",IF(AND(Y87&gt;基本資料!$B$14,Y87&lt;=基本資料!$C$14),"B",IF(AND(Y87&gt;基本資料!$B$15,Y87&lt;=基本資料!$C$15),"C",IF(AND(Y87&gt;基本資料!$B$16,Y87&lt;=基本資料!$C$16),"D",IF(AND(Y87&gt;基本資料!$B$17,Y87&lt;=基本資料!$C$17),"E","F")))))</f>
        <v>A</v>
      </c>
      <c r="AA87" s="100">
        <v>90</v>
      </c>
      <c r="AB87">
        <f t="shared" si="17"/>
        <v>-90</v>
      </c>
      <c r="AC87" s="90" t="str">
        <f>IF(AB87&gt;=基本資料!$B$27,"A",IF(AND(AB87&gt;=基本資料!$B$28,AB87&lt;基本資料!$C$28),"B",IF(AND(AB87&gt;=基本資料!$B$29,AB87&lt;基本資料!$C$29),"C",IF(AND(AB87&gt;=基本資料!$B$30,AB87&lt;基本資料!$C$30),"D",IF(AND(AB87&gt;=基本資料!$B$31,AB87&lt;基本資料!$C$31),"E","F")))))</f>
        <v>F</v>
      </c>
    </row>
    <row r="88" spans="1:30" x14ac:dyDescent="0.25">
      <c r="A88" s="129" t="s">
        <v>273</v>
      </c>
      <c r="B88" s="129" t="s">
        <v>192</v>
      </c>
      <c r="C88" s="130" t="s">
        <v>346</v>
      </c>
      <c r="D88" s="61" t="s">
        <v>347</v>
      </c>
      <c r="E88" s="134" t="s">
        <v>348</v>
      </c>
      <c r="F88" s="134" t="s">
        <v>349</v>
      </c>
      <c r="G88" s="133" t="s">
        <v>350</v>
      </c>
      <c r="H88" s="127" t="s">
        <v>351</v>
      </c>
      <c r="I88" s="128">
        <v>4.8</v>
      </c>
      <c r="J88" s="17" t="s">
        <v>55</v>
      </c>
      <c r="K88" s="17">
        <v>2</v>
      </c>
      <c r="L88" s="17"/>
      <c r="M88" s="3">
        <f>N88*基本資料!$A$24+O88*基本資料!$B$24+P88*基本資料!$C$24+Q88*基本資料!$D$24+R88*基本資料!$E$24+S88*基本資料!$F$24</f>
        <v>7297.6</v>
      </c>
      <c r="N88" s="18">
        <v>2737</v>
      </c>
      <c r="O88" s="17">
        <v>30</v>
      </c>
      <c r="P88" s="17">
        <v>454</v>
      </c>
      <c r="Q88" s="17">
        <v>77</v>
      </c>
      <c r="R88" s="17">
        <v>1191</v>
      </c>
      <c r="S88" s="17">
        <v>51</v>
      </c>
      <c r="T88" s="17">
        <v>540.5</v>
      </c>
      <c r="U88" s="17" t="s">
        <v>280</v>
      </c>
      <c r="V88" s="90"/>
      <c r="W88" s="17"/>
      <c r="X88" s="3">
        <f t="shared" si="19"/>
        <v>4200</v>
      </c>
      <c r="Y88" s="19">
        <f t="shared" si="16"/>
        <v>0.12869047619047619</v>
      </c>
      <c r="Z88" s="90" t="str">
        <f>IF(AND(Y88&gt;基本資料!$B$13,Y88&lt;=基本資料!$C$13),"A",IF(AND(Y88&gt;基本資料!$B$14,Y88&lt;=基本資料!$C$14),"B",IF(AND(Y88&gt;基本資料!$B$15,Y88&lt;=基本資料!$C$15),"C",IF(AND(Y88&gt;基本資料!$B$16,Y88&lt;=基本資料!$C$16),"D",IF(AND(Y88&gt;基本資料!$B$17,Y88&lt;=基本資料!$C$17),"E","F")))))</f>
        <v>A</v>
      </c>
      <c r="AA88" s="100">
        <v>90</v>
      </c>
      <c r="AB88">
        <f t="shared" si="17"/>
        <v>-90</v>
      </c>
      <c r="AC88" s="90" t="str">
        <f>IF(AB88&gt;=基本資料!$B$27,"A",IF(AND(AB88&gt;=基本資料!$B$28,AB88&lt;基本資料!$C$28),"B",IF(AND(AB88&gt;=基本資料!$B$29,AB88&lt;基本資料!$C$29),"C",IF(AND(AB88&gt;=基本資料!$B$30,AB88&lt;基本資料!$C$30),"D",IF(AND(AB88&gt;=基本資料!$B$31,AB88&lt;基本資料!$C$31),"E","F")))))</f>
        <v>F</v>
      </c>
    </row>
    <row r="89" spans="1:30" x14ac:dyDescent="0.25">
      <c r="A89" s="129"/>
      <c r="B89" s="129"/>
      <c r="C89" s="130"/>
      <c r="D89" s="61" t="s">
        <v>352</v>
      </c>
      <c r="E89" s="135"/>
      <c r="F89" s="135"/>
      <c r="G89" s="133"/>
      <c r="H89" s="127"/>
      <c r="I89" s="128"/>
      <c r="J89" s="17" t="s">
        <v>58</v>
      </c>
      <c r="K89" s="17">
        <v>2</v>
      </c>
      <c r="L89" s="17"/>
      <c r="M89" s="3">
        <f>N89*基本資料!$A$24+O89*基本資料!$B$24+P89*基本資料!$C$24+Q89*基本資料!$D$24+R89*基本資料!$E$24+S89*基本資料!$F$24</f>
        <v>7847.7</v>
      </c>
      <c r="N89" s="18">
        <v>3015</v>
      </c>
      <c r="O89" s="17">
        <v>33</v>
      </c>
      <c r="P89" s="17">
        <v>486</v>
      </c>
      <c r="Q89" s="17">
        <v>118</v>
      </c>
      <c r="R89" s="17">
        <v>1226</v>
      </c>
      <c r="S89" s="17">
        <v>37</v>
      </c>
      <c r="T89" s="17">
        <v>637.29999999999995</v>
      </c>
      <c r="U89" s="17" t="s">
        <v>107</v>
      </c>
      <c r="V89" s="90"/>
      <c r="W89" s="17"/>
      <c r="X89" s="3">
        <f t="shared" si="19"/>
        <v>4200</v>
      </c>
      <c r="Y89" s="19">
        <f t="shared" si="16"/>
        <v>0.15173809523809523</v>
      </c>
      <c r="Z89" s="90" t="str">
        <f>IF(AND(Y89&gt;基本資料!$B$13,Y89&lt;=基本資料!$C$13),"A",IF(AND(Y89&gt;基本資料!$B$14,Y89&lt;=基本資料!$C$14),"B",IF(AND(Y89&gt;基本資料!$B$15,Y89&lt;=基本資料!$C$15),"C",IF(AND(Y89&gt;基本資料!$B$16,Y89&lt;=基本資料!$C$16),"D",IF(AND(Y89&gt;基本資料!$B$17,Y89&lt;=基本資料!$C$17),"E","F")))))</f>
        <v>A</v>
      </c>
      <c r="AA89" s="100">
        <v>90</v>
      </c>
      <c r="AB89">
        <f t="shared" si="17"/>
        <v>-90</v>
      </c>
      <c r="AC89" s="90" t="str">
        <f>IF(AB89&gt;=基本資料!$B$27,"A",IF(AND(AB89&gt;=基本資料!$B$28,AB89&lt;基本資料!$C$28),"B",IF(AND(AB89&gt;=基本資料!$B$29,AB89&lt;基本資料!$C$29),"C",IF(AND(AB89&gt;=基本資料!$B$30,AB89&lt;基本資料!$C$30),"D",IF(AND(AB89&gt;=基本資料!$B$31,AB89&lt;基本資料!$C$31),"E","F")))))</f>
        <v>F</v>
      </c>
    </row>
    <row r="90" spans="1:30" s="20" customFormat="1" x14ac:dyDescent="0.25">
      <c r="A90" s="129" t="s">
        <v>273</v>
      </c>
      <c r="B90" s="129" t="s">
        <v>192</v>
      </c>
      <c r="C90" s="138" t="s">
        <v>1082</v>
      </c>
      <c r="D90" s="106" t="s">
        <v>1081</v>
      </c>
      <c r="E90" s="106"/>
      <c r="F90" s="106"/>
      <c r="G90" s="136" t="s">
        <v>1080</v>
      </c>
      <c r="H90" s="106"/>
      <c r="I90" s="106"/>
      <c r="J90" s="106" t="s">
        <v>55</v>
      </c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90"/>
      <c r="W90" s="106"/>
      <c r="X90" s="106"/>
      <c r="Y90" s="106"/>
      <c r="Z90" s="90" t="str">
        <f>IF(AND(Y90&gt;基本資料!$B$13,Y90&lt;=基本資料!$C$13),"A",IF(AND(Y90&gt;基本資料!$B$14,Y90&lt;=基本資料!$C$14),"B",IF(AND(Y90&gt;基本資料!$B$15,Y90&lt;=基本資料!$C$15),"C",IF(AND(Y90&gt;基本資料!$B$16,Y90&lt;=基本資料!$C$16),"D",IF(AND(Y90&gt;基本資料!$B$17,Y90&lt;=基本資料!$C$17),"E","F")))))</f>
        <v>F</v>
      </c>
      <c r="AA90" s="100"/>
      <c r="AB90"/>
      <c r="AC90" s="90"/>
      <c r="AD90"/>
    </row>
    <row r="91" spans="1:30" s="20" customFormat="1" x14ac:dyDescent="0.25">
      <c r="A91" s="129"/>
      <c r="B91" s="129"/>
      <c r="C91" s="139"/>
      <c r="D91" s="107" t="s">
        <v>1081</v>
      </c>
      <c r="E91" s="107"/>
      <c r="F91" s="107"/>
      <c r="G91" s="137"/>
      <c r="H91" s="107"/>
      <c r="I91" s="107"/>
      <c r="J91" s="107" t="s">
        <v>58</v>
      </c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90"/>
      <c r="W91" s="107"/>
      <c r="X91" s="107"/>
      <c r="Y91" s="107"/>
      <c r="Z91" s="90" t="str">
        <f>IF(AND(Y91&gt;基本資料!$B$13,Y91&lt;=基本資料!$C$13),"A",IF(AND(Y91&gt;基本資料!$B$14,Y91&lt;=基本資料!$C$14),"B",IF(AND(Y91&gt;基本資料!$B$15,Y91&lt;=基本資料!$C$15),"C",IF(AND(Y91&gt;基本資料!$B$16,Y91&lt;=基本資料!$C$16),"D",IF(AND(Y91&gt;基本資料!$B$17,Y91&lt;=基本資料!$C$17),"E","F")))))</f>
        <v>F</v>
      </c>
      <c r="AA91" s="100"/>
      <c r="AB91"/>
      <c r="AC91" s="90"/>
      <c r="AD91"/>
    </row>
    <row r="92" spans="1:30" x14ac:dyDescent="0.25">
      <c r="A92" s="129" t="s">
        <v>273</v>
      </c>
      <c r="B92" s="129" t="s">
        <v>192</v>
      </c>
      <c r="C92" s="130" t="s">
        <v>353</v>
      </c>
      <c r="D92" s="61" t="s">
        <v>354</v>
      </c>
      <c r="E92" s="131" t="s">
        <v>355</v>
      </c>
      <c r="F92" s="131" t="s">
        <v>356</v>
      </c>
      <c r="G92" s="133" t="s">
        <v>1020</v>
      </c>
      <c r="H92" s="127" t="s">
        <v>357</v>
      </c>
      <c r="I92" s="116">
        <v>7.3</v>
      </c>
      <c r="J92" s="3" t="s">
        <v>55</v>
      </c>
      <c r="K92" s="3">
        <v>2</v>
      </c>
      <c r="L92" s="3"/>
      <c r="M92" s="3">
        <f>N92*基本資料!$A$24+O92*基本資料!$B$24+P92*基本資料!$C$24+Q92*基本資料!$D$24+R92*基本資料!$E$24+S92*基本資料!$F$24</f>
        <v>6519.7</v>
      </c>
      <c r="N92" s="10">
        <v>2596</v>
      </c>
      <c r="O92" s="3">
        <v>16</v>
      </c>
      <c r="P92" s="3">
        <v>349</v>
      </c>
      <c r="Q92" s="3">
        <v>71</v>
      </c>
      <c r="R92" s="3">
        <v>1046</v>
      </c>
      <c r="S92" s="3">
        <v>42</v>
      </c>
      <c r="T92" s="3">
        <v>434.5</v>
      </c>
      <c r="U92" s="17" t="s">
        <v>56</v>
      </c>
      <c r="V92" s="90"/>
      <c r="W92" s="3"/>
      <c r="X92" s="3">
        <f t="shared" ref="X92:X119" si="20">2100*K92</f>
        <v>4200</v>
      </c>
      <c r="Y92" s="11">
        <f t="shared" ref="Y92:Y119" si="21">T92/X92</f>
        <v>0.10345238095238095</v>
      </c>
      <c r="Z92" s="90" t="str">
        <f>IF(AND(Y92&gt;基本資料!$B$13,Y92&lt;=基本資料!$C$13),"A",IF(AND(Y92&gt;基本資料!$B$14,Y92&lt;=基本資料!$C$14),"B",IF(AND(Y92&gt;基本資料!$B$15,Y92&lt;=基本資料!$C$15),"C",IF(AND(Y92&gt;基本資料!$B$16,Y92&lt;=基本資料!$C$16),"D",IF(AND(Y92&gt;基本資料!$B$17,Y92&lt;=基本資料!$C$17),"E","F")))))</f>
        <v>A</v>
      </c>
      <c r="AA92" s="100">
        <v>90</v>
      </c>
      <c r="AB92">
        <f t="shared" si="17"/>
        <v>-90</v>
      </c>
      <c r="AC92" s="90" t="str">
        <f>IF(AB92&gt;=基本資料!$B$27,"A",IF(AND(AB92&gt;=基本資料!$B$28,AB92&lt;基本資料!$C$28),"B",IF(AND(AB92&gt;=基本資料!$B$29,AB92&lt;基本資料!$C$29),"C",IF(AND(AB92&gt;=基本資料!$B$30,AB92&lt;基本資料!$C$30),"D",IF(AND(AB92&gt;=基本資料!$B$31,AB92&lt;基本資料!$C$31),"E","F")))))</f>
        <v>F</v>
      </c>
    </row>
    <row r="93" spans="1:30" x14ac:dyDescent="0.25">
      <c r="A93" s="129"/>
      <c r="B93" s="129"/>
      <c r="C93" s="130"/>
      <c r="D93" s="61" t="s">
        <v>358</v>
      </c>
      <c r="E93" s="132"/>
      <c r="F93" s="132"/>
      <c r="G93" s="133"/>
      <c r="H93" s="127"/>
      <c r="I93" s="116"/>
      <c r="J93" s="3" t="s">
        <v>58</v>
      </c>
      <c r="K93" s="3">
        <v>2</v>
      </c>
      <c r="L93" s="3"/>
      <c r="M93" s="3">
        <f>N93*基本資料!$A$24+O93*基本資料!$B$24+P93*基本資料!$C$24+Q93*基本資料!$D$24+R93*基本資料!$E$24+S93*基本資料!$F$24</f>
        <v>6143.8</v>
      </c>
      <c r="N93" s="10">
        <v>2275</v>
      </c>
      <c r="O93" s="3">
        <v>26</v>
      </c>
      <c r="P93" s="3">
        <v>358</v>
      </c>
      <c r="Q93" s="3">
        <v>62</v>
      </c>
      <c r="R93" s="3">
        <v>1021</v>
      </c>
      <c r="S93" s="3">
        <v>73</v>
      </c>
      <c r="T93" s="3">
        <v>450</v>
      </c>
      <c r="U93" s="17" t="s">
        <v>200</v>
      </c>
      <c r="V93" s="90"/>
      <c r="W93" s="3"/>
      <c r="X93" s="3">
        <f t="shared" si="20"/>
        <v>4200</v>
      </c>
      <c r="Y93" s="11">
        <f t="shared" si="21"/>
        <v>0.10714285714285714</v>
      </c>
      <c r="Z93" s="90" t="str">
        <f>IF(AND(Y93&gt;基本資料!$B$13,Y93&lt;=基本資料!$C$13),"A",IF(AND(Y93&gt;基本資料!$B$14,Y93&lt;=基本資料!$C$14),"B",IF(AND(Y93&gt;基本資料!$B$15,Y93&lt;=基本資料!$C$15),"C",IF(AND(Y93&gt;基本資料!$B$16,Y93&lt;=基本資料!$C$16),"D",IF(AND(Y93&gt;基本資料!$B$17,Y93&lt;=基本資料!$C$17),"E","F")))))</f>
        <v>A</v>
      </c>
      <c r="AA93" s="100">
        <v>90</v>
      </c>
      <c r="AB93">
        <f t="shared" si="17"/>
        <v>-90</v>
      </c>
      <c r="AC93" s="90" t="str">
        <f>IF(AB93&gt;=基本資料!$B$27,"A",IF(AND(AB93&gt;=基本資料!$B$28,AB93&lt;基本資料!$C$28),"B",IF(AND(AB93&gt;=基本資料!$B$29,AB93&lt;基本資料!$C$29),"C",IF(AND(AB93&gt;=基本資料!$B$30,AB93&lt;基本資料!$C$30),"D",IF(AND(AB93&gt;=基本資料!$B$31,AB93&lt;基本資料!$C$31),"E","F")))))</f>
        <v>F</v>
      </c>
    </row>
    <row r="94" spans="1:30" x14ac:dyDescent="0.25">
      <c r="A94" s="119" t="s">
        <v>359</v>
      </c>
      <c r="B94" s="119" t="s">
        <v>70</v>
      </c>
      <c r="C94" s="120" t="s">
        <v>360</v>
      </c>
      <c r="D94" s="60" t="s">
        <v>361</v>
      </c>
      <c r="E94" s="122">
        <v>120.27816</v>
      </c>
      <c r="F94" s="122">
        <v>23.794170000000001</v>
      </c>
      <c r="G94" s="124" t="s">
        <v>362</v>
      </c>
      <c r="H94" s="117" t="s">
        <v>363</v>
      </c>
      <c r="I94" s="116">
        <v>9.3000000000000007</v>
      </c>
      <c r="J94" s="3" t="s">
        <v>55</v>
      </c>
      <c r="K94" s="3">
        <v>2</v>
      </c>
      <c r="L94" s="3"/>
      <c r="M94" s="3">
        <f>N94*基本資料!$A$24+O94*基本資料!$B$24+P94*基本資料!$C$24+Q94*基本資料!$D$24+R94*基本資料!$E$24+S94*基本資料!$F$24</f>
        <v>6367.4</v>
      </c>
      <c r="N94" s="10">
        <v>2537</v>
      </c>
      <c r="O94" s="3">
        <v>13</v>
      </c>
      <c r="P94" s="3">
        <v>419</v>
      </c>
      <c r="Q94" s="3">
        <v>88</v>
      </c>
      <c r="R94" s="3">
        <v>969</v>
      </c>
      <c r="S94" s="3">
        <v>19</v>
      </c>
      <c r="T94" s="3">
        <v>447.2</v>
      </c>
      <c r="U94" s="17" t="s">
        <v>280</v>
      </c>
      <c r="V94" s="90"/>
      <c r="W94" s="3"/>
      <c r="X94" s="3">
        <f t="shared" si="20"/>
        <v>4200</v>
      </c>
      <c r="Y94" s="11">
        <f t="shared" si="21"/>
        <v>0.10647619047619047</v>
      </c>
      <c r="Z94" s="90" t="str">
        <f>IF(AND(Y94&gt;基本資料!$B$13,Y94&lt;=基本資料!$C$13),"A",IF(AND(Y94&gt;基本資料!$B$14,Y94&lt;=基本資料!$C$14),"B",IF(AND(Y94&gt;基本資料!$B$15,Y94&lt;=基本資料!$C$15),"C",IF(AND(Y94&gt;基本資料!$B$16,Y94&lt;=基本資料!$C$16),"D",IF(AND(Y94&gt;基本資料!$B$17,Y94&lt;=基本資料!$C$17),"E","F")))))</f>
        <v>A</v>
      </c>
      <c r="AA94" s="100">
        <v>90</v>
      </c>
      <c r="AB94">
        <f t="shared" si="17"/>
        <v>-90</v>
      </c>
      <c r="AC94" s="90" t="str">
        <f>IF(AB94&gt;=基本資料!$B$27,"A",IF(AND(AB94&gt;=基本資料!$B$28,AB94&lt;基本資料!$C$28),"B",IF(AND(AB94&gt;=基本資料!$B$29,AB94&lt;基本資料!$C$29),"C",IF(AND(AB94&gt;=基本資料!$B$30,AB94&lt;基本資料!$C$30),"D",IF(AND(AB94&gt;=基本資料!$B$31,AB94&lt;基本資料!$C$31),"E","F")))))</f>
        <v>F</v>
      </c>
    </row>
    <row r="95" spans="1:30" x14ac:dyDescent="0.25">
      <c r="A95" s="119"/>
      <c r="B95" s="119" t="s">
        <v>70</v>
      </c>
      <c r="C95" s="121"/>
      <c r="D95" s="60" t="s">
        <v>364</v>
      </c>
      <c r="E95" s="123"/>
      <c r="F95" s="123"/>
      <c r="G95" s="124"/>
      <c r="H95" s="117"/>
      <c r="I95" s="116"/>
      <c r="J95" s="3" t="s">
        <v>58</v>
      </c>
      <c r="K95" s="3">
        <v>2</v>
      </c>
      <c r="L95" s="3"/>
      <c r="M95" s="3">
        <f>N95*基本資料!$A$24+O95*基本資料!$B$24+P95*基本資料!$C$24+Q95*基本資料!$D$24+R95*基本資料!$E$24+S95*基本資料!$F$24</f>
        <v>2093.3000000000002</v>
      </c>
      <c r="N95" s="10">
        <v>746</v>
      </c>
      <c r="O95" s="3">
        <v>7</v>
      </c>
      <c r="P95" s="3">
        <v>236</v>
      </c>
      <c r="Q95" s="3">
        <v>11</v>
      </c>
      <c r="R95" s="3">
        <v>315</v>
      </c>
      <c r="S95" s="3">
        <v>8</v>
      </c>
      <c r="T95" s="3">
        <v>353.5</v>
      </c>
      <c r="U95" s="17" t="s">
        <v>200</v>
      </c>
      <c r="V95" s="90"/>
      <c r="W95" s="3"/>
      <c r="X95" s="3">
        <f t="shared" si="20"/>
        <v>4200</v>
      </c>
      <c r="Y95" s="11">
        <f t="shared" si="21"/>
        <v>8.4166666666666667E-2</v>
      </c>
      <c r="Z95" s="90" t="str">
        <f>IF(AND(Y95&gt;基本資料!$B$13,Y95&lt;=基本資料!$C$13),"A",IF(AND(Y95&gt;基本資料!$B$14,Y95&lt;=基本資料!$C$14),"B",IF(AND(Y95&gt;基本資料!$B$15,Y95&lt;=基本資料!$C$15),"C",IF(AND(Y95&gt;基本資料!$B$16,Y95&lt;=基本資料!$C$16),"D",IF(AND(Y95&gt;基本資料!$B$17,Y95&lt;=基本資料!$C$17),"E","F")))))</f>
        <v>A</v>
      </c>
      <c r="AA95" s="100">
        <v>90</v>
      </c>
      <c r="AB95">
        <f t="shared" si="17"/>
        <v>-90</v>
      </c>
      <c r="AC95" s="90" t="str">
        <f>IF(AB95&gt;=基本資料!$B$27,"A",IF(AND(AB95&gt;=基本資料!$B$28,AB95&lt;基本資料!$C$28),"B",IF(AND(AB95&gt;=基本資料!$B$29,AB95&lt;基本資料!$C$29),"C",IF(AND(AB95&gt;=基本資料!$B$30,AB95&lt;基本資料!$C$30),"D",IF(AND(AB95&gt;=基本資料!$B$31,AB95&lt;基本資料!$C$31),"E","F")))))</f>
        <v>F</v>
      </c>
    </row>
    <row r="96" spans="1:30" x14ac:dyDescent="0.25">
      <c r="A96" s="119" t="s">
        <v>359</v>
      </c>
      <c r="B96" s="119" t="s">
        <v>70</v>
      </c>
      <c r="C96" s="125" t="s">
        <v>365</v>
      </c>
      <c r="D96" s="60" t="s">
        <v>361</v>
      </c>
      <c r="E96" s="122">
        <v>120.224981</v>
      </c>
      <c r="F96" s="122">
        <v>23.733750000000001</v>
      </c>
      <c r="G96" s="124" t="s">
        <v>1015</v>
      </c>
      <c r="H96" s="117" t="s">
        <v>366</v>
      </c>
      <c r="I96" s="116">
        <v>6.9</v>
      </c>
      <c r="J96" s="3" t="s">
        <v>55</v>
      </c>
      <c r="K96" s="3">
        <v>2</v>
      </c>
      <c r="L96" s="3"/>
      <c r="M96" s="3">
        <f>N96*基本資料!$A$24+O96*基本資料!$B$24+P96*基本資料!$C$24+Q96*基本資料!$D$24+R96*基本資料!$E$24+S96*基本資料!$F$24</f>
        <v>7320.7</v>
      </c>
      <c r="N96" s="10">
        <v>3724</v>
      </c>
      <c r="O96" s="3">
        <v>38</v>
      </c>
      <c r="P96" s="3">
        <v>429</v>
      </c>
      <c r="Q96" s="3">
        <v>40</v>
      </c>
      <c r="R96" s="3">
        <v>919</v>
      </c>
      <c r="S96" s="3">
        <v>32</v>
      </c>
      <c r="T96" s="3">
        <v>579.5</v>
      </c>
      <c r="U96" s="17" t="s">
        <v>78</v>
      </c>
      <c r="V96" s="90"/>
      <c r="W96" s="3"/>
      <c r="X96" s="3">
        <f t="shared" si="20"/>
        <v>4200</v>
      </c>
      <c r="Y96" s="11">
        <f t="shared" si="21"/>
        <v>0.13797619047619047</v>
      </c>
      <c r="Z96" s="90" t="str">
        <f>IF(AND(Y96&gt;基本資料!$B$13,Y96&lt;=基本資料!$C$13),"A",IF(AND(Y96&gt;基本資料!$B$14,Y96&lt;=基本資料!$C$14),"B",IF(AND(Y96&gt;基本資料!$B$15,Y96&lt;=基本資料!$C$15),"C",IF(AND(Y96&gt;基本資料!$B$16,Y96&lt;=基本資料!$C$16),"D",IF(AND(Y96&gt;基本資料!$B$17,Y96&lt;=基本資料!$C$17),"E","F")))))</f>
        <v>A</v>
      </c>
      <c r="AA96" s="100">
        <v>90</v>
      </c>
      <c r="AB96">
        <f t="shared" si="17"/>
        <v>-90</v>
      </c>
      <c r="AC96" s="90" t="str">
        <f>IF(AB96&gt;=基本資料!$B$27,"A",IF(AND(AB96&gt;=基本資料!$B$28,AB96&lt;基本資料!$C$28),"B",IF(AND(AB96&gt;=基本資料!$B$29,AB96&lt;基本資料!$C$29),"C",IF(AND(AB96&gt;=基本資料!$B$30,AB96&lt;基本資料!$C$30),"D",IF(AND(AB96&gt;=基本資料!$B$31,AB96&lt;基本資料!$C$31),"E","F")))))</f>
        <v>F</v>
      </c>
    </row>
    <row r="97" spans="1:29" x14ac:dyDescent="0.25">
      <c r="A97" s="119"/>
      <c r="B97" s="119" t="s">
        <v>70</v>
      </c>
      <c r="C97" s="126"/>
      <c r="D97" s="60" t="s">
        <v>367</v>
      </c>
      <c r="E97" s="123"/>
      <c r="F97" s="123"/>
      <c r="G97" s="124"/>
      <c r="H97" s="117"/>
      <c r="I97" s="116"/>
      <c r="J97" s="3">
        <v>57</v>
      </c>
      <c r="K97" s="3">
        <v>2</v>
      </c>
      <c r="L97" s="3"/>
      <c r="M97" s="3">
        <f>N97*基本資料!$A$24+O97*基本資料!$B$24+P97*基本資料!$C$24+Q97*基本資料!$D$24+R97*基本資料!$E$24+S97*基本資料!$F$24</f>
        <v>7350.3</v>
      </c>
      <c r="N97" s="10">
        <v>3825</v>
      </c>
      <c r="O97" s="3">
        <v>39</v>
      </c>
      <c r="P97" s="3">
        <v>372</v>
      </c>
      <c r="Q97" s="3">
        <v>57</v>
      </c>
      <c r="R97" s="3">
        <v>903</v>
      </c>
      <c r="S97" s="3">
        <v>48</v>
      </c>
      <c r="T97" s="3">
        <v>527</v>
      </c>
      <c r="U97" s="17" t="s">
        <v>56</v>
      </c>
      <c r="V97" s="90"/>
      <c r="W97" s="3"/>
      <c r="X97" s="3">
        <f t="shared" si="20"/>
        <v>4200</v>
      </c>
      <c r="Y97" s="11">
        <f t="shared" si="21"/>
        <v>0.12547619047619046</v>
      </c>
      <c r="Z97" s="90" t="str">
        <f>IF(AND(Y97&gt;基本資料!$B$13,Y97&lt;=基本資料!$C$13),"A",IF(AND(Y97&gt;基本資料!$B$14,Y97&lt;=基本資料!$C$14),"B",IF(AND(Y97&gt;基本資料!$B$15,Y97&lt;=基本資料!$C$15),"C",IF(AND(Y97&gt;基本資料!$B$16,Y97&lt;=基本資料!$C$16),"D",IF(AND(Y97&gt;基本資料!$B$17,Y97&lt;=基本資料!$C$17),"E","F")))))</f>
        <v>A</v>
      </c>
      <c r="AA97" s="100">
        <v>90</v>
      </c>
      <c r="AB97">
        <f t="shared" si="17"/>
        <v>-90</v>
      </c>
      <c r="AC97" s="90" t="str">
        <f>IF(AB97&gt;=基本資料!$B$27,"A",IF(AND(AB97&gt;=基本資料!$B$28,AB97&lt;基本資料!$C$28),"B",IF(AND(AB97&gt;=基本資料!$B$29,AB97&lt;基本資料!$C$29),"C",IF(AND(AB97&gt;=基本資料!$B$30,AB97&lt;基本資料!$C$30),"D",IF(AND(AB97&gt;=基本資料!$B$31,AB97&lt;基本資料!$C$31),"E","F")))))</f>
        <v>F</v>
      </c>
    </row>
    <row r="98" spans="1:29" x14ac:dyDescent="0.25">
      <c r="A98" s="119" t="s">
        <v>368</v>
      </c>
      <c r="B98" s="119" t="s">
        <v>70</v>
      </c>
      <c r="C98" s="120" t="s">
        <v>369</v>
      </c>
      <c r="D98" s="60" t="s">
        <v>361</v>
      </c>
      <c r="E98" s="122">
        <v>120.16985</v>
      </c>
      <c r="F98" s="122">
        <v>23.669495999999999</v>
      </c>
      <c r="G98" s="124" t="s">
        <v>370</v>
      </c>
      <c r="H98" s="117" t="s">
        <v>371</v>
      </c>
      <c r="I98" s="116">
        <v>9.8000000000000007</v>
      </c>
      <c r="J98" s="3" t="s">
        <v>55</v>
      </c>
      <c r="K98" s="3">
        <v>2</v>
      </c>
      <c r="L98" s="3"/>
      <c r="M98" s="3">
        <f>N98*基本資料!$A$24+O98*基本資料!$B$24+P98*基本資料!$C$24+Q98*基本資料!$D$24+R98*基本資料!$E$24+S98*基本資料!$F$24</f>
        <v>6313.2</v>
      </c>
      <c r="N98" s="10">
        <v>3072</v>
      </c>
      <c r="O98" s="3">
        <v>18</v>
      </c>
      <c r="P98" s="3">
        <v>326</v>
      </c>
      <c r="Q98" s="3">
        <v>39</v>
      </c>
      <c r="R98" s="3">
        <v>860</v>
      </c>
      <c r="S98" s="3">
        <v>47</v>
      </c>
      <c r="T98" s="3">
        <v>522.6</v>
      </c>
      <c r="U98" s="17" t="s">
        <v>56</v>
      </c>
      <c r="V98" s="90"/>
      <c r="W98" s="3"/>
      <c r="X98" s="3">
        <f t="shared" si="20"/>
        <v>4200</v>
      </c>
      <c r="Y98" s="11">
        <f t="shared" si="21"/>
        <v>0.12442857142857143</v>
      </c>
      <c r="Z98" s="90" t="str">
        <f>IF(AND(Y98&gt;基本資料!$B$13,Y98&lt;=基本資料!$C$13),"A",IF(AND(Y98&gt;基本資料!$B$14,Y98&lt;=基本資料!$C$14),"B",IF(AND(Y98&gt;基本資料!$B$15,Y98&lt;=基本資料!$C$15),"C",IF(AND(Y98&gt;基本資料!$B$16,Y98&lt;=基本資料!$C$16),"D",IF(AND(Y98&gt;基本資料!$B$17,Y98&lt;=基本資料!$C$17),"E","F")))))</f>
        <v>A</v>
      </c>
      <c r="AA98" s="100">
        <v>90</v>
      </c>
      <c r="AB98">
        <f t="shared" si="17"/>
        <v>-90</v>
      </c>
      <c r="AC98" s="90" t="str">
        <f>IF(AB98&gt;=基本資料!$B$27,"A",IF(AND(AB98&gt;=基本資料!$B$28,AB98&lt;基本資料!$C$28),"B",IF(AND(AB98&gt;=基本資料!$B$29,AB98&lt;基本資料!$C$29),"C",IF(AND(AB98&gt;=基本資料!$B$30,AB98&lt;基本資料!$C$30),"D",IF(AND(AB98&gt;=基本資料!$B$31,AB98&lt;基本資料!$C$31),"E","F")))))</f>
        <v>F</v>
      </c>
    </row>
    <row r="99" spans="1:29" x14ac:dyDescent="0.25">
      <c r="A99" s="119"/>
      <c r="B99" s="119" t="s">
        <v>70</v>
      </c>
      <c r="C99" s="121"/>
      <c r="D99" s="60" t="s">
        <v>372</v>
      </c>
      <c r="E99" s="123"/>
      <c r="F99" s="123"/>
      <c r="G99" s="124"/>
      <c r="H99" s="117"/>
      <c r="I99" s="116"/>
      <c r="J99" s="3" t="s">
        <v>58</v>
      </c>
      <c r="K99" s="3">
        <v>2</v>
      </c>
      <c r="L99" s="3"/>
      <c r="M99" s="3">
        <f>N99*基本資料!$A$24+O99*基本資料!$B$24+P99*基本資料!$C$24+Q99*基本資料!$D$24+R99*基本資料!$E$24+S99*基本資料!$F$24</f>
        <v>6134.1</v>
      </c>
      <c r="N99" s="10">
        <v>2679</v>
      </c>
      <c r="O99" s="3">
        <v>18</v>
      </c>
      <c r="P99" s="3">
        <v>339</v>
      </c>
      <c r="Q99" s="3">
        <v>42</v>
      </c>
      <c r="R99" s="3">
        <v>925</v>
      </c>
      <c r="S99" s="3">
        <v>31</v>
      </c>
      <c r="T99" s="3">
        <v>528.6</v>
      </c>
      <c r="U99" s="17" t="s">
        <v>78</v>
      </c>
      <c r="V99" s="90"/>
      <c r="W99" s="3"/>
      <c r="X99" s="3">
        <f t="shared" si="20"/>
        <v>4200</v>
      </c>
      <c r="Y99" s="11">
        <f t="shared" si="21"/>
        <v>0.12585714285714286</v>
      </c>
      <c r="Z99" s="90" t="str">
        <f>IF(AND(Y99&gt;基本資料!$B$13,Y99&lt;=基本資料!$C$13),"A",IF(AND(Y99&gt;基本資料!$B$14,Y99&lt;=基本資料!$C$14),"B",IF(AND(Y99&gt;基本資料!$B$15,Y99&lt;=基本資料!$C$15),"C",IF(AND(Y99&gt;基本資料!$B$16,Y99&lt;=基本資料!$C$16),"D",IF(AND(Y99&gt;基本資料!$B$17,Y99&lt;=基本資料!$C$17),"E","F")))))</f>
        <v>A</v>
      </c>
      <c r="AA99" s="100">
        <v>90</v>
      </c>
      <c r="AB99">
        <f t="shared" si="17"/>
        <v>-90</v>
      </c>
      <c r="AC99" s="90" t="str">
        <f>IF(AB99&gt;=基本資料!$B$27,"A",IF(AND(AB99&gt;=基本資料!$B$28,AB99&lt;基本資料!$C$28),"B",IF(AND(AB99&gt;=基本資料!$B$29,AB99&lt;基本資料!$C$29),"C",IF(AND(AB99&gt;=基本資料!$B$30,AB99&lt;基本資料!$C$30),"D",IF(AND(AB99&gt;=基本資料!$B$31,AB99&lt;基本資料!$C$31),"E","F")))))</f>
        <v>F</v>
      </c>
    </row>
    <row r="100" spans="1:29" x14ac:dyDescent="0.25">
      <c r="A100" s="119" t="s">
        <v>359</v>
      </c>
      <c r="B100" s="119" t="s">
        <v>70</v>
      </c>
      <c r="C100" s="120" t="s">
        <v>373</v>
      </c>
      <c r="D100" s="60" t="s">
        <v>374</v>
      </c>
      <c r="E100" s="122">
        <v>120.15367000000001</v>
      </c>
      <c r="F100" s="122">
        <v>23.589500000000001</v>
      </c>
      <c r="G100" s="124" t="s">
        <v>375</v>
      </c>
      <c r="H100" s="117" t="s">
        <v>376</v>
      </c>
      <c r="I100" s="116">
        <v>9.5</v>
      </c>
      <c r="J100" s="3" t="s">
        <v>55</v>
      </c>
      <c r="K100" s="3">
        <v>2</v>
      </c>
      <c r="L100" s="3"/>
      <c r="M100" s="3">
        <f>N100*基本資料!$A$24+O100*基本資料!$B$24+P100*基本資料!$C$24+Q100*基本資料!$D$24+R100*基本資料!$E$24+S100*基本資料!$F$24</f>
        <v>2472.5</v>
      </c>
      <c r="N100" s="10">
        <v>773</v>
      </c>
      <c r="O100" s="3">
        <v>7</v>
      </c>
      <c r="P100" s="3">
        <v>782</v>
      </c>
      <c r="Q100" s="3">
        <v>8</v>
      </c>
      <c r="R100" s="3">
        <v>161</v>
      </c>
      <c r="S100" s="3">
        <v>15</v>
      </c>
      <c r="T100" s="3">
        <v>155.69999999999999</v>
      </c>
      <c r="U100" s="3" t="s">
        <v>377</v>
      </c>
      <c r="V100" s="90"/>
      <c r="W100" s="3"/>
      <c r="X100" s="3">
        <f t="shared" si="20"/>
        <v>4200</v>
      </c>
      <c r="Y100" s="11">
        <f t="shared" si="21"/>
        <v>3.7071428571428568E-2</v>
      </c>
      <c r="Z100" s="90" t="str">
        <f>IF(AND(Y100&gt;基本資料!$B$13,Y100&lt;=基本資料!$C$13),"A",IF(AND(Y100&gt;基本資料!$B$14,Y100&lt;=基本資料!$C$14),"B",IF(AND(Y100&gt;基本資料!$B$15,Y100&lt;=基本資料!$C$15),"C",IF(AND(Y100&gt;基本資料!$B$16,Y100&lt;=基本資料!$C$16),"D",IF(AND(Y100&gt;基本資料!$B$17,Y100&lt;=基本資料!$C$17),"E","F")))))</f>
        <v>A</v>
      </c>
      <c r="AA100" s="100">
        <v>90</v>
      </c>
      <c r="AB100">
        <f t="shared" si="17"/>
        <v>-90</v>
      </c>
      <c r="AC100" s="90" t="str">
        <f>IF(AB100&gt;=基本資料!$B$27,"A",IF(AND(AB100&gt;=基本資料!$B$28,AB100&lt;基本資料!$C$28),"B",IF(AND(AB100&gt;=基本資料!$B$29,AB100&lt;基本資料!$C$29),"C",IF(AND(AB100&gt;=基本資料!$B$30,AB100&lt;基本資料!$C$30),"D",IF(AND(AB100&gt;=基本資料!$B$31,AB100&lt;基本資料!$C$31),"E","F")))))</f>
        <v>F</v>
      </c>
    </row>
    <row r="101" spans="1:29" x14ac:dyDescent="0.25">
      <c r="A101" s="119"/>
      <c r="B101" s="119" t="s">
        <v>70</v>
      </c>
      <c r="C101" s="121"/>
      <c r="D101" s="60" t="s">
        <v>378</v>
      </c>
      <c r="E101" s="123"/>
      <c r="F101" s="123"/>
      <c r="G101" s="124"/>
      <c r="H101" s="117"/>
      <c r="I101" s="116"/>
      <c r="J101" s="3" t="s">
        <v>58</v>
      </c>
      <c r="K101" s="3">
        <v>2</v>
      </c>
      <c r="L101" s="3"/>
      <c r="M101" s="3">
        <f>N101*基本資料!$A$24+O101*基本資料!$B$24+P101*基本資料!$C$24+Q101*基本資料!$D$24+R101*基本資料!$E$24+S101*基本資料!$F$24</f>
        <v>2833.6</v>
      </c>
      <c r="N101" s="10">
        <v>733</v>
      </c>
      <c r="O101" s="3">
        <v>1</v>
      </c>
      <c r="P101" s="3">
        <v>783</v>
      </c>
      <c r="Q101" s="3">
        <v>15</v>
      </c>
      <c r="R101" s="3">
        <v>291</v>
      </c>
      <c r="S101" s="3">
        <v>11</v>
      </c>
      <c r="T101" s="3">
        <v>156</v>
      </c>
      <c r="U101" s="3" t="s">
        <v>379</v>
      </c>
      <c r="V101" s="90"/>
      <c r="W101" s="3"/>
      <c r="X101" s="3">
        <f t="shared" si="20"/>
        <v>4200</v>
      </c>
      <c r="Y101" s="11">
        <f t="shared" si="21"/>
        <v>3.7142857142857144E-2</v>
      </c>
      <c r="Z101" s="90" t="str">
        <f>IF(AND(Y101&gt;基本資料!$B$13,Y101&lt;=基本資料!$C$13),"A",IF(AND(Y101&gt;基本資料!$B$14,Y101&lt;=基本資料!$C$14),"B",IF(AND(Y101&gt;基本資料!$B$15,Y101&lt;=基本資料!$C$15),"C",IF(AND(Y101&gt;基本資料!$B$16,Y101&lt;=基本資料!$C$16),"D",IF(AND(Y101&gt;基本資料!$B$17,Y101&lt;=基本資料!$C$17),"E","F")))))</f>
        <v>A</v>
      </c>
      <c r="AA101" s="100">
        <v>90</v>
      </c>
      <c r="AB101">
        <f t="shared" si="17"/>
        <v>-90</v>
      </c>
      <c r="AC101" s="90" t="str">
        <f>IF(AB101&gt;=基本資料!$B$27,"A",IF(AND(AB101&gt;=基本資料!$B$28,AB101&lt;基本資料!$C$28),"B",IF(AND(AB101&gt;=基本資料!$B$29,AB101&lt;基本資料!$C$29),"C",IF(AND(AB101&gt;=基本資料!$B$30,AB101&lt;基本資料!$C$30),"D",IF(AND(AB101&gt;=基本資料!$B$31,AB101&lt;基本資料!$C$31),"E","F")))))</f>
        <v>F</v>
      </c>
    </row>
    <row r="102" spans="1:29" ht="16.5" customHeight="1" x14ac:dyDescent="0.25">
      <c r="A102" s="119" t="s">
        <v>359</v>
      </c>
      <c r="B102" s="119" t="s">
        <v>70</v>
      </c>
      <c r="C102" s="120" t="s">
        <v>380</v>
      </c>
      <c r="D102" s="63" t="s">
        <v>381</v>
      </c>
      <c r="E102" s="122">
        <v>120.17361</v>
      </c>
      <c r="F102" s="122">
        <v>23.552499999999998</v>
      </c>
      <c r="G102" s="124" t="s">
        <v>382</v>
      </c>
      <c r="H102" s="117" t="s">
        <v>383</v>
      </c>
      <c r="I102" s="118">
        <v>4.0999999999999943</v>
      </c>
      <c r="J102" s="3" t="s">
        <v>55</v>
      </c>
      <c r="K102" s="3">
        <v>2</v>
      </c>
      <c r="L102" s="3"/>
      <c r="M102" s="3">
        <f>N102*基本資料!$A$24+O102*基本資料!$B$24+P102*基本資料!$C$24+Q102*基本資料!$D$24+R102*基本資料!$E$24+S102*基本資料!$F$24</f>
        <v>6533.4</v>
      </c>
      <c r="N102" s="10">
        <v>3219</v>
      </c>
      <c r="O102" s="3">
        <v>28</v>
      </c>
      <c r="P102" s="3">
        <v>588</v>
      </c>
      <c r="Q102" s="3">
        <v>13</v>
      </c>
      <c r="R102" s="3">
        <v>776</v>
      </c>
      <c r="S102" s="3">
        <v>39</v>
      </c>
      <c r="T102" s="3">
        <v>488</v>
      </c>
      <c r="U102" s="17" t="s">
        <v>78</v>
      </c>
      <c r="V102" s="90"/>
      <c r="W102" s="3"/>
      <c r="X102" s="3">
        <f t="shared" si="20"/>
        <v>4200</v>
      </c>
      <c r="Y102" s="11">
        <f t="shared" si="21"/>
        <v>0.11619047619047619</v>
      </c>
      <c r="Z102" s="90" t="str">
        <f>IF(AND(Y102&gt;基本資料!$B$13,Y102&lt;=基本資料!$C$13),"A",IF(AND(Y102&gt;基本資料!$B$14,Y102&lt;=基本資料!$C$14),"B",IF(AND(Y102&gt;基本資料!$B$15,Y102&lt;=基本資料!$C$15),"C",IF(AND(Y102&gt;基本資料!$B$16,Y102&lt;=基本資料!$C$16),"D",IF(AND(Y102&gt;基本資料!$B$17,Y102&lt;=基本資料!$C$17),"E","F")))))</f>
        <v>A</v>
      </c>
      <c r="AA102" s="100">
        <v>90</v>
      </c>
      <c r="AB102">
        <f t="shared" si="17"/>
        <v>-90</v>
      </c>
      <c r="AC102" s="90" t="str">
        <f>IF(AB102&gt;=基本資料!$B$27,"A",IF(AND(AB102&gt;=基本資料!$B$28,AB102&lt;基本資料!$C$28),"B",IF(AND(AB102&gt;=基本資料!$B$29,AB102&lt;基本資料!$C$29),"C",IF(AND(AB102&gt;=基本資料!$B$30,AB102&lt;基本資料!$C$30),"D",IF(AND(AB102&gt;=基本資料!$B$31,AB102&lt;基本資料!$C$31),"E","F")))))</f>
        <v>F</v>
      </c>
    </row>
    <row r="103" spans="1:29" ht="16.5" customHeight="1" x14ac:dyDescent="0.25">
      <c r="A103" s="119"/>
      <c r="B103" s="119" t="s">
        <v>70</v>
      </c>
      <c r="C103" s="121"/>
      <c r="D103" s="63" t="s">
        <v>384</v>
      </c>
      <c r="E103" s="123"/>
      <c r="F103" s="123"/>
      <c r="G103" s="124"/>
      <c r="H103" s="117"/>
      <c r="I103" s="118"/>
      <c r="J103" s="3" t="s">
        <v>58</v>
      </c>
      <c r="K103" s="3">
        <v>2</v>
      </c>
      <c r="L103" s="3"/>
      <c r="M103" s="3">
        <f>N103*基本資料!$A$24+O103*基本資料!$B$24+P103*基本資料!$C$24+Q103*基本資料!$D$24+R103*基本資料!$E$24+S103*基本資料!$F$24</f>
        <v>6907.7</v>
      </c>
      <c r="N103" s="10">
        <v>3614</v>
      </c>
      <c r="O103" s="3">
        <v>19</v>
      </c>
      <c r="P103" s="3">
        <v>512</v>
      </c>
      <c r="Q103" s="3">
        <v>27</v>
      </c>
      <c r="R103" s="3">
        <v>796</v>
      </c>
      <c r="S103" s="3">
        <v>47</v>
      </c>
      <c r="T103" s="3">
        <v>511.1</v>
      </c>
      <c r="U103" s="3" t="s">
        <v>152</v>
      </c>
      <c r="V103" s="90"/>
      <c r="W103" s="3"/>
      <c r="X103" s="3">
        <f t="shared" si="20"/>
        <v>4200</v>
      </c>
      <c r="Y103" s="11">
        <f t="shared" si="21"/>
        <v>0.1216904761904762</v>
      </c>
      <c r="Z103" s="90" t="str">
        <f>IF(AND(Y103&gt;基本資料!$B$13,Y103&lt;=基本資料!$C$13),"A",IF(AND(Y103&gt;基本資料!$B$14,Y103&lt;=基本資料!$C$14),"B",IF(AND(Y103&gt;基本資料!$B$15,Y103&lt;=基本資料!$C$15),"C",IF(AND(Y103&gt;基本資料!$B$16,Y103&lt;=基本資料!$C$16),"D",IF(AND(Y103&gt;基本資料!$B$17,Y103&lt;=基本資料!$C$17),"E","F")))))</f>
        <v>A</v>
      </c>
      <c r="AA103" s="100">
        <v>90</v>
      </c>
      <c r="AB103">
        <f t="shared" si="17"/>
        <v>-90</v>
      </c>
      <c r="AC103" s="90" t="str">
        <f>IF(AB103&gt;=基本資料!$B$27,"A",IF(AND(AB103&gt;=基本資料!$B$28,AB103&lt;基本資料!$C$28),"B",IF(AND(AB103&gt;=基本資料!$B$29,AB103&lt;基本資料!$C$29),"C",IF(AND(AB103&gt;=基本資料!$B$30,AB103&lt;基本資料!$C$30),"D",IF(AND(AB103&gt;=基本資料!$B$31,AB103&lt;基本資料!$C$31),"E","F")))))</f>
        <v>F</v>
      </c>
    </row>
    <row r="104" spans="1:29" ht="16.5" customHeight="1" x14ac:dyDescent="0.25">
      <c r="A104" s="119" t="s">
        <v>359</v>
      </c>
      <c r="B104" s="119" t="s">
        <v>70</v>
      </c>
      <c r="C104" s="120" t="s">
        <v>385</v>
      </c>
      <c r="D104" s="63" t="s">
        <v>386</v>
      </c>
      <c r="E104" s="122">
        <v>120.17186</v>
      </c>
      <c r="F104" s="122">
        <v>23.50225</v>
      </c>
      <c r="G104" s="124" t="s">
        <v>387</v>
      </c>
      <c r="H104" s="117" t="s">
        <v>388</v>
      </c>
      <c r="I104" s="118">
        <v>2.5999999046325684</v>
      </c>
      <c r="J104" s="3" t="s">
        <v>55</v>
      </c>
      <c r="K104" s="3">
        <v>2</v>
      </c>
      <c r="L104" s="3"/>
      <c r="M104" s="3">
        <f>N104*基本資料!$A$24+O104*基本資料!$B$24+P104*基本資料!$C$24+Q104*基本資料!$D$24+R104*基本資料!$E$24+S104*基本資料!$F$24</f>
        <v>5601.2</v>
      </c>
      <c r="N104" s="10">
        <v>3074</v>
      </c>
      <c r="O104" s="3">
        <v>30</v>
      </c>
      <c r="P104" s="3">
        <v>272</v>
      </c>
      <c r="Q104" s="3">
        <v>0</v>
      </c>
      <c r="R104" s="3">
        <v>689</v>
      </c>
      <c r="S104" s="3">
        <v>12</v>
      </c>
      <c r="T104" s="3">
        <v>410.2</v>
      </c>
      <c r="U104" s="3" t="s">
        <v>107</v>
      </c>
      <c r="V104" s="90"/>
      <c r="W104" s="3"/>
      <c r="X104" s="3">
        <f t="shared" si="20"/>
        <v>4200</v>
      </c>
      <c r="Y104" s="11">
        <f t="shared" si="21"/>
        <v>9.7666666666666666E-2</v>
      </c>
      <c r="Z104" s="90" t="str">
        <f>IF(AND(Y104&gt;基本資料!$B$13,Y104&lt;=基本資料!$C$13),"A",IF(AND(Y104&gt;基本資料!$B$14,Y104&lt;=基本資料!$C$14),"B",IF(AND(Y104&gt;基本資料!$B$15,Y104&lt;=基本資料!$C$15),"C",IF(AND(Y104&gt;基本資料!$B$16,Y104&lt;=基本資料!$C$16),"D",IF(AND(Y104&gt;基本資料!$B$17,Y104&lt;=基本資料!$C$17),"E","F")))))</f>
        <v>A</v>
      </c>
      <c r="AA104" s="100">
        <v>90</v>
      </c>
      <c r="AB104">
        <f t="shared" si="17"/>
        <v>-90</v>
      </c>
      <c r="AC104" s="90" t="str">
        <f>IF(AB104&gt;=基本資料!$B$27,"A",IF(AND(AB104&gt;=基本資料!$B$28,AB104&lt;基本資料!$C$28),"B",IF(AND(AB104&gt;=基本資料!$B$29,AB104&lt;基本資料!$C$29),"C",IF(AND(AB104&gt;=基本資料!$B$30,AB104&lt;基本資料!$C$30),"D",IF(AND(AB104&gt;=基本資料!$B$31,AB104&lt;基本資料!$C$31),"E","F")))))</f>
        <v>F</v>
      </c>
    </row>
    <row r="105" spans="1:29" ht="16.5" customHeight="1" x14ac:dyDescent="0.25">
      <c r="A105" s="119"/>
      <c r="B105" s="119" t="s">
        <v>70</v>
      </c>
      <c r="C105" s="121"/>
      <c r="D105" s="63" t="s">
        <v>389</v>
      </c>
      <c r="E105" s="123"/>
      <c r="F105" s="123"/>
      <c r="G105" s="124"/>
      <c r="H105" s="117"/>
      <c r="I105" s="118"/>
      <c r="J105" s="3" t="s">
        <v>58</v>
      </c>
      <c r="K105" s="3">
        <v>2</v>
      </c>
      <c r="L105" s="3"/>
      <c r="M105" s="3">
        <f>N105*基本資料!$A$24+O105*基本資料!$B$24+P105*基本資料!$C$24+Q105*基本資料!$D$24+R105*基本資料!$E$24+S105*基本資料!$F$24</f>
        <v>5605.8</v>
      </c>
      <c r="N105" s="10">
        <v>3318</v>
      </c>
      <c r="O105" s="3">
        <v>15</v>
      </c>
      <c r="P105" s="3">
        <v>227</v>
      </c>
      <c r="Q105" s="3">
        <v>0</v>
      </c>
      <c r="R105" s="3">
        <v>638</v>
      </c>
      <c r="S105" s="3">
        <v>18</v>
      </c>
      <c r="T105" s="3">
        <v>423.5</v>
      </c>
      <c r="U105" s="3" t="s">
        <v>379</v>
      </c>
      <c r="V105" s="90"/>
      <c r="W105" s="3"/>
      <c r="X105" s="3">
        <f t="shared" si="20"/>
        <v>4200</v>
      </c>
      <c r="Y105" s="11">
        <f t="shared" si="21"/>
        <v>0.10083333333333333</v>
      </c>
      <c r="Z105" s="90" t="str">
        <f>IF(AND(Y105&gt;基本資料!$B$13,Y105&lt;=基本資料!$C$13),"A",IF(AND(Y105&gt;基本資料!$B$14,Y105&lt;=基本資料!$C$14),"B",IF(AND(Y105&gt;基本資料!$B$15,Y105&lt;=基本資料!$C$15),"C",IF(AND(Y105&gt;基本資料!$B$16,Y105&lt;=基本資料!$C$16),"D",IF(AND(Y105&gt;基本資料!$B$17,Y105&lt;=基本資料!$C$17),"E","F")))))</f>
        <v>A</v>
      </c>
      <c r="AA105" s="100">
        <v>90</v>
      </c>
      <c r="AB105">
        <f t="shared" si="17"/>
        <v>-90</v>
      </c>
      <c r="AC105" s="90" t="str">
        <f>IF(AB105&gt;=基本資料!$B$27,"A",IF(AND(AB105&gt;=基本資料!$B$28,AB105&lt;基本資料!$C$28),"B",IF(AND(AB105&gt;=基本資料!$B$29,AB105&lt;基本資料!$C$29),"C",IF(AND(AB105&gt;=基本資料!$B$30,AB105&lt;基本資料!$C$30),"D",IF(AND(AB105&gt;=基本資料!$B$31,AB105&lt;基本資料!$C$31),"E","F")))))</f>
        <v>F</v>
      </c>
    </row>
    <row r="106" spans="1:29" ht="16.5" customHeight="1" x14ac:dyDescent="0.25">
      <c r="A106" s="119" t="s">
        <v>368</v>
      </c>
      <c r="B106" s="119" t="s">
        <v>70</v>
      </c>
      <c r="C106" s="120" t="s">
        <v>390</v>
      </c>
      <c r="D106" s="63" t="s">
        <v>391</v>
      </c>
      <c r="E106" s="122">
        <v>120.16186</v>
      </c>
      <c r="F106" s="122">
        <v>23.42586</v>
      </c>
      <c r="G106" s="124" t="s">
        <v>392</v>
      </c>
      <c r="H106" s="117" t="s">
        <v>393</v>
      </c>
      <c r="I106" s="118">
        <v>12</v>
      </c>
      <c r="J106" s="3" t="s">
        <v>55</v>
      </c>
      <c r="K106" s="3">
        <v>2</v>
      </c>
      <c r="L106" s="3"/>
      <c r="M106" s="3">
        <f>N106*基本資料!$A$24+O106*基本資料!$B$24+P106*基本資料!$C$24+Q106*基本資料!$D$24+R106*基本資料!$E$24+S106*基本資料!$F$24</f>
        <v>4807.8999999999996</v>
      </c>
      <c r="N106" s="10">
        <v>3337</v>
      </c>
      <c r="O106" s="3">
        <v>19</v>
      </c>
      <c r="P106" s="3">
        <v>896</v>
      </c>
      <c r="Q106" s="3">
        <v>3</v>
      </c>
      <c r="R106" s="3">
        <v>22</v>
      </c>
      <c r="S106" s="3">
        <v>39</v>
      </c>
      <c r="T106" s="3">
        <v>340.7</v>
      </c>
      <c r="U106" s="17" t="s">
        <v>200</v>
      </c>
      <c r="V106" s="90"/>
      <c r="W106" s="3"/>
      <c r="X106" s="3">
        <f t="shared" si="20"/>
        <v>4200</v>
      </c>
      <c r="Y106" s="11">
        <f t="shared" si="21"/>
        <v>8.1119047619047618E-2</v>
      </c>
      <c r="Z106" s="90" t="str">
        <f>IF(AND(Y106&gt;基本資料!$B$13,Y106&lt;=基本資料!$C$13),"A",IF(AND(Y106&gt;基本資料!$B$14,Y106&lt;=基本資料!$C$14),"B",IF(AND(Y106&gt;基本資料!$B$15,Y106&lt;=基本資料!$C$15),"C",IF(AND(Y106&gt;基本資料!$B$16,Y106&lt;=基本資料!$C$16),"D",IF(AND(Y106&gt;基本資料!$B$17,Y106&lt;=基本資料!$C$17),"E","F")))))</f>
        <v>A</v>
      </c>
      <c r="AA106" s="100">
        <v>90</v>
      </c>
      <c r="AB106">
        <f t="shared" si="17"/>
        <v>-90</v>
      </c>
      <c r="AC106" s="90" t="str">
        <f>IF(AB106&gt;=基本資料!$B$27,"A",IF(AND(AB106&gt;=基本資料!$B$28,AB106&lt;基本資料!$C$28),"B",IF(AND(AB106&gt;=基本資料!$B$29,AB106&lt;基本資料!$C$29),"C",IF(AND(AB106&gt;=基本資料!$B$30,AB106&lt;基本資料!$C$30),"D",IF(AND(AB106&gt;=基本資料!$B$31,AB106&lt;基本資料!$C$31),"E","F")))))</f>
        <v>F</v>
      </c>
    </row>
    <row r="107" spans="1:29" ht="16.5" customHeight="1" x14ac:dyDescent="0.25">
      <c r="A107" s="119"/>
      <c r="B107" s="119" t="s">
        <v>70</v>
      </c>
      <c r="C107" s="121"/>
      <c r="D107" s="63" t="s">
        <v>394</v>
      </c>
      <c r="E107" s="123"/>
      <c r="F107" s="123"/>
      <c r="G107" s="124"/>
      <c r="H107" s="117"/>
      <c r="I107" s="118"/>
      <c r="J107" s="3" t="s">
        <v>58</v>
      </c>
      <c r="K107" s="3">
        <v>2</v>
      </c>
      <c r="L107" s="3"/>
      <c r="M107" s="3">
        <f>N107*基本資料!$A$24+O107*基本資料!$B$24+P107*基本資料!$C$24+Q107*基本資料!$D$24+R107*基本資料!$E$24+S107*基本資料!$F$24</f>
        <v>4088</v>
      </c>
      <c r="N107" s="10">
        <v>2816</v>
      </c>
      <c r="O107" s="3">
        <v>15</v>
      </c>
      <c r="P107" s="3">
        <v>747</v>
      </c>
      <c r="Q107" s="3">
        <v>0</v>
      </c>
      <c r="R107" s="3">
        <v>22</v>
      </c>
      <c r="S107" s="3">
        <v>105</v>
      </c>
      <c r="T107" s="3">
        <v>365.2</v>
      </c>
      <c r="U107" s="17" t="s">
        <v>56</v>
      </c>
      <c r="V107" s="90"/>
      <c r="W107" s="3"/>
      <c r="X107" s="3">
        <f t="shared" si="20"/>
        <v>4200</v>
      </c>
      <c r="Y107" s="11">
        <f t="shared" si="21"/>
        <v>8.6952380952380948E-2</v>
      </c>
      <c r="Z107" s="90" t="str">
        <f>IF(AND(Y107&gt;基本資料!$B$13,Y107&lt;=基本資料!$C$13),"A",IF(AND(Y107&gt;基本資料!$B$14,Y107&lt;=基本資料!$C$14),"B",IF(AND(Y107&gt;基本資料!$B$15,Y107&lt;=基本資料!$C$15),"C",IF(AND(Y107&gt;基本資料!$B$16,Y107&lt;=基本資料!$C$16),"D",IF(AND(Y107&gt;基本資料!$B$17,Y107&lt;=基本資料!$C$17),"E","F")))))</f>
        <v>A</v>
      </c>
      <c r="AA107" s="100">
        <v>90</v>
      </c>
      <c r="AB107">
        <f t="shared" si="17"/>
        <v>-90</v>
      </c>
      <c r="AC107" s="90" t="str">
        <f>IF(AB107&gt;=基本資料!$B$27,"A",IF(AND(AB107&gt;=基本資料!$B$28,AB107&lt;基本資料!$C$28),"B",IF(AND(AB107&gt;=基本資料!$B$29,AB107&lt;基本資料!$C$29),"C",IF(AND(AB107&gt;=基本資料!$B$30,AB107&lt;基本資料!$C$30),"D",IF(AND(AB107&gt;=基本資料!$B$31,AB107&lt;基本資料!$C$31),"E","F")))))</f>
        <v>F</v>
      </c>
    </row>
    <row r="108" spans="1:29" ht="16.5" customHeight="1" x14ac:dyDescent="0.25">
      <c r="A108" s="119" t="s">
        <v>368</v>
      </c>
      <c r="B108" s="119" t="s">
        <v>70</v>
      </c>
      <c r="C108" s="120" t="s">
        <v>395</v>
      </c>
      <c r="D108" s="63" t="s">
        <v>396</v>
      </c>
      <c r="E108" s="122">
        <v>120.15558</v>
      </c>
      <c r="F108" s="122">
        <v>23.42586</v>
      </c>
      <c r="G108" s="124" t="s">
        <v>397</v>
      </c>
      <c r="H108" s="117" t="s">
        <v>398</v>
      </c>
      <c r="I108" s="118">
        <v>10.300000190734863</v>
      </c>
      <c r="J108" s="3" t="s">
        <v>55</v>
      </c>
      <c r="K108" s="3">
        <v>2</v>
      </c>
      <c r="L108" s="3"/>
      <c r="M108" s="3">
        <f>N108*基本資料!$A$24+O108*基本資料!$B$24+P108*基本資料!$C$24+Q108*基本資料!$D$24+R108*基本資料!$E$24+S108*基本資料!$F$24</f>
        <v>5139.2</v>
      </c>
      <c r="N108" s="10">
        <v>3695</v>
      </c>
      <c r="O108" s="3">
        <v>20</v>
      </c>
      <c r="P108" s="3">
        <v>892</v>
      </c>
      <c r="Q108" s="3">
        <v>7</v>
      </c>
      <c r="R108" s="3">
        <v>15</v>
      </c>
      <c r="S108" s="3">
        <v>17</v>
      </c>
      <c r="T108" s="3">
        <v>392.5</v>
      </c>
      <c r="U108" s="17" t="s">
        <v>200</v>
      </c>
      <c r="V108" s="90"/>
      <c r="W108" s="3"/>
      <c r="X108" s="3">
        <f t="shared" si="20"/>
        <v>4200</v>
      </c>
      <c r="Y108" s="11">
        <f t="shared" si="21"/>
        <v>9.3452380952380953E-2</v>
      </c>
      <c r="Z108" s="90" t="str">
        <f>IF(AND(Y108&gt;基本資料!$B$13,Y108&lt;=基本資料!$C$13),"A",IF(AND(Y108&gt;基本資料!$B$14,Y108&lt;=基本資料!$C$14),"B",IF(AND(Y108&gt;基本資料!$B$15,Y108&lt;=基本資料!$C$15),"C",IF(AND(Y108&gt;基本資料!$B$16,Y108&lt;=基本資料!$C$16),"D",IF(AND(Y108&gt;基本資料!$B$17,Y108&lt;=基本資料!$C$17),"E","F")))))</f>
        <v>A</v>
      </c>
      <c r="AA108" s="100">
        <v>90</v>
      </c>
      <c r="AB108">
        <f t="shared" si="17"/>
        <v>-90</v>
      </c>
      <c r="AC108" s="90" t="str">
        <f>IF(AB108&gt;=基本資料!$B$27,"A",IF(AND(AB108&gt;=基本資料!$B$28,AB108&lt;基本資料!$C$28),"B",IF(AND(AB108&gt;=基本資料!$B$29,AB108&lt;基本資料!$C$29),"C",IF(AND(AB108&gt;=基本資料!$B$30,AB108&lt;基本資料!$C$30),"D",IF(AND(AB108&gt;=基本資料!$B$31,AB108&lt;基本資料!$C$31),"E","F")))))</f>
        <v>F</v>
      </c>
    </row>
    <row r="109" spans="1:29" ht="16.5" customHeight="1" x14ac:dyDescent="0.25">
      <c r="A109" s="119"/>
      <c r="B109" s="119" t="s">
        <v>70</v>
      </c>
      <c r="C109" s="121"/>
      <c r="D109" s="63" t="s">
        <v>399</v>
      </c>
      <c r="E109" s="123"/>
      <c r="F109" s="123"/>
      <c r="G109" s="124"/>
      <c r="H109" s="117"/>
      <c r="I109" s="118"/>
      <c r="J109" s="3" t="s">
        <v>58</v>
      </c>
      <c r="K109" s="3">
        <v>2</v>
      </c>
      <c r="L109" s="3"/>
      <c r="M109" s="3">
        <f>N109*基本資料!$A$24+O109*基本資料!$B$24+P109*基本資料!$C$24+Q109*基本資料!$D$24+R109*基本資料!$E$24+S109*基本資料!$F$24</f>
        <v>5038.3999999999996</v>
      </c>
      <c r="N109" s="10">
        <v>3611</v>
      </c>
      <c r="O109" s="3">
        <v>12</v>
      </c>
      <c r="P109" s="3">
        <v>912</v>
      </c>
      <c r="Q109" s="3">
        <v>1</v>
      </c>
      <c r="R109" s="3">
        <v>12</v>
      </c>
      <c r="S109" s="3">
        <v>4</v>
      </c>
      <c r="T109" s="3">
        <v>360</v>
      </c>
      <c r="U109" s="17" t="s">
        <v>56</v>
      </c>
      <c r="V109" s="90"/>
      <c r="W109" s="3"/>
      <c r="X109" s="3">
        <f t="shared" si="20"/>
        <v>4200</v>
      </c>
      <c r="Y109" s="11">
        <f t="shared" si="21"/>
        <v>8.5714285714285715E-2</v>
      </c>
      <c r="Z109" s="90" t="str">
        <f>IF(AND(Y109&gt;基本資料!$B$13,Y109&lt;=基本資料!$C$13),"A",IF(AND(Y109&gt;基本資料!$B$14,Y109&lt;=基本資料!$C$14),"B",IF(AND(Y109&gt;基本資料!$B$15,Y109&lt;=基本資料!$C$15),"C",IF(AND(Y109&gt;基本資料!$B$16,Y109&lt;=基本資料!$C$16),"D",IF(AND(Y109&gt;基本資料!$B$17,Y109&lt;=基本資料!$C$17),"E","F")))))</f>
        <v>A</v>
      </c>
      <c r="AA109" s="100">
        <v>90</v>
      </c>
      <c r="AB109">
        <f t="shared" si="17"/>
        <v>-90</v>
      </c>
      <c r="AC109" s="90" t="str">
        <f>IF(AB109&gt;=基本資料!$B$27,"A",IF(AND(AB109&gt;=基本資料!$B$28,AB109&lt;基本資料!$C$28),"B",IF(AND(AB109&gt;=基本資料!$B$29,AB109&lt;基本資料!$C$29),"C",IF(AND(AB109&gt;=基本資料!$B$30,AB109&lt;基本資料!$C$30),"D",IF(AND(AB109&gt;=基本資料!$B$31,AB109&lt;基本資料!$C$31),"E","F")))))</f>
        <v>F</v>
      </c>
    </row>
    <row r="110" spans="1:29" ht="16.5" customHeight="1" x14ac:dyDescent="0.25">
      <c r="A110" s="119" t="s">
        <v>400</v>
      </c>
      <c r="B110" s="119" t="s">
        <v>70</v>
      </c>
      <c r="C110" s="120" t="s">
        <v>401</v>
      </c>
      <c r="D110" s="63" t="s">
        <v>402</v>
      </c>
      <c r="E110" s="122">
        <v>120.131</v>
      </c>
      <c r="F110" s="122">
        <v>23.285219999999999</v>
      </c>
      <c r="G110" s="124" t="s">
        <v>1016</v>
      </c>
      <c r="H110" s="117" t="s">
        <v>1026</v>
      </c>
      <c r="I110" s="118">
        <v>4.2769999999999868</v>
      </c>
      <c r="J110" s="3" t="s">
        <v>55</v>
      </c>
      <c r="K110" s="3">
        <v>2</v>
      </c>
      <c r="L110" s="3"/>
      <c r="M110" s="3">
        <f>N110*基本資料!$A$24+O110*基本資料!$B$24+P110*基本資料!$C$24+Q110*基本資料!$D$24+R110*基本資料!$E$24+S110*基本資料!$F$24</f>
        <v>6441.9</v>
      </c>
      <c r="N110" s="10">
        <v>3075</v>
      </c>
      <c r="O110" s="3">
        <v>14</v>
      </c>
      <c r="P110" s="3">
        <v>475</v>
      </c>
      <c r="Q110" s="3">
        <v>39</v>
      </c>
      <c r="R110" s="3">
        <v>824</v>
      </c>
      <c r="S110" s="3">
        <v>74</v>
      </c>
      <c r="T110" s="3">
        <v>448.4</v>
      </c>
      <c r="U110" s="3" t="s">
        <v>59</v>
      </c>
      <c r="V110" s="90"/>
      <c r="W110" s="3"/>
      <c r="X110" s="3">
        <f t="shared" si="20"/>
        <v>4200</v>
      </c>
      <c r="Y110" s="11">
        <f t="shared" si="21"/>
        <v>0.10676190476190475</v>
      </c>
      <c r="Z110" s="90" t="str">
        <f>IF(AND(Y110&gt;基本資料!$B$13,Y110&lt;=基本資料!$C$13),"A",IF(AND(Y110&gt;基本資料!$B$14,Y110&lt;=基本資料!$C$14),"B",IF(AND(Y110&gt;基本資料!$B$15,Y110&lt;=基本資料!$C$15),"C",IF(AND(Y110&gt;基本資料!$B$16,Y110&lt;=基本資料!$C$16),"D",IF(AND(Y110&gt;基本資料!$B$17,Y110&lt;=基本資料!$C$17),"E","F")))))</f>
        <v>A</v>
      </c>
      <c r="AA110" s="100">
        <v>90</v>
      </c>
      <c r="AB110">
        <f t="shared" si="17"/>
        <v>-90</v>
      </c>
      <c r="AC110" s="90" t="str">
        <f>IF(AB110&gt;=基本資料!$B$27,"A",IF(AND(AB110&gt;=基本資料!$B$28,AB110&lt;基本資料!$C$28),"B",IF(AND(AB110&gt;=基本資料!$B$29,AB110&lt;基本資料!$C$29),"C",IF(AND(AB110&gt;=基本資料!$B$30,AB110&lt;基本資料!$C$30),"D",IF(AND(AB110&gt;=基本資料!$B$31,AB110&lt;基本資料!$C$31),"E","F")))))</f>
        <v>F</v>
      </c>
    </row>
    <row r="111" spans="1:29" ht="16.5" customHeight="1" x14ac:dyDescent="0.25">
      <c r="A111" s="119"/>
      <c r="B111" s="119" t="s">
        <v>70</v>
      </c>
      <c r="C111" s="121"/>
      <c r="D111" s="63" t="s">
        <v>403</v>
      </c>
      <c r="E111" s="123"/>
      <c r="F111" s="123"/>
      <c r="G111" s="124"/>
      <c r="H111" s="117"/>
      <c r="I111" s="118"/>
      <c r="J111" s="3" t="s">
        <v>58</v>
      </c>
      <c r="K111" s="3">
        <v>2</v>
      </c>
      <c r="L111" s="3"/>
      <c r="M111" s="3">
        <f>N111*基本資料!$A$24+O111*基本資料!$B$24+P111*基本資料!$C$24+Q111*基本資料!$D$24+R111*基本資料!$E$24+S111*基本資料!$F$24</f>
        <v>6335.4</v>
      </c>
      <c r="N111" s="10">
        <v>3216</v>
      </c>
      <c r="O111" s="3">
        <v>13</v>
      </c>
      <c r="P111" s="3">
        <v>535</v>
      </c>
      <c r="Q111" s="3">
        <v>50</v>
      </c>
      <c r="R111" s="3">
        <v>705</v>
      </c>
      <c r="S111" s="3">
        <v>54</v>
      </c>
      <c r="T111" s="3">
        <v>475.7</v>
      </c>
      <c r="U111" s="3" t="s">
        <v>379</v>
      </c>
      <c r="V111" s="90"/>
      <c r="W111" s="3"/>
      <c r="X111" s="3">
        <f t="shared" si="20"/>
        <v>4200</v>
      </c>
      <c r="Y111" s="11">
        <f t="shared" si="21"/>
        <v>0.11326190476190476</v>
      </c>
      <c r="Z111" s="90" t="str">
        <f>IF(AND(Y111&gt;基本資料!$B$13,Y111&lt;=基本資料!$C$13),"A",IF(AND(Y111&gt;基本資料!$B$14,Y111&lt;=基本資料!$C$14),"B",IF(AND(Y111&gt;基本資料!$B$15,Y111&lt;=基本資料!$C$15),"C",IF(AND(Y111&gt;基本資料!$B$16,Y111&lt;=基本資料!$C$16),"D",IF(AND(Y111&gt;基本資料!$B$17,Y111&lt;=基本資料!$C$17),"E","F")))))</f>
        <v>A</v>
      </c>
      <c r="AA111" s="100">
        <v>90</v>
      </c>
      <c r="AB111">
        <f t="shared" si="17"/>
        <v>-90</v>
      </c>
      <c r="AC111" s="90" t="str">
        <f>IF(AB111&gt;=基本資料!$B$27,"A",IF(AND(AB111&gt;=基本資料!$B$28,AB111&lt;基本資料!$C$28),"B",IF(AND(AB111&gt;=基本資料!$B$29,AB111&lt;基本資料!$C$29),"C",IF(AND(AB111&gt;=基本資料!$B$30,AB111&lt;基本資料!$C$30),"D",IF(AND(AB111&gt;=基本資料!$B$31,AB111&lt;基本資料!$C$31),"E","F")))))</f>
        <v>F</v>
      </c>
    </row>
    <row r="112" spans="1:29" ht="16.5" customHeight="1" x14ac:dyDescent="0.25">
      <c r="A112" s="119" t="s">
        <v>400</v>
      </c>
      <c r="B112" s="119" t="s">
        <v>70</v>
      </c>
      <c r="C112" s="120" t="s">
        <v>404</v>
      </c>
      <c r="D112" s="63" t="s">
        <v>405</v>
      </c>
      <c r="E112" s="122">
        <v>120.11211</v>
      </c>
      <c r="F112" s="122">
        <v>23.25506</v>
      </c>
      <c r="G112" s="124" t="s">
        <v>1021</v>
      </c>
      <c r="H112" s="117" t="s">
        <v>1025</v>
      </c>
      <c r="I112" s="118">
        <v>5</v>
      </c>
      <c r="J112" s="3" t="s">
        <v>55</v>
      </c>
      <c r="K112" s="3">
        <v>2</v>
      </c>
      <c r="L112" s="3"/>
      <c r="M112" s="3">
        <f>N112*基本資料!$A$24+O112*基本資料!$B$24+P112*基本資料!$C$24+Q112*基本資料!$D$24+R112*基本資料!$E$24+S112*基本資料!$F$24</f>
        <v>2062.8000000000002</v>
      </c>
      <c r="N112" s="10">
        <v>1512</v>
      </c>
      <c r="O112" s="3">
        <v>7</v>
      </c>
      <c r="P112" s="3">
        <v>189</v>
      </c>
      <c r="Q112" s="3">
        <v>8</v>
      </c>
      <c r="R112" s="3">
        <v>58</v>
      </c>
      <c r="S112" s="3">
        <v>98</v>
      </c>
      <c r="T112" s="3">
        <v>199.8</v>
      </c>
      <c r="U112" s="17" t="s">
        <v>56</v>
      </c>
      <c r="V112" s="90"/>
      <c r="W112" s="3"/>
      <c r="X112" s="3">
        <f t="shared" si="20"/>
        <v>4200</v>
      </c>
      <c r="Y112" s="11">
        <f t="shared" si="21"/>
        <v>4.7571428571428577E-2</v>
      </c>
      <c r="Z112" s="90" t="str">
        <f>IF(AND(Y112&gt;基本資料!$B$13,Y112&lt;=基本資料!$C$13),"A",IF(AND(Y112&gt;基本資料!$B$14,Y112&lt;=基本資料!$C$14),"B",IF(AND(Y112&gt;基本資料!$B$15,Y112&lt;=基本資料!$C$15),"C",IF(AND(Y112&gt;基本資料!$B$16,Y112&lt;=基本資料!$C$16),"D",IF(AND(Y112&gt;基本資料!$B$17,Y112&lt;=基本資料!$C$17),"E","F")))))</f>
        <v>A</v>
      </c>
      <c r="AA112" s="100">
        <v>90</v>
      </c>
      <c r="AB112">
        <f t="shared" si="17"/>
        <v>-90</v>
      </c>
      <c r="AC112" s="90" t="str">
        <f>IF(AB112&gt;=基本資料!$B$27,"A",IF(AND(AB112&gt;=基本資料!$B$28,AB112&lt;基本資料!$C$28),"B",IF(AND(AB112&gt;=基本資料!$B$29,AB112&lt;基本資料!$C$29),"C",IF(AND(AB112&gt;=基本資料!$B$30,AB112&lt;基本資料!$C$30),"D",IF(AND(AB112&gt;=基本資料!$B$31,AB112&lt;基本資料!$C$31),"E","F")))))</f>
        <v>F</v>
      </c>
    </row>
    <row r="113" spans="1:29" ht="16.5" customHeight="1" x14ac:dyDescent="0.25">
      <c r="A113" s="119"/>
      <c r="B113" s="119" t="s">
        <v>70</v>
      </c>
      <c r="C113" s="121"/>
      <c r="D113" s="63" t="s">
        <v>406</v>
      </c>
      <c r="E113" s="123"/>
      <c r="F113" s="123"/>
      <c r="G113" s="124"/>
      <c r="H113" s="117"/>
      <c r="I113" s="118"/>
      <c r="J113" s="3" t="s">
        <v>58</v>
      </c>
      <c r="K113" s="3">
        <v>2</v>
      </c>
      <c r="L113" s="3"/>
      <c r="M113" s="3">
        <f>N113*基本資料!$A$24+O113*基本資料!$B$24+P113*基本資料!$C$24+Q113*基本資料!$D$24+R113*基本資料!$E$24+S113*基本資料!$F$24</f>
        <v>1944.9</v>
      </c>
      <c r="N113" s="10">
        <v>1494</v>
      </c>
      <c r="O113" s="3">
        <v>16</v>
      </c>
      <c r="P113" s="3">
        <v>187</v>
      </c>
      <c r="Q113" s="3">
        <v>8</v>
      </c>
      <c r="R113" s="3">
        <v>33</v>
      </c>
      <c r="S113" s="3">
        <v>39</v>
      </c>
      <c r="T113" s="3">
        <v>165.8</v>
      </c>
      <c r="U113" s="17" t="s">
        <v>56</v>
      </c>
      <c r="V113" s="90"/>
      <c r="W113" s="3"/>
      <c r="X113" s="3">
        <f t="shared" si="20"/>
        <v>4200</v>
      </c>
      <c r="Y113" s="11">
        <f t="shared" si="21"/>
        <v>3.9476190476190477E-2</v>
      </c>
      <c r="Z113" s="90" t="str">
        <f>IF(AND(Y113&gt;基本資料!$B$13,Y113&lt;=基本資料!$C$13),"A",IF(AND(Y113&gt;基本資料!$B$14,Y113&lt;=基本資料!$C$14),"B",IF(AND(Y113&gt;基本資料!$B$15,Y113&lt;=基本資料!$C$15),"C",IF(AND(Y113&gt;基本資料!$B$16,Y113&lt;=基本資料!$C$16),"D",IF(AND(Y113&gt;基本資料!$B$17,Y113&lt;=基本資料!$C$17),"E","F")))))</f>
        <v>A</v>
      </c>
      <c r="AA113" s="100">
        <v>90</v>
      </c>
      <c r="AB113">
        <f t="shared" si="17"/>
        <v>-90</v>
      </c>
      <c r="AC113" s="90" t="str">
        <f>IF(AB113&gt;=基本資料!$B$27,"A",IF(AND(AB113&gt;=基本資料!$B$28,AB113&lt;基本資料!$C$28),"B",IF(AND(AB113&gt;=基本資料!$B$29,AB113&lt;基本資料!$C$29),"C",IF(AND(AB113&gt;=基本資料!$B$30,AB113&lt;基本資料!$C$30),"D",IF(AND(AB113&gt;=基本資料!$B$31,AB113&lt;基本資料!$C$31),"E","F")))))</f>
        <v>F</v>
      </c>
    </row>
    <row r="114" spans="1:29" ht="16.5" customHeight="1" x14ac:dyDescent="0.25">
      <c r="A114" s="119" t="s">
        <v>400</v>
      </c>
      <c r="B114" s="119" t="s">
        <v>70</v>
      </c>
      <c r="C114" s="120" t="s">
        <v>407</v>
      </c>
      <c r="D114" s="63" t="s">
        <v>408</v>
      </c>
      <c r="E114" s="122">
        <v>120.97</v>
      </c>
      <c r="F114" s="122">
        <v>23.203109999999999</v>
      </c>
      <c r="G114" s="124" t="s">
        <v>409</v>
      </c>
      <c r="H114" s="117" t="s">
        <v>410</v>
      </c>
      <c r="I114" s="118">
        <v>5.6100000000000136</v>
      </c>
      <c r="J114" s="3" t="s">
        <v>55</v>
      </c>
      <c r="K114" s="3">
        <v>2</v>
      </c>
      <c r="L114" s="3"/>
      <c r="M114" s="3">
        <f>N114*基本資料!$A$24+O114*基本資料!$B$24+P114*基本資料!$C$24+Q114*基本資料!$D$24+R114*基本資料!$E$24+S114*基本資料!$F$24</f>
        <v>1589.9</v>
      </c>
      <c r="N114" s="10">
        <v>1094</v>
      </c>
      <c r="O114" s="3">
        <v>6</v>
      </c>
      <c r="P114" s="3">
        <v>175</v>
      </c>
      <c r="Q114" s="3">
        <v>2</v>
      </c>
      <c r="R114" s="3">
        <v>57</v>
      </c>
      <c r="S114" s="3">
        <v>79</v>
      </c>
      <c r="T114" s="3">
        <v>129.6</v>
      </c>
      <c r="U114" s="3" t="s">
        <v>124</v>
      </c>
      <c r="V114" s="90"/>
      <c r="W114" s="3"/>
      <c r="X114" s="3">
        <f t="shared" si="20"/>
        <v>4200</v>
      </c>
      <c r="Y114" s="11">
        <f t="shared" si="21"/>
        <v>3.0857142857142857E-2</v>
      </c>
      <c r="Z114" s="90" t="str">
        <f>IF(AND(Y114&gt;基本資料!$B$13,Y114&lt;=基本資料!$C$13),"A",IF(AND(Y114&gt;基本資料!$B$14,Y114&lt;=基本資料!$C$14),"B",IF(AND(Y114&gt;基本資料!$B$15,Y114&lt;=基本資料!$C$15),"C",IF(AND(Y114&gt;基本資料!$B$16,Y114&lt;=基本資料!$C$16),"D",IF(AND(Y114&gt;基本資料!$B$17,Y114&lt;=基本資料!$C$17),"E","F")))))</f>
        <v>A</v>
      </c>
      <c r="AA114" s="100">
        <v>90</v>
      </c>
      <c r="AB114">
        <f t="shared" si="17"/>
        <v>-90</v>
      </c>
      <c r="AC114" s="90" t="str">
        <f>IF(AB114&gt;=基本資料!$B$27,"A",IF(AND(AB114&gt;=基本資料!$B$28,AB114&lt;基本資料!$C$28),"B",IF(AND(AB114&gt;=基本資料!$B$29,AB114&lt;基本資料!$C$29),"C",IF(AND(AB114&gt;=基本資料!$B$30,AB114&lt;基本資料!$C$30),"D",IF(AND(AB114&gt;=基本資料!$B$31,AB114&lt;基本資料!$C$31),"E","F")))))</f>
        <v>F</v>
      </c>
    </row>
    <row r="115" spans="1:29" ht="16.5" customHeight="1" x14ac:dyDescent="0.25">
      <c r="A115" s="119"/>
      <c r="B115" s="119" t="s">
        <v>70</v>
      </c>
      <c r="C115" s="121"/>
      <c r="D115" s="63" t="s">
        <v>411</v>
      </c>
      <c r="E115" s="123"/>
      <c r="F115" s="123"/>
      <c r="G115" s="124"/>
      <c r="H115" s="117"/>
      <c r="I115" s="118"/>
      <c r="J115" s="3" t="s">
        <v>58</v>
      </c>
      <c r="K115" s="3">
        <v>2</v>
      </c>
      <c r="L115" s="3"/>
      <c r="M115" s="3">
        <f>N115*基本資料!$A$24+O115*基本資料!$B$24+P115*基本資料!$C$24+Q115*基本資料!$D$24+R115*基本資料!$E$24+S115*基本資料!$F$24</f>
        <v>1606.1</v>
      </c>
      <c r="N115" s="10">
        <v>1166</v>
      </c>
      <c r="O115" s="3">
        <v>9</v>
      </c>
      <c r="P115" s="3">
        <v>134</v>
      </c>
      <c r="Q115" s="3">
        <v>4</v>
      </c>
      <c r="R115" s="3">
        <v>62</v>
      </c>
      <c r="S115" s="3">
        <v>46</v>
      </c>
      <c r="T115" s="3">
        <v>142.80000000000001</v>
      </c>
      <c r="U115" s="3" t="s">
        <v>267</v>
      </c>
      <c r="V115" s="90"/>
      <c r="W115" s="3"/>
      <c r="X115" s="3">
        <f t="shared" si="20"/>
        <v>4200</v>
      </c>
      <c r="Y115" s="11">
        <f t="shared" si="21"/>
        <v>3.4000000000000002E-2</v>
      </c>
      <c r="Z115" s="90" t="str">
        <f>IF(AND(Y115&gt;基本資料!$B$13,Y115&lt;=基本資料!$C$13),"A",IF(AND(Y115&gt;基本資料!$B$14,Y115&lt;=基本資料!$C$14),"B",IF(AND(Y115&gt;基本資料!$B$15,Y115&lt;=基本資料!$C$15),"C",IF(AND(Y115&gt;基本資料!$B$16,Y115&lt;=基本資料!$C$16),"D",IF(AND(Y115&gt;基本資料!$B$17,Y115&lt;=基本資料!$C$17),"E","F")))))</f>
        <v>A</v>
      </c>
      <c r="AA115" s="100">
        <v>90</v>
      </c>
      <c r="AB115">
        <f t="shared" si="17"/>
        <v>-90</v>
      </c>
      <c r="AC115" s="90" t="str">
        <f>IF(AB115&gt;=基本資料!$B$27,"A",IF(AND(AB115&gt;=基本資料!$B$28,AB115&lt;基本資料!$C$28),"B",IF(AND(AB115&gt;=基本資料!$B$29,AB115&lt;基本資料!$C$29),"C",IF(AND(AB115&gt;=基本資料!$B$30,AB115&lt;基本資料!$C$30),"D",IF(AND(AB115&gt;=基本資料!$B$31,AB115&lt;基本資料!$C$31),"E","F")))))</f>
        <v>F</v>
      </c>
    </row>
    <row r="116" spans="1:29" ht="16.5" customHeight="1" x14ac:dyDescent="0.25">
      <c r="A116" s="119" t="s">
        <v>400</v>
      </c>
      <c r="B116" s="119" t="s">
        <v>70</v>
      </c>
      <c r="C116" s="120" t="s">
        <v>412</v>
      </c>
      <c r="D116" s="63" t="s">
        <v>413</v>
      </c>
      <c r="E116" s="122">
        <v>120.09211000000001</v>
      </c>
      <c r="F116" s="122">
        <v>23.17529</v>
      </c>
      <c r="G116" s="124" t="s">
        <v>414</v>
      </c>
      <c r="H116" s="117" t="s">
        <v>415</v>
      </c>
      <c r="I116" s="118">
        <v>1.7900000000000205</v>
      </c>
      <c r="J116" s="3" t="s">
        <v>55</v>
      </c>
      <c r="K116" s="3">
        <v>2</v>
      </c>
      <c r="L116" s="3"/>
      <c r="M116" s="3">
        <f>N116*基本資料!$A$24+O116*基本資料!$B$24+P116*基本資料!$C$24+Q116*基本資料!$D$24+R116*基本資料!$E$24+S116*基本資料!$F$24</f>
        <v>1877.7</v>
      </c>
      <c r="N116" s="10">
        <v>1485</v>
      </c>
      <c r="O116" s="3">
        <v>9</v>
      </c>
      <c r="P116" s="3">
        <v>166</v>
      </c>
      <c r="Q116" s="3">
        <v>0</v>
      </c>
      <c r="R116" s="3">
        <v>35</v>
      </c>
      <c r="S116" s="3">
        <v>42</v>
      </c>
      <c r="T116" s="3">
        <v>161.4</v>
      </c>
      <c r="U116" s="3" t="s">
        <v>267</v>
      </c>
      <c r="V116" s="90"/>
      <c r="W116" s="3"/>
      <c r="X116" s="3">
        <f t="shared" si="20"/>
        <v>4200</v>
      </c>
      <c r="Y116" s="11">
        <f t="shared" si="21"/>
        <v>3.842857142857143E-2</v>
      </c>
      <c r="Z116" s="90" t="str">
        <f>IF(AND(Y116&gt;基本資料!$B$13,Y116&lt;=基本資料!$C$13),"A",IF(AND(Y116&gt;基本資料!$B$14,Y116&lt;=基本資料!$C$14),"B",IF(AND(Y116&gt;基本資料!$B$15,Y116&lt;=基本資料!$C$15),"C",IF(AND(Y116&gt;基本資料!$B$16,Y116&lt;=基本資料!$C$16),"D",IF(AND(Y116&gt;基本資料!$B$17,Y116&lt;=基本資料!$C$17),"E","F")))))</f>
        <v>A</v>
      </c>
      <c r="AA116" s="100">
        <v>90</v>
      </c>
      <c r="AB116">
        <f t="shared" si="17"/>
        <v>-90</v>
      </c>
      <c r="AC116" s="90" t="str">
        <f>IF(AB116&gt;=基本資料!$B$27,"A",IF(AND(AB116&gt;=基本資料!$B$28,AB116&lt;基本資料!$C$28),"B",IF(AND(AB116&gt;=基本資料!$B$29,AB116&lt;基本資料!$C$29),"C",IF(AND(AB116&gt;=基本資料!$B$30,AB116&lt;基本資料!$C$30),"D",IF(AND(AB116&gt;=基本資料!$B$31,AB116&lt;基本資料!$C$31),"E","F")))))</f>
        <v>F</v>
      </c>
    </row>
    <row r="117" spans="1:29" ht="16.5" customHeight="1" x14ac:dyDescent="0.25">
      <c r="A117" s="119"/>
      <c r="B117" s="119" t="s">
        <v>70</v>
      </c>
      <c r="C117" s="121"/>
      <c r="D117" s="63" t="s">
        <v>416</v>
      </c>
      <c r="E117" s="123"/>
      <c r="F117" s="123"/>
      <c r="G117" s="124"/>
      <c r="H117" s="117"/>
      <c r="I117" s="118"/>
      <c r="J117" s="3" t="s">
        <v>58</v>
      </c>
      <c r="K117" s="3">
        <v>2</v>
      </c>
      <c r="L117" s="3"/>
      <c r="M117" s="3">
        <f>N117*基本資料!$A$24+O117*基本資料!$B$24+P117*基本資料!$C$24+Q117*基本資料!$D$24+R117*基本資料!$E$24+S117*基本資料!$F$24</f>
        <v>1785.5</v>
      </c>
      <c r="N117" s="10">
        <v>1445</v>
      </c>
      <c r="O117" s="3">
        <v>7</v>
      </c>
      <c r="P117" s="3">
        <v>136</v>
      </c>
      <c r="Q117" s="3">
        <v>0</v>
      </c>
      <c r="R117" s="3">
        <v>29</v>
      </c>
      <c r="S117" s="3">
        <v>65</v>
      </c>
      <c r="T117" s="3">
        <v>135.1</v>
      </c>
      <c r="U117" s="3" t="s">
        <v>152</v>
      </c>
      <c r="V117" s="90"/>
      <c r="W117" s="3"/>
      <c r="X117" s="3">
        <f t="shared" si="20"/>
        <v>4200</v>
      </c>
      <c r="Y117" s="11">
        <f t="shared" si="21"/>
        <v>3.2166666666666663E-2</v>
      </c>
      <c r="Z117" s="90" t="str">
        <f>IF(AND(Y117&gt;基本資料!$B$13,Y117&lt;=基本資料!$C$13),"A",IF(AND(Y117&gt;基本資料!$B$14,Y117&lt;=基本資料!$C$14),"B",IF(AND(Y117&gt;基本資料!$B$15,Y117&lt;=基本資料!$C$15),"C",IF(AND(Y117&gt;基本資料!$B$16,Y117&lt;=基本資料!$C$16),"D",IF(AND(Y117&gt;基本資料!$B$17,Y117&lt;=基本資料!$C$17),"E","F")))))</f>
        <v>A</v>
      </c>
      <c r="AA117" s="100">
        <v>90</v>
      </c>
      <c r="AB117">
        <f t="shared" si="17"/>
        <v>-90</v>
      </c>
      <c r="AC117" s="90" t="str">
        <f>IF(AB117&gt;=基本資料!$B$27,"A",IF(AND(AB117&gt;=基本資料!$B$28,AB117&lt;基本資料!$C$28),"B",IF(AND(AB117&gt;=基本資料!$B$29,AB117&lt;基本資料!$C$29),"C",IF(AND(AB117&gt;=基本資料!$B$30,AB117&lt;基本資料!$C$30),"D",IF(AND(AB117&gt;=基本資料!$B$31,AB117&lt;基本資料!$C$31),"E","F")))))</f>
        <v>F</v>
      </c>
    </row>
    <row r="118" spans="1:29" ht="16.5" customHeight="1" x14ac:dyDescent="0.25">
      <c r="A118" s="119" t="s">
        <v>400</v>
      </c>
      <c r="B118" s="119" t="s">
        <v>70</v>
      </c>
      <c r="C118" s="120" t="s">
        <v>417</v>
      </c>
      <c r="D118" s="63" t="s">
        <v>418</v>
      </c>
      <c r="E118" s="122">
        <v>120.08631</v>
      </c>
      <c r="F118" s="122">
        <v>23.102830000000001</v>
      </c>
      <c r="G118" s="124" t="s">
        <v>419</v>
      </c>
      <c r="H118" s="117" t="s">
        <v>420</v>
      </c>
      <c r="I118" s="118">
        <v>8.0999999999999659</v>
      </c>
      <c r="J118" s="3" t="s">
        <v>55</v>
      </c>
      <c r="K118" s="3">
        <v>2</v>
      </c>
      <c r="L118" s="3"/>
      <c r="M118" s="3">
        <f>N118*基本資料!$A$24+O118*基本資料!$B$24+P118*基本資料!$C$24+Q118*基本資料!$D$24+R118*基本資料!$E$24+S118*基本資料!$F$24</f>
        <v>1382.5</v>
      </c>
      <c r="N118" s="10">
        <v>1063</v>
      </c>
      <c r="O118" s="3">
        <v>7</v>
      </c>
      <c r="P118" s="3">
        <v>164</v>
      </c>
      <c r="Q118" s="3">
        <v>0</v>
      </c>
      <c r="R118" s="3">
        <v>13</v>
      </c>
      <c r="S118" s="3">
        <v>40</v>
      </c>
      <c r="T118" s="3">
        <v>105.7</v>
      </c>
      <c r="U118" s="3" t="s">
        <v>280</v>
      </c>
      <c r="V118" s="90"/>
      <c r="W118" s="3"/>
      <c r="X118" s="3">
        <f t="shared" si="20"/>
        <v>4200</v>
      </c>
      <c r="Y118" s="11">
        <f t="shared" si="21"/>
        <v>2.5166666666666667E-2</v>
      </c>
      <c r="Z118" s="90" t="str">
        <f>IF(AND(Y118&gt;基本資料!$B$13,Y118&lt;=基本資料!$C$13),"A",IF(AND(Y118&gt;基本資料!$B$14,Y118&lt;=基本資料!$C$14),"B",IF(AND(Y118&gt;基本資料!$B$15,Y118&lt;=基本資料!$C$15),"C",IF(AND(Y118&gt;基本資料!$B$16,Y118&lt;=基本資料!$C$16),"D",IF(AND(Y118&gt;基本資料!$B$17,Y118&lt;=基本資料!$C$17),"E","F")))))</f>
        <v>A</v>
      </c>
      <c r="AA118" s="100">
        <v>90</v>
      </c>
      <c r="AB118">
        <f t="shared" si="17"/>
        <v>-90</v>
      </c>
      <c r="AC118" s="90" t="str">
        <f>IF(AB118&gt;=基本資料!$B$27,"A",IF(AND(AB118&gt;=基本資料!$B$28,AB118&lt;基本資料!$C$28),"B",IF(AND(AB118&gt;=基本資料!$B$29,AB118&lt;基本資料!$C$29),"C",IF(AND(AB118&gt;=基本資料!$B$30,AB118&lt;基本資料!$C$30),"D",IF(AND(AB118&gt;=基本資料!$B$31,AB118&lt;基本資料!$C$31),"E","F")))))</f>
        <v>F</v>
      </c>
    </row>
    <row r="119" spans="1:29" ht="16.5" customHeight="1" x14ac:dyDescent="0.25">
      <c r="A119" s="119"/>
      <c r="B119" s="119" t="s">
        <v>70</v>
      </c>
      <c r="C119" s="121"/>
      <c r="D119" s="63" t="s">
        <v>421</v>
      </c>
      <c r="E119" s="123"/>
      <c r="F119" s="123"/>
      <c r="G119" s="124"/>
      <c r="H119" s="117"/>
      <c r="I119" s="118"/>
      <c r="J119" s="3" t="s">
        <v>58</v>
      </c>
      <c r="K119" s="3">
        <v>2</v>
      </c>
      <c r="L119" s="3"/>
      <c r="M119" s="3">
        <f>N119*基本資料!$A$24+O119*基本資料!$B$24+P119*基本資料!$C$24+Q119*基本資料!$D$24+R119*基本資料!$E$24+S119*基本資料!$F$24</f>
        <v>1428</v>
      </c>
      <c r="N119" s="10">
        <v>1149</v>
      </c>
      <c r="O119" s="3">
        <v>6</v>
      </c>
      <c r="P119" s="3">
        <v>134</v>
      </c>
      <c r="Q119" s="3">
        <v>0</v>
      </c>
      <c r="R119" s="3">
        <v>17</v>
      </c>
      <c r="S119" s="3">
        <v>30</v>
      </c>
      <c r="T119" s="3">
        <v>140.80000000000001</v>
      </c>
      <c r="U119" s="3" t="s">
        <v>267</v>
      </c>
      <c r="V119" s="90"/>
      <c r="W119" s="3"/>
      <c r="X119" s="3">
        <f t="shared" si="20"/>
        <v>4200</v>
      </c>
      <c r="Y119" s="11">
        <f t="shared" si="21"/>
        <v>3.3523809523809525E-2</v>
      </c>
      <c r="Z119" s="90" t="str">
        <f>IF(AND(Y119&gt;基本資料!$B$13,Y119&lt;=基本資料!$C$13),"A",IF(AND(Y119&gt;基本資料!$B$14,Y119&lt;=基本資料!$C$14),"B",IF(AND(Y119&gt;基本資料!$B$15,Y119&lt;=基本資料!$C$15),"C",IF(AND(Y119&gt;基本資料!$B$16,Y119&lt;=基本資料!$C$16),"D",IF(AND(Y119&gt;基本資料!$B$17,Y119&lt;=基本資料!$C$17),"E","F")))))</f>
        <v>A</v>
      </c>
      <c r="AA119" s="100">
        <v>90</v>
      </c>
      <c r="AB119">
        <f t="shared" si="17"/>
        <v>-90</v>
      </c>
      <c r="AC119" s="90" t="str">
        <f>IF(AB119&gt;=基本資料!$B$27,"A",IF(AND(AB119&gt;=基本資料!$B$28,AB119&lt;基本資料!$C$28),"B",IF(AND(AB119&gt;=基本資料!$B$29,AB119&lt;基本資料!$C$29),"C",IF(AND(AB119&gt;=基本資料!$B$30,AB119&lt;基本資料!$C$30),"D",IF(AND(AB119&gt;=基本資料!$B$31,AB119&lt;基本資料!$C$31),"E","F")))))</f>
        <v>F</v>
      </c>
    </row>
    <row r="120" spans="1:29" ht="16.5" customHeight="1" x14ac:dyDescent="0.25">
      <c r="A120" s="21"/>
      <c r="B120" s="22"/>
      <c r="C120" s="23"/>
      <c r="D120" s="24"/>
      <c r="F120" s="25"/>
      <c r="G120" s="26"/>
      <c r="H120" s="27"/>
      <c r="I120" s="28"/>
      <c r="J120" s="29"/>
      <c r="K120" s="29"/>
      <c r="L120" s="29"/>
      <c r="M120" s="30"/>
      <c r="N120" s="30"/>
      <c r="O120" s="29"/>
      <c r="P120" s="29"/>
      <c r="Q120" s="29"/>
      <c r="R120" s="29"/>
      <c r="S120" s="29"/>
      <c r="T120" s="29"/>
      <c r="U120" s="29"/>
      <c r="V120" s="99"/>
      <c r="W120" s="29"/>
      <c r="X120" s="29"/>
      <c r="Y120" s="31"/>
      <c r="Z120" s="29"/>
      <c r="AA120" s="101"/>
      <c r="AC120" s="29"/>
    </row>
    <row r="121" spans="1:29" ht="16.5" customHeight="1" x14ac:dyDescent="0.25">
      <c r="A121" s="21"/>
      <c r="B121" s="22"/>
      <c r="C121" s="23"/>
      <c r="D121" s="24"/>
      <c r="F121" s="25"/>
      <c r="G121" s="26"/>
      <c r="H121" s="27"/>
      <c r="I121" s="28"/>
      <c r="J121" s="29"/>
      <c r="K121" s="29"/>
      <c r="L121" s="29"/>
      <c r="M121" s="30">
        <f>AVERAGE(M92:M119,M4:M89)</f>
        <v>8995.6921052631551</v>
      </c>
      <c r="N121" s="32"/>
      <c r="O121" s="32"/>
      <c r="P121" s="32"/>
      <c r="Q121" s="32"/>
      <c r="R121" s="32"/>
      <c r="S121" s="32"/>
      <c r="T121" s="32"/>
      <c r="U121" s="29"/>
      <c r="V121" s="99"/>
      <c r="W121" s="29"/>
      <c r="X121" s="29"/>
      <c r="Y121" s="31"/>
      <c r="Z121" s="29"/>
      <c r="AA121" s="101"/>
      <c r="AC121" s="29"/>
    </row>
    <row r="122" spans="1:29" ht="15.75" customHeight="1" x14ac:dyDescent="0.25">
      <c r="N122" s="32"/>
      <c r="O122" s="32"/>
      <c r="P122" s="32"/>
      <c r="Q122" s="32"/>
      <c r="R122" s="32"/>
      <c r="S122" s="32"/>
      <c r="T122" s="32"/>
      <c r="V122" s="99"/>
      <c r="AA122" s="101"/>
    </row>
    <row r="123" spans="1:29" ht="16.5" customHeight="1" x14ac:dyDescent="0.25">
      <c r="M123" s="32"/>
      <c r="N123" s="32"/>
      <c r="O123" s="32"/>
      <c r="P123" s="32"/>
      <c r="Q123" s="32"/>
      <c r="R123" s="32"/>
      <c r="S123" s="32"/>
      <c r="T123" s="32"/>
      <c r="V123" s="99"/>
      <c r="AA123" s="101"/>
    </row>
    <row r="124" spans="1:29" ht="16.5" customHeight="1" x14ac:dyDescent="0.25">
      <c r="N124" s="32"/>
      <c r="O124" s="32"/>
      <c r="P124" s="32"/>
      <c r="Q124" s="32"/>
      <c r="R124" s="32"/>
      <c r="S124" s="32"/>
      <c r="T124" s="32"/>
      <c r="V124" s="99"/>
      <c r="AA124" s="101"/>
    </row>
    <row r="125" spans="1:29" x14ac:dyDescent="0.25">
      <c r="N125" s="32"/>
      <c r="O125" s="32"/>
      <c r="P125" s="32"/>
      <c r="Q125" s="32"/>
      <c r="R125" s="32"/>
      <c r="S125" s="32"/>
      <c r="T125" s="32"/>
      <c r="V125" s="99"/>
      <c r="AA125" s="101"/>
    </row>
    <row r="126" spans="1:29" x14ac:dyDescent="0.25">
      <c r="N126" s="32"/>
      <c r="O126" s="32"/>
      <c r="P126" s="32"/>
      <c r="Q126" s="32"/>
      <c r="R126" s="32"/>
      <c r="S126" s="32"/>
      <c r="T126" s="32"/>
      <c r="V126" s="99"/>
      <c r="AA126" s="101"/>
    </row>
    <row r="127" spans="1:29" x14ac:dyDescent="0.25">
      <c r="N127" s="32"/>
      <c r="O127" s="32"/>
      <c r="P127" s="32"/>
      <c r="Q127" s="32"/>
      <c r="R127" s="32"/>
      <c r="S127" s="32"/>
      <c r="T127" s="32"/>
      <c r="V127" s="99"/>
      <c r="AA127" s="101"/>
    </row>
    <row r="128" spans="1:29" x14ac:dyDescent="0.25">
      <c r="N128" s="32"/>
      <c r="O128" s="32"/>
      <c r="P128" s="32"/>
      <c r="Q128" s="32"/>
      <c r="R128" s="32"/>
      <c r="S128" s="32"/>
      <c r="T128" s="32"/>
      <c r="V128" s="99"/>
      <c r="AA128" s="101"/>
    </row>
    <row r="129" spans="14:27" x14ac:dyDescent="0.25">
      <c r="N129" s="32"/>
      <c r="O129" s="32"/>
      <c r="P129" s="32"/>
      <c r="Q129" s="32"/>
      <c r="R129" s="32"/>
      <c r="S129" s="32"/>
      <c r="T129" s="32"/>
      <c r="V129" s="99"/>
      <c r="AA129" s="101"/>
    </row>
    <row r="130" spans="14:27" x14ac:dyDescent="0.25">
      <c r="N130" s="32"/>
      <c r="O130" s="32"/>
      <c r="P130" s="32"/>
      <c r="Q130" s="32"/>
      <c r="R130" s="32"/>
      <c r="S130" s="32"/>
      <c r="T130" s="32"/>
      <c r="V130" s="99"/>
      <c r="AA130" s="101"/>
    </row>
    <row r="131" spans="14:27" x14ac:dyDescent="0.25">
      <c r="N131" s="32"/>
      <c r="O131" s="32"/>
      <c r="P131" s="32"/>
      <c r="Q131" s="32"/>
      <c r="R131" s="32"/>
      <c r="S131" s="32"/>
      <c r="T131" s="32"/>
      <c r="V131" s="99"/>
      <c r="AA131" s="101"/>
    </row>
    <row r="132" spans="14:27" x14ac:dyDescent="0.25">
      <c r="N132" s="32"/>
      <c r="O132" s="32"/>
      <c r="P132" s="32"/>
      <c r="Q132" s="32"/>
      <c r="R132" s="32"/>
      <c r="S132" s="32"/>
      <c r="T132" s="32"/>
      <c r="V132" s="99"/>
      <c r="AA132" s="101"/>
    </row>
    <row r="133" spans="14:27" x14ac:dyDescent="0.25">
      <c r="N133" s="32"/>
      <c r="O133" s="32"/>
      <c r="P133" s="32"/>
      <c r="Q133" s="32"/>
      <c r="R133" s="32"/>
      <c r="S133" s="32"/>
      <c r="T133" s="32"/>
      <c r="V133" s="99"/>
      <c r="AA133" s="101"/>
    </row>
    <row r="134" spans="14:27" x14ac:dyDescent="0.25">
      <c r="N134" s="32"/>
      <c r="O134" s="32"/>
      <c r="P134" s="32"/>
      <c r="Q134" s="32"/>
      <c r="R134" s="32"/>
      <c r="S134" s="32"/>
      <c r="T134" s="32"/>
      <c r="V134" s="99"/>
      <c r="AA134" s="101"/>
    </row>
    <row r="135" spans="14:27" x14ac:dyDescent="0.25">
      <c r="N135" s="32"/>
      <c r="O135" s="32"/>
      <c r="P135" s="32"/>
      <c r="Q135" s="32"/>
      <c r="R135" s="32"/>
      <c r="S135" s="32"/>
      <c r="T135" s="32"/>
      <c r="V135" s="99"/>
      <c r="AA135" s="101"/>
    </row>
    <row r="136" spans="14:27" x14ac:dyDescent="0.25">
      <c r="N136" s="32"/>
      <c r="O136" s="32"/>
      <c r="P136" s="32"/>
      <c r="Q136" s="32"/>
      <c r="R136" s="32"/>
      <c r="S136" s="32"/>
      <c r="T136" s="32"/>
      <c r="V136" s="99"/>
    </row>
    <row r="137" spans="14:27" x14ac:dyDescent="0.25">
      <c r="N137" s="32"/>
      <c r="O137" s="32"/>
      <c r="P137" s="32"/>
      <c r="Q137" s="32"/>
      <c r="R137" s="32"/>
      <c r="S137" s="32"/>
      <c r="T137" s="32"/>
      <c r="V137" s="99"/>
    </row>
    <row r="138" spans="14:27" x14ac:dyDescent="0.25">
      <c r="N138" s="32"/>
      <c r="O138" s="32"/>
      <c r="P138" s="32"/>
      <c r="Q138" s="32"/>
      <c r="R138" s="32"/>
      <c r="S138" s="32"/>
      <c r="T138" s="32"/>
      <c r="V138" s="99"/>
    </row>
    <row r="139" spans="14:27" x14ac:dyDescent="0.25">
      <c r="N139" s="32"/>
      <c r="O139" s="32"/>
      <c r="P139" s="32"/>
      <c r="Q139" s="32"/>
      <c r="R139" s="32"/>
      <c r="S139" s="32"/>
      <c r="T139" s="32"/>
      <c r="V139" s="99"/>
    </row>
    <row r="140" spans="14:27" x14ac:dyDescent="0.25">
      <c r="N140" s="32"/>
      <c r="O140" s="32"/>
      <c r="P140" s="32"/>
      <c r="Q140" s="32"/>
      <c r="R140" s="32"/>
      <c r="S140" s="32"/>
      <c r="T140" s="32"/>
      <c r="V140" s="99"/>
    </row>
    <row r="141" spans="14:27" x14ac:dyDescent="0.25">
      <c r="N141" s="32"/>
      <c r="O141" s="32"/>
      <c r="P141" s="32"/>
      <c r="Q141" s="32"/>
      <c r="R141" s="32"/>
      <c r="S141" s="32"/>
      <c r="T141" s="32"/>
      <c r="V141" s="99"/>
    </row>
    <row r="142" spans="14:27" x14ac:dyDescent="0.25">
      <c r="N142" s="32"/>
      <c r="O142" s="32"/>
      <c r="P142" s="32"/>
      <c r="Q142" s="32"/>
      <c r="R142" s="32"/>
      <c r="S142" s="32"/>
      <c r="T142" s="32"/>
      <c r="V142" s="99"/>
    </row>
    <row r="143" spans="14:27" x14ac:dyDescent="0.25">
      <c r="N143" s="32"/>
      <c r="O143" s="32"/>
      <c r="P143" s="32"/>
      <c r="Q143" s="32"/>
      <c r="R143" s="32"/>
      <c r="S143" s="32"/>
      <c r="T143" s="32"/>
      <c r="V143" s="99"/>
    </row>
    <row r="144" spans="14:27" x14ac:dyDescent="0.25">
      <c r="N144" s="32"/>
      <c r="O144" s="32"/>
      <c r="P144" s="32"/>
      <c r="Q144" s="32"/>
      <c r="R144" s="32"/>
      <c r="S144" s="32"/>
      <c r="T144" s="32"/>
      <c r="V144" s="99"/>
    </row>
    <row r="145" spans="14:22" x14ac:dyDescent="0.25">
      <c r="N145" s="32"/>
      <c r="O145" s="32"/>
      <c r="P145" s="32"/>
      <c r="Q145" s="32"/>
      <c r="R145" s="32"/>
      <c r="S145" s="32"/>
      <c r="T145" s="32"/>
      <c r="V145" s="99"/>
    </row>
    <row r="146" spans="14:22" x14ac:dyDescent="0.25">
      <c r="N146" s="32"/>
      <c r="O146" s="32"/>
      <c r="P146" s="32"/>
      <c r="Q146" s="32"/>
      <c r="R146" s="32"/>
      <c r="S146" s="32"/>
      <c r="T146" s="32"/>
      <c r="V146" s="99"/>
    </row>
    <row r="147" spans="14:22" x14ac:dyDescent="0.25">
      <c r="N147" s="32"/>
      <c r="O147" s="32"/>
      <c r="P147" s="32"/>
      <c r="Q147" s="32"/>
      <c r="R147" s="32"/>
      <c r="S147" s="32"/>
      <c r="T147" s="32"/>
      <c r="V147" s="99"/>
    </row>
    <row r="148" spans="14:22" x14ac:dyDescent="0.25">
      <c r="N148" s="32"/>
      <c r="O148" s="32"/>
      <c r="P148" s="32"/>
      <c r="Q148" s="32"/>
      <c r="R148" s="32"/>
      <c r="S148" s="32"/>
      <c r="T148" s="32"/>
      <c r="V148" s="99"/>
    </row>
    <row r="149" spans="14:22" x14ac:dyDescent="0.25">
      <c r="N149" s="32"/>
      <c r="O149" s="32"/>
      <c r="P149" s="32"/>
      <c r="Q149" s="32"/>
      <c r="R149" s="32"/>
      <c r="S149" s="32"/>
      <c r="T149" s="32"/>
      <c r="V149" s="99"/>
    </row>
    <row r="150" spans="14:22" x14ac:dyDescent="0.25">
      <c r="N150" s="32"/>
      <c r="O150" s="32"/>
      <c r="P150" s="32"/>
      <c r="Q150" s="32"/>
      <c r="R150" s="32"/>
      <c r="S150" s="32"/>
      <c r="T150" s="32"/>
      <c r="V150" s="99"/>
    </row>
    <row r="151" spans="14:22" x14ac:dyDescent="0.25">
      <c r="N151" s="32"/>
      <c r="O151" s="32"/>
      <c r="P151" s="32"/>
      <c r="Q151" s="32"/>
      <c r="R151" s="32"/>
      <c r="S151" s="32"/>
      <c r="T151" s="32"/>
      <c r="V151" s="99"/>
    </row>
    <row r="152" spans="14:22" x14ac:dyDescent="0.25">
      <c r="N152" s="32"/>
      <c r="O152" s="32"/>
      <c r="P152" s="32"/>
      <c r="Q152" s="32"/>
      <c r="R152" s="32"/>
      <c r="S152" s="32"/>
      <c r="T152" s="32"/>
      <c r="V152" s="99"/>
    </row>
    <row r="153" spans="14:22" x14ac:dyDescent="0.25">
      <c r="N153" s="32"/>
      <c r="O153" s="32"/>
      <c r="P153" s="32"/>
      <c r="Q153" s="32"/>
      <c r="R153" s="32"/>
      <c r="S153" s="32"/>
      <c r="T153" s="32"/>
      <c r="V153" s="99"/>
    </row>
    <row r="154" spans="14:22" x14ac:dyDescent="0.25">
      <c r="N154" s="32"/>
      <c r="O154" s="32"/>
      <c r="P154" s="32"/>
      <c r="Q154" s="32"/>
      <c r="R154" s="32"/>
      <c r="S154" s="32"/>
      <c r="T154" s="32"/>
      <c r="V154" s="99"/>
    </row>
    <row r="155" spans="14:22" x14ac:dyDescent="0.25">
      <c r="N155" s="32"/>
      <c r="O155" s="32"/>
      <c r="P155" s="32"/>
      <c r="Q155" s="32"/>
      <c r="R155" s="32"/>
      <c r="S155" s="32"/>
      <c r="T155" s="32"/>
      <c r="V155" s="99"/>
    </row>
    <row r="156" spans="14:22" x14ac:dyDescent="0.25">
      <c r="N156" s="32"/>
      <c r="O156" s="32"/>
      <c r="P156" s="32"/>
      <c r="Q156" s="32"/>
      <c r="R156" s="32"/>
      <c r="S156" s="32"/>
      <c r="T156" s="32"/>
      <c r="V156" s="99"/>
    </row>
    <row r="157" spans="14:22" x14ac:dyDescent="0.25">
      <c r="N157" s="32"/>
      <c r="O157" s="32"/>
      <c r="P157" s="32"/>
      <c r="Q157" s="32"/>
      <c r="R157" s="32"/>
      <c r="S157" s="32"/>
      <c r="T157" s="32"/>
      <c r="V157" s="99"/>
    </row>
    <row r="158" spans="14:22" x14ac:dyDescent="0.25">
      <c r="N158" s="32"/>
      <c r="O158" s="32"/>
      <c r="P158" s="32"/>
      <c r="Q158" s="32"/>
      <c r="R158" s="32"/>
      <c r="S158" s="32"/>
      <c r="T158" s="32"/>
      <c r="V158" s="99"/>
    </row>
    <row r="159" spans="14:22" x14ac:dyDescent="0.25">
      <c r="N159" s="32"/>
      <c r="O159" s="32"/>
      <c r="P159" s="32"/>
      <c r="Q159" s="32"/>
      <c r="R159" s="32"/>
      <c r="S159" s="32"/>
      <c r="T159" s="32"/>
      <c r="V159" s="99"/>
    </row>
    <row r="160" spans="14:22" x14ac:dyDescent="0.25">
      <c r="N160" s="32"/>
      <c r="O160" s="32"/>
      <c r="P160" s="32"/>
      <c r="Q160" s="32"/>
      <c r="R160" s="32"/>
      <c r="S160" s="32"/>
      <c r="T160" s="32"/>
      <c r="V160" s="99"/>
    </row>
    <row r="161" spans="14:22" x14ac:dyDescent="0.25">
      <c r="N161" s="32"/>
      <c r="O161" s="32"/>
      <c r="P161" s="32"/>
      <c r="Q161" s="32"/>
      <c r="R161" s="32"/>
      <c r="S161" s="32"/>
      <c r="T161" s="32"/>
      <c r="V161" s="99"/>
    </row>
    <row r="162" spans="14:22" x14ac:dyDescent="0.25">
      <c r="N162" s="32"/>
      <c r="O162" s="32"/>
      <c r="P162" s="32"/>
      <c r="Q162" s="32"/>
      <c r="R162" s="32"/>
      <c r="S162" s="32"/>
      <c r="T162" s="32"/>
      <c r="V162" s="99"/>
    </row>
    <row r="163" spans="14:22" x14ac:dyDescent="0.25">
      <c r="N163" s="32"/>
      <c r="O163" s="32"/>
      <c r="P163" s="32"/>
      <c r="Q163" s="32"/>
      <c r="R163" s="32"/>
      <c r="S163" s="32"/>
      <c r="T163" s="32"/>
      <c r="V163" s="99"/>
    </row>
    <row r="164" spans="14:22" x14ac:dyDescent="0.25">
      <c r="N164" s="32"/>
      <c r="O164" s="32"/>
      <c r="P164" s="32"/>
      <c r="Q164" s="32"/>
      <c r="R164" s="32"/>
      <c r="S164" s="32"/>
      <c r="T164" s="32"/>
      <c r="V164" s="99"/>
    </row>
    <row r="165" spans="14:22" x14ac:dyDescent="0.25">
      <c r="N165" s="32"/>
      <c r="O165" s="32"/>
      <c r="P165" s="32"/>
      <c r="Q165" s="32"/>
      <c r="R165" s="32"/>
      <c r="S165" s="32"/>
      <c r="T165" s="32"/>
      <c r="V165" s="99"/>
    </row>
    <row r="166" spans="14:22" x14ac:dyDescent="0.25">
      <c r="N166" s="32"/>
      <c r="O166" s="32"/>
      <c r="P166" s="32"/>
      <c r="Q166" s="32"/>
      <c r="R166" s="32"/>
      <c r="S166" s="32"/>
      <c r="T166" s="32"/>
      <c r="V166" s="99"/>
    </row>
    <row r="167" spans="14:22" x14ac:dyDescent="0.25">
      <c r="N167" s="32"/>
      <c r="O167" s="32"/>
      <c r="P167" s="32"/>
      <c r="Q167" s="32"/>
      <c r="R167" s="32"/>
      <c r="S167" s="32"/>
      <c r="T167" s="32"/>
      <c r="V167" s="99"/>
    </row>
    <row r="168" spans="14:22" x14ac:dyDescent="0.25">
      <c r="N168" s="32"/>
      <c r="O168" s="32"/>
      <c r="P168" s="32"/>
      <c r="Q168" s="32"/>
      <c r="R168" s="32"/>
      <c r="S168" s="32"/>
      <c r="T168" s="32"/>
      <c r="V168" s="99"/>
    </row>
    <row r="169" spans="14:22" x14ac:dyDescent="0.25">
      <c r="N169" s="32"/>
      <c r="O169" s="32"/>
      <c r="P169" s="32"/>
      <c r="Q169" s="32"/>
      <c r="R169" s="32"/>
      <c r="S169" s="32"/>
      <c r="T169" s="32"/>
      <c r="V169" s="99"/>
    </row>
    <row r="170" spans="14:22" x14ac:dyDescent="0.25">
      <c r="N170" s="32"/>
      <c r="O170" s="32"/>
      <c r="P170" s="32"/>
      <c r="Q170" s="32"/>
      <c r="R170" s="32"/>
      <c r="S170" s="32"/>
      <c r="T170" s="32"/>
      <c r="V170" s="99"/>
    </row>
    <row r="171" spans="14:22" x14ac:dyDescent="0.25">
      <c r="N171" s="32"/>
      <c r="O171" s="32"/>
      <c r="P171" s="32"/>
      <c r="Q171" s="32"/>
      <c r="R171" s="32"/>
      <c r="S171" s="32"/>
      <c r="T171" s="32"/>
      <c r="V171" s="99"/>
    </row>
    <row r="172" spans="14:22" x14ac:dyDescent="0.25">
      <c r="N172" s="32"/>
      <c r="O172" s="32"/>
      <c r="P172" s="32"/>
      <c r="Q172" s="32"/>
      <c r="R172" s="32"/>
      <c r="S172" s="32"/>
      <c r="T172" s="32"/>
      <c r="V172" s="99"/>
    </row>
    <row r="173" spans="14:22" x14ac:dyDescent="0.25">
      <c r="N173" s="32"/>
      <c r="O173" s="32"/>
      <c r="P173" s="32"/>
      <c r="Q173" s="32"/>
      <c r="R173" s="32"/>
      <c r="S173" s="32"/>
      <c r="T173" s="32"/>
      <c r="V173" s="99"/>
    </row>
    <row r="174" spans="14:22" x14ac:dyDescent="0.25">
      <c r="N174" s="32"/>
      <c r="O174" s="32"/>
      <c r="P174" s="32"/>
      <c r="Q174" s="32"/>
      <c r="R174" s="32"/>
      <c r="S174" s="32"/>
      <c r="T174" s="32"/>
      <c r="V174" s="99"/>
    </row>
    <row r="175" spans="14:22" x14ac:dyDescent="0.25">
      <c r="N175" s="32"/>
      <c r="O175" s="32"/>
      <c r="P175" s="32"/>
      <c r="Q175" s="32"/>
      <c r="R175" s="32"/>
      <c r="S175" s="32"/>
      <c r="T175" s="32"/>
      <c r="V175" s="99"/>
    </row>
    <row r="176" spans="14:22" x14ac:dyDescent="0.25">
      <c r="N176" s="32"/>
      <c r="O176" s="32"/>
      <c r="P176" s="32"/>
      <c r="Q176" s="32"/>
      <c r="R176" s="32"/>
      <c r="S176" s="32"/>
      <c r="T176" s="32"/>
      <c r="V176" s="99"/>
    </row>
    <row r="177" spans="14:22" x14ac:dyDescent="0.25">
      <c r="N177" s="32"/>
      <c r="O177" s="32"/>
      <c r="P177" s="32"/>
      <c r="Q177" s="32"/>
      <c r="R177" s="32"/>
      <c r="S177" s="32"/>
      <c r="T177" s="32"/>
      <c r="V177" s="99"/>
    </row>
    <row r="178" spans="14:22" x14ac:dyDescent="0.25">
      <c r="N178" s="32"/>
      <c r="O178" s="32"/>
      <c r="P178" s="32"/>
      <c r="Q178" s="32"/>
      <c r="R178" s="32"/>
      <c r="S178" s="32"/>
      <c r="T178" s="32"/>
      <c r="V178" s="99"/>
    </row>
    <row r="179" spans="14:22" x14ac:dyDescent="0.25">
      <c r="N179" s="32"/>
      <c r="O179" s="32"/>
      <c r="P179" s="32"/>
      <c r="Q179" s="32"/>
      <c r="R179" s="32"/>
      <c r="S179" s="32"/>
      <c r="T179" s="32"/>
      <c r="V179" s="99"/>
    </row>
    <row r="180" spans="14:22" x14ac:dyDescent="0.25">
      <c r="N180" s="32"/>
      <c r="O180" s="32"/>
      <c r="P180" s="32"/>
      <c r="Q180" s="32"/>
      <c r="R180" s="32"/>
      <c r="S180" s="32"/>
      <c r="T180" s="32"/>
      <c r="V180" s="99"/>
    </row>
    <row r="181" spans="14:22" x14ac:dyDescent="0.25">
      <c r="N181" s="32"/>
      <c r="O181" s="32"/>
      <c r="P181" s="32"/>
      <c r="Q181" s="32"/>
      <c r="R181" s="32"/>
      <c r="S181" s="32"/>
      <c r="T181" s="32"/>
      <c r="V181" s="99"/>
    </row>
    <row r="182" spans="14:22" x14ac:dyDescent="0.25">
      <c r="N182" s="32"/>
      <c r="O182" s="32"/>
      <c r="P182" s="32"/>
      <c r="Q182" s="32"/>
      <c r="R182" s="32"/>
      <c r="S182" s="32"/>
      <c r="T182" s="32"/>
      <c r="V182" s="99"/>
    </row>
    <row r="183" spans="14:22" x14ac:dyDescent="0.25">
      <c r="N183" s="32"/>
      <c r="O183" s="32"/>
      <c r="P183" s="32"/>
      <c r="Q183" s="32"/>
      <c r="R183" s="32"/>
      <c r="S183" s="32"/>
      <c r="T183" s="32"/>
      <c r="V183" s="99"/>
    </row>
    <row r="184" spans="14:22" x14ac:dyDescent="0.25">
      <c r="N184" s="32"/>
      <c r="O184" s="32"/>
      <c r="P184" s="32"/>
      <c r="Q184" s="32"/>
      <c r="R184" s="32"/>
      <c r="S184" s="32"/>
      <c r="T184" s="32"/>
      <c r="V184" s="99"/>
    </row>
    <row r="185" spans="14:22" x14ac:dyDescent="0.25">
      <c r="N185" s="32"/>
      <c r="O185" s="32"/>
      <c r="P185" s="32"/>
      <c r="Q185" s="32"/>
      <c r="R185" s="32"/>
      <c r="S185" s="32"/>
      <c r="T185" s="32"/>
      <c r="V185" s="99"/>
    </row>
    <row r="186" spans="14:22" x14ac:dyDescent="0.25">
      <c r="N186" s="32"/>
      <c r="O186" s="32"/>
      <c r="P186" s="32"/>
      <c r="Q186" s="32"/>
      <c r="R186" s="32"/>
      <c r="S186" s="32"/>
      <c r="T186" s="32"/>
      <c r="V186" s="99"/>
    </row>
    <row r="187" spans="14:22" x14ac:dyDescent="0.25">
      <c r="N187" s="32"/>
      <c r="O187" s="32"/>
      <c r="P187" s="32"/>
      <c r="Q187" s="32"/>
      <c r="R187" s="32"/>
      <c r="S187" s="32"/>
      <c r="T187" s="32"/>
      <c r="V187" s="99"/>
    </row>
    <row r="188" spans="14:22" x14ac:dyDescent="0.25">
      <c r="N188" s="32"/>
      <c r="O188" s="32"/>
      <c r="P188" s="32"/>
      <c r="Q188" s="32"/>
      <c r="R188" s="32"/>
      <c r="S188" s="32"/>
      <c r="T188" s="32"/>
      <c r="V188" s="99"/>
    </row>
    <row r="189" spans="14:22" x14ac:dyDescent="0.25">
      <c r="N189" s="32"/>
      <c r="O189" s="32"/>
      <c r="P189" s="32"/>
      <c r="Q189" s="32"/>
      <c r="R189" s="32"/>
      <c r="S189" s="32"/>
      <c r="T189" s="32"/>
      <c r="V189" s="99"/>
    </row>
    <row r="190" spans="14:22" x14ac:dyDescent="0.25">
      <c r="N190" s="32"/>
      <c r="O190" s="32"/>
      <c r="P190" s="32"/>
      <c r="Q190" s="32"/>
      <c r="R190" s="32"/>
      <c r="S190" s="32"/>
      <c r="T190" s="32"/>
      <c r="V190" s="99"/>
    </row>
    <row r="191" spans="14:22" x14ac:dyDescent="0.25">
      <c r="N191" s="32"/>
      <c r="O191" s="32"/>
      <c r="P191" s="32"/>
      <c r="Q191" s="32"/>
      <c r="R191" s="32"/>
      <c r="S191" s="32"/>
      <c r="T191" s="32"/>
      <c r="V191" s="99"/>
    </row>
    <row r="192" spans="14:22" x14ac:dyDescent="0.25">
      <c r="N192" s="32"/>
      <c r="O192" s="32"/>
      <c r="P192" s="32"/>
      <c r="Q192" s="32"/>
      <c r="R192" s="32"/>
      <c r="S192" s="32"/>
      <c r="T192" s="32"/>
      <c r="V192" s="99"/>
    </row>
    <row r="193" spans="14:22" x14ac:dyDescent="0.25">
      <c r="N193" s="32"/>
      <c r="O193" s="32"/>
      <c r="P193" s="32"/>
      <c r="Q193" s="32"/>
      <c r="R193" s="32"/>
      <c r="S193" s="32"/>
      <c r="T193" s="32"/>
      <c r="V193" s="99"/>
    </row>
    <row r="194" spans="14:22" x14ac:dyDescent="0.25">
      <c r="N194" s="32"/>
      <c r="O194" s="32"/>
      <c r="P194" s="32"/>
      <c r="Q194" s="32"/>
      <c r="R194" s="32"/>
      <c r="S194" s="32"/>
      <c r="T194" s="32"/>
      <c r="V194" s="99"/>
    </row>
    <row r="195" spans="14:22" x14ac:dyDescent="0.25">
      <c r="N195" s="32"/>
      <c r="O195" s="32"/>
      <c r="P195" s="32"/>
      <c r="Q195" s="32"/>
      <c r="R195" s="32"/>
      <c r="S195" s="32"/>
      <c r="T195" s="32"/>
      <c r="V195" s="99"/>
    </row>
    <row r="196" spans="14:22" x14ac:dyDescent="0.25">
      <c r="N196" s="32"/>
      <c r="O196" s="32"/>
      <c r="P196" s="32"/>
      <c r="Q196" s="32"/>
      <c r="R196" s="32"/>
      <c r="S196" s="32"/>
      <c r="T196" s="32"/>
      <c r="V196" s="99"/>
    </row>
    <row r="197" spans="14:22" x14ac:dyDescent="0.25">
      <c r="N197" s="32"/>
      <c r="O197" s="32"/>
      <c r="P197" s="32"/>
      <c r="Q197" s="32"/>
      <c r="R197" s="32"/>
      <c r="S197" s="32"/>
      <c r="T197" s="32"/>
      <c r="V197" s="99"/>
    </row>
    <row r="198" spans="14:22" x14ac:dyDescent="0.25">
      <c r="N198" s="32"/>
      <c r="O198" s="32"/>
      <c r="P198" s="32"/>
      <c r="Q198" s="32"/>
      <c r="R198" s="32"/>
      <c r="S198" s="32"/>
      <c r="T198" s="32"/>
      <c r="V198" s="99"/>
    </row>
    <row r="199" spans="14:22" x14ac:dyDescent="0.25">
      <c r="N199" s="32"/>
      <c r="O199" s="32"/>
      <c r="P199" s="32"/>
      <c r="Q199" s="32"/>
      <c r="R199" s="32"/>
      <c r="S199" s="32"/>
      <c r="T199" s="32"/>
      <c r="V199" s="99"/>
    </row>
    <row r="200" spans="14:22" x14ac:dyDescent="0.25">
      <c r="N200" s="32"/>
      <c r="O200" s="32"/>
      <c r="P200" s="32"/>
      <c r="Q200" s="32"/>
      <c r="R200" s="32"/>
      <c r="S200" s="32"/>
      <c r="T200" s="32"/>
      <c r="V200" s="99"/>
    </row>
    <row r="201" spans="14:22" x14ac:dyDescent="0.25">
      <c r="N201" s="32"/>
      <c r="O201" s="32"/>
      <c r="P201" s="32"/>
      <c r="Q201" s="32"/>
      <c r="R201" s="32"/>
      <c r="S201" s="32"/>
      <c r="T201" s="32"/>
      <c r="V201" s="99"/>
    </row>
    <row r="202" spans="14:22" x14ac:dyDescent="0.25">
      <c r="N202" s="32"/>
      <c r="O202" s="32"/>
      <c r="P202" s="32"/>
      <c r="Q202" s="32"/>
      <c r="R202" s="32"/>
      <c r="S202" s="32"/>
      <c r="T202" s="32"/>
      <c r="V202" s="99"/>
    </row>
    <row r="203" spans="14:22" x14ac:dyDescent="0.25">
      <c r="N203" s="32"/>
      <c r="O203" s="32"/>
      <c r="P203" s="32"/>
      <c r="Q203" s="32"/>
      <c r="R203" s="32"/>
      <c r="S203" s="32"/>
      <c r="T203" s="32"/>
      <c r="V203" s="99"/>
    </row>
    <row r="204" spans="14:22" x14ac:dyDescent="0.25">
      <c r="N204" s="32"/>
      <c r="O204" s="32"/>
      <c r="P204" s="32"/>
      <c r="Q204" s="32"/>
      <c r="R204" s="32"/>
      <c r="S204" s="32"/>
      <c r="T204" s="32"/>
      <c r="V204" s="99"/>
    </row>
    <row r="205" spans="14:22" x14ac:dyDescent="0.25">
      <c r="N205" s="32"/>
      <c r="O205" s="32"/>
      <c r="P205" s="32"/>
      <c r="Q205" s="32"/>
      <c r="R205" s="32"/>
      <c r="S205" s="32"/>
      <c r="T205" s="32"/>
      <c r="V205" s="99"/>
    </row>
    <row r="206" spans="14:22" x14ac:dyDescent="0.25">
      <c r="N206" s="32"/>
      <c r="O206" s="32"/>
      <c r="P206" s="32"/>
      <c r="Q206" s="32"/>
      <c r="R206" s="32"/>
      <c r="S206" s="32"/>
      <c r="T206" s="32"/>
      <c r="V206" s="99"/>
    </row>
    <row r="207" spans="14:22" x14ac:dyDescent="0.25">
      <c r="N207" s="32"/>
      <c r="O207" s="32"/>
      <c r="P207" s="32"/>
      <c r="Q207" s="32"/>
      <c r="R207" s="32"/>
      <c r="S207" s="32"/>
      <c r="T207" s="32"/>
      <c r="V207" s="99"/>
    </row>
    <row r="208" spans="14:22" x14ac:dyDescent="0.25">
      <c r="N208" s="32"/>
      <c r="O208" s="32"/>
      <c r="P208" s="32"/>
      <c r="Q208" s="32"/>
      <c r="R208" s="32"/>
      <c r="S208" s="32"/>
      <c r="T208" s="32"/>
      <c r="V208" s="99"/>
    </row>
    <row r="209" spans="14:22" x14ac:dyDescent="0.25">
      <c r="N209" s="32"/>
      <c r="O209" s="32"/>
      <c r="P209" s="32"/>
      <c r="Q209" s="32"/>
      <c r="R209" s="32"/>
      <c r="S209" s="32"/>
      <c r="T209" s="32"/>
      <c r="V209" s="99"/>
    </row>
    <row r="210" spans="14:22" x14ac:dyDescent="0.25">
      <c r="N210" s="32"/>
      <c r="O210" s="32"/>
      <c r="P210" s="32"/>
      <c r="Q210" s="32"/>
      <c r="R210" s="32"/>
      <c r="S210" s="32"/>
      <c r="T210" s="32"/>
      <c r="V210" s="99"/>
    </row>
    <row r="211" spans="14:22" x14ac:dyDescent="0.25">
      <c r="N211" s="32"/>
      <c r="O211" s="32"/>
      <c r="P211" s="32"/>
      <c r="Q211" s="32"/>
      <c r="R211" s="32"/>
      <c r="S211" s="32"/>
      <c r="T211" s="32"/>
      <c r="V211" s="99"/>
    </row>
    <row r="212" spans="14:22" x14ac:dyDescent="0.25">
      <c r="N212" s="32"/>
      <c r="O212" s="32"/>
      <c r="P212" s="32"/>
      <c r="Q212" s="32"/>
      <c r="R212" s="32"/>
      <c r="S212" s="32"/>
      <c r="T212" s="32"/>
      <c r="V212" s="99"/>
    </row>
    <row r="213" spans="14:22" x14ac:dyDescent="0.25">
      <c r="N213" s="32"/>
      <c r="O213" s="32"/>
      <c r="P213" s="32"/>
      <c r="Q213" s="32"/>
      <c r="R213" s="32"/>
      <c r="S213" s="32"/>
      <c r="T213" s="32"/>
      <c r="V213" s="99"/>
    </row>
    <row r="214" spans="14:22" x14ac:dyDescent="0.25">
      <c r="N214" s="32"/>
      <c r="O214" s="32"/>
      <c r="P214" s="32"/>
      <c r="Q214" s="32"/>
      <c r="R214" s="32"/>
      <c r="S214" s="32"/>
      <c r="T214" s="32"/>
      <c r="V214" s="99"/>
    </row>
    <row r="215" spans="14:22" x14ac:dyDescent="0.25">
      <c r="N215" s="32"/>
      <c r="O215" s="32"/>
      <c r="P215" s="32"/>
      <c r="Q215" s="32"/>
      <c r="R215" s="32"/>
      <c r="S215" s="32"/>
      <c r="T215" s="32"/>
      <c r="V215" s="99"/>
    </row>
    <row r="216" spans="14:22" x14ac:dyDescent="0.25">
      <c r="N216" s="32"/>
      <c r="O216" s="32"/>
      <c r="P216" s="32"/>
      <c r="Q216" s="32"/>
      <c r="R216" s="32"/>
      <c r="S216" s="32"/>
      <c r="T216" s="32"/>
    </row>
    <row r="217" spans="14:22" x14ac:dyDescent="0.25">
      <c r="N217" s="32"/>
      <c r="O217" s="32"/>
      <c r="P217" s="32"/>
      <c r="Q217" s="32"/>
      <c r="R217" s="32"/>
      <c r="S217" s="32"/>
      <c r="T217" s="32"/>
    </row>
    <row r="218" spans="14:22" x14ac:dyDescent="0.25">
      <c r="N218" s="32"/>
      <c r="O218" s="32"/>
      <c r="P218" s="32"/>
      <c r="Q218" s="32"/>
      <c r="R218" s="32"/>
      <c r="S218" s="32"/>
      <c r="T218" s="32"/>
    </row>
    <row r="219" spans="14:22" x14ac:dyDescent="0.25">
      <c r="N219" s="32"/>
      <c r="O219" s="32"/>
      <c r="P219" s="32"/>
      <c r="Q219" s="32"/>
      <c r="R219" s="32"/>
      <c r="S219" s="32"/>
      <c r="T219" s="32"/>
    </row>
    <row r="220" spans="14:22" x14ac:dyDescent="0.25">
      <c r="N220" s="32"/>
      <c r="O220" s="32"/>
      <c r="P220" s="32"/>
      <c r="Q220" s="32"/>
      <c r="R220" s="32"/>
      <c r="S220" s="32"/>
      <c r="T220" s="32"/>
    </row>
    <row r="221" spans="14:22" x14ac:dyDescent="0.25">
      <c r="N221" s="32"/>
      <c r="O221" s="32"/>
      <c r="P221" s="32"/>
      <c r="Q221" s="32"/>
      <c r="R221" s="32"/>
      <c r="S221" s="32"/>
      <c r="T221" s="32"/>
    </row>
    <row r="222" spans="14:22" x14ac:dyDescent="0.25">
      <c r="N222" s="32"/>
      <c r="O222" s="32"/>
      <c r="P222" s="32"/>
      <c r="Q222" s="32"/>
      <c r="R222" s="32"/>
      <c r="S222" s="32"/>
      <c r="T222" s="32"/>
    </row>
    <row r="223" spans="14:22" x14ac:dyDescent="0.25">
      <c r="N223" s="32"/>
      <c r="O223" s="32"/>
      <c r="P223" s="32"/>
      <c r="Q223" s="32"/>
      <c r="R223" s="32"/>
      <c r="S223" s="32"/>
      <c r="T223" s="32"/>
    </row>
    <row r="224" spans="14:22" x14ac:dyDescent="0.25">
      <c r="N224" s="32"/>
      <c r="O224" s="32"/>
      <c r="P224" s="32"/>
      <c r="Q224" s="32"/>
      <c r="R224" s="32"/>
      <c r="S224" s="32"/>
      <c r="T224" s="32"/>
    </row>
    <row r="225" spans="14:20" x14ac:dyDescent="0.25">
      <c r="N225" s="32"/>
      <c r="O225" s="32"/>
      <c r="P225" s="32"/>
      <c r="Q225" s="32"/>
      <c r="R225" s="32"/>
      <c r="S225" s="32"/>
      <c r="T225" s="32"/>
    </row>
    <row r="226" spans="14:20" x14ac:dyDescent="0.25">
      <c r="N226" s="32"/>
      <c r="O226" s="32"/>
      <c r="P226" s="32"/>
      <c r="Q226" s="32"/>
      <c r="R226" s="32"/>
      <c r="S226" s="32"/>
      <c r="T226" s="32"/>
    </row>
    <row r="227" spans="14:20" x14ac:dyDescent="0.25">
      <c r="N227" s="32"/>
      <c r="O227" s="32"/>
      <c r="P227" s="32"/>
      <c r="Q227" s="32"/>
      <c r="R227" s="32"/>
      <c r="S227" s="32"/>
      <c r="T227" s="32"/>
    </row>
    <row r="228" spans="14:20" x14ac:dyDescent="0.25">
      <c r="N228" s="32"/>
      <c r="O228" s="32"/>
      <c r="P228" s="32"/>
      <c r="Q228" s="32"/>
      <c r="R228" s="32"/>
      <c r="S228" s="32"/>
      <c r="T228" s="32"/>
    </row>
    <row r="229" spans="14:20" x14ac:dyDescent="0.25">
      <c r="N229" s="32"/>
      <c r="O229" s="32"/>
      <c r="P229" s="32"/>
      <c r="Q229" s="32"/>
      <c r="R229" s="32"/>
      <c r="S229" s="32"/>
      <c r="T229" s="32"/>
    </row>
    <row r="230" spans="14:20" x14ac:dyDescent="0.25">
      <c r="N230" s="32"/>
      <c r="O230" s="32"/>
      <c r="P230" s="32"/>
      <c r="Q230" s="32"/>
      <c r="R230" s="32"/>
      <c r="S230" s="32"/>
      <c r="T230" s="32"/>
    </row>
    <row r="231" spans="14:20" x14ac:dyDescent="0.25">
      <c r="N231" s="32"/>
      <c r="O231" s="32"/>
      <c r="P231" s="32"/>
      <c r="Q231" s="32"/>
      <c r="R231" s="32"/>
      <c r="S231" s="32"/>
      <c r="T231" s="32"/>
    </row>
    <row r="232" spans="14:20" x14ac:dyDescent="0.25">
      <c r="N232" s="32"/>
      <c r="O232" s="32"/>
      <c r="P232" s="32"/>
      <c r="Q232" s="32"/>
      <c r="R232" s="32"/>
      <c r="S232" s="32"/>
      <c r="T232" s="32"/>
    </row>
    <row r="233" spans="14:20" x14ac:dyDescent="0.25">
      <c r="N233" s="32"/>
      <c r="O233" s="32"/>
      <c r="P233" s="32"/>
      <c r="Q233" s="32"/>
      <c r="R233" s="32"/>
      <c r="S233" s="32"/>
      <c r="T233" s="32"/>
    </row>
    <row r="234" spans="14:20" x14ac:dyDescent="0.25">
      <c r="N234" s="32"/>
      <c r="O234" s="32"/>
      <c r="P234" s="32"/>
      <c r="Q234" s="32"/>
      <c r="R234" s="32"/>
      <c r="S234" s="32"/>
      <c r="T234" s="32"/>
    </row>
    <row r="235" spans="14:20" x14ac:dyDescent="0.25">
      <c r="N235" s="32"/>
      <c r="O235" s="32"/>
      <c r="P235" s="32"/>
      <c r="Q235" s="32"/>
      <c r="R235" s="32"/>
      <c r="S235" s="32"/>
      <c r="T235" s="32"/>
    </row>
    <row r="236" spans="14:20" x14ac:dyDescent="0.25">
      <c r="N236" s="32"/>
      <c r="O236" s="32"/>
      <c r="P236" s="32"/>
      <c r="Q236" s="32"/>
      <c r="R236" s="32"/>
      <c r="S236" s="32"/>
      <c r="T236" s="32"/>
    </row>
    <row r="237" spans="14:20" x14ac:dyDescent="0.25">
      <c r="N237" s="32"/>
      <c r="O237" s="32"/>
      <c r="P237" s="32"/>
      <c r="Q237" s="32"/>
      <c r="R237" s="32"/>
      <c r="S237" s="32"/>
      <c r="T237" s="32"/>
    </row>
    <row r="238" spans="14:20" x14ac:dyDescent="0.25">
      <c r="N238" s="32"/>
      <c r="O238" s="32"/>
      <c r="P238" s="32"/>
      <c r="Q238" s="32"/>
      <c r="R238" s="32"/>
      <c r="S238" s="32"/>
      <c r="T238" s="32"/>
    </row>
    <row r="239" spans="14:20" x14ac:dyDescent="0.25">
      <c r="N239" s="32"/>
      <c r="O239" s="32"/>
      <c r="P239" s="32"/>
      <c r="Q239" s="32"/>
      <c r="R239" s="32"/>
      <c r="S239" s="32"/>
      <c r="T239" s="32"/>
    </row>
    <row r="240" spans="14:20" x14ac:dyDescent="0.25">
      <c r="N240" s="32"/>
      <c r="O240" s="32"/>
      <c r="P240" s="32"/>
      <c r="Q240" s="32"/>
      <c r="R240" s="32"/>
      <c r="S240" s="32"/>
      <c r="T240" s="32"/>
    </row>
    <row r="241" spans="14:20" x14ac:dyDescent="0.25">
      <c r="N241" s="32"/>
      <c r="O241" s="32"/>
      <c r="P241" s="32"/>
      <c r="Q241" s="32"/>
      <c r="R241" s="32"/>
      <c r="S241" s="32"/>
      <c r="T241" s="32"/>
    </row>
    <row r="242" spans="14:20" x14ac:dyDescent="0.25">
      <c r="N242" s="32"/>
      <c r="O242" s="32"/>
      <c r="P242" s="32"/>
      <c r="Q242" s="32"/>
      <c r="R242" s="32"/>
      <c r="S242" s="32"/>
      <c r="T242" s="32"/>
    </row>
    <row r="243" spans="14:20" x14ac:dyDescent="0.25">
      <c r="N243" s="32"/>
      <c r="O243" s="32"/>
      <c r="P243" s="32"/>
      <c r="Q243" s="32"/>
      <c r="R243" s="32"/>
      <c r="S243" s="32"/>
      <c r="T243" s="32"/>
    </row>
    <row r="244" spans="14:20" x14ac:dyDescent="0.25">
      <c r="N244" s="32"/>
      <c r="O244" s="32"/>
      <c r="P244" s="32"/>
      <c r="Q244" s="32"/>
      <c r="R244" s="32"/>
      <c r="S244" s="32"/>
      <c r="T244" s="32"/>
    </row>
    <row r="245" spans="14:20" x14ac:dyDescent="0.25">
      <c r="N245" s="32"/>
      <c r="O245" s="32"/>
      <c r="P245" s="32"/>
      <c r="Q245" s="32"/>
      <c r="R245" s="32"/>
      <c r="S245" s="32"/>
      <c r="T245" s="32"/>
    </row>
    <row r="246" spans="14:20" x14ac:dyDescent="0.25">
      <c r="N246" s="32"/>
      <c r="O246" s="32"/>
      <c r="P246" s="32"/>
      <c r="Q246" s="32"/>
      <c r="R246" s="32"/>
      <c r="S246" s="32"/>
      <c r="T246" s="32"/>
    </row>
    <row r="247" spans="14:20" x14ac:dyDescent="0.25">
      <c r="N247" s="32"/>
      <c r="O247" s="32"/>
      <c r="P247" s="32"/>
      <c r="Q247" s="32"/>
      <c r="R247" s="32"/>
      <c r="S247" s="32"/>
      <c r="T247" s="32"/>
    </row>
    <row r="248" spans="14:20" x14ac:dyDescent="0.25">
      <c r="N248" s="32"/>
      <c r="O248" s="32"/>
      <c r="P248" s="32"/>
      <c r="Q248" s="32"/>
      <c r="R248" s="32"/>
      <c r="S248" s="32"/>
      <c r="T248" s="32"/>
    </row>
    <row r="249" spans="14:20" x14ac:dyDescent="0.25">
      <c r="N249" s="32"/>
      <c r="O249" s="32"/>
      <c r="P249" s="32"/>
      <c r="Q249" s="32"/>
      <c r="R249" s="32"/>
      <c r="S249" s="32"/>
      <c r="T249" s="32"/>
    </row>
    <row r="250" spans="14:20" x14ac:dyDescent="0.25">
      <c r="N250" s="32"/>
      <c r="O250" s="32"/>
      <c r="P250" s="32"/>
      <c r="Q250" s="32"/>
      <c r="R250" s="32"/>
      <c r="S250" s="32"/>
      <c r="T250" s="32"/>
    </row>
    <row r="251" spans="14:20" x14ac:dyDescent="0.25">
      <c r="N251" s="32"/>
      <c r="O251" s="32"/>
      <c r="P251" s="32"/>
      <c r="Q251" s="32"/>
      <c r="R251" s="32"/>
      <c r="S251" s="32"/>
      <c r="T251" s="32"/>
    </row>
    <row r="252" spans="14:20" x14ac:dyDescent="0.25">
      <c r="N252" s="32"/>
      <c r="O252" s="32"/>
      <c r="P252" s="32"/>
      <c r="Q252" s="32"/>
      <c r="R252" s="32"/>
      <c r="S252" s="32"/>
      <c r="T252" s="32"/>
    </row>
  </sheetData>
  <autoFilter ref="A1:AA119"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</autoFilter>
  <mergeCells count="468">
    <mergeCell ref="T1:U1"/>
    <mergeCell ref="Y1:Y3"/>
    <mergeCell ref="Z1:Z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A1:A3"/>
    <mergeCell ref="B1:B3"/>
    <mergeCell ref="C1:C3"/>
    <mergeCell ref="D1:D3"/>
    <mergeCell ref="E1:E3"/>
    <mergeCell ref="F1:F3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4:A15"/>
    <mergeCell ref="B14:B15"/>
    <mergeCell ref="C14:C15"/>
    <mergeCell ref="E14:E15"/>
    <mergeCell ref="F14:F15"/>
    <mergeCell ref="H14:H15"/>
    <mergeCell ref="I14:I15"/>
    <mergeCell ref="A12:A13"/>
    <mergeCell ref="B12:B13"/>
    <mergeCell ref="C12:C13"/>
    <mergeCell ref="E12:E13"/>
    <mergeCell ref="F12:F13"/>
    <mergeCell ref="G12:G13"/>
    <mergeCell ref="H16:H17"/>
    <mergeCell ref="I16:I17"/>
    <mergeCell ref="A18:A19"/>
    <mergeCell ref="B18:B19"/>
    <mergeCell ref="C18:C19"/>
    <mergeCell ref="E18:E19"/>
    <mergeCell ref="F18:F19"/>
    <mergeCell ref="H18:H19"/>
    <mergeCell ref="I18:I19"/>
    <mergeCell ref="A16:A17"/>
    <mergeCell ref="B16:B17"/>
    <mergeCell ref="C16:C17"/>
    <mergeCell ref="E16:E17"/>
    <mergeCell ref="F16:F17"/>
    <mergeCell ref="G16:G17"/>
    <mergeCell ref="H20:H21"/>
    <mergeCell ref="I20:I21"/>
    <mergeCell ref="A22:A23"/>
    <mergeCell ref="B22:B23"/>
    <mergeCell ref="C22:C23"/>
    <mergeCell ref="E22:E23"/>
    <mergeCell ref="F22:F23"/>
    <mergeCell ref="H22:H23"/>
    <mergeCell ref="I22:I23"/>
    <mergeCell ref="A20:A21"/>
    <mergeCell ref="B20:B21"/>
    <mergeCell ref="C20:C21"/>
    <mergeCell ref="E20:E21"/>
    <mergeCell ref="F20:F21"/>
    <mergeCell ref="G20:G21"/>
    <mergeCell ref="H24:H25"/>
    <mergeCell ref="I24:I25"/>
    <mergeCell ref="A26:A27"/>
    <mergeCell ref="B26:B27"/>
    <mergeCell ref="C26:C27"/>
    <mergeCell ref="E26:E27"/>
    <mergeCell ref="F26:F27"/>
    <mergeCell ref="G26:G27"/>
    <mergeCell ref="H26:H27"/>
    <mergeCell ref="I26:I27"/>
    <mergeCell ref="A24:A25"/>
    <mergeCell ref="B24:B25"/>
    <mergeCell ref="C24:C25"/>
    <mergeCell ref="E24:E25"/>
    <mergeCell ref="F24:F25"/>
    <mergeCell ref="G24:G25"/>
    <mergeCell ref="H28:H29"/>
    <mergeCell ref="I28:I29"/>
    <mergeCell ref="A30:A31"/>
    <mergeCell ref="B30:B31"/>
    <mergeCell ref="C30:C31"/>
    <mergeCell ref="E30:E31"/>
    <mergeCell ref="F30:F31"/>
    <mergeCell ref="G30:G31"/>
    <mergeCell ref="H30:H31"/>
    <mergeCell ref="I30:I31"/>
    <mergeCell ref="A28:A29"/>
    <mergeCell ref="B28:B29"/>
    <mergeCell ref="C28:C29"/>
    <mergeCell ref="E28:E29"/>
    <mergeCell ref="F28:F29"/>
    <mergeCell ref="G28:G29"/>
    <mergeCell ref="H32:H33"/>
    <mergeCell ref="I32:I33"/>
    <mergeCell ref="A34:A35"/>
    <mergeCell ref="B34:B35"/>
    <mergeCell ref="C34:C35"/>
    <mergeCell ref="E34:E35"/>
    <mergeCell ref="F34:F35"/>
    <mergeCell ref="H34:H35"/>
    <mergeCell ref="I34:I35"/>
    <mergeCell ref="A32:A33"/>
    <mergeCell ref="B32:B33"/>
    <mergeCell ref="C32:C33"/>
    <mergeCell ref="E32:E33"/>
    <mergeCell ref="F32:F33"/>
    <mergeCell ref="G32:G33"/>
    <mergeCell ref="H36:H37"/>
    <mergeCell ref="I36:I37"/>
    <mergeCell ref="A38:A39"/>
    <mergeCell ref="B38:B39"/>
    <mergeCell ref="C38:C39"/>
    <mergeCell ref="E38:E39"/>
    <mergeCell ref="F38:F39"/>
    <mergeCell ref="H38:H39"/>
    <mergeCell ref="I38:I39"/>
    <mergeCell ref="A36:A37"/>
    <mergeCell ref="B36:B37"/>
    <mergeCell ref="C36:C37"/>
    <mergeCell ref="E36:E37"/>
    <mergeCell ref="F36:F37"/>
    <mergeCell ref="G36:G37"/>
    <mergeCell ref="H40:H41"/>
    <mergeCell ref="I40:I41"/>
    <mergeCell ref="A42:A43"/>
    <mergeCell ref="B42:B43"/>
    <mergeCell ref="C42:C43"/>
    <mergeCell ref="E42:E43"/>
    <mergeCell ref="F42:F43"/>
    <mergeCell ref="H42:H43"/>
    <mergeCell ref="I42:I43"/>
    <mergeCell ref="A40:A41"/>
    <mergeCell ref="B40:B41"/>
    <mergeCell ref="C40:C41"/>
    <mergeCell ref="E40:E41"/>
    <mergeCell ref="F40:F41"/>
    <mergeCell ref="G40:G41"/>
    <mergeCell ref="H44:H45"/>
    <mergeCell ref="I44:I45"/>
    <mergeCell ref="A46:A47"/>
    <mergeCell ref="B46:B47"/>
    <mergeCell ref="C46:C47"/>
    <mergeCell ref="E46:E47"/>
    <mergeCell ref="F46:F47"/>
    <mergeCell ref="G46:G47"/>
    <mergeCell ref="H46:H47"/>
    <mergeCell ref="I46:I47"/>
    <mergeCell ref="A44:A45"/>
    <mergeCell ref="B44:B45"/>
    <mergeCell ref="C44:C45"/>
    <mergeCell ref="E44:E45"/>
    <mergeCell ref="F44:F45"/>
    <mergeCell ref="G44:G45"/>
    <mergeCell ref="H48:H49"/>
    <mergeCell ref="I48:I49"/>
    <mergeCell ref="A50:A51"/>
    <mergeCell ref="B50:B51"/>
    <mergeCell ref="C50:C51"/>
    <mergeCell ref="E50:E51"/>
    <mergeCell ref="F50:F51"/>
    <mergeCell ref="G50:G51"/>
    <mergeCell ref="H50:H51"/>
    <mergeCell ref="I50:I51"/>
    <mergeCell ref="A48:A49"/>
    <mergeCell ref="B48:B49"/>
    <mergeCell ref="C48:C49"/>
    <mergeCell ref="E48:E49"/>
    <mergeCell ref="F48:F49"/>
    <mergeCell ref="G48:G49"/>
    <mergeCell ref="I52:I53"/>
    <mergeCell ref="A54:A55"/>
    <mergeCell ref="B54:B55"/>
    <mergeCell ref="C54:C55"/>
    <mergeCell ref="E54:E55"/>
    <mergeCell ref="F54:F55"/>
    <mergeCell ref="G54:G55"/>
    <mergeCell ref="H54:H55"/>
    <mergeCell ref="I54:I55"/>
    <mergeCell ref="A52:A53"/>
    <mergeCell ref="B52:B53"/>
    <mergeCell ref="C52:C53"/>
    <mergeCell ref="E52:E53"/>
    <mergeCell ref="F52:F53"/>
    <mergeCell ref="H52:H53"/>
    <mergeCell ref="I56:I57"/>
    <mergeCell ref="A58:A59"/>
    <mergeCell ref="B58:B59"/>
    <mergeCell ref="C58:C59"/>
    <mergeCell ref="E58:E59"/>
    <mergeCell ref="F58:F59"/>
    <mergeCell ref="G58:G59"/>
    <mergeCell ref="H58:H59"/>
    <mergeCell ref="I58:I59"/>
    <mergeCell ref="A56:A57"/>
    <mergeCell ref="B56:B57"/>
    <mergeCell ref="C56:C57"/>
    <mergeCell ref="E56:E57"/>
    <mergeCell ref="F56:F57"/>
    <mergeCell ref="H56:H57"/>
    <mergeCell ref="I60:I61"/>
    <mergeCell ref="A62:A63"/>
    <mergeCell ref="B62:B63"/>
    <mergeCell ref="C62:C63"/>
    <mergeCell ref="E62:E63"/>
    <mergeCell ref="F62:F63"/>
    <mergeCell ref="G62:G63"/>
    <mergeCell ref="H62:H63"/>
    <mergeCell ref="I62:I63"/>
    <mergeCell ref="A60:A61"/>
    <mergeCell ref="B60:B61"/>
    <mergeCell ref="C60:C61"/>
    <mergeCell ref="E60:E61"/>
    <mergeCell ref="F60:F61"/>
    <mergeCell ref="H60:H61"/>
    <mergeCell ref="H64:H65"/>
    <mergeCell ref="I64:I65"/>
    <mergeCell ref="A66:A67"/>
    <mergeCell ref="B66:B67"/>
    <mergeCell ref="C66:C67"/>
    <mergeCell ref="E66:E67"/>
    <mergeCell ref="F66:F67"/>
    <mergeCell ref="H66:H67"/>
    <mergeCell ref="I66:I67"/>
    <mergeCell ref="A64:A65"/>
    <mergeCell ref="B64:B65"/>
    <mergeCell ref="C64:C65"/>
    <mergeCell ref="E64:E65"/>
    <mergeCell ref="F64:F65"/>
    <mergeCell ref="G64:G65"/>
    <mergeCell ref="H68:H69"/>
    <mergeCell ref="I68:I69"/>
    <mergeCell ref="A70:A71"/>
    <mergeCell ref="B70:B71"/>
    <mergeCell ref="C70:C71"/>
    <mergeCell ref="E70:E71"/>
    <mergeCell ref="F70:F71"/>
    <mergeCell ref="G70:G71"/>
    <mergeCell ref="H70:H71"/>
    <mergeCell ref="I70:I71"/>
    <mergeCell ref="A68:A69"/>
    <mergeCell ref="B68:B69"/>
    <mergeCell ref="C68:C69"/>
    <mergeCell ref="E68:E69"/>
    <mergeCell ref="F68:F69"/>
    <mergeCell ref="G68:G69"/>
    <mergeCell ref="H72:H73"/>
    <mergeCell ref="I72:I73"/>
    <mergeCell ref="A74:A75"/>
    <mergeCell ref="B74:B75"/>
    <mergeCell ref="C74:C75"/>
    <mergeCell ref="E74:E75"/>
    <mergeCell ref="F74:F75"/>
    <mergeCell ref="G74:G75"/>
    <mergeCell ref="H74:H75"/>
    <mergeCell ref="I74:I75"/>
    <mergeCell ref="A72:A73"/>
    <mergeCell ref="B72:B73"/>
    <mergeCell ref="C72:C73"/>
    <mergeCell ref="E72:E73"/>
    <mergeCell ref="F72:F73"/>
    <mergeCell ref="G72:G73"/>
    <mergeCell ref="H76:H77"/>
    <mergeCell ref="I76:I77"/>
    <mergeCell ref="A78:A79"/>
    <mergeCell ref="B78:B79"/>
    <mergeCell ref="C78:C79"/>
    <mergeCell ref="E78:E79"/>
    <mergeCell ref="F78:F79"/>
    <mergeCell ref="G78:G79"/>
    <mergeCell ref="H78:H79"/>
    <mergeCell ref="I78:I79"/>
    <mergeCell ref="A76:A77"/>
    <mergeCell ref="B76:B77"/>
    <mergeCell ref="C76:C77"/>
    <mergeCell ref="E76:E77"/>
    <mergeCell ref="F76:F77"/>
    <mergeCell ref="G76:G77"/>
    <mergeCell ref="H80:H81"/>
    <mergeCell ref="I80:I81"/>
    <mergeCell ref="A82:A83"/>
    <mergeCell ref="B82:B83"/>
    <mergeCell ref="C82:C83"/>
    <mergeCell ref="E82:E83"/>
    <mergeCell ref="F82:F83"/>
    <mergeCell ref="G82:G83"/>
    <mergeCell ref="H82:H83"/>
    <mergeCell ref="I82:I83"/>
    <mergeCell ref="A80:A81"/>
    <mergeCell ref="B80:B81"/>
    <mergeCell ref="C80:C81"/>
    <mergeCell ref="E80:E81"/>
    <mergeCell ref="F80:F81"/>
    <mergeCell ref="G80:G81"/>
    <mergeCell ref="H84:H85"/>
    <mergeCell ref="I84:I85"/>
    <mergeCell ref="A86:A87"/>
    <mergeCell ref="B86:B87"/>
    <mergeCell ref="C86:C87"/>
    <mergeCell ref="E86:E87"/>
    <mergeCell ref="F86:F87"/>
    <mergeCell ref="G86:G87"/>
    <mergeCell ref="H86:H87"/>
    <mergeCell ref="I86:I87"/>
    <mergeCell ref="A84:A85"/>
    <mergeCell ref="B84:B85"/>
    <mergeCell ref="C84:C85"/>
    <mergeCell ref="E84:E85"/>
    <mergeCell ref="F84:F85"/>
    <mergeCell ref="G84:G85"/>
    <mergeCell ref="H88:H89"/>
    <mergeCell ref="I88:I89"/>
    <mergeCell ref="A92:A93"/>
    <mergeCell ref="B92:B93"/>
    <mergeCell ref="C92:C93"/>
    <mergeCell ref="E92:E93"/>
    <mergeCell ref="F92:F93"/>
    <mergeCell ref="G92:G93"/>
    <mergeCell ref="H92:H93"/>
    <mergeCell ref="A88:A89"/>
    <mergeCell ref="B88:B89"/>
    <mergeCell ref="C88:C89"/>
    <mergeCell ref="E88:E89"/>
    <mergeCell ref="F88:F89"/>
    <mergeCell ref="G88:G89"/>
    <mergeCell ref="I92:I93"/>
    <mergeCell ref="A90:A91"/>
    <mergeCell ref="B90:B91"/>
    <mergeCell ref="G90:G91"/>
    <mergeCell ref="C90:C91"/>
    <mergeCell ref="A94:A95"/>
    <mergeCell ref="B94:B95"/>
    <mergeCell ref="C94:C95"/>
    <mergeCell ref="E94:E95"/>
    <mergeCell ref="F94:F95"/>
    <mergeCell ref="G94:G95"/>
    <mergeCell ref="H94:H95"/>
    <mergeCell ref="I94:I95"/>
    <mergeCell ref="H96:H97"/>
    <mergeCell ref="I96:I97"/>
    <mergeCell ref="A98:A99"/>
    <mergeCell ref="B98:B99"/>
    <mergeCell ref="C98:C99"/>
    <mergeCell ref="E98:E99"/>
    <mergeCell ref="F98:F99"/>
    <mergeCell ref="G98:G99"/>
    <mergeCell ref="H98:H99"/>
    <mergeCell ref="I98:I99"/>
    <mergeCell ref="A96:A97"/>
    <mergeCell ref="B96:B97"/>
    <mergeCell ref="C96:C97"/>
    <mergeCell ref="E96:E97"/>
    <mergeCell ref="F96:F97"/>
    <mergeCell ref="G96:G97"/>
    <mergeCell ref="H100:H101"/>
    <mergeCell ref="I100:I101"/>
    <mergeCell ref="A102:A103"/>
    <mergeCell ref="B102:B103"/>
    <mergeCell ref="C102:C103"/>
    <mergeCell ref="E102:E103"/>
    <mergeCell ref="F102:F103"/>
    <mergeCell ref="G102:G103"/>
    <mergeCell ref="H102:H103"/>
    <mergeCell ref="I102:I103"/>
    <mergeCell ref="A100:A101"/>
    <mergeCell ref="B100:B101"/>
    <mergeCell ref="C100:C101"/>
    <mergeCell ref="E100:E101"/>
    <mergeCell ref="F100:F101"/>
    <mergeCell ref="G100:G101"/>
    <mergeCell ref="H104:H105"/>
    <mergeCell ref="I104:I105"/>
    <mergeCell ref="A106:A107"/>
    <mergeCell ref="B106:B107"/>
    <mergeCell ref="C106:C107"/>
    <mergeCell ref="E106:E107"/>
    <mergeCell ref="F106:F107"/>
    <mergeCell ref="G106:G107"/>
    <mergeCell ref="H106:H107"/>
    <mergeCell ref="I106:I107"/>
    <mergeCell ref="A104:A105"/>
    <mergeCell ref="B104:B105"/>
    <mergeCell ref="C104:C105"/>
    <mergeCell ref="E104:E105"/>
    <mergeCell ref="F104:F105"/>
    <mergeCell ref="G104:G105"/>
    <mergeCell ref="H108:H109"/>
    <mergeCell ref="I108:I109"/>
    <mergeCell ref="A110:A111"/>
    <mergeCell ref="B110:B111"/>
    <mergeCell ref="C110:C111"/>
    <mergeCell ref="E110:E111"/>
    <mergeCell ref="F110:F111"/>
    <mergeCell ref="G110:G111"/>
    <mergeCell ref="H110:H111"/>
    <mergeCell ref="I110:I111"/>
    <mergeCell ref="A108:A109"/>
    <mergeCell ref="B108:B109"/>
    <mergeCell ref="C108:C109"/>
    <mergeCell ref="E108:E109"/>
    <mergeCell ref="F108:F109"/>
    <mergeCell ref="G108:G109"/>
    <mergeCell ref="C114:C115"/>
    <mergeCell ref="E114:E115"/>
    <mergeCell ref="F114:F115"/>
    <mergeCell ref="G114:G115"/>
    <mergeCell ref="H114:H115"/>
    <mergeCell ref="I114:I115"/>
    <mergeCell ref="A112:A113"/>
    <mergeCell ref="B112:B113"/>
    <mergeCell ref="C112:C113"/>
    <mergeCell ref="E112:E113"/>
    <mergeCell ref="F112:F113"/>
    <mergeCell ref="G112:G113"/>
    <mergeCell ref="AA1:AA3"/>
    <mergeCell ref="AB1:AB3"/>
    <mergeCell ref="AC1:AC3"/>
    <mergeCell ref="V1:V3"/>
    <mergeCell ref="H116:H117"/>
    <mergeCell ref="I116:I117"/>
    <mergeCell ref="A118:A119"/>
    <mergeCell ref="B118:B119"/>
    <mergeCell ref="C118:C119"/>
    <mergeCell ref="E118:E119"/>
    <mergeCell ref="F118:F119"/>
    <mergeCell ref="G118:G119"/>
    <mergeCell ref="H118:H119"/>
    <mergeCell ref="I118:I119"/>
    <mergeCell ref="A116:A117"/>
    <mergeCell ref="B116:B117"/>
    <mergeCell ref="C116:C117"/>
    <mergeCell ref="E116:E117"/>
    <mergeCell ref="F116:F117"/>
    <mergeCell ref="G116:G117"/>
    <mergeCell ref="H112:H113"/>
    <mergeCell ref="I112:I113"/>
    <mergeCell ref="A114:A115"/>
    <mergeCell ref="B114:B115"/>
  </mergeCells>
  <phoneticPr fontId="1" type="noConversion"/>
  <conditionalFormatting sqref="Z4:Z119">
    <cfRule type="expression" dxfId="26" priority="6">
      <formula>OR($Z4="C",$Z4="D")</formula>
    </cfRule>
  </conditionalFormatting>
  <conditionalFormatting sqref="M4:M89 M92:M119">
    <cfRule type="aboveAverage" dxfId="25" priority="5" stdDev="1"/>
  </conditionalFormatting>
  <conditionalFormatting sqref="T1:T1048576">
    <cfRule type="aboveAverage" dxfId="24" priority="4" stdDev="1"/>
  </conditionalFormatting>
  <conditionalFormatting sqref="AC4:AC120">
    <cfRule type="expression" dxfId="23" priority="2">
      <formula>OR($AC4="A",$AC4="B")</formula>
    </cfRule>
    <cfRule type="expression" dxfId="22" priority="1">
      <formula>OR($AC4="C",$AC4="D")</formula>
    </cfRule>
    <cfRule type="expression" dxfId="21" priority="8">
      <formula>OR($AC4="E",$AC4="F")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215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AB4" sqref="AB4"/>
    </sheetView>
  </sheetViews>
  <sheetFormatPr defaultRowHeight="16.5" x14ac:dyDescent="0.25"/>
  <cols>
    <col min="1" max="1" width="7.5" bestFit="1" customWidth="1"/>
    <col min="2" max="2" width="7.5" customWidth="1"/>
    <col min="4" max="4" width="17.625" bestFit="1" customWidth="1"/>
    <col min="7" max="7" width="32.75" customWidth="1"/>
    <col min="8" max="8" width="18" bestFit="1" customWidth="1"/>
    <col min="10" max="10" width="5.5" bestFit="1" customWidth="1"/>
    <col min="12" max="12" width="4.75" customWidth="1"/>
    <col min="13" max="13" width="9.5" bestFit="1" customWidth="1"/>
    <col min="22" max="22" width="9.5" bestFit="1" customWidth="1"/>
    <col min="26" max="26" width="5" bestFit="1" customWidth="1"/>
    <col min="27" max="27" width="9" style="102"/>
    <col min="29" max="29" width="5" style="108" bestFit="1" customWidth="1"/>
    <col min="30" max="30" width="9" style="102"/>
  </cols>
  <sheetData>
    <row r="1" spans="1:31" x14ac:dyDescent="0.25">
      <c r="A1" s="116" t="s">
        <v>19</v>
      </c>
      <c r="B1" s="116" t="s">
        <v>20</v>
      </c>
      <c r="C1" s="116" t="s">
        <v>586</v>
      </c>
      <c r="D1" s="116" t="s">
        <v>587</v>
      </c>
      <c r="E1" s="116" t="s">
        <v>588</v>
      </c>
      <c r="F1" s="116" t="s">
        <v>589</v>
      </c>
      <c r="G1" s="116" t="s">
        <v>28</v>
      </c>
      <c r="H1" s="113" t="s">
        <v>29</v>
      </c>
      <c r="I1" s="113" t="s">
        <v>30</v>
      </c>
      <c r="J1" s="113" t="s">
        <v>31</v>
      </c>
      <c r="K1" s="149" t="s">
        <v>32</v>
      </c>
      <c r="L1" s="150"/>
      <c r="M1" s="149" t="s">
        <v>33</v>
      </c>
      <c r="N1" s="151"/>
      <c r="O1" s="151"/>
      <c r="P1" s="151"/>
      <c r="Q1" s="151"/>
      <c r="R1" s="151"/>
      <c r="S1" s="150"/>
      <c r="T1" s="149" t="s">
        <v>34</v>
      </c>
      <c r="U1" s="150"/>
      <c r="V1" s="116" t="s">
        <v>1079</v>
      </c>
      <c r="W1" s="39" t="s">
        <v>35</v>
      </c>
      <c r="X1" s="39" t="s">
        <v>590</v>
      </c>
      <c r="Y1" s="113" t="s">
        <v>591</v>
      </c>
      <c r="Z1" s="113" t="s">
        <v>592</v>
      </c>
      <c r="AA1" s="110" t="s">
        <v>1076</v>
      </c>
      <c r="AB1" s="110" t="s">
        <v>1078</v>
      </c>
      <c r="AC1" s="152" t="s">
        <v>592</v>
      </c>
      <c r="AD1" s="103"/>
      <c r="AE1" s="75">
        <f>SUBTOTAL(3,C3:C499)</f>
        <v>108</v>
      </c>
    </row>
    <row r="2" spans="1:31" x14ac:dyDescent="0.25">
      <c r="A2" s="116"/>
      <c r="B2" s="116"/>
      <c r="C2" s="116"/>
      <c r="D2" s="116"/>
      <c r="E2" s="116"/>
      <c r="F2" s="116"/>
      <c r="G2" s="116"/>
      <c r="H2" s="114"/>
      <c r="I2" s="114"/>
      <c r="J2" s="114"/>
      <c r="K2" s="37" t="s">
        <v>39</v>
      </c>
      <c r="L2" s="37" t="s">
        <v>593</v>
      </c>
      <c r="M2" s="39" t="s">
        <v>41</v>
      </c>
      <c r="N2" s="39" t="s">
        <v>13</v>
      </c>
      <c r="O2" s="39" t="s">
        <v>14</v>
      </c>
      <c r="P2" s="39" t="s">
        <v>15</v>
      </c>
      <c r="Q2" s="39" t="s">
        <v>16</v>
      </c>
      <c r="R2" s="39" t="s">
        <v>17</v>
      </c>
      <c r="S2" s="39" t="s">
        <v>18</v>
      </c>
      <c r="T2" s="39" t="s">
        <v>42</v>
      </c>
      <c r="U2" s="39" t="s">
        <v>43</v>
      </c>
      <c r="V2" s="116"/>
      <c r="W2" s="39"/>
      <c r="X2" s="39"/>
      <c r="Y2" s="114"/>
      <c r="Z2" s="114"/>
      <c r="AA2" s="111"/>
      <c r="AB2" s="155"/>
      <c r="AC2" s="153"/>
      <c r="AD2" s="104"/>
      <c r="AE2" s="75">
        <f>SUBTOTAL(3,C4:C500)</f>
        <v>108</v>
      </c>
    </row>
    <row r="3" spans="1:31" x14ac:dyDescent="0.25">
      <c r="A3" s="116"/>
      <c r="B3" s="116"/>
      <c r="C3" s="116"/>
      <c r="D3" s="116"/>
      <c r="E3" s="116"/>
      <c r="F3" s="116"/>
      <c r="G3" s="116"/>
      <c r="H3" s="115"/>
      <c r="I3" s="115"/>
      <c r="J3" s="115"/>
      <c r="K3" s="38"/>
      <c r="L3" s="38"/>
      <c r="M3" s="39" t="s">
        <v>44</v>
      </c>
      <c r="N3" s="39" t="s">
        <v>45</v>
      </c>
      <c r="O3" s="39" t="s">
        <v>45</v>
      </c>
      <c r="P3" s="39" t="s">
        <v>45</v>
      </c>
      <c r="Q3" s="39" t="s">
        <v>45</v>
      </c>
      <c r="R3" s="39" t="s">
        <v>45</v>
      </c>
      <c r="S3" s="39" t="s">
        <v>45</v>
      </c>
      <c r="T3" s="39" t="s">
        <v>46</v>
      </c>
      <c r="U3" s="39"/>
      <c r="V3" s="116"/>
      <c r="W3" s="39"/>
      <c r="X3" s="39" t="s">
        <v>594</v>
      </c>
      <c r="Y3" s="115"/>
      <c r="Z3" s="115"/>
      <c r="AA3" s="112"/>
      <c r="AB3" s="156"/>
      <c r="AC3" s="154"/>
      <c r="AD3" s="104"/>
    </row>
    <row r="4" spans="1:31" x14ac:dyDescent="0.25">
      <c r="A4" s="218" t="s">
        <v>47</v>
      </c>
      <c r="B4" s="218" t="s">
        <v>1</v>
      </c>
      <c r="C4" s="143" t="s">
        <v>595</v>
      </c>
      <c r="D4" s="64" t="s">
        <v>596</v>
      </c>
      <c r="E4" s="233" t="s">
        <v>422</v>
      </c>
      <c r="F4" s="218" t="s">
        <v>423</v>
      </c>
      <c r="G4" s="234" t="s">
        <v>424</v>
      </c>
      <c r="H4" s="229" t="s">
        <v>425</v>
      </c>
      <c r="I4" s="219">
        <v>2</v>
      </c>
      <c r="J4" s="39" t="s">
        <v>426</v>
      </c>
      <c r="K4" s="39">
        <v>2</v>
      </c>
      <c r="L4" s="39"/>
      <c r="M4" s="10">
        <f>N4*基本資料!$I$21+O4*基本資料!$I$22+P4*基本資料!$I$23+Q4*基本資料!$I$24+R4*基本資料!$I$25+S4*基本資料!$I$26</f>
        <v>9252.4</v>
      </c>
      <c r="N4" s="33">
        <v>7726</v>
      </c>
      <c r="O4" s="33">
        <v>209</v>
      </c>
      <c r="P4" s="33">
        <v>265</v>
      </c>
      <c r="Q4" s="33">
        <v>10</v>
      </c>
      <c r="R4" s="33">
        <v>244</v>
      </c>
      <c r="S4" s="33">
        <v>89</v>
      </c>
      <c r="T4" s="13">
        <v>788</v>
      </c>
      <c r="U4" s="39" t="s">
        <v>124</v>
      </c>
      <c r="V4" s="90"/>
      <c r="W4" s="39" t="s">
        <v>224</v>
      </c>
      <c r="X4" s="39">
        <f t="shared" ref="X4:X15" si="0">2000*K4</f>
        <v>4000</v>
      </c>
      <c r="Y4" s="11">
        <f>T4/X4</f>
        <v>0.19700000000000001</v>
      </c>
      <c r="Z4" s="90" t="str">
        <f>IF(AND(Y4&gt;基本資料!$B$13,Y4&lt;=基本資料!$C$13),"A",IF(AND(Y4&gt;基本資料!$B$14,Y4&lt;=基本資料!$C$14),"B",IF(AND(Y4&gt;基本資料!$B$15,Y4&lt;=基本資料!$C$15),"C",IF(AND(Y4&gt;基本資料!$B$16,Y4&lt;=基本資料!$C$16),"D",IF(AND(Y4&gt;基本資料!$B$17,Y4&lt;=基本資料!$C$17),"E","F")))))</f>
        <v>A</v>
      </c>
      <c r="AA4" s="100">
        <v>80</v>
      </c>
      <c r="AB4">
        <f>V4-AA4</f>
        <v>-80</v>
      </c>
      <c r="AC4" s="90" t="str">
        <f>IF(AND(AB4&gt;=基本資料!$B$13,AB4&lt;基本資料!$C$13),"A",IF(AND(AB4&gt;=基本資料!$B$14,AB4&lt;基本資料!$C$14),"B",IF(AND(AB4&gt;=基本資料!$B$15,AB4&lt;基本資料!$C$15),"C",IF(AND(AB4&gt;=基本資料!$B$16,AB4&lt;基本資料!$C$16),"D",IF(AND(AB4&gt;=基本資料!$B$17,AB4&lt;基本資料!$C$17),"E","F")))))</f>
        <v>F</v>
      </c>
      <c r="AD4" s="101"/>
    </row>
    <row r="5" spans="1:31" x14ac:dyDescent="0.25">
      <c r="A5" s="218"/>
      <c r="B5" s="218"/>
      <c r="C5" s="143"/>
      <c r="D5" s="64" t="s">
        <v>597</v>
      </c>
      <c r="E5" s="233"/>
      <c r="F5" s="218"/>
      <c r="G5" s="234"/>
      <c r="H5" s="230"/>
      <c r="I5" s="220"/>
      <c r="J5" s="39" t="s">
        <v>427</v>
      </c>
      <c r="K5" s="39">
        <v>2</v>
      </c>
      <c r="L5" s="39"/>
      <c r="M5" s="10">
        <f>N5*基本資料!$I$21+O5*基本資料!$I$22+P5*基本資料!$I$23+Q5*基本資料!$I$24+R5*基本資料!$I$25+S5*基本資料!$I$26</f>
        <v>726.8</v>
      </c>
      <c r="N5" s="10">
        <v>602</v>
      </c>
      <c r="O5" s="39">
        <v>29</v>
      </c>
      <c r="P5" s="39">
        <v>19</v>
      </c>
      <c r="Q5" s="39">
        <v>1</v>
      </c>
      <c r="R5" s="39">
        <v>15</v>
      </c>
      <c r="S5" s="39">
        <v>8</v>
      </c>
      <c r="T5" s="39">
        <v>727</v>
      </c>
      <c r="U5" s="39" t="s">
        <v>152</v>
      </c>
      <c r="V5" s="90"/>
      <c r="W5" s="39" t="s">
        <v>224</v>
      </c>
      <c r="X5" s="39">
        <f t="shared" si="0"/>
        <v>4000</v>
      </c>
      <c r="Y5" s="11">
        <f t="shared" ref="Y5:Y19" si="1">T5/X5</f>
        <v>0.18174999999999999</v>
      </c>
      <c r="Z5" s="90" t="str">
        <f>IF(AND(Y5&gt;基本資料!$B$13,Y5&lt;=基本資料!$C$13),"A",IF(AND(Y5&gt;基本資料!$B$14,Y5&lt;=基本資料!$C$14),"B",IF(AND(Y5&gt;基本資料!$B$15,Y5&lt;=基本資料!$C$15),"C",IF(AND(Y5&gt;基本資料!$B$16,Y5&lt;=基本資料!$C$16),"D",IF(AND(Y5&gt;基本資料!$B$17,Y5&lt;=基本資料!$C$17),"E","F")))))</f>
        <v>A</v>
      </c>
      <c r="AA5" s="100">
        <v>80</v>
      </c>
      <c r="AB5">
        <f t="shared" ref="AB5:AB68" si="2">V5-AA5</f>
        <v>-80</v>
      </c>
      <c r="AC5" s="90" t="str">
        <f>IF(AND(AB5&gt;=基本資料!$B$13,AB5&lt;基本資料!$C$13),"A",IF(AND(AB5&gt;=基本資料!$B$14,AB5&lt;基本資料!$C$14),"B",IF(AND(AB5&gt;=基本資料!$B$15,AB5&lt;基本資料!$C$15),"C",IF(AND(AB5&gt;=基本資料!$B$16,AB5&lt;基本資料!$C$16),"D",IF(AND(AB5&gt;=基本資料!$B$17,AB5&lt;基本資料!$C$17),"E","F")))))</f>
        <v>F</v>
      </c>
      <c r="AD5" s="101"/>
    </row>
    <row r="6" spans="1:31" x14ac:dyDescent="0.25">
      <c r="A6" s="218" t="s">
        <v>428</v>
      </c>
      <c r="B6" s="218" t="s">
        <v>1</v>
      </c>
      <c r="C6" s="143" t="s">
        <v>429</v>
      </c>
      <c r="D6" s="64" t="s">
        <v>598</v>
      </c>
      <c r="E6" s="233" t="s">
        <v>599</v>
      </c>
      <c r="F6" s="218" t="s">
        <v>600</v>
      </c>
      <c r="G6" s="234" t="s">
        <v>430</v>
      </c>
      <c r="H6" s="229" t="s">
        <v>431</v>
      </c>
      <c r="I6" s="219">
        <v>3.6</v>
      </c>
      <c r="J6" s="39" t="s">
        <v>426</v>
      </c>
      <c r="K6" s="39">
        <v>3</v>
      </c>
      <c r="L6" s="39"/>
      <c r="M6" s="10">
        <f>N6*基本資料!$I$21+O6*基本資料!$I$22+P6*基本資料!$I$23+Q6*基本資料!$I$24+R6*基本資料!$I$25+S6*基本資料!$I$26</f>
        <v>17560.3</v>
      </c>
      <c r="N6" s="10">
        <v>11920</v>
      </c>
      <c r="O6" s="39">
        <v>230</v>
      </c>
      <c r="P6" s="39">
        <v>397</v>
      </c>
      <c r="Q6" s="39">
        <v>19</v>
      </c>
      <c r="R6" s="10">
        <v>1530</v>
      </c>
      <c r="S6" s="39">
        <v>88</v>
      </c>
      <c r="T6" s="10">
        <v>1515</v>
      </c>
      <c r="U6" s="39" t="s">
        <v>56</v>
      </c>
      <c r="V6" s="90"/>
      <c r="W6" s="39"/>
      <c r="X6" s="39">
        <f t="shared" si="0"/>
        <v>6000</v>
      </c>
      <c r="Y6" s="11">
        <f t="shared" si="1"/>
        <v>0.2525</v>
      </c>
      <c r="Z6" s="90" t="str">
        <f>IF(AND(Y6&gt;基本資料!$B$13,Y6&lt;=基本資料!$C$13),"A",IF(AND(Y6&gt;基本資料!$B$14,Y6&lt;=基本資料!$C$14),"B",IF(AND(Y6&gt;基本資料!$B$15,Y6&lt;=基本資料!$C$15),"C",IF(AND(Y6&gt;基本資料!$B$16,Y6&lt;=基本資料!$C$16),"D",IF(AND(Y6&gt;基本資料!$B$17,Y6&lt;=基本資料!$C$17),"E","F")))))</f>
        <v>A</v>
      </c>
      <c r="AA6" s="100">
        <v>80</v>
      </c>
      <c r="AB6">
        <f t="shared" si="2"/>
        <v>-80</v>
      </c>
      <c r="AC6" s="90" t="str">
        <f>IF(AND(AB6&gt;=基本資料!$B$13,AB6&lt;基本資料!$C$13),"A",IF(AND(AB6&gt;=基本資料!$B$14,AB6&lt;基本資料!$C$14),"B",IF(AND(AB6&gt;=基本資料!$B$15,AB6&lt;基本資料!$C$15),"C",IF(AND(AB6&gt;=基本資料!$B$16,AB6&lt;基本資料!$C$16),"D",IF(AND(AB6&gt;=基本資料!$B$17,AB6&lt;基本資料!$C$17),"E","F")))))</f>
        <v>F</v>
      </c>
      <c r="AD6" s="101"/>
    </row>
    <row r="7" spans="1:31" x14ac:dyDescent="0.25">
      <c r="A7" s="218"/>
      <c r="B7" s="218"/>
      <c r="C7" s="143"/>
      <c r="D7" s="64" t="s">
        <v>601</v>
      </c>
      <c r="E7" s="233"/>
      <c r="F7" s="218"/>
      <c r="G7" s="234"/>
      <c r="H7" s="230"/>
      <c r="I7" s="220"/>
      <c r="J7" s="39" t="s">
        <v>427</v>
      </c>
      <c r="K7" s="39">
        <v>3</v>
      </c>
      <c r="L7" s="39"/>
      <c r="M7" s="10">
        <f>N7*基本資料!$I$21+O7*基本資料!$I$22+P7*基本資料!$I$23+Q7*基本資料!$I$24+R7*基本資料!$I$25+S7*基本資料!$I$26</f>
        <v>19207.099999999999</v>
      </c>
      <c r="N7" s="10">
        <v>14423</v>
      </c>
      <c r="O7" s="39">
        <v>246</v>
      </c>
      <c r="P7" s="39">
        <v>273</v>
      </c>
      <c r="Q7" s="39">
        <v>6</v>
      </c>
      <c r="R7" s="10">
        <v>1307</v>
      </c>
      <c r="S7" s="39">
        <v>111</v>
      </c>
      <c r="T7" s="10">
        <v>2224</v>
      </c>
      <c r="U7" s="39" t="s">
        <v>78</v>
      </c>
      <c r="V7" s="90"/>
      <c r="W7" s="39"/>
      <c r="X7" s="39">
        <f t="shared" si="0"/>
        <v>6000</v>
      </c>
      <c r="Y7" s="11">
        <f t="shared" si="1"/>
        <v>0.37066666666666664</v>
      </c>
      <c r="Z7" s="90" t="str">
        <f>IF(AND(Y7&gt;基本資料!$B$13,Y7&lt;=基本資料!$C$13),"A",IF(AND(Y7&gt;基本資料!$B$14,Y7&lt;=基本資料!$C$14),"B",IF(AND(Y7&gt;基本資料!$B$15,Y7&lt;=基本資料!$C$15),"C",IF(AND(Y7&gt;基本資料!$B$16,Y7&lt;=基本資料!$C$16),"D",IF(AND(Y7&gt;基本資料!$B$17,Y7&lt;=基本資料!$C$17),"E","F")))))</f>
        <v>B</v>
      </c>
      <c r="AA7" s="100">
        <v>80</v>
      </c>
      <c r="AB7">
        <f t="shared" si="2"/>
        <v>-80</v>
      </c>
      <c r="AC7" s="90" t="str">
        <f>IF(AND(AB7&gt;=基本資料!$B$13,AB7&lt;基本資料!$C$13),"A",IF(AND(AB7&gt;=基本資料!$B$14,AB7&lt;基本資料!$C$14),"B",IF(AND(AB7&gt;=基本資料!$B$15,AB7&lt;基本資料!$C$15),"C",IF(AND(AB7&gt;=基本資料!$B$16,AB7&lt;基本資料!$C$16),"D",IF(AND(AB7&gt;=基本資料!$B$17,AB7&lt;基本資料!$C$17),"E","F")))))</f>
        <v>F</v>
      </c>
      <c r="AD7" s="101"/>
    </row>
    <row r="8" spans="1:31" x14ac:dyDescent="0.25">
      <c r="A8" s="218" t="s">
        <v>47</v>
      </c>
      <c r="B8" s="218" t="s">
        <v>1</v>
      </c>
      <c r="C8" s="143" t="s">
        <v>432</v>
      </c>
      <c r="D8" s="59" t="s">
        <v>602</v>
      </c>
      <c r="E8" s="233" t="s">
        <v>603</v>
      </c>
      <c r="F8" s="218" t="s">
        <v>604</v>
      </c>
      <c r="G8" s="234" t="s">
        <v>1031</v>
      </c>
      <c r="H8" s="229" t="s">
        <v>433</v>
      </c>
      <c r="I8" s="219">
        <v>3.8</v>
      </c>
      <c r="J8" s="39" t="s">
        <v>426</v>
      </c>
      <c r="K8" s="39">
        <v>2</v>
      </c>
      <c r="L8" s="39"/>
      <c r="M8" s="10">
        <f>N8*基本資料!$I$21+O8*基本資料!$I$22+P8*基本資料!$I$23+Q8*基本資料!$I$24+R8*基本資料!$I$25+S8*基本資料!$I$26</f>
        <v>32276.3</v>
      </c>
      <c r="N8" s="10">
        <v>21140</v>
      </c>
      <c r="O8" s="39">
        <v>415</v>
      </c>
      <c r="P8" s="39">
        <v>546</v>
      </c>
      <c r="Q8" s="39">
        <v>85</v>
      </c>
      <c r="R8" s="10">
        <v>3123</v>
      </c>
      <c r="S8" s="39">
        <v>118</v>
      </c>
      <c r="T8" s="10">
        <v>2306</v>
      </c>
      <c r="U8" s="39" t="s">
        <v>107</v>
      </c>
      <c r="V8" s="90"/>
      <c r="W8" s="39"/>
      <c r="X8" s="39">
        <f t="shared" si="0"/>
        <v>4000</v>
      </c>
      <c r="Y8" s="11">
        <f t="shared" si="1"/>
        <v>0.57650000000000001</v>
      </c>
      <c r="Z8" s="90" t="str">
        <f>IF(AND(Y8&gt;基本資料!$B$13,Y8&lt;=基本資料!$C$13),"A",IF(AND(Y8&gt;基本資料!$B$14,Y8&lt;=基本資料!$C$14),"B",IF(AND(Y8&gt;基本資料!$B$15,Y8&lt;=基本資料!$C$15),"C",IF(AND(Y8&gt;基本資料!$B$16,Y8&lt;=基本資料!$C$16),"D",IF(AND(Y8&gt;基本資料!$B$17,Y8&lt;=基本資料!$C$17),"E","F")))))</f>
        <v>B</v>
      </c>
      <c r="AA8" s="100">
        <v>80</v>
      </c>
      <c r="AB8">
        <f t="shared" si="2"/>
        <v>-80</v>
      </c>
      <c r="AC8" s="90" t="str">
        <f>IF(AND(AB8&gt;=基本資料!$B$13,AB8&lt;基本資料!$C$13),"A",IF(AND(AB8&gt;=基本資料!$B$14,AB8&lt;基本資料!$C$14),"B",IF(AND(AB8&gt;=基本資料!$B$15,AB8&lt;基本資料!$C$15),"C",IF(AND(AB8&gt;=基本資料!$B$16,AB8&lt;基本資料!$C$16),"D",IF(AND(AB8&gt;=基本資料!$B$17,AB8&lt;基本資料!$C$17),"E","F")))))</f>
        <v>F</v>
      </c>
      <c r="AD8" s="101"/>
    </row>
    <row r="9" spans="1:31" x14ac:dyDescent="0.25">
      <c r="A9" s="218"/>
      <c r="B9" s="218"/>
      <c r="C9" s="143"/>
      <c r="D9" s="59" t="s">
        <v>605</v>
      </c>
      <c r="E9" s="233"/>
      <c r="F9" s="218"/>
      <c r="G9" s="234"/>
      <c r="H9" s="230"/>
      <c r="I9" s="220"/>
      <c r="J9" s="39" t="s">
        <v>427</v>
      </c>
      <c r="K9" s="39">
        <v>2</v>
      </c>
      <c r="L9" s="39"/>
      <c r="M9" s="10">
        <f>N9*基本資料!$I$21+O9*基本資料!$I$22+P9*基本資料!$I$23+Q9*基本資料!$I$24+R9*基本資料!$I$25+S9*基本資料!$I$26</f>
        <v>30002.799999999999</v>
      </c>
      <c r="N9" s="10">
        <v>19909</v>
      </c>
      <c r="O9" s="39">
        <v>332</v>
      </c>
      <c r="P9" s="39">
        <v>468</v>
      </c>
      <c r="Q9" s="39">
        <v>73</v>
      </c>
      <c r="R9" s="10">
        <v>2865</v>
      </c>
      <c r="S9" s="39">
        <v>133</v>
      </c>
      <c r="T9" s="10">
        <v>2938</v>
      </c>
      <c r="U9" s="39" t="s">
        <v>78</v>
      </c>
      <c r="V9" s="90"/>
      <c r="W9" s="39"/>
      <c r="X9" s="39">
        <f t="shared" si="0"/>
        <v>4000</v>
      </c>
      <c r="Y9" s="11">
        <f t="shared" si="1"/>
        <v>0.73450000000000004</v>
      </c>
      <c r="Z9" s="90" t="str">
        <f>IF(AND(Y9&gt;基本資料!$B$13,Y9&lt;=基本資料!$C$13),"A",IF(AND(Y9&gt;基本資料!$B$14,Y9&lt;=基本資料!$C$14),"B",IF(AND(Y9&gt;基本資料!$B$15,Y9&lt;=基本資料!$C$15),"C",IF(AND(Y9&gt;基本資料!$B$16,Y9&lt;=基本資料!$C$16),"D",IF(AND(Y9&gt;基本資料!$B$17,Y9&lt;=基本資料!$C$17),"E","F")))))</f>
        <v>C</v>
      </c>
      <c r="AA9" s="100">
        <v>80</v>
      </c>
      <c r="AB9">
        <f t="shared" si="2"/>
        <v>-80</v>
      </c>
      <c r="AC9" s="90" t="str">
        <f>IF(AND(AB9&gt;=基本資料!$B$13,AB9&lt;基本資料!$C$13),"A",IF(AND(AB9&gt;=基本資料!$B$14,AB9&lt;基本資料!$C$14),"B",IF(AND(AB9&gt;=基本資料!$B$15,AB9&lt;基本資料!$C$15),"C",IF(AND(AB9&gt;=基本資料!$B$16,AB9&lt;基本資料!$C$16),"D",IF(AND(AB9&gt;=基本資料!$B$17,AB9&lt;基本資料!$C$17),"E","F")))))</f>
        <v>F</v>
      </c>
      <c r="AD9" s="101"/>
    </row>
    <row r="10" spans="1:31" x14ac:dyDescent="0.25">
      <c r="A10" s="218" t="s">
        <v>47</v>
      </c>
      <c r="B10" s="218" t="s">
        <v>1</v>
      </c>
      <c r="C10" s="143" t="s">
        <v>434</v>
      </c>
      <c r="D10" s="59" t="s">
        <v>606</v>
      </c>
      <c r="E10" s="233" t="s">
        <v>607</v>
      </c>
      <c r="F10" s="218" t="s">
        <v>608</v>
      </c>
      <c r="G10" s="234" t="s">
        <v>1032</v>
      </c>
      <c r="H10" s="229" t="s">
        <v>435</v>
      </c>
      <c r="I10" s="219">
        <v>4.4000000000000004</v>
      </c>
      <c r="J10" s="39" t="s">
        <v>426</v>
      </c>
      <c r="K10" s="39">
        <v>2</v>
      </c>
      <c r="L10" s="39"/>
      <c r="M10" s="10">
        <f>N10*基本資料!$I$21+O10*基本資料!$I$22+P10*基本資料!$I$23+Q10*基本資料!$I$24+R10*基本資料!$I$25+S10*基本資料!$I$26</f>
        <v>29599.200000000001</v>
      </c>
      <c r="N10" s="10">
        <v>19239</v>
      </c>
      <c r="O10" s="39">
        <v>379</v>
      </c>
      <c r="P10" s="39">
        <v>681</v>
      </c>
      <c r="Q10" s="39">
        <v>102</v>
      </c>
      <c r="R10" s="10">
        <v>2792</v>
      </c>
      <c r="S10" s="39">
        <v>147</v>
      </c>
      <c r="T10" s="10">
        <v>2115</v>
      </c>
      <c r="U10" s="39" t="s">
        <v>107</v>
      </c>
      <c r="V10" s="90"/>
      <c r="W10" s="39"/>
      <c r="X10" s="39">
        <f t="shared" si="0"/>
        <v>4000</v>
      </c>
      <c r="Y10" s="11">
        <f t="shared" si="1"/>
        <v>0.52875000000000005</v>
      </c>
      <c r="Z10" s="90" t="str">
        <f>IF(AND(Y10&gt;基本資料!$B$13,Y10&lt;=基本資料!$C$13),"A",IF(AND(Y10&gt;基本資料!$B$14,Y10&lt;=基本資料!$C$14),"B",IF(AND(Y10&gt;基本資料!$B$15,Y10&lt;=基本資料!$C$15),"C",IF(AND(Y10&gt;基本資料!$B$16,Y10&lt;=基本資料!$C$16),"D",IF(AND(Y10&gt;基本資料!$B$17,Y10&lt;=基本資料!$C$17),"E","F")))))</f>
        <v>B</v>
      </c>
      <c r="AA10" s="100">
        <v>80</v>
      </c>
      <c r="AB10">
        <f t="shared" si="2"/>
        <v>-80</v>
      </c>
      <c r="AC10" s="90" t="str">
        <f>IF(AND(AB10&gt;=基本資料!$B$13,AB10&lt;基本資料!$C$13),"A",IF(AND(AB10&gt;=基本資料!$B$14,AB10&lt;基本資料!$C$14),"B",IF(AND(AB10&gt;=基本資料!$B$15,AB10&lt;基本資料!$C$15),"C",IF(AND(AB10&gt;=基本資料!$B$16,AB10&lt;基本資料!$C$16),"D",IF(AND(AB10&gt;=基本資料!$B$17,AB10&lt;基本資料!$C$17),"E","F")))))</f>
        <v>F</v>
      </c>
      <c r="AD10" s="101"/>
    </row>
    <row r="11" spans="1:31" x14ac:dyDescent="0.25">
      <c r="A11" s="218"/>
      <c r="B11" s="218"/>
      <c r="C11" s="143"/>
      <c r="D11" s="59" t="s">
        <v>609</v>
      </c>
      <c r="E11" s="233"/>
      <c r="F11" s="218"/>
      <c r="G11" s="234"/>
      <c r="H11" s="230"/>
      <c r="I11" s="220"/>
      <c r="J11" s="39" t="s">
        <v>427</v>
      </c>
      <c r="K11" s="39">
        <v>2</v>
      </c>
      <c r="L11" s="39"/>
      <c r="M11" s="10">
        <f>N11*基本資料!$I$21+O11*基本資料!$I$22+P11*基本資料!$I$23+Q11*基本資料!$I$24+R11*基本資料!$I$25+S11*基本資料!$I$26</f>
        <v>30535.200000000001</v>
      </c>
      <c r="N11" s="10">
        <v>19479</v>
      </c>
      <c r="O11" s="39">
        <v>409</v>
      </c>
      <c r="P11" s="39">
        <v>1011</v>
      </c>
      <c r="Q11" s="39">
        <v>92</v>
      </c>
      <c r="R11" s="10">
        <v>2844</v>
      </c>
      <c r="S11" s="39">
        <v>197</v>
      </c>
      <c r="T11" s="10">
        <v>2542</v>
      </c>
      <c r="U11" s="39" t="s">
        <v>78</v>
      </c>
      <c r="V11" s="90"/>
      <c r="W11" s="39"/>
      <c r="X11" s="39">
        <f t="shared" si="0"/>
        <v>4000</v>
      </c>
      <c r="Y11" s="11">
        <f t="shared" si="1"/>
        <v>0.63549999999999995</v>
      </c>
      <c r="Z11" s="90" t="str">
        <f>IF(AND(Y11&gt;基本資料!$B$13,Y11&lt;=基本資料!$C$13),"A",IF(AND(Y11&gt;基本資料!$B$14,Y11&lt;=基本資料!$C$14),"B",IF(AND(Y11&gt;基本資料!$B$15,Y11&lt;=基本資料!$C$15),"C",IF(AND(Y11&gt;基本資料!$B$16,Y11&lt;=基本資料!$C$16),"D",IF(AND(Y11&gt;基本資料!$B$17,Y11&lt;=基本資料!$C$17),"E","F")))))</f>
        <v>C</v>
      </c>
      <c r="AA11" s="100">
        <v>80</v>
      </c>
      <c r="AB11">
        <f t="shared" si="2"/>
        <v>-80</v>
      </c>
      <c r="AC11" s="90" t="str">
        <f>IF(AND(AB11&gt;=基本資料!$B$13,AB11&lt;基本資料!$C$13),"A",IF(AND(AB11&gt;=基本資料!$B$14,AB11&lt;基本資料!$C$14),"B",IF(AND(AB11&gt;=基本資料!$B$15,AB11&lt;基本資料!$C$15),"C",IF(AND(AB11&gt;=基本資料!$B$16,AB11&lt;基本資料!$C$16),"D",IF(AND(AB11&gt;=基本資料!$B$17,AB11&lt;基本資料!$C$17),"E","F")))))</f>
        <v>F</v>
      </c>
      <c r="AD11" s="101"/>
    </row>
    <row r="12" spans="1:31" x14ac:dyDescent="0.25">
      <c r="A12" s="218" t="s">
        <v>428</v>
      </c>
      <c r="B12" s="218" t="s">
        <v>1</v>
      </c>
      <c r="C12" s="143" t="s">
        <v>436</v>
      </c>
      <c r="D12" s="59" t="s">
        <v>610</v>
      </c>
      <c r="E12" s="233" t="s">
        <v>611</v>
      </c>
      <c r="F12" s="218" t="s">
        <v>612</v>
      </c>
      <c r="G12" s="234" t="s">
        <v>437</v>
      </c>
      <c r="H12" s="229" t="s">
        <v>438</v>
      </c>
      <c r="I12" s="219">
        <v>2.2000000000000002</v>
      </c>
      <c r="J12" s="39" t="s">
        <v>426</v>
      </c>
      <c r="K12" s="39">
        <v>2</v>
      </c>
      <c r="L12" s="39"/>
      <c r="M12" s="10">
        <f>N12*基本資料!$I$21+O12*基本資料!$I$22+P12*基本資料!$I$23+Q12*基本資料!$I$24+R12*基本資料!$I$25+S12*基本資料!$I$26</f>
        <v>19804.400000000001</v>
      </c>
      <c r="N12" s="10">
        <v>12440</v>
      </c>
      <c r="O12" s="39">
        <v>386</v>
      </c>
      <c r="P12" s="39">
        <v>538</v>
      </c>
      <c r="Q12" s="39">
        <v>78</v>
      </c>
      <c r="R12" s="39">
        <v>1898</v>
      </c>
      <c r="S12" s="39">
        <v>84</v>
      </c>
      <c r="T12" s="10">
        <v>1493</v>
      </c>
      <c r="U12" s="39" t="s">
        <v>107</v>
      </c>
      <c r="V12" s="90"/>
      <c r="W12" s="39" t="s">
        <v>224</v>
      </c>
      <c r="X12" s="39">
        <f t="shared" si="0"/>
        <v>4000</v>
      </c>
      <c r="Y12" s="11">
        <f t="shared" si="1"/>
        <v>0.37325000000000003</v>
      </c>
      <c r="Z12" s="90" t="str">
        <f>IF(AND(Y12&gt;基本資料!$B$13,Y12&lt;=基本資料!$C$13),"A",IF(AND(Y12&gt;基本資料!$B$14,Y12&lt;=基本資料!$C$14),"B",IF(AND(Y12&gt;基本資料!$B$15,Y12&lt;=基本資料!$C$15),"C",IF(AND(Y12&gt;基本資料!$B$16,Y12&lt;=基本資料!$C$16),"D",IF(AND(Y12&gt;基本資料!$B$17,Y12&lt;=基本資料!$C$17),"E","F")))))</f>
        <v>B</v>
      </c>
      <c r="AA12" s="100">
        <v>80</v>
      </c>
      <c r="AB12">
        <f t="shared" si="2"/>
        <v>-80</v>
      </c>
      <c r="AC12" s="90" t="str">
        <f>IF(AND(AB12&gt;=基本資料!$B$13,AB12&lt;基本資料!$C$13),"A",IF(AND(AB12&gt;=基本資料!$B$14,AB12&lt;基本資料!$C$14),"B",IF(AND(AB12&gt;=基本資料!$B$15,AB12&lt;基本資料!$C$15),"C",IF(AND(AB12&gt;=基本資料!$B$16,AB12&lt;基本資料!$C$16),"D",IF(AND(AB12&gt;=基本資料!$B$17,AB12&lt;基本資料!$C$17),"E","F")))))</f>
        <v>F</v>
      </c>
      <c r="AD12" s="101"/>
    </row>
    <row r="13" spans="1:31" x14ac:dyDescent="0.25">
      <c r="A13" s="218"/>
      <c r="B13" s="218"/>
      <c r="C13" s="143"/>
      <c r="D13" s="59" t="s">
        <v>613</v>
      </c>
      <c r="E13" s="233"/>
      <c r="F13" s="218"/>
      <c r="G13" s="234"/>
      <c r="H13" s="230"/>
      <c r="I13" s="220"/>
      <c r="J13" s="39" t="s">
        <v>427</v>
      </c>
      <c r="K13" s="39">
        <v>2</v>
      </c>
      <c r="L13" s="39"/>
      <c r="M13" s="10">
        <f>N13*基本資料!$I$21+O13*基本資料!$I$22+P13*基本資料!$I$23+Q13*基本資料!$I$24+R13*基本資料!$I$25+S13*基本資料!$I$26</f>
        <v>20550.7</v>
      </c>
      <c r="N13" s="10">
        <v>13525</v>
      </c>
      <c r="O13" s="39">
        <v>391</v>
      </c>
      <c r="P13" s="39">
        <v>530</v>
      </c>
      <c r="Q13" s="39">
        <v>95</v>
      </c>
      <c r="R13" s="10">
        <v>1760</v>
      </c>
      <c r="S13" s="39">
        <v>132</v>
      </c>
      <c r="T13" s="10">
        <v>1420</v>
      </c>
      <c r="U13" s="39" t="s">
        <v>124</v>
      </c>
      <c r="V13" s="90"/>
      <c r="W13" s="39" t="s">
        <v>224</v>
      </c>
      <c r="X13" s="39">
        <f t="shared" si="0"/>
        <v>4000</v>
      </c>
      <c r="Y13" s="11">
        <f t="shared" si="1"/>
        <v>0.35499999999999998</v>
      </c>
      <c r="Z13" s="90" t="str">
        <f>IF(AND(Y13&gt;基本資料!$B$13,Y13&lt;=基本資料!$C$13),"A",IF(AND(Y13&gt;基本資料!$B$14,Y13&lt;=基本資料!$C$14),"B",IF(AND(Y13&gt;基本資料!$B$15,Y13&lt;=基本資料!$C$15),"C",IF(AND(Y13&gt;基本資料!$B$16,Y13&lt;=基本資料!$C$16),"D",IF(AND(Y13&gt;基本資料!$B$17,Y13&lt;=基本資料!$C$17),"E","F")))))</f>
        <v>B</v>
      </c>
      <c r="AA13" s="100">
        <v>80</v>
      </c>
      <c r="AB13">
        <f t="shared" si="2"/>
        <v>-80</v>
      </c>
      <c r="AC13" s="90" t="str">
        <f>IF(AND(AB13&gt;=基本資料!$B$13,AB13&lt;基本資料!$C$13),"A",IF(AND(AB13&gt;=基本資料!$B$14,AB13&lt;基本資料!$C$14),"B",IF(AND(AB13&gt;=基本資料!$B$15,AB13&lt;基本資料!$C$15),"C",IF(AND(AB13&gt;=基本資料!$B$16,AB13&lt;基本資料!$C$16),"D",IF(AND(AB13&gt;=基本資料!$B$17,AB13&lt;基本資料!$C$17),"E","F")))))</f>
        <v>F</v>
      </c>
      <c r="AD13" s="101"/>
    </row>
    <row r="14" spans="1:31" x14ac:dyDescent="0.25">
      <c r="A14" s="218" t="s">
        <v>47</v>
      </c>
      <c r="B14" s="218" t="s">
        <v>1</v>
      </c>
      <c r="C14" s="143" t="s">
        <v>439</v>
      </c>
      <c r="D14" s="59" t="s">
        <v>614</v>
      </c>
      <c r="E14" s="233" t="s">
        <v>615</v>
      </c>
      <c r="F14" s="218" t="s">
        <v>616</v>
      </c>
      <c r="G14" s="234" t="s">
        <v>440</v>
      </c>
      <c r="H14" s="229" t="s">
        <v>441</v>
      </c>
      <c r="I14" s="219">
        <v>2.8</v>
      </c>
      <c r="J14" s="39" t="s">
        <v>426</v>
      </c>
      <c r="K14" s="39">
        <v>2</v>
      </c>
      <c r="L14" s="39"/>
      <c r="M14" s="10">
        <f>N14*基本資料!$I$21+O14*基本資料!$I$22+P14*基本資料!$I$23+Q14*基本資料!$I$24+R14*基本資料!$I$25+S14*基本資料!$I$26</f>
        <v>9062.2000000000007</v>
      </c>
      <c r="N14" s="10">
        <v>3871</v>
      </c>
      <c r="O14" s="39">
        <v>99</v>
      </c>
      <c r="P14" s="39">
        <v>245</v>
      </c>
      <c r="Q14" s="39">
        <v>81</v>
      </c>
      <c r="R14" s="39">
        <v>1468</v>
      </c>
      <c r="S14" s="39">
        <v>47</v>
      </c>
      <c r="T14" s="10">
        <v>763</v>
      </c>
      <c r="U14" s="39" t="s">
        <v>107</v>
      </c>
      <c r="V14" s="90"/>
      <c r="W14" s="39"/>
      <c r="X14" s="39">
        <f t="shared" si="0"/>
        <v>4000</v>
      </c>
      <c r="Y14" s="11">
        <f t="shared" si="1"/>
        <v>0.19075</v>
      </c>
      <c r="Z14" s="90" t="str">
        <f>IF(AND(Y14&gt;基本資料!$B$13,Y14&lt;=基本資料!$C$13),"A",IF(AND(Y14&gt;基本資料!$B$14,Y14&lt;=基本資料!$C$14),"B",IF(AND(Y14&gt;基本資料!$B$15,Y14&lt;=基本資料!$C$15),"C",IF(AND(Y14&gt;基本資料!$B$16,Y14&lt;=基本資料!$C$16),"D",IF(AND(Y14&gt;基本資料!$B$17,Y14&lt;=基本資料!$C$17),"E","F")))))</f>
        <v>A</v>
      </c>
      <c r="AA14" s="100">
        <v>80</v>
      </c>
      <c r="AB14">
        <f t="shared" si="2"/>
        <v>-80</v>
      </c>
      <c r="AC14" s="90" t="str">
        <f>IF(AND(AB14&gt;=基本資料!$B$13,AB14&lt;基本資料!$C$13),"A",IF(AND(AB14&gt;=基本資料!$B$14,AB14&lt;基本資料!$C$14),"B",IF(AND(AB14&gt;=基本資料!$B$15,AB14&lt;基本資料!$C$15),"C",IF(AND(AB14&gt;=基本資料!$B$16,AB14&lt;基本資料!$C$16),"D",IF(AND(AB14&gt;=基本資料!$B$17,AB14&lt;基本資料!$C$17),"E","F")))))</f>
        <v>F</v>
      </c>
      <c r="AD14" s="101"/>
    </row>
    <row r="15" spans="1:31" x14ac:dyDescent="0.25">
      <c r="A15" s="218"/>
      <c r="B15" s="218"/>
      <c r="C15" s="143"/>
      <c r="D15" s="59" t="s">
        <v>617</v>
      </c>
      <c r="E15" s="233"/>
      <c r="F15" s="218"/>
      <c r="G15" s="234"/>
      <c r="H15" s="230"/>
      <c r="I15" s="220"/>
      <c r="J15" s="39" t="s">
        <v>427</v>
      </c>
      <c r="K15" s="39">
        <v>2</v>
      </c>
      <c r="L15" s="39"/>
      <c r="M15" s="10">
        <f>N15*基本資料!$I$21+O15*基本資料!$I$22+P15*基本資料!$I$23+Q15*基本資料!$I$24+R15*基本資料!$I$25+S15*基本資料!$I$26</f>
        <v>9309.7000000000007</v>
      </c>
      <c r="N15" s="10">
        <v>4213</v>
      </c>
      <c r="O15" s="39">
        <v>73</v>
      </c>
      <c r="P15" s="39">
        <v>216</v>
      </c>
      <c r="Q15" s="39">
        <v>69</v>
      </c>
      <c r="R15" s="39">
        <v>1469</v>
      </c>
      <c r="S15" s="39">
        <v>82</v>
      </c>
      <c r="T15" s="39">
        <v>610</v>
      </c>
      <c r="U15" s="39" t="s">
        <v>442</v>
      </c>
      <c r="V15" s="90"/>
      <c r="W15" s="39"/>
      <c r="X15" s="39">
        <f t="shared" si="0"/>
        <v>4000</v>
      </c>
      <c r="Y15" s="11">
        <f t="shared" si="1"/>
        <v>0.1525</v>
      </c>
      <c r="Z15" s="90" t="str">
        <f>IF(AND(Y15&gt;基本資料!$B$13,Y15&lt;=基本資料!$C$13),"A",IF(AND(Y15&gt;基本資料!$B$14,Y15&lt;=基本資料!$C$14),"B",IF(AND(Y15&gt;基本資料!$B$15,Y15&lt;=基本資料!$C$15),"C",IF(AND(Y15&gt;基本資料!$B$16,Y15&lt;=基本資料!$C$16),"D",IF(AND(Y15&gt;基本資料!$B$17,Y15&lt;=基本資料!$C$17),"E","F")))))</f>
        <v>A</v>
      </c>
      <c r="AA15" s="100">
        <v>80</v>
      </c>
      <c r="AB15">
        <f t="shared" si="2"/>
        <v>-80</v>
      </c>
      <c r="AC15" s="90" t="str">
        <f>IF(AND(AB15&gt;=基本資料!$B$13,AB15&lt;基本資料!$C$13),"A",IF(AND(AB15&gt;=基本資料!$B$14,AB15&lt;基本資料!$C$14),"B",IF(AND(AB15&gt;=基本資料!$B$15,AB15&lt;基本資料!$C$15),"C",IF(AND(AB15&gt;=基本資料!$B$16,AB15&lt;基本資料!$C$16),"D",IF(AND(AB15&gt;=基本資料!$B$17,AB15&lt;基本資料!$C$17),"E","F")))))</f>
        <v>F</v>
      </c>
      <c r="AD15" s="101"/>
    </row>
    <row r="16" spans="1:31" x14ac:dyDescent="0.25">
      <c r="A16" s="218" t="s">
        <v>47</v>
      </c>
      <c r="B16" s="218" t="s">
        <v>2</v>
      </c>
      <c r="C16" s="143" t="s">
        <v>443</v>
      </c>
      <c r="D16" s="59" t="s">
        <v>618</v>
      </c>
      <c r="E16" s="233" t="s">
        <v>619</v>
      </c>
      <c r="F16" s="218" t="s">
        <v>620</v>
      </c>
      <c r="G16" s="234" t="s">
        <v>444</v>
      </c>
      <c r="H16" s="229" t="s">
        <v>445</v>
      </c>
      <c r="I16" s="219">
        <v>3.2</v>
      </c>
      <c r="J16" s="39" t="s">
        <v>426</v>
      </c>
      <c r="K16" s="39">
        <v>2</v>
      </c>
      <c r="L16" s="39"/>
      <c r="M16" s="10">
        <f>N16*基本資料!$I$21+O16*基本資料!$I$22+P16*基本資料!$I$23+Q16*基本資料!$I$24+R16*基本資料!$I$25+S16*基本資料!$I$26</f>
        <v>5894.8</v>
      </c>
      <c r="N16" s="10">
        <v>3181</v>
      </c>
      <c r="O16" s="39">
        <v>17</v>
      </c>
      <c r="P16" s="39">
        <v>95</v>
      </c>
      <c r="Q16" s="39">
        <v>3</v>
      </c>
      <c r="R16" s="39">
        <v>835</v>
      </c>
      <c r="S16" s="39">
        <v>53</v>
      </c>
      <c r="T16" s="39">
        <v>459</v>
      </c>
      <c r="U16" s="39" t="s">
        <v>56</v>
      </c>
      <c r="V16" s="90"/>
      <c r="W16" s="39"/>
      <c r="X16" s="39">
        <f>1800*K16</f>
        <v>3600</v>
      </c>
      <c r="Y16" s="11">
        <f t="shared" si="1"/>
        <v>0.1275</v>
      </c>
      <c r="Z16" s="90" t="str">
        <f>IF(AND(Y16&gt;基本資料!$B$13,Y16&lt;=基本資料!$C$13),"A",IF(AND(Y16&gt;基本資料!$B$14,Y16&lt;=基本資料!$C$14),"B",IF(AND(Y16&gt;基本資料!$B$15,Y16&lt;=基本資料!$C$15),"C",IF(AND(Y16&gt;基本資料!$B$16,Y16&lt;=基本資料!$C$16),"D",IF(AND(Y16&gt;基本資料!$B$17,Y16&lt;=基本資料!$C$17),"E","F")))))</f>
        <v>A</v>
      </c>
      <c r="AA16" s="100">
        <v>60</v>
      </c>
      <c r="AB16">
        <f t="shared" si="2"/>
        <v>-60</v>
      </c>
      <c r="AC16" s="90" t="str">
        <f>IF(AND(AB16&gt;=基本資料!$B$13,AB16&lt;基本資料!$C$13),"A",IF(AND(AB16&gt;=基本資料!$B$14,AB16&lt;基本資料!$C$14),"B",IF(AND(AB16&gt;=基本資料!$B$15,AB16&lt;基本資料!$C$15),"C",IF(AND(AB16&gt;=基本資料!$B$16,AB16&lt;基本資料!$C$16),"D",IF(AND(AB16&gt;=基本資料!$B$17,AB16&lt;基本資料!$C$17),"E","F")))))</f>
        <v>F</v>
      </c>
      <c r="AD16" s="101"/>
    </row>
    <row r="17" spans="1:30" x14ac:dyDescent="0.25">
      <c r="A17" s="218"/>
      <c r="B17" s="218"/>
      <c r="C17" s="143"/>
      <c r="D17" s="59" t="s">
        <v>621</v>
      </c>
      <c r="E17" s="233"/>
      <c r="F17" s="218"/>
      <c r="G17" s="234"/>
      <c r="H17" s="230"/>
      <c r="I17" s="220"/>
      <c r="J17" s="39" t="s">
        <v>427</v>
      </c>
      <c r="K17" s="39">
        <v>2</v>
      </c>
      <c r="L17" s="39"/>
      <c r="M17" s="10">
        <f>N17*基本資料!$I$21+O17*基本資料!$I$22+P17*基本資料!$I$23+Q17*基本資料!$I$24+R17*基本資料!$I$25+S17*基本資料!$I$26</f>
        <v>5787.1</v>
      </c>
      <c r="N17" s="10">
        <v>3043</v>
      </c>
      <c r="O17" s="39">
        <v>17</v>
      </c>
      <c r="P17" s="39">
        <v>56</v>
      </c>
      <c r="Q17" s="39">
        <v>3</v>
      </c>
      <c r="R17" s="39">
        <v>867</v>
      </c>
      <c r="S17" s="39">
        <v>41</v>
      </c>
      <c r="T17" s="39">
        <v>468</v>
      </c>
      <c r="U17" s="39" t="s">
        <v>78</v>
      </c>
      <c r="V17" s="90"/>
      <c r="W17" s="39"/>
      <c r="X17" s="39">
        <f>1800*K17</f>
        <v>3600</v>
      </c>
      <c r="Y17" s="11">
        <f t="shared" si="1"/>
        <v>0.13</v>
      </c>
      <c r="Z17" s="90" t="str">
        <f>IF(AND(Y17&gt;基本資料!$B$13,Y17&lt;=基本資料!$C$13),"A",IF(AND(Y17&gt;基本資料!$B$14,Y17&lt;=基本資料!$C$14),"B",IF(AND(Y17&gt;基本資料!$B$15,Y17&lt;=基本資料!$C$15),"C",IF(AND(Y17&gt;基本資料!$B$16,Y17&lt;=基本資料!$C$16),"D",IF(AND(Y17&gt;基本資料!$B$17,Y17&lt;=基本資料!$C$17),"E","F")))))</f>
        <v>A</v>
      </c>
      <c r="AA17" s="100">
        <v>60</v>
      </c>
      <c r="AB17">
        <f t="shared" si="2"/>
        <v>-60</v>
      </c>
      <c r="AC17" s="90" t="str">
        <f>IF(AND(AB17&gt;=基本資料!$B$13,AB17&lt;基本資料!$C$13),"A",IF(AND(AB17&gt;=基本資料!$B$14,AB17&lt;基本資料!$C$14),"B",IF(AND(AB17&gt;=基本資料!$B$15,AB17&lt;基本資料!$C$15),"C",IF(AND(AB17&gt;=基本資料!$B$16,AB17&lt;基本資料!$C$16),"D",IF(AND(AB17&gt;=基本資料!$B$17,AB17&lt;基本資料!$C$17),"E","F")))))</f>
        <v>F</v>
      </c>
      <c r="AD17" s="101"/>
    </row>
    <row r="18" spans="1:30" x14ac:dyDescent="0.25">
      <c r="A18" s="218" t="s">
        <v>47</v>
      </c>
      <c r="B18" s="218" t="s">
        <v>2</v>
      </c>
      <c r="C18" s="143" t="s">
        <v>446</v>
      </c>
      <c r="D18" s="59" t="s">
        <v>622</v>
      </c>
      <c r="E18" s="233" t="s">
        <v>623</v>
      </c>
      <c r="F18" s="218" t="s">
        <v>624</v>
      </c>
      <c r="G18" s="234" t="s">
        <v>447</v>
      </c>
      <c r="H18" s="229" t="s">
        <v>448</v>
      </c>
      <c r="I18" s="219">
        <v>2.4</v>
      </c>
      <c r="J18" s="39" t="s">
        <v>426</v>
      </c>
      <c r="K18" s="39">
        <v>2</v>
      </c>
      <c r="L18" s="39"/>
      <c r="M18" s="10">
        <f>N18*基本資料!$I$21+O18*基本資料!$I$22+P18*基本資料!$I$23+Q18*基本資料!$I$24+R18*基本資料!$I$25+S18*基本資料!$I$26</f>
        <v>11015</v>
      </c>
      <c r="N18" s="10">
        <v>7727</v>
      </c>
      <c r="O18" s="39">
        <v>58</v>
      </c>
      <c r="P18" s="39">
        <v>196</v>
      </c>
      <c r="Q18" s="39">
        <v>2</v>
      </c>
      <c r="R18" s="39">
        <v>948</v>
      </c>
      <c r="S18" s="39">
        <v>95</v>
      </c>
      <c r="T18" s="39">
        <v>1326</v>
      </c>
      <c r="U18" s="39" t="s">
        <v>78</v>
      </c>
      <c r="V18" s="90"/>
      <c r="W18" s="39" t="s">
        <v>224</v>
      </c>
      <c r="X18" s="39">
        <f>1800*K18</f>
        <v>3600</v>
      </c>
      <c r="Y18" s="11">
        <f t="shared" si="1"/>
        <v>0.36833333333333335</v>
      </c>
      <c r="Z18" s="90" t="str">
        <f>IF(AND(Y18&gt;基本資料!$B$13,Y18&lt;=基本資料!$C$13),"A",IF(AND(Y18&gt;基本資料!$B$14,Y18&lt;=基本資料!$C$14),"B",IF(AND(Y18&gt;基本資料!$B$15,Y18&lt;=基本資料!$C$15),"C",IF(AND(Y18&gt;基本資料!$B$16,Y18&lt;=基本資料!$C$16),"D",IF(AND(Y18&gt;基本資料!$B$17,Y18&lt;=基本資料!$C$17),"E","F")))))</f>
        <v>B</v>
      </c>
      <c r="AA18" s="100">
        <v>60</v>
      </c>
      <c r="AB18">
        <f t="shared" si="2"/>
        <v>-60</v>
      </c>
      <c r="AC18" s="90" t="str">
        <f>IF(AND(AB18&gt;=基本資料!$B$13,AB18&lt;基本資料!$C$13),"A",IF(AND(AB18&gt;=基本資料!$B$14,AB18&lt;基本資料!$C$14),"B",IF(AND(AB18&gt;=基本資料!$B$15,AB18&lt;基本資料!$C$15),"C",IF(AND(AB18&gt;=基本資料!$B$16,AB18&lt;基本資料!$C$16),"D",IF(AND(AB18&gt;=基本資料!$B$17,AB18&lt;基本資料!$C$17),"E","F")))))</f>
        <v>F</v>
      </c>
      <c r="AD18" s="101"/>
    </row>
    <row r="19" spans="1:30" x14ac:dyDescent="0.25">
      <c r="A19" s="218"/>
      <c r="B19" s="218"/>
      <c r="C19" s="143"/>
      <c r="D19" s="59" t="s">
        <v>625</v>
      </c>
      <c r="E19" s="233"/>
      <c r="F19" s="218"/>
      <c r="G19" s="234"/>
      <c r="H19" s="230"/>
      <c r="I19" s="220"/>
      <c r="J19" s="39" t="s">
        <v>427</v>
      </c>
      <c r="K19" s="39">
        <v>2</v>
      </c>
      <c r="L19" s="39"/>
      <c r="M19" s="10">
        <f>N19*基本資料!$I$21+O19*基本資料!$I$22+P19*基本資料!$I$23+Q19*基本資料!$I$24+R19*基本資料!$I$25+S19*基本資料!$I$26</f>
        <v>10346.799999999999</v>
      </c>
      <c r="N19" s="10">
        <v>7207</v>
      </c>
      <c r="O19" s="39">
        <v>47</v>
      </c>
      <c r="P19" s="39">
        <v>185</v>
      </c>
      <c r="Q19" s="39">
        <v>4</v>
      </c>
      <c r="R19" s="39">
        <v>908</v>
      </c>
      <c r="S19" s="39">
        <v>93</v>
      </c>
      <c r="T19" s="39">
        <v>926</v>
      </c>
      <c r="U19" s="39" t="s">
        <v>56</v>
      </c>
      <c r="V19" s="90"/>
      <c r="W19" s="39" t="s">
        <v>224</v>
      </c>
      <c r="X19" s="39">
        <f>1800*K19</f>
        <v>3600</v>
      </c>
      <c r="Y19" s="11">
        <f t="shared" si="1"/>
        <v>0.25722222222222224</v>
      </c>
      <c r="Z19" s="90" t="str">
        <f>IF(AND(Y19&gt;基本資料!$B$13,Y19&lt;=基本資料!$C$13),"A",IF(AND(Y19&gt;基本資料!$B$14,Y19&lt;=基本資料!$C$14),"B",IF(AND(Y19&gt;基本資料!$B$15,Y19&lt;=基本資料!$C$15),"C",IF(AND(Y19&gt;基本資料!$B$16,Y19&lt;=基本資料!$C$16),"D",IF(AND(Y19&gt;基本資料!$B$17,Y19&lt;=基本資料!$C$17),"E","F")))))</f>
        <v>A</v>
      </c>
      <c r="AA19" s="100">
        <v>60</v>
      </c>
      <c r="AB19">
        <f t="shared" si="2"/>
        <v>-60</v>
      </c>
      <c r="AC19" s="90" t="str">
        <f>IF(AND(AB19&gt;=基本資料!$B$13,AB19&lt;基本資料!$C$13),"A",IF(AND(AB19&gt;=基本資料!$B$14,AB19&lt;基本資料!$C$14),"B",IF(AND(AB19&gt;=基本資料!$B$15,AB19&lt;基本資料!$C$15),"C",IF(AND(AB19&gt;=基本資料!$B$16,AB19&lt;基本資料!$C$16),"D",IF(AND(AB19&gt;=基本資料!$B$17,AB19&lt;基本資料!$C$17),"E","F")))))</f>
        <v>F</v>
      </c>
      <c r="AD19" s="101"/>
    </row>
    <row r="20" spans="1:30" x14ac:dyDescent="0.25">
      <c r="A20" s="219" t="s">
        <v>47</v>
      </c>
      <c r="B20" s="219" t="s">
        <v>3</v>
      </c>
      <c r="C20" s="143" t="s">
        <v>626</v>
      </c>
      <c r="D20" s="59" t="s">
        <v>627</v>
      </c>
      <c r="E20" s="145">
        <v>121.39498522</v>
      </c>
      <c r="F20" s="145" t="s">
        <v>628</v>
      </c>
      <c r="G20" s="229" t="s">
        <v>449</v>
      </c>
      <c r="H20" s="229" t="s">
        <v>450</v>
      </c>
      <c r="I20" s="219">
        <v>1.1000000000000001</v>
      </c>
      <c r="J20" s="39" t="s">
        <v>426</v>
      </c>
      <c r="K20" s="39">
        <v>2</v>
      </c>
      <c r="L20" s="39"/>
      <c r="M20" s="10">
        <f>N20*基本資料!$I$21+O20*基本資料!$I$22+P20*基本資料!$I$23+Q20*基本資料!$I$24+R20*基本資料!$I$25+S20*基本資料!$I$26</f>
        <v>8001.9</v>
      </c>
      <c r="N20" s="33">
        <v>2418</v>
      </c>
      <c r="O20" s="33">
        <v>35</v>
      </c>
      <c r="P20" s="33">
        <v>330</v>
      </c>
      <c r="Q20" s="33">
        <v>1</v>
      </c>
      <c r="R20" s="33">
        <v>1665</v>
      </c>
      <c r="S20" s="33">
        <v>64</v>
      </c>
      <c r="T20" s="13">
        <v>829.7</v>
      </c>
      <c r="U20" s="39" t="s">
        <v>56</v>
      </c>
      <c r="V20" s="90"/>
      <c r="W20" s="39"/>
      <c r="X20" s="41">
        <f t="shared" ref="X20:X26" si="3">2000*K20</f>
        <v>4000</v>
      </c>
      <c r="Y20" s="51">
        <f>T20/X20</f>
        <v>0.207425</v>
      </c>
      <c r="Z20" s="90" t="str">
        <f>IF(AND(Y20&gt;基本資料!$B$13,Y20&lt;=基本資料!$C$13),"A",IF(AND(Y20&gt;基本資料!$B$14,Y20&lt;=基本資料!$C$14),"B",IF(AND(Y20&gt;基本資料!$B$15,Y20&lt;=基本資料!$C$15),"C",IF(AND(Y20&gt;基本資料!$B$16,Y20&lt;=基本資料!$C$16),"D",IF(AND(Y20&gt;基本資料!$B$17,Y20&lt;=基本資料!$C$17),"E","F")))))</f>
        <v>A</v>
      </c>
      <c r="AA20" s="100">
        <v>80</v>
      </c>
      <c r="AB20">
        <f t="shared" si="2"/>
        <v>-80</v>
      </c>
      <c r="AC20" s="90" t="str">
        <f>IF(AND(AB20&gt;=基本資料!$B$13,AB20&lt;基本資料!$C$13),"A",IF(AND(AB20&gt;=基本資料!$B$14,AB20&lt;基本資料!$C$14),"B",IF(AND(AB20&gt;=基本資料!$B$15,AB20&lt;基本資料!$C$15),"C",IF(AND(AB20&gt;=基本資料!$B$16,AB20&lt;基本資料!$C$16),"D",IF(AND(AB20&gt;=基本資料!$B$17,AB20&lt;基本資料!$C$17),"E","F")))))</f>
        <v>F</v>
      </c>
      <c r="AD20" s="101"/>
    </row>
    <row r="21" spans="1:30" x14ac:dyDescent="0.25">
      <c r="A21" s="220"/>
      <c r="B21" s="220"/>
      <c r="C21" s="143"/>
      <c r="D21" s="59" t="s">
        <v>629</v>
      </c>
      <c r="E21" s="145"/>
      <c r="F21" s="145"/>
      <c r="G21" s="230"/>
      <c r="H21" s="230"/>
      <c r="I21" s="220"/>
      <c r="J21" s="39" t="s">
        <v>427</v>
      </c>
      <c r="K21" s="39">
        <v>2</v>
      </c>
      <c r="L21" s="39"/>
      <c r="M21" s="10">
        <f>N21*基本資料!$I$21+O21*基本資料!$I$22+P21*基本資料!$I$23+Q21*基本資料!$I$24+R21*基本資料!$I$25+S21*基本資料!$I$26</f>
        <v>14335.7</v>
      </c>
      <c r="N21" s="33">
        <v>6887</v>
      </c>
      <c r="O21" s="33">
        <v>64</v>
      </c>
      <c r="P21" s="33">
        <v>567</v>
      </c>
      <c r="Q21" s="33">
        <v>2</v>
      </c>
      <c r="R21" s="33">
        <v>2135</v>
      </c>
      <c r="S21" s="33">
        <v>152</v>
      </c>
      <c r="T21" s="39">
        <v>1528</v>
      </c>
      <c r="U21" s="39" t="s">
        <v>78</v>
      </c>
      <c r="V21" s="90"/>
      <c r="W21" s="39"/>
      <c r="X21" s="41">
        <f t="shared" si="3"/>
        <v>4000</v>
      </c>
      <c r="Y21" s="51">
        <f t="shared" ref="Y21:Y31" si="4">T21/X21</f>
        <v>0.38200000000000001</v>
      </c>
      <c r="Z21" s="90" t="str">
        <f>IF(AND(Y21&gt;基本資料!$B$13,Y21&lt;=基本資料!$C$13),"A",IF(AND(Y21&gt;基本資料!$B$14,Y21&lt;=基本資料!$C$14),"B",IF(AND(Y21&gt;基本資料!$B$15,Y21&lt;=基本資料!$C$15),"C",IF(AND(Y21&gt;基本資料!$B$16,Y21&lt;=基本資料!$C$16),"D",IF(AND(Y21&gt;基本資料!$B$17,Y21&lt;=基本資料!$C$17),"E","F")))))</f>
        <v>B</v>
      </c>
      <c r="AA21" s="100">
        <v>80</v>
      </c>
      <c r="AB21">
        <f t="shared" si="2"/>
        <v>-80</v>
      </c>
      <c r="AC21" s="90" t="str">
        <f>IF(AND(AB21&gt;=基本資料!$B$13,AB21&lt;基本資料!$C$13),"A",IF(AND(AB21&gt;=基本資料!$B$14,AB21&lt;基本資料!$C$14),"B",IF(AND(AB21&gt;=基本資料!$B$15,AB21&lt;基本資料!$C$15),"C",IF(AND(AB21&gt;=基本資料!$B$16,AB21&lt;基本資料!$C$16),"D",IF(AND(AB21&gt;=基本資料!$B$17,AB21&lt;基本資料!$C$17),"E","F")))))</f>
        <v>F</v>
      </c>
      <c r="AD21" s="101"/>
    </row>
    <row r="22" spans="1:30" x14ac:dyDescent="0.25">
      <c r="A22" s="219" t="s">
        <v>47</v>
      </c>
      <c r="B22" s="219" t="s">
        <v>3</v>
      </c>
      <c r="C22" s="143" t="s">
        <v>630</v>
      </c>
      <c r="D22" s="59" t="s">
        <v>631</v>
      </c>
      <c r="E22" s="145" t="s">
        <v>632</v>
      </c>
      <c r="F22" s="145" t="s">
        <v>633</v>
      </c>
      <c r="G22" s="229" t="s">
        <v>451</v>
      </c>
      <c r="H22" s="229" t="s">
        <v>452</v>
      </c>
      <c r="I22" s="219">
        <v>5.4</v>
      </c>
      <c r="J22" s="39" t="s">
        <v>426</v>
      </c>
      <c r="K22" s="39">
        <v>2</v>
      </c>
      <c r="L22" s="39"/>
      <c r="M22" s="10">
        <f>N22*基本資料!$I$21+O22*基本資料!$I$22+P22*基本資料!$I$23+Q22*基本資料!$I$24+R22*基本資料!$I$25+S22*基本資料!$I$26</f>
        <v>29118.3</v>
      </c>
      <c r="N22" s="33">
        <v>16410</v>
      </c>
      <c r="O22" s="33">
        <v>167</v>
      </c>
      <c r="P22" s="33">
        <v>930</v>
      </c>
      <c r="Q22" s="33">
        <v>6</v>
      </c>
      <c r="R22" s="33">
        <v>3594</v>
      </c>
      <c r="S22" s="33">
        <v>438</v>
      </c>
      <c r="T22" s="10">
        <v>2600.6999999999998</v>
      </c>
      <c r="U22" s="34" t="s">
        <v>56</v>
      </c>
      <c r="V22" s="34"/>
      <c r="W22" s="41" t="s">
        <v>224</v>
      </c>
      <c r="X22" s="41">
        <f t="shared" si="3"/>
        <v>4000</v>
      </c>
      <c r="Y22" s="51">
        <f t="shared" si="4"/>
        <v>0.65017499999999995</v>
      </c>
      <c r="Z22" s="90" t="str">
        <f>IF(AND(Y22&gt;基本資料!$B$13,Y22&lt;=基本資料!$C$13),"A",IF(AND(Y22&gt;基本資料!$B$14,Y22&lt;=基本資料!$C$14),"B",IF(AND(Y22&gt;基本資料!$B$15,Y22&lt;=基本資料!$C$15),"C",IF(AND(Y22&gt;基本資料!$B$16,Y22&lt;=基本資料!$C$16),"D",IF(AND(Y22&gt;基本資料!$B$17,Y22&lt;=基本資料!$C$17),"E","F")))))</f>
        <v>C</v>
      </c>
      <c r="AA22" s="100">
        <v>80</v>
      </c>
      <c r="AB22">
        <f t="shared" si="2"/>
        <v>-80</v>
      </c>
      <c r="AC22" s="90" t="str">
        <f>IF(AND(AB22&gt;=基本資料!$B$13,AB22&lt;基本資料!$C$13),"A",IF(AND(AB22&gt;=基本資料!$B$14,AB22&lt;基本資料!$C$14),"B",IF(AND(AB22&gt;=基本資料!$B$15,AB22&lt;基本資料!$C$15),"C",IF(AND(AB22&gt;=基本資料!$B$16,AB22&lt;基本資料!$C$16),"D",IF(AND(AB22&gt;=基本資料!$B$17,AB22&lt;基本資料!$C$17),"E","F")))))</f>
        <v>F</v>
      </c>
      <c r="AD22" s="101"/>
    </row>
    <row r="23" spans="1:30" x14ac:dyDescent="0.25">
      <c r="A23" s="220"/>
      <c r="B23" s="220"/>
      <c r="C23" s="143"/>
      <c r="D23" s="59" t="s">
        <v>634</v>
      </c>
      <c r="E23" s="145"/>
      <c r="F23" s="145"/>
      <c r="G23" s="230"/>
      <c r="H23" s="230"/>
      <c r="I23" s="220"/>
      <c r="J23" s="39" t="s">
        <v>427</v>
      </c>
      <c r="K23" s="39">
        <v>2</v>
      </c>
      <c r="L23" s="39"/>
      <c r="M23" s="10">
        <f>N23*基本資料!$I$21+O23*基本資料!$I$22+P23*基本資料!$I$23+Q23*基本資料!$I$24+R23*基本資料!$I$25+S23*基本資料!$I$26</f>
        <v>28050.7</v>
      </c>
      <c r="N23" s="33">
        <v>16639</v>
      </c>
      <c r="O23" s="33">
        <v>164</v>
      </c>
      <c r="P23" s="33">
        <v>717</v>
      </c>
      <c r="Q23" s="33">
        <v>15</v>
      </c>
      <c r="R23" s="33">
        <v>3264</v>
      </c>
      <c r="S23" s="33">
        <v>422</v>
      </c>
      <c r="T23" s="10">
        <v>2729.3</v>
      </c>
      <c r="U23" s="39" t="s">
        <v>78</v>
      </c>
      <c r="V23" s="90"/>
      <c r="W23" s="41" t="s">
        <v>224</v>
      </c>
      <c r="X23" s="41">
        <f t="shared" si="3"/>
        <v>4000</v>
      </c>
      <c r="Y23" s="51">
        <f t="shared" si="4"/>
        <v>0.68232500000000007</v>
      </c>
      <c r="Z23" s="90" t="str">
        <f>IF(AND(Y23&gt;基本資料!$B$13,Y23&lt;=基本資料!$C$13),"A",IF(AND(Y23&gt;基本資料!$B$14,Y23&lt;=基本資料!$C$14),"B",IF(AND(Y23&gt;基本資料!$B$15,Y23&lt;=基本資料!$C$15),"C",IF(AND(Y23&gt;基本資料!$B$16,Y23&lt;=基本資料!$C$16),"D",IF(AND(Y23&gt;基本資料!$B$17,Y23&lt;=基本資料!$C$17),"E","F")))))</f>
        <v>C</v>
      </c>
      <c r="AA23" s="100">
        <v>80</v>
      </c>
      <c r="AB23">
        <f t="shared" si="2"/>
        <v>-80</v>
      </c>
      <c r="AC23" s="90" t="str">
        <f>IF(AND(AB23&gt;=基本資料!$B$13,AB23&lt;基本資料!$C$13),"A",IF(AND(AB23&gt;=基本資料!$B$14,AB23&lt;基本資料!$C$14),"B",IF(AND(AB23&gt;=基本資料!$B$15,AB23&lt;基本資料!$C$15),"C",IF(AND(AB23&gt;=基本資料!$B$16,AB23&lt;基本資料!$C$16),"D",IF(AND(AB23&gt;=基本資料!$B$17,AB23&lt;基本資料!$C$17),"E","F")))))</f>
        <v>F</v>
      </c>
      <c r="AD23" s="101"/>
    </row>
    <row r="24" spans="1:30" x14ac:dyDescent="0.25">
      <c r="A24" s="219" t="s">
        <v>47</v>
      </c>
      <c r="B24" s="219" t="s">
        <v>3</v>
      </c>
      <c r="C24" s="143" t="s">
        <v>635</v>
      </c>
      <c r="D24" s="59" t="s">
        <v>636</v>
      </c>
      <c r="E24" s="145" t="s">
        <v>637</v>
      </c>
      <c r="F24" s="145" t="s">
        <v>638</v>
      </c>
      <c r="G24" s="229" t="s">
        <v>453</v>
      </c>
      <c r="H24" s="229" t="s">
        <v>454</v>
      </c>
      <c r="I24" s="219">
        <v>3.7</v>
      </c>
      <c r="J24" s="39" t="s">
        <v>426</v>
      </c>
      <c r="K24" s="39">
        <v>2</v>
      </c>
      <c r="L24" s="39"/>
      <c r="M24" s="10">
        <f>N24*基本資料!$I$21+O24*基本資料!$I$22+P24*基本資料!$I$23+Q24*基本資料!$I$24+R24*基本資料!$I$25+S24*基本資料!$I$26</f>
        <v>30251.4</v>
      </c>
      <c r="N24" s="33">
        <v>18219</v>
      </c>
      <c r="O24" s="33">
        <v>186</v>
      </c>
      <c r="P24" s="33">
        <v>838</v>
      </c>
      <c r="Q24" s="33">
        <v>6</v>
      </c>
      <c r="R24" s="33">
        <v>3403</v>
      </c>
      <c r="S24" s="33">
        <v>449</v>
      </c>
      <c r="T24" s="10">
        <v>2615.1999999999998</v>
      </c>
      <c r="U24" s="39" t="s">
        <v>56</v>
      </c>
      <c r="V24" s="90"/>
      <c r="W24" s="39"/>
      <c r="X24" s="41">
        <f t="shared" si="3"/>
        <v>4000</v>
      </c>
      <c r="Y24" s="51">
        <f t="shared" si="4"/>
        <v>0.65379999999999994</v>
      </c>
      <c r="Z24" s="90" t="str">
        <f>IF(AND(Y24&gt;基本資料!$B$13,Y24&lt;=基本資料!$C$13),"A",IF(AND(Y24&gt;基本資料!$B$14,Y24&lt;=基本資料!$C$14),"B",IF(AND(Y24&gt;基本資料!$B$15,Y24&lt;=基本資料!$C$15),"C",IF(AND(Y24&gt;基本資料!$B$16,Y24&lt;=基本資料!$C$16),"D",IF(AND(Y24&gt;基本資料!$B$17,Y24&lt;=基本資料!$C$17),"E","F")))))</f>
        <v>C</v>
      </c>
      <c r="AA24" s="100">
        <v>80</v>
      </c>
      <c r="AB24">
        <f t="shared" si="2"/>
        <v>-80</v>
      </c>
      <c r="AC24" s="90" t="str">
        <f>IF(AND(AB24&gt;=基本資料!$B$13,AB24&lt;基本資料!$C$13),"A",IF(AND(AB24&gt;=基本資料!$B$14,AB24&lt;基本資料!$C$14),"B",IF(AND(AB24&gt;=基本資料!$B$15,AB24&lt;基本資料!$C$15),"C",IF(AND(AB24&gt;=基本資料!$B$16,AB24&lt;基本資料!$C$16),"D",IF(AND(AB24&gt;=基本資料!$B$17,AB24&lt;基本資料!$C$17),"E","F")))))</f>
        <v>F</v>
      </c>
      <c r="AD24" s="101"/>
    </row>
    <row r="25" spans="1:30" x14ac:dyDescent="0.25">
      <c r="A25" s="220"/>
      <c r="B25" s="220"/>
      <c r="C25" s="143"/>
      <c r="D25" s="59" t="s">
        <v>639</v>
      </c>
      <c r="E25" s="145"/>
      <c r="F25" s="145"/>
      <c r="G25" s="230"/>
      <c r="H25" s="230"/>
      <c r="I25" s="220"/>
      <c r="J25" s="39" t="s">
        <v>427</v>
      </c>
      <c r="K25" s="39">
        <v>2</v>
      </c>
      <c r="L25" s="39"/>
      <c r="M25" s="10">
        <f>N25*基本資料!$I$21+O25*基本資料!$I$22+P25*基本資料!$I$23+Q25*基本資料!$I$24+R25*基本資料!$I$25+S25*基本資料!$I$26</f>
        <v>28937.200000000001</v>
      </c>
      <c r="N25" s="33">
        <v>18016</v>
      </c>
      <c r="O25" s="33">
        <v>166</v>
      </c>
      <c r="P25" s="33">
        <v>806</v>
      </c>
      <c r="Q25" s="33">
        <v>12</v>
      </c>
      <c r="R25" s="33">
        <v>3049</v>
      </c>
      <c r="S25" s="33">
        <v>467</v>
      </c>
      <c r="T25" s="10">
        <v>2750.2</v>
      </c>
      <c r="U25" s="39" t="s">
        <v>78</v>
      </c>
      <c r="V25" s="90"/>
      <c r="W25" s="39"/>
      <c r="X25" s="41">
        <f t="shared" si="3"/>
        <v>4000</v>
      </c>
      <c r="Y25" s="51">
        <f t="shared" si="4"/>
        <v>0.68754999999999999</v>
      </c>
      <c r="Z25" s="90" t="str">
        <f>IF(AND(Y25&gt;基本資料!$B$13,Y25&lt;=基本資料!$C$13),"A",IF(AND(Y25&gt;基本資料!$B$14,Y25&lt;=基本資料!$C$14),"B",IF(AND(Y25&gt;基本資料!$B$15,Y25&lt;=基本資料!$C$15),"C",IF(AND(Y25&gt;基本資料!$B$16,Y25&lt;=基本資料!$C$16),"D",IF(AND(Y25&gt;基本資料!$B$17,Y25&lt;=基本資料!$C$17),"E","F")))))</f>
        <v>C</v>
      </c>
      <c r="AA25" s="100">
        <v>80</v>
      </c>
      <c r="AB25">
        <f t="shared" si="2"/>
        <v>-80</v>
      </c>
      <c r="AC25" s="90" t="str">
        <f>IF(AND(AB25&gt;=基本資料!$B$13,AB25&lt;基本資料!$C$13),"A",IF(AND(AB25&gt;=基本資料!$B$14,AB25&lt;基本資料!$C$14),"B",IF(AND(AB25&gt;=基本資料!$B$15,AB25&lt;基本資料!$C$15),"C",IF(AND(AB25&gt;=基本資料!$B$16,AB25&lt;基本資料!$C$16),"D",IF(AND(AB25&gt;=基本資料!$B$17,AB25&lt;基本資料!$C$17),"E","F")))))</f>
        <v>F</v>
      </c>
      <c r="AD25" s="101"/>
    </row>
    <row r="26" spans="1:30" x14ac:dyDescent="0.25">
      <c r="A26" s="219" t="s">
        <v>47</v>
      </c>
      <c r="B26" s="219" t="s">
        <v>3</v>
      </c>
      <c r="C26" s="143" t="s">
        <v>640</v>
      </c>
      <c r="D26" s="59" t="s">
        <v>641</v>
      </c>
      <c r="E26" s="145" t="s">
        <v>642</v>
      </c>
      <c r="F26" s="145" t="s">
        <v>643</v>
      </c>
      <c r="G26" s="223" t="s">
        <v>1027</v>
      </c>
      <c r="H26" s="223" t="s">
        <v>644</v>
      </c>
      <c r="I26" s="231">
        <v>4.8</v>
      </c>
      <c r="J26" s="43" t="s">
        <v>426</v>
      </c>
      <c r="K26" s="43">
        <v>2</v>
      </c>
      <c r="L26" s="39"/>
      <c r="M26" s="10">
        <f>N26*基本資料!$I$21+O26*基本資料!$I$22+P26*基本資料!$I$23+Q26*基本資料!$I$24+R26*基本資料!$I$25+S26*基本資料!$I$26</f>
        <v>39081.699999999997</v>
      </c>
      <c r="N26" s="33">
        <v>28084</v>
      </c>
      <c r="O26" s="33">
        <v>238</v>
      </c>
      <c r="P26" s="33">
        <v>949</v>
      </c>
      <c r="Q26" s="33">
        <v>1</v>
      </c>
      <c r="R26" s="33">
        <v>2940</v>
      </c>
      <c r="S26" s="33">
        <v>657</v>
      </c>
      <c r="T26" s="10">
        <v>2964.1</v>
      </c>
      <c r="U26" s="39" t="s">
        <v>56</v>
      </c>
      <c r="V26" s="90"/>
      <c r="W26" s="39"/>
      <c r="X26" s="42">
        <f t="shared" si="3"/>
        <v>4000</v>
      </c>
      <c r="Y26" s="35">
        <f t="shared" si="4"/>
        <v>0.74102499999999993</v>
      </c>
      <c r="Z26" s="90" t="str">
        <f>IF(AND(Y26&gt;基本資料!$B$13,Y26&lt;=基本資料!$C$13),"A",IF(AND(Y26&gt;基本資料!$B$14,Y26&lt;=基本資料!$C$14),"B",IF(AND(Y26&gt;基本資料!$B$15,Y26&lt;=基本資料!$C$15),"C",IF(AND(Y26&gt;基本資料!$B$16,Y26&lt;=基本資料!$C$16),"D",IF(AND(Y26&gt;基本資料!$B$17,Y26&lt;=基本資料!$C$17),"E","F")))))</f>
        <v>C</v>
      </c>
      <c r="AA26" s="100">
        <v>80</v>
      </c>
      <c r="AB26">
        <f t="shared" si="2"/>
        <v>-80</v>
      </c>
      <c r="AC26" s="90" t="str">
        <f>IF(AND(AB26&gt;=基本資料!$B$13,AB26&lt;基本資料!$C$13),"A",IF(AND(AB26&gt;=基本資料!$B$14,AB26&lt;基本資料!$C$14),"B",IF(AND(AB26&gt;=基本資料!$B$15,AB26&lt;基本資料!$C$15),"C",IF(AND(AB26&gt;=基本資料!$B$16,AB26&lt;基本資料!$C$16),"D",IF(AND(AB26&gt;=基本資料!$B$17,AB26&lt;基本資料!$C$17),"E","F")))))</f>
        <v>F</v>
      </c>
      <c r="AD26" s="101"/>
    </row>
    <row r="27" spans="1:30" x14ac:dyDescent="0.25">
      <c r="A27" s="220"/>
      <c r="B27" s="220"/>
      <c r="C27" s="143"/>
      <c r="D27" s="59" t="s">
        <v>645</v>
      </c>
      <c r="E27" s="145"/>
      <c r="F27" s="145"/>
      <c r="G27" s="224"/>
      <c r="H27" s="224"/>
      <c r="I27" s="232"/>
      <c r="J27" s="43" t="s">
        <v>427</v>
      </c>
      <c r="K27" s="43">
        <v>2</v>
      </c>
      <c r="L27" s="39"/>
      <c r="M27" s="10">
        <f>N27*基本資料!$I$21+O27*基本資料!$I$22+P27*基本資料!$I$23+Q27*基本資料!$I$24+R27*基本資料!$I$25+S27*基本資料!$I$26</f>
        <v>33939.599999999999</v>
      </c>
      <c r="N27" s="33">
        <v>24612</v>
      </c>
      <c r="O27" s="33">
        <v>172</v>
      </c>
      <c r="P27" s="33">
        <v>840</v>
      </c>
      <c r="Q27" s="33">
        <v>11</v>
      </c>
      <c r="R27" s="33">
        <v>2441</v>
      </c>
      <c r="S27" s="33">
        <v>756</v>
      </c>
      <c r="T27" s="10">
        <v>2890.1</v>
      </c>
      <c r="U27" s="39" t="s">
        <v>78</v>
      </c>
      <c r="V27" s="90"/>
      <c r="W27" s="39"/>
      <c r="X27" s="42">
        <f>2000*K27</f>
        <v>4000</v>
      </c>
      <c r="Y27" s="35">
        <f t="shared" si="4"/>
        <v>0.72252499999999997</v>
      </c>
      <c r="Z27" s="90" t="str">
        <f>IF(AND(Y27&gt;基本資料!$B$13,Y27&lt;=基本資料!$C$13),"A",IF(AND(Y27&gt;基本資料!$B$14,Y27&lt;=基本資料!$C$14),"B",IF(AND(Y27&gt;基本資料!$B$15,Y27&lt;=基本資料!$C$15),"C",IF(AND(Y27&gt;基本資料!$B$16,Y27&lt;=基本資料!$C$16),"D",IF(AND(Y27&gt;基本資料!$B$17,Y27&lt;=基本資料!$C$17),"E","F")))))</f>
        <v>C</v>
      </c>
      <c r="AA27" s="100">
        <v>80</v>
      </c>
      <c r="AB27">
        <f t="shared" si="2"/>
        <v>-80</v>
      </c>
      <c r="AC27" s="90" t="str">
        <f>IF(AND(AB27&gt;=基本資料!$B$13,AB27&lt;基本資料!$C$13),"A",IF(AND(AB27&gt;=基本資料!$B$14,AB27&lt;基本資料!$C$14),"B",IF(AND(AB27&gt;=基本資料!$B$15,AB27&lt;基本資料!$C$15),"C",IF(AND(AB27&gt;=基本資料!$B$16,AB27&lt;基本資料!$C$16),"D",IF(AND(AB27&gt;=基本資料!$B$17,AB27&lt;基本資料!$C$17),"E","F")))))</f>
        <v>F</v>
      </c>
      <c r="AD27" s="101"/>
    </row>
    <row r="28" spans="1:30" x14ac:dyDescent="0.25">
      <c r="A28" s="219" t="s">
        <v>47</v>
      </c>
      <c r="B28" s="219" t="s">
        <v>3</v>
      </c>
      <c r="C28" s="143" t="s">
        <v>646</v>
      </c>
      <c r="D28" s="59" t="s">
        <v>647</v>
      </c>
      <c r="E28" s="145" t="s">
        <v>648</v>
      </c>
      <c r="F28" s="145" t="s">
        <v>649</v>
      </c>
      <c r="G28" s="229" t="s">
        <v>1012</v>
      </c>
      <c r="H28" s="229" t="s">
        <v>650</v>
      </c>
      <c r="I28" s="152">
        <v>5.9</v>
      </c>
      <c r="J28" s="43" t="s">
        <v>426</v>
      </c>
      <c r="K28" s="43">
        <v>2</v>
      </c>
      <c r="L28" s="39"/>
      <c r="M28" s="10">
        <f>N28*基本資料!$I$21+O28*基本資料!$I$22+P28*基本資料!$I$23+Q28*基本資料!$I$24+R28*基本資料!$I$25+S28*基本資料!$I$26</f>
        <v>35190.300000000003</v>
      </c>
      <c r="N28" s="33">
        <v>30900</v>
      </c>
      <c r="O28" s="33">
        <v>265</v>
      </c>
      <c r="P28" s="33">
        <v>552</v>
      </c>
      <c r="Q28" s="33">
        <v>1</v>
      </c>
      <c r="R28" s="33">
        <v>878</v>
      </c>
      <c r="S28" s="33">
        <v>713</v>
      </c>
      <c r="T28" s="10">
        <v>2849.4</v>
      </c>
      <c r="U28" s="39" t="s">
        <v>56</v>
      </c>
      <c r="V28" s="90"/>
      <c r="W28" s="39"/>
      <c r="X28" s="42">
        <f>1900*K28</f>
        <v>3800</v>
      </c>
      <c r="Y28" s="35">
        <f t="shared" si="4"/>
        <v>0.74984210526315787</v>
      </c>
      <c r="Z28" s="90" t="str">
        <f>IF(AND(Y28&gt;基本資料!$B$13,Y28&lt;=基本資料!$C$13),"A",IF(AND(Y28&gt;基本資料!$B$14,Y28&lt;=基本資料!$C$14),"B",IF(AND(Y28&gt;基本資料!$B$15,Y28&lt;=基本資料!$C$15),"C",IF(AND(Y28&gt;基本資料!$B$16,Y28&lt;=基本資料!$C$16),"D",IF(AND(Y28&gt;基本資料!$B$17,Y28&lt;=基本資料!$C$17),"E","F")))))</f>
        <v>C</v>
      </c>
      <c r="AA28" s="100">
        <v>70</v>
      </c>
      <c r="AB28">
        <f t="shared" si="2"/>
        <v>-70</v>
      </c>
      <c r="AC28" s="90" t="str">
        <f>IF(AND(AB28&gt;=基本資料!$B$13,AB28&lt;基本資料!$C$13),"A",IF(AND(AB28&gt;=基本資料!$B$14,AB28&lt;基本資料!$C$14),"B",IF(AND(AB28&gt;=基本資料!$B$15,AB28&lt;基本資料!$C$15),"C",IF(AND(AB28&gt;=基本資料!$B$16,AB28&lt;基本資料!$C$16),"D",IF(AND(AB28&gt;=基本資料!$B$17,AB28&lt;基本資料!$C$17),"E","F")))))</f>
        <v>F</v>
      </c>
      <c r="AD28" s="101"/>
    </row>
    <row r="29" spans="1:30" x14ac:dyDescent="0.25">
      <c r="A29" s="220"/>
      <c r="B29" s="220"/>
      <c r="C29" s="143"/>
      <c r="D29" s="59" t="s">
        <v>651</v>
      </c>
      <c r="E29" s="145"/>
      <c r="F29" s="145"/>
      <c r="G29" s="230"/>
      <c r="H29" s="230"/>
      <c r="I29" s="154"/>
      <c r="J29" s="43" t="s">
        <v>427</v>
      </c>
      <c r="K29" s="43">
        <v>2</v>
      </c>
      <c r="L29" s="39"/>
      <c r="M29" s="10">
        <f>N29*基本資料!$I$21+O29*基本資料!$I$22+P29*基本資料!$I$23+Q29*基本資料!$I$24+R29*基本資料!$I$25+S29*基本資料!$I$26</f>
        <v>41108.300000000003</v>
      </c>
      <c r="N29" s="33">
        <v>35312</v>
      </c>
      <c r="O29" s="33">
        <v>308</v>
      </c>
      <c r="P29" s="33">
        <v>879</v>
      </c>
      <c r="Q29" s="33">
        <v>2</v>
      </c>
      <c r="R29" s="33">
        <v>1172</v>
      </c>
      <c r="S29" s="33">
        <v>823</v>
      </c>
      <c r="T29" s="10">
        <v>3215.7</v>
      </c>
      <c r="U29" s="39" t="s">
        <v>78</v>
      </c>
      <c r="V29" s="90"/>
      <c r="W29" s="39"/>
      <c r="X29" s="42">
        <f>1900*K29</f>
        <v>3800</v>
      </c>
      <c r="Y29" s="35">
        <f t="shared" si="4"/>
        <v>0.84623684210526307</v>
      </c>
      <c r="Z29" s="90" t="str">
        <f>IF(AND(Y29&gt;基本資料!$B$13,Y29&lt;=基本資料!$C$13),"A",IF(AND(Y29&gt;基本資料!$B$14,Y29&lt;=基本資料!$C$14),"B",IF(AND(Y29&gt;基本資料!$B$15,Y29&lt;=基本資料!$C$15),"C",IF(AND(Y29&gt;基本資料!$B$16,Y29&lt;=基本資料!$C$16),"D",IF(AND(Y29&gt;基本資料!$B$17,Y29&lt;=基本資料!$C$17),"E","F")))))</f>
        <v>C</v>
      </c>
      <c r="AA29" s="100">
        <v>70</v>
      </c>
      <c r="AB29">
        <f t="shared" si="2"/>
        <v>-70</v>
      </c>
      <c r="AC29" s="90" t="str">
        <f>IF(AND(AB29&gt;=基本資料!$B$13,AB29&lt;基本資料!$C$13),"A",IF(AND(AB29&gt;=基本資料!$B$14,AB29&lt;基本資料!$C$14),"B",IF(AND(AB29&gt;=基本資料!$B$15,AB29&lt;基本資料!$C$15),"C",IF(AND(AB29&gt;=基本資料!$B$16,AB29&lt;基本資料!$C$16),"D",IF(AND(AB29&gt;=基本資料!$B$17,AB29&lt;基本資料!$C$17),"E","F")))))</f>
        <v>F</v>
      </c>
      <c r="AD29" s="101"/>
    </row>
    <row r="30" spans="1:30" x14ac:dyDescent="0.25">
      <c r="A30" s="219" t="s">
        <v>47</v>
      </c>
      <c r="B30" s="219" t="s">
        <v>3</v>
      </c>
      <c r="C30" s="143" t="s">
        <v>652</v>
      </c>
      <c r="D30" s="59" t="s">
        <v>653</v>
      </c>
      <c r="E30" s="145" t="s">
        <v>654</v>
      </c>
      <c r="F30" s="145" t="s">
        <v>655</v>
      </c>
      <c r="G30" s="223" t="s">
        <v>524</v>
      </c>
      <c r="H30" s="223" t="s">
        <v>656</v>
      </c>
      <c r="I30" s="152">
        <v>7.5</v>
      </c>
      <c r="J30" s="43" t="s">
        <v>426</v>
      </c>
      <c r="K30" s="43">
        <v>2</v>
      </c>
      <c r="L30" s="39"/>
      <c r="M30" s="10">
        <f>N30*基本資料!$I$21+O30*基本資料!$I$22+P30*基本資料!$I$23+Q30*基本資料!$I$24+R30*基本資料!$I$25+S30*基本資料!$I$26</f>
        <v>54798.400000000001</v>
      </c>
      <c r="N30" s="33">
        <v>48379</v>
      </c>
      <c r="O30" s="33">
        <v>997</v>
      </c>
      <c r="P30" s="33">
        <v>1035</v>
      </c>
      <c r="Q30" s="33">
        <v>5</v>
      </c>
      <c r="R30" s="33">
        <v>854</v>
      </c>
      <c r="S30" s="33">
        <v>1324</v>
      </c>
      <c r="T30" s="10">
        <v>3875.7</v>
      </c>
      <c r="U30" s="34" t="s">
        <v>59</v>
      </c>
      <c r="V30" s="34"/>
      <c r="W30" s="39"/>
      <c r="X30" s="42">
        <f>1900*K30</f>
        <v>3800</v>
      </c>
      <c r="Y30" s="35">
        <f t="shared" si="4"/>
        <v>1.019921052631579</v>
      </c>
      <c r="Z30" s="90" t="str">
        <f>IF(AND(Y30&gt;基本資料!$B$13,Y30&lt;=基本資料!$C$13),"A",IF(AND(Y30&gt;基本資料!$B$14,Y30&lt;=基本資料!$C$14),"B",IF(AND(Y30&gt;基本資料!$B$15,Y30&lt;=基本資料!$C$15),"C",IF(AND(Y30&gt;基本資料!$B$16,Y30&lt;=基本資料!$C$16),"D",IF(AND(Y30&gt;基本資料!$B$17,Y30&lt;=基本資料!$C$17),"E","F")))))</f>
        <v>F</v>
      </c>
      <c r="AA30" s="100">
        <v>70</v>
      </c>
      <c r="AB30">
        <f t="shared" si="2"/>
        <v>-70</v>
      </c>
      <c r="AC30" s="90" t="str">
        <f>IF(AND(AB30&gt;=基本資料!$B$13,AB30&lt;基本資料!$C$13),"A",IF(AND(AB30&gt;=基本資料!$B$14,AB30&lt;基本資料!$C$14),"B",IF(AND(AB30&gt;=基本資料!$B$15,AB30&lt;基本資料!$C$15),"C",IF(AND(AB30&gt;=基本資料!$B$16,AB30&lt;基本資料!$C$16),"D",IF(AND(AB30&gt;=基本資料!$B$17,AB30&lt;基本資料!$C$17),"E","F")))))</f>
        <v>F</v>
      </c>
      <c r="AD30" s="101"/>
    </row>
    <row r="31" spans="1:30" x14ac:dyDescent="0.25">
      <c r="A31" s="220"/>
      <c r="B31" s="220"/>
      <c r="C31" s="143"/>
      <c r="D31" s="59" t="s">
        <v>657</v>
      </c>
      <c r="E31" s="145"/>
      <c r="F31" s="145"/>
      <c r="G31" s="224"/>
      <c r="H31" s="224"/>
      <c r="I31" s="154"/>
      <c r="J31" s="43" t="s">
        <v>427</v>
      </c>
      <c r="K31" s="43">
        <v>2</v>
      </c>
      <c r="L31" s="39"/>
      <c r="M31" s="10">
        <f>N31*基本資料!$I$21+O31*基本資料!$I$22+P31*基本資料!$I$23+Q31*基本資料!$I$24+R31*基本資料!$I$25+S31*基本資料!$I$26</f>
        <v>58041.4</v>
      </c>
      <c r="N31" s="33">
        <v>51868</v>
      </c>
      <c r="O31" s="33">
        <v>691</v>
      </c>
      <c r="P31" s="33">
        <v>989</v>
      </c>
      <c r="Q31" s="33">
        <v>18</v>
      </c>
      <c r="R31" s="33">
        <v>929</v>
      </c>
      <c r="S31" s="33">
        <v>1354</v>
      </c>
      <c r="T31" s="13">
        <v>3827.5</v>
      </c>
      <c r="U31" s="39" t="s">
        <v>78</v>
      </c>
      <c r="V31" s="90"/>
      <c r="W31" s="39"/>
      <c r="X31" s="42">
        <f>1900*K31</f>
        <v>3800</v>
      </c>
      <c r="Y31" s="35">
        <f t="shared" si="4"/>
        <v>1.0072368421052631</v>
      </c>
      <c r="Z31" s="90" t="str">
        <f>IF(AND(Y31&gt;基本資料!$B$13,Y31&lt;=基本資料!$C$13),"A",IF(AND(Y31&gt;基本資料!$B$14,Y31&lt;=基本資料!$C$14),"B",IF(AND(Y31&gt;基本資料!$B$15,Y31&lt;=基本資料!$C$15),"C",IF(AND(Y31&gt;基本資料!$B$16,Y31&lt;=基本資料!$C$16),"D",IF(AND(Y31&gt;基本資料!$B$17,Y31&lt;=基本資料!$C$17),"E","F")))))</f>
        <v>F</v>
      </c>
      <c r="AA31" s="100">
        <v>70</v>
      </c>
      <c r="AB31">
        <f t="shared" si="2"/>
        <v>-70</v>
      </c>
      <c r="AC31" s="90" t="str">
        <f>IF(AB31&gt;=基本資料!$B$27,"A",IF(AND(AB31&gt;=基本資料!$B$28,AB31&lt;基本資料!$C$28),"B",IF(AND(AB31&gt;=基本資料!$B$29,AB31&lt;基本資料!$C$29),"C",IF(AND(AB31&gt;=基本資料!$B$30,AB31&lt;基本資料!$C$30),"D",IF(AND(AB31&gt;=基本資料!$B$31,AB31&lt;基本資料!$C$31),"E","F")))))</f>
        <v>F</v>
      </c>
      <c r="AD31" s="101"/>
    </row>
    <row r="32" spans="1:30" ht="16.5" customHeight="1" x14ac:dyDescent="0.25">
      <c r="A32" s="216" t="s">
        <v>455</v>
      </c>
      <c r="B32" s="219" t="s">
        <v>5</v>
      </c>
      <c r="C32" s="221" t="s">
        <v>658</v>
      </c>
      <c r="D32" s="59" t="s">
        <v>659</v>
      </c>
      <c r="E32" s="146" t="s">
        <v>660</v>
      </c>
      <c r="F32" s="146" t="s">
        <v>661</v>
      </c>
      <c r="G32" s="216" t="s">
        <v>456</v>
      </c>
      <c r="H32" s="213" t="s">
        <v>457</v>
      </c>
      <c r="I32" s="216">
        <v>10.8</v>
      </c>
      <c r="J32" s="42" t="s">
        <v>426</v>
      </c>
      <c r="K32" s="42">
        <v>2</v>
      </c>
      <c r="L32" s="39"/>
      <c r="M32" s="10">
        <f>N32*基本資料!$I$21+O32*基本資料!$I$22+P32*基本資料!$I$23+Q32*基本資料!$I$24+R32*基本資料!$I$25+S32*基本資料!$I$26</f>
        <v>7571.3</v>
      </c>
      <c r="N32" s="33">
        <v>4886</v>
      </c>
      <c r="O32" s="33">
        <v>223</v>
      </c>
      <c r="P32" s="33">
        <v>328</v>
      </c>
      <c r="Q32" s="33">
        <v>23</v>
      </c>
      <c r="R32" s="33">
        <v>588</v>
      </c>
      <c r="S32" s="33">
        <v>43</v>
      </c>
      <c r="T32" s="13">
        <v>948.2</v>
      </c>
      <c r="U32" s="39" t="s">
        <v>56</v>
      </c>
      <c r="V32" s="90"/>
      <c r="W32" s="42"/>
      <c r="X32" s="42">
        <f>2000*K32</f>
        <v>4000</v>
      </c>
      <c r="Y32" s="35">
        <f>T32/X32</f>
        <v>0.23705000000000001</v>
      </c>
      <c r="Z32" s="90" t="str">
        <f>IF(AND(Y32&gt;基本資料!$B$13,Y32&lt;=基本資料!$C$13),"A",IF(AND(Y32&gt;基本資料!$B$14,Y32&lt;=基本資料!$C$14),"B",IF(AND(Y32&gt;基本資料!$B$15,Y32&lt;=基本資料!$C$15),"C",IF(AND(Y32&gt;基本資料!$B$16,Y32&lt;=基本資料!$C$16),"D",IF(AND(Y32&gt;基本資料!$B$17,Y32&lt;=基本資料!$C$17),"E","F")))))</f>
        <v>A</v>
      </c>
      <c r="AA32" s="100">
        <v>80</v>
      </c>
      <c r="AB32">
        <f t="shared" si="2"/>
        <v>-80</v>
      </c>
      <c r="AC32" s="90" t="str">
        <f>IF(AB32&gt;=基本資料!$B$27,"A",IF(AND(AB32&gt;=基本資料!$B$28,AB32&lt;基本資料!$C$28),"B",IF(AND(AB32&gt;=基本資料!$B$29,AB32&lt;基本資料!$C$29),"C",IF(AND(AB32&gt;=基本資料!$B$30,AB32&lt;基本資料!$C$30),"D",IF(AND(AB32&gt;=基本資料!$B$31,AB32&lt;基本資料!$C$31),"E","F")))))</f>
        <v>F</v>
      </c>
      <c r="AD32" s="101"/>
    </row>
    <row r="33" spans="1:30" x14ac:dyDescent="0.25">
      <c r="A33" s="217"/>
      <c r="B33" s="220"/>
      <c r="C33" s="222"/>
      <c r="D33" s="59" t="s">
        <v>662</v>
      </c>
      <c r="E33" s="147"/>
      <c r="F33" s="147"/>
      <c r="G33" s="217"/>
      <c r="H33" s="214"/>
      <c r="I33" s="217"/>
      <c r="J33" s="42" t="s">
        <v>427</v>
      </c>
      <c r="K33" s="42">
        <v>2</v>
      </c>
      <c r="L33" s="39"/>
      <c r="M33" s="10">
        <f>N33*基本資料!$I$21+O33*基本資料!$I$22+P33*基本資料!$I$23+Q33*基本資料!$I$24+R33*基本資料!$I$25+S33*基本資料!$I$26</f>
        <v>8222.1</v>
      </c>
      <c r="N33" s="33">
        <v>5235</v>
      </c>
      <c r="O33" s="33">
        <v>214</v>
      </c>
      <c r="P33" s="33">
        <v>523</v>
      </c>
      <c r="Q33" s="33">
        <v>24</v>
      </c>
      <c r="R33" s="33">
        <v>593</v>
      </c>
      <c r="S33" s="33">
        <v>51</v>
      </c>
      <c r="T33" s="13">
        <v>902.4</v>
      </c>
      <c r="U33" s="39" t="s">
        <v>78</v>
      </c>
      <c r="V33" s="90"/>
      <c r="W33" s="42"/>
      <c r="X33" s="42">
        <f>2000*K33</f>
        <v>4000</v>
      </c>
      <c r="Y33" s="35">
        <f t="shared" ref="Y33:Y51" si="5">T33/X33</f>
        <v>0.22559999999999999</v>
      </c>
      <c r="Z33" s="90" t="str">
        <f>IF(AND(Y33&gt;基本資料!$B$13,Y33&lt;=基本資料!$C$13),"A",IF(AND(Y33&gt;基本資料!$B$14,Y33&lt;=基本資料!$C$14),"B",IF(AND(Y33&gt;基本資料!$B$15,Y33&lt;=基本資料!$C$15),"C",IF(AND(Y33&gt;基本資料!$B$16,Y33&lt;=基本資料!$C$16),"D",IF(AND(Y33&gt;基本資料!$B$17,Y33&lt;=基本資料!$C$17),"E","F")))))</f>
        <v>A</v>
      </c>
      <c r="AA33" s="100">
        <v>80</v>
      </c>
      <c r="AB33">
        <f t="shared" si="2"/>
        <v>-80</v>
      </c>
      <c r="AC33" s="90" t="str">
        <f>IF(AB33&gt;=基本資料!$B$27,"A",IF(AND(AB33&gt;=基本資料!$B$28,AB33&lt;基本資料!$C$28),"B",IF(AND(AB33&gt;=基本資料!$B$29,AB33&lt;基本資料!$C$29),"C",IF(AND(AB33&gt;=基本資料!$B$30,AB33&lt;基本資料!$C$30),"D",IF(AND(AB33&gt;=基本資料!$B$31,AB33&lt;基本資料!$C$31),"E","F")))))</f>
        <v>F</v>
      </c>
      <c r="AD33" s="101"/>
    </row>
    <row r="34" spans="1:30" ht="16.5" customHeight="1" x14ac:dyDescent="0.25">
      <c r="A34" s="216" t="s">
        <v>455</v>
      </c>
      <c r="B34" s="219" t="s">
        <v>5</v>
      </c>
      <c r="C34" s="221" t="s">
        <v>663</v>
      </c>
      <c r="D34" s="59" t="s">
        <v>659</v>
      </c>
      <c r="E34" s="146" t="s">
        <v>664</v>
      </c>
      <c r="F34" s="146" t="s">
        <v>665</v>
      </c>
      <c r="G34" s="213" t="s">
        <v>666</v>
      </c>
      <c r="H34" s="213" t="s">
        <v>457</v>
      </c>
      <c r="I34" s="216">
        <v>10.8</v>
      </c>
      <c r="J34" s="42" t="s">
        <v>426</v>
      </c>
      <c r="K34" s="42">
        <v>3</v>
      </c>
      <c r="L34" s="39"/>
      <c r="M34" s="10">
        <f>N34*基本資料!$I$21+O34*基本資料!$I$22+P34*基本資料!$I$23+Q34*基本資料!$I$24+R34*基本資料!$I$25+S34*基本資料!$I$26</f>
        <v>5792.6</v>
      </c>
      <c r="N34" s="33">
        <v>3281</v>
      </c>
      <c r="O34" s="33">
        <v>22</v>
      </c>
      <c r="P34" s="33">
        <v>494</v>
      </c>
      <c r="Q34" s="33">
        <v>28</v>
      </c>
      <c r="R34" s="33">
        <v>487</v>
      </c>
      <c r="S34" s="33">
        <v>321</v>
      </c>
      <c r="T34" s="13">
        <v>621.9</v>
      </c>
      <c r="U34" s="39" t="s">
        <v>56</v>
      </c>
      <c r="V34" s="90"/>
      <c r="W34" s="42" t="s">
        <v>458</v>
      </c>
      <c r="X34" s="42">
        <f>1800*K34</f>
        <v>5400</v>
      </c>
      <c r="Y34" s="35">
        <f t="shared" si="5"/>
        <v>0.11516666666666667</v>
      </c>
      <c r="Z34" s="90" t="str">
        <f>IF(AND(Y34&gt;基本資料!$B$13,Y34&lt;=基本資料!$C$13),"A",IF(AND(Y34&gt;基本資料!$B$14,Y34&lt;=基本資料!$C$14),"B",IF(AND(Y34&gt;基本資料!$B$15,Y34&lt;=基本資料!$C$15),"C",IF(AND(Y34&gt;基本資料!$B$16,Y34&lt;=基本資料!$C$16),"D",IF(AND(Y34&gt;基本資料!$B$17,Y34&lt;=基本資料!$C$17),"E","F")))))</f>
        <v>A</v>
      </c>
      <c r="AA34" s="100">
        <v>80</v>
      </c>
      <c r="AB34">
        <f t="shared" si="2"/>
        <v>-80</v>
      </c>
      <c r="AC34" s="90" t="str">
        <f>IF(AB34&gt;=基本資料!$B$27,"A",IF(AND(AB34&gt;=基本資料!$B$28,AB34&lt;基本資料!$C$28),"B",IF(AND(AB34&gt;=基本資料!$B$29,AB34&lt;基本資料!$C$29),"C",IF(AND(AB34&gt;=基本資料!$B$30,AB34&lt;基本資料!$C$30),"D",IF(AND(AB34&gt;=基本資料!$B$31,AB34&lt;基本資料!$C$31),"E","F")))))</f>
        <v>F</v>
      </c>
      <c r="AD34" s="101"/>
    </row>
    <row r="35" spans="1:30" x14ac:dyDescent="0.25">
      <c r="A35" s="217"/>
      <c r="B35" s="220"/>
      <c r="C35" s="222"/>
      <c r="D35" s="59" t="s">
        <v>662</v>
      </c>
      <c r="E35" s="147"/>
      <c r="F35" s="147"/>
      <c r="G35" s="214"/>
      <c r="H35" s="214"/>
      <c r="I35" s="217"/>
      <c r="J35" s="42" t="s">
        <v>427</v>
      </c>
      <c r="K35" s="42">
        <v>3</v>
      </c>
      <c r="L35" s="39"/>
      <c r="M35" s="10">
        <f>N35*基本資料!$I$21+O35*基本資料!$I$22+P35*基本資料!$I$23+Q35*基本資料!$I$24+R35*基本資料!$I$25+S35*基本資料!$I$26</f>
        <v>1304.3</v>
      </c>
      <c r="N35" s="33">
        <v>887</v>
      </c>
      <c r="O35" s="33">
        <v>4</v>
      </c>
      <c r="P35" s="33">
        <v>93</v>
      </c>
      <c r="Q35" s="33">
        <v>4</v>
      </c>
      <c r="R35" s="33">
        <v>31</v>
      </c>
      <c r="S35" s="33">
        <v>278</v>
      </c>
      <c r="T35" s="13">
        <v>163.1</v>
      </c>
      <c r="U35" s="39" t="s">
        <v>78</v>
      </c>
      <c r="V35" s="90"/>
      <c r="W35" s="42" t="s">
        <v>458</v>
      </c>
      <c r="X35" s="42">
        <f>1800*K35</f>
        <v>5400</v>
      </c>
      <c r="Y35" s="35">
        <f t="shared" si="5"/>
        <v>3.0203703703703701E-2</v>
      </c>
      <c r="Z35" s="90" t="str">
        <f>IF(AND(Y35&gt;基本資料!$B$13,Y35&lt;=基本資料!$C$13),"A",IF(AND(Y35&gt;基本資料!$B$14,Y35&lt;=基本資料!$C$14),"B",IF(AND(Y35&gt;基本資料!$B$15,Y35&lt;=基本資料!$C$15),"C",IF(AND(Y35&gt;基本資料!$B$16,Y35&lt;=基本資料!$C$16),"D",IF(AND(Y35&gt;基本資料!$B$17,Y35&lt;=基本資料!$C$17),"E","F")))))</f>
        <v>A</v>
      </c>
      <c r="AA35" s="100">
        <v>80</v>
      </c>
      <c r="AB35">
        <f t="shared" si="2"/>
        <v>-80</v>
      </c>
      <c r="AC35" s="90" t="str">
        <f>IF(AB35&gt;=基本資料!$B$27,"A",IF(AND(AB35&gt;=基本資料!$B$28,AB35&lt;基本資料!$C$28),"B",IF(AND(AB35&gt;=基本資料!$B$29,AB35&lt;基本資料!$C$29),"C",IF(AND(AB35&gt;=基本資料!$B$30,AB35&lt;基本資料!$C$30),"D",IF(AND(AB35&gt;=基本資料!$B$31,AB35&lt;基本資料!$C$31),"E","F")))))</f>
        <v>F</v>
      </c>
      <c r="AD35" s="101"/>
    </row>
    <row r="36" spans="1:30" ht="16.5" customHeight="1" x14ac:dyDescent="0.25">
      <c r="A36" s="216" t="s">
        <v>455</v>
      </c>
      <c r="B36" s="219" t="s">
        <v>5</v>
      </c>
      <c r="C36" s="221" t="s">
        <v>667</v>
      </c>
      <c r="D36" s="59" t="s">
        <v>668</v>
      </c>
      <c r="E36" s="146" t="s">
        <v>669</v>
      </c>
      <c r="F36" s="146" t="s">
        <v>670</v>
      </c>
      <c r="G36" s="216" t="s">
        <v>1030</v>
      </c>
      <c r="H36" s="213" t="s">
        <v>459</v>
      </c>
      <c r="I36" s="225">
        <v>6.9</v>
      </c>
      <c r="J36" s="42" t="s">
        <v>426</v>
      </c>
      <c r="K36" s="42">
        <v>2</v>
      </c>
      <c r="L36" s="39"/>
      <c r="M36" s="10">
        <f>N36*基本資料!$I$21+O36*基本資料!$I$22+P36*基本資料!$I$23+Q36*基本資料!$I$24+R36*基本資料!$I$25+S36*基本資料!$I$26</f>
        <v>34377.4</v>
      </c>
      <c r="N36" s="33">
        <v>25381</v>
      </c>
      <c r="O36" s="33">
        <v>285</v>
      </c>
      <c r="P36" s="33">
        <v>1841</v>
      </c>
      <c r="Q36" s="33">
        <v>178</v>
      </c>
      <c r="R36" s="33">
        <v>1722</v>
      </c>
      <c r="S36" s="33">
        <v>179</v>
      </c>
      <c r="T36" s="13">
        <v>2828.1</v>
      </c>
      <c r="U36" s="39" t="s">
        <v>267</v>
      </c>
      <c r="V36" s="90"/>
      <c r="W36" s="42"/>
      <c r="X36" s="42">
        <f>2000*K36</f>
        <v>4000</v>
      </c>
      <c r="Y36" s="35">
        <f t="shared" si="5"/>
        <v>0.70702500000000001</v>
      </c>
      <c r="Z36" s="90" t="str">
        <f>IF(AND(Y36&gt;基本資料!$B$13,Y36&lt;=基本資料!$C$13),"A",IF(AND(Y36&gt;基本資料!$B$14,Y36&lt;=基本資料!$C$14),"B",IF(AND(Y36&gt;基本資料!$B$15,Y36&lt;=基本資料!$C$15),"C",IF(AND(Y36&gt;基本資料!$B$16,Y36&lt;=基本資料!$C$16),"D",IF(AND(Y36&gt;基本資料!$B$17,Y36&lt;=基本資料!$C$17),"E","F")))))</f>
        <v>C</v>
      </c>
      <c r="AA36" s="100">
        <v>80</v>
      </c>
      <c r="AB36">
        <f t="shared" si="2"/>
        <v>-80</v>
      </c>
      <c r="AC36" s="90" t="str">
        <f>IF(AB36&gt;=基本資料!$B$27,"A",IF(AND(AB36&gt;=基本資料!$B$28,AB36&lt;基本資料!$C$28),"B",IF(AND(AB36&gt;=基本資料!$B$29,AB36&lt;基本資料!$C$29),"C",IF(AND(AB36&gt;=基本資料!$B$30,AB36&lt;基本資料!$C$30),"D",IF(AND(AB36&gt;=基本資料!$B$31,AB36&lt;基本資料!$C$31),"E","F")))))</f>
        <v>F</v>
      </c>
      <c r="AD36" s="101"/>
    </row>
    <row r="37" spans="1:30" ht="16.5" customHeight="1" x14ac:dyDescent="0.25">
      <c r="A37" s="217"/>
      <c r="B37" s="220"/>
      <c r="C37" s="222"/>
      <c r="D37" s="59" t="s">
        <v>671</v>
      </c>
      <c r="E37" s="147"/>
      <c r="F37" s="147"/>
      <c r="G37" s="217"/>
      <c r="H37" s="214"/>
      <c r="I37" s="226"/>
      <c r="J37" s="42" t="s">
        <v>427</v>
      </c>
      <c r="K37" s="42">
        <v>2</v>
      </c>
      <c r="L37" s="39"/>
      <c r="M37" s="10">
        <f>N37*基本資料!$I$21+O37*基本資料!$I$22+P37*基本資料!$I$23+Q37*基本資料!$I$24+R37*基本資料!$I$25+S37*基本資料!$I$26</f>
        <v>35741.1</v>
      </c>
      <c r="N37" s="33">
        <v>25899</v>
      </c>
      <c r="O37" s="33">
        <v>305</v>
      </c>
      <c r="P37" s="33">
        <v>1892</v>
      </c>
      <c r="Q37" s="33">
        <v>119</v>
      </c>
      <c r="R37" s="33">
        <v>2042</v>
      </c>
      <c r="S37" s="33">
        <v>106</v>
      </c>
      <c r="T37" s="13">
        <v>3210.9</v>
      </c>
      <c r="U37" s="39" t="s">
        <v>78</v>
      </c>
      <c r="V37" s="90"/>
      <c r="W37" s="42"/>
      <c r="X37" s="42">
        <f>2000*K37</f>
        <v>4000</v>
      </c>
      <c r="Y37" s="35">
        <f t="shared" si="5"/>
        <v>0.80272500000000002</v>
      </c>
      <c r="Z37" s="90" t="str">
        <f>IF(AND(Y37&gt;基本資料!$B$13,Y37&lt;=基本資料!$C$13),"A",IF(AND(Y37&gt;基本資料!$B$14,Y37&lt;=基本資料!$C$14),"B",IF(AND(Y37&gt;基本資料!$B$15,Y37&lt;=基本資料!$C$15),"C",IF(AND(Y37&gt;基本資料!$B$16,Y37&lt;=基本資料!$C$16),"D",IF(AND(Y37&gt;基本資料!$B$17,Y37&lt;=基本資料!$C$17),"E","F")))))</f>
        <v>C</v>
      </c>
      <c r="AA37" s="100">
        <v>80</v>
      </c>
      <c r="AB37">
        <f t="shared" si="2"/>
        <v>-80</v>
      </c>
      <c r="AC37" s="90" t="str">
        <f>IF(AB37&gt;=基本資料!$B$27,"A",IF(AND(AB37&gt;=基本資料!$B$28,AB37&lt;基本資料!$C$28),"B",IF(AND(AB37&gt;=基本資料!$B$29,AB37&lt;基本資料!$C$29),"C",IF(AND(AB37&gt;=基本資料!$B$30,AB37&lt;基本資料!$C$30),"D",IF(AND(AB37&gt;=基本資料!$B$31,AB37&lt;基本資料!$C$31),"E","F")))))</f>
        <v>F</v>
      </c>
      <c r="AD37" s="101"/>
    </row>
    <row r="38" spans="1:30" ht="16.5" customHeight="1" x14ac:dyDescent="0.25">
      <c r="A38" s="216" t="s">
        <v>455</v>
      </c>
      <c r="B38" s="219" t="s">
        <v>5</v>
      </c>
      <c r="C38" s="221" t="s">
        <v>672</v>
      </c>
      <c r="D38" s="59" t="s">
        <v>668</v>
      </c>
      <c r="E38" s="146" t="s">
        <v>673</v>
      </c>
      <c r="F38" s="146" t="s">
        <v>674</v>
      </c>
      <c r="G38" s="213" t="s">
        <v>675</v>
      </c>
      <c r="H38" s="213" t="s">
        <v>459</v>
      </c>
      <c r="I38" s="216">
        <v>6.9</v>
      </c>
      <c r="J38" s="42" t="s">
        <v>426</v>
      </c>
      <c r="K38" s="42">
        <v>2</v>
      </c>
      <c r="L38" s="39"/>
      <c r="M38" s="10">
        <f>N38*基本資料!$I$21+O38*基本資料!$I$22+P38*基本資料!$I$23+Q38*基本資料!$I$24+R38*基本資料!$I$25+S38*基本資料!$I$26</f>
        <v>10911.9</v>
      </c>
      <c r="N38" s="33">
        <v>8361</v>
      </c>
      <c r="O38" s="33">
        <v>29</v>
      </c>
      <c r="P38" s="33">
        <v>470</v>
      </c>
      <c r="Q38" s="33">
        <v>21</v>
      </c>
      <c r="R38" s="33">
        <v>288</v>
      </c>
      <c r="S38" s="33">
        <v>1459</v>
      </c>
      <c r="T38" s="13">
        <v>1730.4</v>
      </c>
      <c r="U38" s="39" t="s">
        <v>56</v>
      </c>
      <c r="V38" s="90"/>
      <c r="W38" s="42" t="s">
        <v>111</v>
      </c>
      <c r="X38" s="42">
        <f t="shared" ref="X38:X39" si="6">1800*K38</f>
        <v>3600</v>
      </c>
      <c r="Y38" s="35">
        <f t="shared" si="5"/>
        <v>0.48066666666666669</v>
      </c>
      <c r="Z38" s="90" t="str">
        <f>IF(AND(Y38&gt;基本資料!$B$13,Y38&lt;=基本資料!$C$13),"A",IF(AND(Y38&gt;基本資料!$B$14,Y38&lt;=基本資料!$C$14),"B",IF(AND(Y38&gt;基本資料!$B$15,Y38&lt;=基本資料!$C$15),"C",IF(AND(Y38&gt;基本資料!$B$16,Y38&lt;=基本資料!$C$16),"D",IF(AND(Y38&gt;基本資料!$B$17,Y38&lt;=基本資料!$C$17),"E","F")))))</f>
        <v>B</v>
      </c>
      <c r="AA38" s="100">
        <v>80</v>
      </c>
      <c r="AB38">
        <f t="shared" si="2"/>
        <v>-80</v>
      </c>
      <c r="AC38" s="90" t="str">
        <f>IF(AB38&gt;=基本資料!$B$27,"A",IF(AND(AB38&gt;=基本資料!$B$28,AB38&lt;基本資料!$C$28),"B",IF(AND(AB38&gt;=基本資料!$B$29,AB38&lt;基本資料!$C$29),"C",IF(AND(AB38&gt;=基本資料!$B$30,AB38&lt;基本資料!$C$30),"D",IF(AND(AB38&gt;=基本資料!$B$31,AB38&lt;基本資料!$C$31),"E","F")))))</f>
        <v>F</v>
      </c>
      <c r="AD38" s="101"/>
    </row>
    <row r="39" spans="1:30" x14ac:dyDescent="0.25">
      <c r="A39" s="217"/>
      <c r="B39" s="220"/>
      <c r="C39" s="222"/>
      <c r="D39" s="59" t="s">
        <v>676</v>
      </c>
      <c r="E39" s="147"/>
      <c r="F39" s="147"/>
      <c r="G39" s="214"/>
      <c r="H39" s="214"/>
      <c r="I39" s="217"/>
      <c r="J39" s="42" t="s">
        <v>427</v>
      </c>
      <c r="K39" s="42">
        <v>2</v>
      </c>
      <c r="L39" s="39"/>
      <c r="M39" s="10">
        <f>N39*基本資料!$I$21+O39*基本資料!$I$22+P39*基本資料!$I$23+Q39*基本資料!$I$24+R39*基本資料!$I$25+S39*基本資料!$I$26</f>
        <v>11165.4</v>
      </c>
      <c r="N39" s="33">
        <v>8532</v>
      </c>
      <c r="O39" s="33">
        <v>52</v>
      </c>
      <c r="P39" s="33">
        <v>396</v>
      </c>
      <c r="Q39" s="33">
        <v>17</v>
      </c>
      <c r="R39" s="33">
        <v>299</v>
      </c>
      <c r="S39" s="33">
        <v>1689</v>
      </c>
      <c r="T39" s="13">
        <v>1435.8</v>
      </c>
      <c r="U39" s="39" t="s">
        <v>78</v>
      </c>
      <c r="V39" s="90"/>
      <c r="W39" s="42" t="s">
        <v>111</v>
      </c>
      <c r="X39" s="42">
        <f t="shared" si="6"/>
        <v>3600</v>
      </c>
      <c r="Y39" s="35">
        <f t="shared" si="5"/>
        <v>0.39883333333333332</v>
      </c>
      <c r="Z39" s="90" t="str">
        <f>IF(AND(Y39&gt;基本資料!$B$13,Y39&lt;=基本資料!$C$13),"A",IF(AND(Y39&gt;基本資料!$B$14,Y39&lt;=基本資料!$C$14),"B",IF(AND(Y39&gt;基本資料!$B$15,Y39&lt;=基本資料!$C$15),"C",IF(AND(Y39&gt;基本資料!$B$16,Y39&lt;=基本資料!$C$16),"D",IF(AND(Y39&gt;基本資料!$B$17,Y39&lt;=基本資料!$C$17),"E","F")))))</f>
        <v>B</v>
      </c>
      <c r="AA39" s="100">
        <v>80</v>
      </c>
      <c r="AB39">
        <f t="shared" si="2"/>
        <v>-80</v>
      </c>
      <c r="AC39" s="90" t="str">
        <f>IF(AB39&gt;=基本資料!$B$27,"A",IF(AND(AB39&gt;=基本資料!$B$28,AB39&lt;基本資料!$C$28),"B",IF(AND(AB39&gt;=基本資料!$B$29,AB39&lt;基本資料!$C$29),"C",IF(AND(AB39&gt;=基本資料!$B$30,AB39&lt;基本資料!$C$30),"D",IF(AND(AB39&gt;=基本資料!$B$31,AB39&lt;基本資料!$C$31),"E","F")))))</f>
        <v>F</v>
      </c>
      <c r="AD39" s="101"/>
    </row>
    <row r="40" spans="1:30" ht="16.5" customHeight="1" x14ac:dyDescent="0.25">
      <c r="A40" s="216" t="s">
        <v>455</v>
      </c>
      <c r="B40" s="219" t="s">
        <v>5</v>
      </c>
      <c r="C40" s="221" t="s">
        <v>677</v>
      </c>
      <c r="D40" s="59" t="s">
        <v>678</v>
      </c>
      <c r="E40" s="146" t="s">
        <v>679</v>
      </c>
      <c r="F40" s="146" t="s">
        <v>680</v>
      </c>
      <c r="G40" s="227" t="s">
        <v>1029</v>
      </c>
      <c r="H40" s="223" t="s">
        <v>681</v>
      </c>
      <c r="I40" s="225">
        <v>3</v>
      </c>
      <c r="J40" s="42" t="s">
        <v>426</v>
      </c>
      <c r="K40" s="42">
        <v>2</v>
      </c>
      <c r="L40" s="39"/>
      <c r="M40" s="10">
        <f>N40*基本資料!$I$21+O40*基本資料!$I$22+P40*基本資料!$I$23+Q40*基本資料!$I$24+R40*基本資料!$I$25+S40*基本資料!$I$26</f>
        <v>42390.400000000001</v>
      </c>
      <c r="N40" s="33">
        <v>33553</v>
      </c>
      <c r="O40" s="33">
        <v>371</v>
      </c>
      <c r="P40" s="33">
        <v>1945</v>
      </c>
      <c r="Q40" s="33">
        <v>55</v>
      </c>
      <c r="R40" s="33">
        <v>1714</v>
      </c>
      <c r="S40" s="33">
        <v>94</v>
      </c>
      <c r="T40" s="13">
        <v>3306.3</v>
      </c>
      <c r="U40" s="33" t="s">
        <v>56</v>
      </c>
      <c r="V40" s="33"/>
      <c r="W40" s="42"/>
      <c r="X40" s="42">
        <f>2100*K40</f>
        <v>4200</v>
      </c>
      <c r="Y40" s="35">
        <f t="shared" si="5"/>
        <v>0.78721428571428576</v>
      </c>
      <c r="Z40" s="90" t="str">
        <f>IF(AND(Y40&gt;基本資料!$B$13,Y40&lt;=基本資料!$C$13),"A",IF(AND(Y40&gt;基本資料!$B$14,Y40&lt;=基本資料!$C$14),"B",IF(AND(Y40&gt;基本資料!$B$15,Y40&lt;=基本資料!$C$15),"C",IF(AND(Y40&gt;基本資料!$B$16,Y40&lt;=基本資料!$C$16),"D",IF(AND(Y40&gt;基本資料!$B$17,Y40&lt;=基本資料!$C$17),"E","F")))))</f>
        <v>C</v>
      </c>
      <c r="AA40" s="100">
        <v>90</v>
      </c>
      <c r="AB40">
        <f t="shared" si="2"/>
        <v>-90</v>
      </c>
      <c r="AC40" s="90" t="str">
        <f>IF(AB40&gt;=基本資料!$B$27,"A",IF(AND(AB40&gt;=基本資料!$B$28,AB40&lt;基本資料!$C$28),"B",IF(AND(AB40&gt;=基本資料!$B$29,AB40&lt;基本資料!$C$29),"C",IF(AND(AB40&gt;=基本資料!$B$30,AB40&lt;基本資料!$C$30),"D",IF(AND(AB40&gt;=基本資料!$B$31,AB40&lt;基本資料!$C$31),"E","F")))))</f>
        <v>F</v>
      </c>
      <c r="AD40" s="101"/>
    </row>
    <row r="41" spans="1:30" x14ac:dyDescent="0.25">
      <c r="A41" s="217"/>
      <c r="B41" s="220"/>
      <c r="C41" s="222"/>
      <c r="D41" s="59" t="s">
        <v>682</v>
      </c>
      <c r="E41" s="147"/>
      <c r="F41" s="147"/>
      <c r="G41" s="228"/>
      <c r="H41" s="224"/>
      <c r="I41" s="226"/>
      <c r="J41" s="42" t="s">
        <v>427</v>
      </c>
      <c r="K41" s="42">
        <v>2</v>
      </c>
      <c r="L41" s="39"/>
      <c r="M41" s="10">
        <f>N41*基本資料!$I$21+O41*基本資料!$I$22+P41*基本資料!$I$23+Q41*基本資料!$I$24+R41*基本資料!$I$25+S41*基本資料!$I$26</f>
        <v>41195.4</v>
      </c>
      <c r="N41" s="33">
        <v>32973</v>
      </c>
      <c r="O41" s="33">
        <v>340</v>
      </c>
      <c r="P41" s="33">
        <v>1706</v>
      </c>
      <c r="Q41" s="33">
        <v>59</v>
      </c>
      <c r="R41" s="33">
        <v>1636</v>
      </c>
      <c r="S41" s="33">
        <v>114</v>
      </c>
      <c r="T41" s="13">
        <v>2968.8</v>
      </c>
      <c r="U41" s="33" t="s">
        <v>460</v>
      </c>
      <c r="V41" s="33"/>
      <c r="W41" s="42"/>
      <c r="X41" s="42">
        <f>2100*K41</f>
        <v>4200</v>
      </c>
      <c r="Y41" s="35">
        <f t="shared" si="5"/>
        <v>0.70685714285714285</v>
      </c>
      <c r="Z41" s="90" t="str">
        <f>IF(AND(Y41&gt;基本資料!$B$13,Y41&lt;=基本資料!$C$13),"A",IF(AND(Y41&gt;基本資料!$B$14,Y41&lt;=基本資料!$C$14),"B",IF(AND(Y41&gt;基本資料!$B$15,Y41&lt;=基本資料!$C$15),"C",IF(AND(Y41&gt;基本資料!$B$16,Y41&lt;=基本資料!$C$16),"D",IF(AND(Y41&gt;基本資料!$B$17,Y41&lt;=基本資料!$C$17),"E","F")))))</f>
        <v>C</v>
      </c>
      <c r="AA41" s="100">
        <v>90</v>
      </c>
      <c r="AB41">
        <f t="shared" si="2"/>
        <v>-90</v>
      </c>
      <c r="AC41" s="90" t="str">
        <f>IF(AB41&gt;=基本資料!$B$27,"A",IF(AND(AB41&gt;=基本資料!$B$28,AB41&lt;基本資料!$C$28),"B",IF(AND(AB41&gt;=基本資料!$B$29,AB41&lt;基本資料!$C$29),"C",IF(AND(AB41&gt;=基本資料!$B$30,AB41&lt;基本資料!$C$30),"D",IF(AND(AB41&gt;=基本資料!$B$31,AB41&lt;基本資料!$C$31),"E","F")))))</f>
        <v>F</v>
      </c>
      <c r="AD41" s="101"/>
    </row>
    <row r="42" spans="1:30" ht="16.5" customHeight="1" x14ac:dyDescent="0.25">
      <c r="A42" s="216" t="s">
        <v>455</v>
      </c>
      <c r="B42" s="219" t="s">
        <v>5</v>
      </c>
      <c r="C42" s="221" t="s">
        <v>683</v>
      </c>
      <c r="D42" s="59" t="s">
        <v>678</v>
      </c>
      <c r="E42" s="146" t="s">
        <v>684</v>
      </c>
      <c r="F42" s="146" t="s">
        <v>685</v>
      </c>
      <c r="G42" s="213" t="s">
        <v>686</v>
      </c>
      <c r="H42" s="213" t="s">
        <v>461</v>
      </c>
      <c r="I42" s="216">
        <v>3</v>
      </c>
      <c r="J42" s="42" t="s">
        <v>426</v>
      </c>
      <c r="K42" s="42">
        <v>2</v>
      </c>
      <c r="L42" s="39"/>
      <c r="M42" s="10">
        <f>N42*基本資料!$I$21+O42*基本資料!$I$22+P42*基本資料!$I$23+Q42*基本資料!$I$24+R42*基本資料!$I$25+S42*基本資料!$I$26</f>
        <v>8452.7999999999993</v>
      </c>
      <c r="N42" s="33">
        <v>6405</v>
      </c>
      <c r="O42" s="33">
        <v>73</v>
      </c>
      <c r="P42" s="33">
        <v>271</v>
      </c>
      <c r="Q42" s="33">
        <v>5</v>
      </c>
      <c r="R42" s="33">
        <v>102</v>
      </c>
      <c r="S42" s="33">
        <v>2018</v>
      </c>
      <c r="T42" s="13">
        <v>994.6</v>
      </c>
      <c r="U42" s="33" t="s">
        <v>56</v>
      </c>
      <c r="V42" s="33"/>
      <c r="W42" s="42" t="s">
        <v>111</v>
      </c>
      <c r="X42" s="42">
        <f t="shared" ref="X42:X43" si="7">1800*K42</f>
        <v>3600</v>
      </c>
      <c r="Y42" s="35">
        <f t="shared" si="5"/>
        <v>0.27627777777777779</v>
      </c>
      <c r="Z42" s="90" t="str">
        <f>IF(AND(Y42&gt;基本資料!$B$13,Y42&lt;=基本資料!$C$13),"A",IF(AND(Y42&gt;基本資料!$B$14,Y42&lt;=基本資料!$C$14),"B",IF(AND(Y42&gt;基本資料!$B$15,Y42&lt;=基本資料!$C$15),"C",IF(AND(Y42&gt;基本資料!$B$16,Y42&lt;=基本資料!$C$16),"D",IF(AND(Y42&gt;基本資料!$B$17,Y42&lt;=基本資料!$C$17),"E","F")))))</f>
        <v>A</v>
      </c>
      <c r="AA42" s="100">
        <v>90</v>
      </c>
      <c r="AB42">
        <f t="shared" si="2"/>
        <v>-90</v>
      </c>
      <c r="AC42" s="90" t="str">
        <f>IF(AB42&gt;=基本資料!$B$27,"A",IF(AND(AB42&gt;=基本資料!$B$28,AB42&lt;基本資料!$C$28),"B",IF(AND(AB42&gt;=基本資料!$B$29,AB42&lt;基本資料!$C$29),"C",IF(AND(AB42&gt;=基本資料!$B$30,AB42&lt;基本資料!$C$30),"D",IF(AND(AB42&gt;=基本資料!$B$31,AB42&lt;基本資料!$C$31),"E","F")))))</f>
        <v>F</v>
      </c>
      <c r="AD42" s="101"/>
    </row>
    <row r="43" spans="1:30" x14ac:dyDescent="0.25">
      <c r="A43" s="217"/>
      <c r="B43" s="220"/>
      <c r="C43" s="222"/>
      <c r="D43" s="59" t="s">
        <v>687</v>
      </c>
      <c r="E43" s="147"/>
      <c r="F43" s="147"/>
      <c r="G43" s="214"/>
      <c r="H43" s="214"/>
      <c r="I43" s="217"/>
      <c r="J43" s="42" t="s">
        <v>427</v>
      </c>
      <c r="K43" s="42">
        <v>2</v>
      </c>
      <c r="L43" s="39"/>
      <c r="M43" s="10">
        <f>N43*基本資料!$I$21+O43*基本資料!$I$22+P43*基本資料!$I$23+Q43*基本資料!$I$24+R43*基本資料!$I$25+S43*基本資料!$I$26</f>
        <v>9053.4</v>
      </c>
      <c r="N43" s="33">
        <v>6813</v>
      </c>
      <c r="O43" s="33">
        <v>117</v>
      </c>
      <c r="P43" s="33">
        <v>329</v>
      </c>
      <c r="Q43" s="33">
        <v>3</v>
      </c>
      <c r="R43" s="33">
        <v>74</v>
      </c>
      <c r="S43" s="33">
        <v>2234</v>
      </c>
      <c r="T43" s="13">
        <v>1012.3</v>
      </c>
      <c r="U43" s="39" t="s">
        <v>78</v>
      </c>
      <c r="V43" s="90"/>
      <c r="W43" s="42" t="s">
        <v>111</v>
      </c>
      <c r="X43" s="42">
        <f t="shared" si="7"/>
        <v>3600</v>
      </c>
      <c r="Y43" s="35">
        <f t="shared" si="5"/>
        <v>0.28119444444444441</v>
      </c>
      <c r="Z43" s="90" t="str">
        <f>IF(AND(Y43&gt;基本資料!$B$13,Y43&lt;=基本資料!$C$13),"A",IF(AND(Y43&gt;基本資料!$B$14,Y43&lt;=基本資料!$C$14),"B",IF(AND(Y43&gt;基本資料!$B$15,Y43&lt;=基本資料!$C$15),"C",IF(AND(Y43&gt;基本資料!$B$16,Y43&lt;=基本資料!$C$16),"D",IF(AND(Y43&gt;基本資料!$B$17,Y43&lt;=基本資料!$C$17),"E","F")))))</f>
        <v>A</v>
      </c>
      <c r="AA43" s="100">
        <v>90</v>
      </c>
      <c r="AB43">
        <f t="shared" si="2"/>
        <v>-90</v>
      </c>
      <c r="AC43" s="90" t="str">
        <f>IF(AB43&gt;=基本資料!$B$27,"A",IF(AND(AB43&gt;=基本資料!$B$28,AB43&lt;基本資料!$C$28),"B",IF(AND(AB43&gt;=基本資料!$B$29,AB43&lt;基本資料!$C$29),"C",IF(AND(AB43&gt;=基本資料!$B$30,AB43&lt;基本資料!$C$30),"D",IF(AND(AB43&gt;=基本資料!$B$31,AB43&lt;基本資料!$C$31),"E","F")))))</f>
        <v>F</v>
      </c>
      <c r="AD43" s="101"/>
    </row>
    <row r="44" spans="1:30" ht="16.5" customHeight="1" x14ac:dyDescent="0.25">
      <c r="A44" s="216" t="s">
        <v>455</v>
      </c>
      <c r="B44" s="219" t="s">
        <v>5</v>
      </c>
      <c r="C44" s="221" t="s">
        <v>462</v>
      </c>
      <c r="D44" s="59" t="s">
        <v>463</v>
      </c>
      <c r="E44" s="146" t="s">
        <v>688</v>
      </c>
      <c r="F44" s="146" t="s">
        <v>689</v>
      </c>
      <c r="G44" s="216" t="s">
        <v>464</v>
      </c>
      <c r="H44" s="213" t="s">
        <v>465</v>
      </c>
      <c r="I44" s="216">
        <v>2.9</v>
      </c>
      <c r="J44" s="42" t="s">
        <v>426</v>
      </c>
      <c r="K44" s="42">
        <v>2</v>
      </c>
      <c r="L44" s="39"/>
      <c r="M44" s="10">
        <f>N44*基本資料!$I$21+O44*基本資料!$I$22+P44*基本資料!$I$23+Q44*基本資料!$I$24+R44*基本資料!$I$25+S44*基本資料!$I$26</f>
        <v>20829</v>
      </c>
      <c r="N44" s="33">
        <v>16551</v>
      </c>
      <c r="O44" s="33">
        <v>299</v>
      </c>
      <c r="P44" s="33">
        <v>895</v>
      </c>
      <c r="Q44" s="33">
        <v>33</v>
      </c>
      <c r="R44" s="33">
        <v>781</v>
      </c>
      <c r="S44" s="33">
        <v>75</v>
      </c>
      <c r="T44" s="13">
        <v>1603.8</v>
      </c>
      <c r="U44" s="33" t="s">
        <v>56</v>
      </c>
      <c r="V44" s="33"/>
      <c r="W44" s="42"/>
      <c r="X44" s="42">
        <f>2100*K44</f>
        <v>4200</v>
      </c>
      <c r="Y44" s="35">
        <f t="shared" si="5"/>
        <v>0.38185714285714284</v>
      </c>
      <c r="Z44" s="90" t="str">
        <f>IF(AND(Y44&gt;基本資料!$B$13,Y44&lt;=基本資料!$C$13),"A",IF(AND(Y44&gt;基本資料!$B$14,Y44&lt;=基本資料!$C$14),"B",IF(AND(Y44&gt;基本資料!$B$15,Y44&lt;=基本資料!$C$15),"C",IF(AND(Y44&gt;基本資料!$B$16,Y44&lt;=基本資料!$C$16),"D",IF(AND(Y44&gt;基本資料!$B$17,Y44&lt;=基本資料!$C$17),"E","F")))))</f>
        <v>B</v>
      </c>
      <c r="AA44" s="100">
        <v>90</v>
      </c>
      <c r="AB44">
        <f t="shared" si="2"/>
        <v>-90</v>
      </c>
      <c r="AC44" s="90" t="str">
        <f>IF(AB44&gt;=基本資料!$B$27,"A",IF(AND(AB44&gt;=基本資料!$B$28,AB44&lt;基本資料!$C$28),"B",IF(AND(AB44&gt;=基本資料!$B$29,AB44&lt;基本資料!$C$29),"C",IF(AND(AB44&gt;=基本資料!$B$30,AB44&lt;基本資料!$C$30),"D",IF(AND(AB44&gt;=基本資料!$B$31,AB44&lt;基本資料!$C$31),"E","F")))))</f>
        <v>F</v>
      </c>
      <c r="AD44" s="101"/>
    </row>
    <row r="45" spans="1:30" x14ac:dyDescent="0.25">
      <c r="A45" s="217"/>
      <c r="B45" s="220"/>
      <c r="C45" s="222"/>
      <c r="D45" s="59" t="s">
        <v>466</v>
      </c>
      <c r="E45" s="147"/>
      <c r="F45" s="147"/>
      <c r="G45" s="217"/>
      <c r="H45" s="214"/>
      <c r="I45" s="217"/>
      <c r="J45" s="42" t="s">
        <v>427</v>
      </c>
      <c r="K45" s="42">
        <v>2</v>
      </c>
      <c r="L45" s="39"/>
      <c r="M45" s="10">
        <f>N45*基本資料!$I$21+O45*基本資料!$I$22+P45*基本資料!$I$23+Q45*基本資料!$I$24+R45*基本資料!$I$25+S45*基本資料!$I$26</f>
        <v>22451</v>
      </c>
      <c r="N45" s="33">
        <v>18140</v>
      </c>
      <c r="O45" s="33">
        <v>281</v>
      </c>
      <c r="P45" s="33">
        <v>909</v>
      </c>
      <c r="Q45" s="33">
        <v>30</v>
      </c>
      <c r="R45" s="33">
        <v>798</v>
      </c>
      <c r="S45" s="33">
        <v>70</v>
      </c>
      <c r="T45" s="13">
        <v>1590.4</v>
      </c>
      <c r="U45" s="39" t="s">
        <v>78</v>
      </c>
      <c r="V45" s="90"/>
      <c r="W45" s="42"/>
      <c r="X45" s="42">
        <f>2100*K45</f>
        <v>4200</v>
      </c>
      <c r="Y45" s="35">
        <f t="shared" si="5"/>
        <v>0.37866666666666671</v>
      </c>
      <c r="Z45" s="90" t="str">
        <f>IF(AND(Y45&gt;基本資料!$B$13,Y45&lt;=基本資料!$C$13),"A",IF(AND(Y45&gt;基本資料!$B$14,Y45&lt;=基本資料!$C$14),"B",IF(AND(Y45&gt;基本資料!$B$15,Y45&lt;=基本資料!$C$15),"C",IF(AND(Y45&gt;基本資料!$B$16,Y45&lt;=基本資料!$C$16),"D",IF(AND(Y45&gt;基本資料!$B$17,Y45&lt;=基本資料!$C$17),"E","F")))))</f>
        <v>B</v>
      </c>
      <c r="AA45" s="100">
        <v>90</v>
      </c>
      <c r="AB45">
        <f t="shared" si="2"/>
        <v>-90</v>
      </c>
      <c r="AC45" s="90" t="str">
        <f>IF(AB45&gt;=基本資料!$B$27,"A",IF(AND(AB45&gt;=基本資料!$B$28,AB45&lt;基本資料!$C$28),"B",IF(AND(AB45&gt;=基本資料!$B$29,AB45&lt;基本資料!$C$29),"C",IF(AND(AB45&gt;=基本資料!$B$30,AB45&lt;基本資料!$C$30),"D",IF(AND(AB45&gt;=基本資料!$B$31,AB45&lt;基本資料!$C$31),"E","F")))))</f>
        <v>F</v>
      </c>
      <c r="AD45" s="101"/>
    </row>
    <row r="46" spans="1:30" ht="16.5" customHeight="1" x14ac:dyDescent="0.25">
      <c r="A46" s="216" t="s">
        <v>455</v>
      </c>
      <c r="B46" s="219" t="s">
        <v>5</v>
      </c>
      <c r="C46" s="221" t="s">
        <v>467</v>
      </c>
      <c r="D46" s="59" t="s">
        <v>463</v>
      </c>
      <c r="E46" s="146" t="s">
        <v>690</v>
      </c>
      <c r="F46" s="146" t="s">
        <v>691</v>
      </c>
      <c r="G46" s="213" t="s">
        <v>692</v>
      </c>
      <c r="H46" s="213" t="s">
        <v>465</v>
      </c>
      <c r="I46" s="216">
        <v>2.9</v>
      </c>
      <c r="J46" s="42" t="s">
        <v>426</v>
      </c>
      <c r="K46" s="42">
        <v>4</v>
      </c>
      <c r="L46" s="39">
        <v>1</v>
      </c>
      <c r="M46" s="10">
        <f>N46*基本資料!$I$21+O46*基本資料!$I$22+P46*基本資料!$I$23+Q46*基本資料!$I$24+R46*基本資料!$I$25+S46*基本資料!$I$26</f>
        <v>13527.1</v>
      </c>
      <c r="N46" s="33">
        <v>10117</v>
      </c>
      <c r="O46" s="33">
        <v>62</v>
      </c>
      <c r="P46" s="33">
        <v>569</v>
      </c>
      <c r="Q46" s="33">
        <v>8</v>
      </c>
      <c r="R46" s="33">
        <v>321</v>
      </c>
      <c r="S46" s="33">
        <v>2461</v>
      </c>
      <c r="T46" s="13">
        <v>1678.3</v>
      </c>
      <c r="U46" s="39" t="s">
        <v>78</v>
      </c>
      <c r="V46" s="90"/>
      <c r="W46" s="42" t="s">
        <v>468</v>
      </c>
      <c r="X46" s="42">
        <f t="shared" ref="X46:X47" si="8">1800*K46</f>
        <v>7200</v>
      </c>
      <c r="Y46" s="35">
        <f t="shared" si="5"/>
        <v>0.23309722222222221</v>
      </c>
      <c r="Z46" s="90" t="str">
        <f>IF(AND(Y46&gt;基本資料!$B$13,Y46&lt;=基本資料!$C$13),"A",IF(AND(Y46&gt;基本資料!$B$14,Y46&lt;=基本資料!$C$14),"B",IF(AND(Y46&gt;基本資料!$B$15,Y46&lt;=基本資料!$C$15),"C",IF(AND(Y46&gt;基本資料!$B$16,Y46&lt;=基本資料!$C$16),"D",IF(AND(Y46&gt;基本資料!$B$17,Y46&lt;=基本資料!$C$17),"E","F")))))</f>
        <v>A</v>
      </c>
      <c r="AA46" s="100">
        <v>90</v>
      </c>
      <c r="AB46">
        <f t="shared" si="2"/>
        <v>-90</v>
      </c>
      <c r="AC46" s="90" t="str">
        <f>IF(AB46&gt;=基本資料!$B$27,"A",IF(AND(AB46&gt;=基本資料!$B$28,AB46&lt;基本資料!$C$28),"B",IF(AND(AB46&gt;=基本資料!$B$29,AB46&lt;基本資料!$C$29),"C",IF(AND(AB46&gt;=基本資料!$B$30,AB46&lt;基本資料!$C$30),"D",IF(AND(AB46&gt;=基本資料!$B$31,AB46&lt;基本資料!$C$31),"E","F")))))</f>
        <v>F</v>
      </c>
      <c r="AD46" s="101"/>
    </row>
    <row r="47" spans="1:30" x14ac:dyDescent="0.25">
      <c r="A47" s="217"/>
      <c r="B47" s="220"/>
      <c r="C47" s="222"/>
      <c r="D47" s="59" t="s">
        <v>469</v>
      </c>
      <c r="E47" s="147"/>
      <c r="F47" s="147"/>
      <c r="G47" s="214"/>
      <c r="H47" s="214"/>
      <c r="I47" s="217"/>
      <c r="J47" s="42" t="s">
        <v>427</v>
      </c>
      <c r="K47" s="42">
        <v>5</v>
      </c>
      <c r="L47" s="39"/>
      <c r="M47" s="10">
        <f>N47*基本資料!$I$21+O47*基本資料!$I$22+P47*基本資料!$I$23+Q47*基本資料!$I$24+R47*基本資料!$I$25+S47*基本資料!$I$26</f>
        <v>19931.599999999999</v>
      </c>
      <c r="N47" s="33">
        <v>15458</v>
      </c>
      <c r="O47" s="33">
        <v>163</v>
      </c>
      <c r="P47" s="33">
        <v>839</v>
      </c>
      <c r="Q47" s="33">
        <v>10</v>
      </c>
      <c r="R47" s="33">
        <v>407</v>
      </c>
      <c r="S47" s="33">
        <v>2866</v>
      </c>
      <c r="T47" s="13">
        <v>1897.7</v>
      </c>
      <c r="U47" s="39" t="s">
        <v>78</v>
      </c>
      <c r="V47" s="90"/>
      <c r="W47" s="42" t="s">
        <v>468</v>
      </c>
      <c r="X47" s="42">
        <f t="shared" si="8"/>
        <v>9000</v>
      </c>
      <c r="Y47" s="35">
        <f t="shared" si="5"/>
        <v>0.21085555555555557</v>
      </c>
      <c r="Z47" s="90" t="str">
        <f>IF(AND(Y47&gt;基本資料!$B$13,Y47&lt;=基本資料!$C$13),"A",IF(AND(Y47&gt;基本資料!$B$14,Y47&lt;=基本資料!$C$14),"B",IF(AND(Y47&gt;基本資料!$B$15,Y47&lt;=基本資料!$C$15),"C",IF(AND(Y47&gt;基本資料!$B$16,Y47&lt;=基本資料!$C$16),"D",IF(AND(Y47&gt;基本資料!$B$17,Y47&lt;=基本資料!$C$17),"E","F")))))</f>
        <v>A</v>
      </c>
      <c r="AA47" s="100">
        <v>90</v>
      </c>
      <c r="AB47">
        <f t="shared" si="2"/>
        <v>-90</v>
      </c>
      <c r="AC47" s="90" t="str">
        <f>IF(AB47&gt;=基本資料!$B$27,"A",IF(AND(AB47&gt;=基本資料!$B$28,AB47&lt;基本資料!$C$28),"B",IF(AND(AB47&gt;=基本資料!$B$29,AB47&lt;基本資料!$C$29),"C",IF(AND(AB47&gt;=基本資料!$B$30,AB47&lt;基本資料!$C$30),"D",IF(AND(AB47&gt;=基本資料!$B$31,AB47&lt;基本資料!$C$31),"E","F")))))</f>
        <v>F</v>
      </c>
      <c r="AD47" s="101"/>
    </row>
    <row r="48" spans="1:30" ht="16.5" customHeight="1" x14ac:dyDescent="0.25">
      <c r="A48" s="216" t="s">
        <v>455</v>
      </c>
      <c r="B48" s="219" t="s">
        <v>5</v>
      </c>
      <c r="C48" s="221" t="s">
        <v>470</v>
      </c>
      <c r="D48" s="59" t="s">
        <v>471</v>
      </c>
      <c r="E48" s="146" t="s">
        <v>693</v>
      </c>
      <c r="F48" s="146" t="s">
        <v>694</v>
      </c>
      <c r="G48" s="216" t="s">
        <v>472</v>
      </c>
      <c r="H48" s="213" t="s">
        <v>473</v>
      </c>
      <c r="I48" s="216">
        <v>3.6</v>
      </c>
      <c r="J48" s="42" t="s">
        <v>426</v>
      </c>
      <c r="K48" s="42">
        <v>2</v>
      </c>
      <c r="L48" s="39"/>
      <c r="M48" s="10">
        <f>N48*基本資料!$I$21+O48*基本資料!$I$22+P48*基本資料!$I$23+Q48*基本資料!$I$24+R48*基本資料!$I$25+S48*基本資料!$I$26</f>
        <v>26956.2</v>
      </c>
      <c r="N48" s="33">
        <v>22062</v>
      </c>
      <c r="O48" s="33">
        <v>287</v>
      </c>
      <c r="P48" s="33">
        <v>857</v>
      </c>
      <c r="Q48" s="33">
        <v>42</v>
      </c>
      <c r="R48" s="33">
        <v>1001</v>
      </c>
      <c r="S48" s="33">
        <v>82</v>
      </c>
      <c r="T48" s="13">
        <v>2039.6</v>
      </c>
      <c r="U48" s="33" t="s">
        <v>56</v>
      </c>
      <c r="V48" s="33"/>
      <c r="W48" s="42"/>
      <c r="X48" s="42">
        <f>2100*K48</f>
        <v>4200</v>
      </c>
      <c r="Y48" s="35">
        <f t="shared" si="5"/>
        <v>0.48561904761904762</v>
      </c>
      <c r="Z48" s="90" t="str">
        <f>IF(AND(Y48&gt;基本資料!$B$13,Y48&lt;=基本資料!$C$13),"A",IF(AND(Y48&gt;基本資料!$B$14,Y48&lt;=基本資料!$C$14),"B",IF(AND(Y48&gt;基本資料!$B$15,Y48&lt;=基本資料!$C$15),"C",IF(AND(Y48&gt;基本資料!$B$16,Y48&lt;=基本資料!$C$16),"D",IF(AND(Y48&gt;基本資料!$B$17,Y48&lt;=基本資料!$C$17),"E","F")))))</f>
        <v>B</v>
      </c>
      <c r="AA48" s="100">
        <v>90</v>
      </c>
      <c r="AB48">
        <f t="shared" si="2"/>
        <v>-90</v>
      </c>
      <c r="AC48" s="90" t="str">
        <f>IF(AB48&gt;=基本資料!$B$27,"A",IF(AND(AB48&gt;=基本資料!$B$28,AB48&lt;基本資料!$C$28),"B",IF(AND(AB48&gt;=基本資料!$B$29,AB48&lt;基本資料!$C$29),"C",IF(AND(AB48&gt;=基本資料!$B$30,AB48&lt;基本資料!$C$30),"D",IF(AND(AB48&gt;=基本資料!$B$31,AB48&lt;基本資料!$C$31),"E","F")))))</f>
        <v>F</v>
      </c>
      <c r="AD48" s="101"/>
    </row>
    <row r="49" spans="1:30" x14ac:dyDescent="0.25">
      <c r="A49" s="217"/>
      <c r="B49" s="220"/>
      <c r="C49" s="222"/>
      <c r="D49" s="59" t="s">
        <v>474</v>
      </c>
      <c r="E49" s="147"/>
      <c r="F49" s="147"/>
      <c r="G49" s="217"/>
      <c r="H49" s="214"/>
      <c r="I49" s="217"/>
      <c r="J49" s="42" t="s">
        <v>427</v>
      </c>
      <c r="K49" s="42">
        <v>2</v>
      </c>
      <c r="L49" s="39"/>
      <c r="M49" s="10">
        <f>N49*基本資料!$I$21+O49*基本資料!$I$22+P49*基本資料!$I$23+Q49*基本資料!$I$24+R49*基本資料!$I$25+S49*基本資料!$I$26</f>
        <v>26999.7</v>
      </c>
      <c r="N49" s="33">
        <v>22311</v>
      </c>
      <c r="O49" s="33">
        <v>359</v>
      </c>
      <c r="P49" s="33">
        <v>1160</v>
      </c>
      <c r="Q49" s="33">
        <v>33</v>
      </c>
      <c r="R49" s="33">
        <v>754</v>
      </c>
      <c r="S49" s="33">
        <v>82</v>
      </c>
      <c r="T49" s="13">
        <v>1864.9</v>
      </c>
      <c r="U49" s="33" t="s">
        <v>56</v>
      </c>
      <c r="V49" s="33"/>
      <c r="W49" s="42"/>
      <c r="X49" s="42">
        <f>2100*K49</f>
        <v>4200</v>
      </c>
      <c r="Y49" s="35">
        <f t="shared" si="5"/>
        <v>0.44402380952380954</v>
      </c>
      <c r="Z49" s="90" t="str">
        <f>IF(AND(Y49&gt;基本資料!$B$13,Y49&lt;=基本資料!$C$13),"A",IF(AND(Y49&gt;基本資料!$B$14,Y49&lt;=基本資料!$C$14),"B",IF(AND(Y49&gt;基本資料!$B$15,Y49&lt;=基本資料!$C$15),"C",IF(AND(Y49&gt;基本資料!$B$16,Y49&lt;=基本資料!$C$16),"D",IF(AND(Y49&gt;基本資料!$B$17,Y49&lt;=基本資料!$C$17),"E","F")))))</f>
        <v>B</v>
      </c>
      <c r="AA49" s="100">
        <v>90</v>
      </c>
      <c r="AB49">
        <f t="shared" si="2"/>
        <v>-90</v>
      </c>
      <c r="AC49" s="90" t="str">
        <f>IF(AB49&gt;=基本資料!$B$27,"A",IF(AND(AB49&gt;=基本資料!$B$28,AB49&lt;基本資料!$C$28),"B",IF(AND(AB49&gt;=基本資料!$B$29,AB49&lt;基本資料!$C$29),"C",IF(AND(AB49&gt;=基本資料!$B$30,AB49&lt;基本資料!$C$30),"D",IF(AND(AB49&gt;=基本資料!$B$31,AB49&lt;基本資料!$C$31),"E","F")))))</f>
        <v>F</v>
      </c>
      <c r="AD49" s="101"/>
    </row>
    <row r="50" spans="1:30" x14ac:dyDescent="0.25">
      <c r="A50" s="215" t="s">
        <v>455</v>
      </c>
      <c r="B50" s="218" t="s">
        <v>5</v>
      </c>
      <c r="C50" s="143" t="s">
        <v>475</v>
      </c>
      <c r="D50" s="59" t="s">
        <v>471</v>
      </c>
      <c r="E50" s="145" t="s">
        <v>695</v>
      </c>
      <c r="F50" s="145" t="s">
        <v>696</v>
      </c>
      <c r="G50" s="213" t="s">
        <v>697</v>
      </c>
      <c r="H50" s="213" t="s">
        <v>473</v>
      </c>
      <c r="I50" s="216">
        <v>3.6</v>
      </c>
      <c r="J50" s="42" t="s">
        <v>426</v>
      </c>
      <c r="K50" s="42">
        <v>2</v>
      </c>
      <c r="L50" s="39"/>
      <c r="M50" s="10">
        <f>N50*基本資料!$I$21+O50*基本資料!$I$22+P50*基本資料!$I$23+Q50*基本資料!$I$24+R50*基本資料!$I$25+S50*基本資料!$I$26</f>
        <v>5924.4</v>
      </c>
      <c r="N50" s="33">
        <v>3363</v>
      </c>
      <c r="O50" s="33">
        <v>14</v>
      </c>
      <c r="P50" s="33">
        <v>374</v>
      </c>
      <c r="Q50" s="33">
        <v>9</v>
      </c>
      <c r="R50" s="33">
        <v>195</v>
      </c>
      <c r="S50" s="33">
        <v>2279</v>
      </c>
      <c r="T50" s="13">
        <v>715.2</v>
      </c>
      <c r="U50" s="39" t="s">
        <v>78</v>
      </c>
      <c r="V50" s="90"/>
      <c r="W50" s="42" t="s">
        <v>83</v>
      </c>
      <c r="X50" s="42">
        <f t="shared" ref="X50:X51" si="9">1800*K50</f>
        <v>3600</v>
      </c>
      <c r="Y50" s="35">
        <f t="shared" si="5"/>
        <v>0.19866666666666669</v>
      </c>
      <c r="Z50" s="90" t="str">
        <f>IF(AND(Y50&gt;基本資料!$B$13,Y50&lt;=基本資料!$C$13),"A",IF(AND(Y50&gt;基本資料!$B$14,Y50&lt;=基本資料!$C$14),"B",IF(AND(Y50&gt;基本資料!$B$15,Y50&lt;=基本資料!$C$15),"C",IF(AND(Y50&gt;基本資料!$B$16,Y50&lt;=基本資料!$C$16),"D",IF(AND(Y50&gt;基本資料!$B$17,Y50&lt;=基本資料!$C$17),"E","F")))))</f>
        <v>A</v>
      </c>
      <c r="AA50" s="100">
        <v>90</v>
      </c>
      <c r="AB50">
        <f t="shared" si="2"/>
        <v>-90</v>
      </c>
      <c r="AC50" s="90" t="str">
        <f>IF(AB50&gt;=基本資料!$B$27,"A",IF(AND(AB50&gt;=基本資料!$B$28,AB50&lt;基本資料!$C$28),"B",IF(AND(AB50&gt;=基本資料!$B$29,AB50&lt;基本資料!$C$29),"C",IF(AND(AB50&gt;=基本資料!$B$30,AB50&lt;基本資料!$C$30),"D",IF(AND(AB50&gt;=基本資料!$B$31,AB50&lt;基本資料!$C$31),"E","F")))))</f>
        <v>F</v>
      </c>
      <c r="AD50" s="101"/>
    </row>
    <row r="51" spans="1:30" x14ac:dyDescent="0.25">
      <c r="A51" s="215"/>
      <c r="B51" s="218"/>
      <c r="C51" s="143"/>
      <c r="D51" s="59" t="s">
        <v>476</v>
      </c>
      <c r="E51" s="145"/>
      <c r="F51" s="145"/>
      <c r="G51" s="214"/>
      <c r="H51" s="214"/>
      <c r="I51" s="217"/>
      <c r="J51" s="42" t="s">
        <v>427</v>
      </c>
      <c r="K51" s="42">
        <v>2</v>
      </c>
      <c r="L51" s="39"/>
      <c r="M51" s="10">
        <f>N51*基本資料!$I$21+O51*基本資料!$I$22+P51*基本資料!$I$23+Q51*基本資料!$I$24+R51*基本資料!$I$25+S51*基本資料!$I$26</f>
        <v>6206.8</v>
      </c>
      <c r="N51" s="33">
        <v>3538</v>
      </c>
      <c r="O51" s="33">
        <v>11</v>
      </c>
      <c r="P51" s="33">
        <v>417</v>
      </c>
      <c r="Q51" s="33">
        <v>0</v>
      </c>
      <c r="R51" s="33">
        <v>211</v>
      </c>
      <c r="S51" s="33">
        <v>2323</v>
      </c>
      <c r="T51" s="13">
        <v>976.59999999999991</v>
      </c>
      <c r="U51" s="39" t="s">
        <v>78</v>
      </c>
      <c r="V51" s="90"/>
      <c r="W51" s="42" t="s">
        <v>83</v>
      </c>
      <c r="X51" s="42">
        <f t="shared" si="9"/>
        <v>3600</v>
      </c>
      <c r="Y51" s="35">
        <f t="shared" si="5"/>
        <v>0.27127777777777773</v>
      </c>
      <c r="Z51" s="90" t="str">
        <f>IF(AND(Y51&gt;基本資料!$B$13,Y51&lt;=基本資料!$C$13),"A",IF(AND(Y51&gt;基本資料!$B$14,Y51&lt;=基本資料!$C$14),"B",IF(AND(Y51&gt;基本資料!$B$15,Y51&lt;=基本資料!$C$15),"C",IF(AND(Y51&gt;基本資料!$B$16,Y51&lt;=基本資料!$C$16),"D",IF(AND(Y51&gt;基本資料!$B$17,Y51&lt;=基本資料!$C$17),"E","F")))))</f>
        <v>A</v>
      </c>
      <c r="AA51" s="100">
        <v>90</v>
      </c>
      <c r="AB51">
        <f t="shared" si="2"/>
        <v>-90</v>
      </c>
      <c r="AC51" s="90" t="str">
        <f>IF(AB51&gt;=基本資料!$B$27,"A",IF(AND(AB51&gt;=基本資料!$B$28,AB51&lt;基本資料!$C$28),"B",IF(AND(AB51&gt;=基本資料!$B$29,AB51&lt;基本資料!$C$29),"C",IF(AND(AB51&gt;=基本資料!$B$30,AB51&lt;基本資料!$C$30),"D",IF(AND(AB51&gt;=基本資料!$B$31,AB51&lt;基本資料!$C$31),"E","F")))))</f>
        <v>F</v>
      </c>
      <c r="AD51" s="101"/>
    </row>
    <row r="52" spans="1:30" x14ac:dyDescent="0.25">
      <c r="A52" s="216" t="s">
        <v>477</v>
      </c>
      <c r="B52" s="216" t="s">
        <v>478</v>
      </c>
      <c r="C52" s="143" t="s">
        <v>698</v>
      </c>
      <c r="D52" s="59" t="s">
        <v>479</v>
      </c>
      <c r="E52" s="145" t="s">
        <v>480</v>
      </c>
      <c r="F52" s="145" t="s">
        <v>481</v>
      </c>
      <c r="G52" s="213" t="s">
        <v>482</v>
      </c>
      <c r="H52" s="213" t="s">
        <v>483</v>
      </c>
      <c r="I52" s="216">
        <v>0.7</v>
      </c>
      <c r="J52" s="42" t="s">
        <v>426</v>
      </c>
      <c r="K52" s="42">
        <v>2</v>
      </c>
      <c r="L52" s="39"/>
      <c r="M52" s="10">
        <f>N52*基本資料!$I$21+O52*基本資料!$I$22+P52*基本資料!$I$23+Q52*基本資料!$I$24+R52*基本資料!$I$25+S52*基本資料!$I$26</f>
        <v>3794.3</v>
      </c>
      <c r="N52" s="33">
        <v>3536</v>
      </c>
      <c r="O52" s="33">
        <v>46</v>
      </c>
      <c r="P52" s="33">
        <v>65</v>
      </c>
      <c r="Q52" s="33">
        <v>0</v>
      </c>
      <c r="R52" s="33">
        <v>24</v>
      </c>
      <c r="S52" s="33">
        <v>33</v>
      </c>
      <c r="T52" s="13">
        <v>395.3</v>
      </c>
      <c r="U52" s="39" t="s">
        <v>78</v>
      </c>
      <c r="V52" s="90"/>
      <c r="W52" s="42"/>
      <c r="X52" s="42">
        <v>4000</v>
      </c>
      <c r="Y52" s="52">
        <f>T52/X52</f>
        <v>9.8824999999999996E-2</v>
      </c>
      <c r="Z52" s="90" t="str">
        <f>IF(AND(Y52&gt;基本資料!$B$13,Y52&lt;=基本資料!$C$13),"A",IF(AND(Y52&gt;基本資料!$B$14,Y52&lt;=基本資料!$C$14),"B",IF(AND(Y52&gt;基本資料!$B$15,Y52&lt;=基本資料!$C$15),"C",IF(AND(Y52&gt;基本資料!$B$16,Y52&lt;=基本資料!$C$16),"D",IF(AND(Y52&gt;基本資料!$B$17,Y52&lt;=基本資料!$C$17),"E","F")))))</f>
        <v>A</v>
      </c>
      <c r="AA52" s="100">
        <v>90</v>
      </c>
      <c r="AB52">
        <f t="shared" si="2"/>
        <v>-90</v>
      </c>
      <c r="AC52" s="90" t="str">
        <f>IF(AB52&gt;=基本資料!$B$27,"A",IF(AND(AB52&gt;=基本資料!$B$28,AB52&lt;基本資料!$C$28),"B",IF(AND(AB52&gt;=基本資料!$B$29,AB52&lt;基本資料!$C$29),"C",IF(AND(AB52&gt;=基本資料!$B$30,AB52&lt;基本資料!$C$30),"D",IF(AND(AB52&gt;=基本資料!$B$31,AB52&lt;基本資料!$C$31),"E","F")))))</f>
        <v>F</v>
      </c>
      <c r="AD52" s="101"/>
    </row>
    <row r="53" spans="1:30" x14ac:dyDescent="0.25">
      <c r="A53" s="217"/>
      <c r="B53" s="217"/>
      <c r="C53" s="143"/>
      <c r="D53" s="59" t="s">
        <v>484</v>
      </c>
      <c r="E53" s="145"/>
      <c r="F53" s="145"/>
      <c r="G53" s="214"/>
      <c r="H53" s="214"/>
      <c r="I53" s="217"/>
      <c r="J53" s="42" t="s">
        <v>427</v>
      </c>
      <c r="K53" s="42">
        <v>2</v>
      </c>
      <c r="L53" s="39"/>
      <c r="M53" s="10">
        <f>N53*基本資料!$I$21+O53*基本資料!$I$22+P53*基本資料!$I$23+Q53*基本資料!$I$24+R53*基本資料!$I$25+S53*基本資料!$I$26</f>
        <v>4508.5</v>
      </c>
      <c r="N53" s="33">
        <v>4153</v>
      </c>
      <c r="O53" s="33">
        <v>52</v>
      </c>
      <c r="P53" s="33">
        <v>99</v>
      </c>
      <c r="Q53" s="33">
        <v>1</v>
      </c>
      <c r="R53" s="33">
        <v>37</v>
      </c>
      <c r="S53" s="33">
        <v>25</v>
      </c>
      <c r="T53" s="13">
        <v>384.4</v>
      </c>
      <c r="U53" s="39" t="s">
        <v>56</v>
      </c>
      <c r="V53" s="90"/>
      <c r="W53" s="42"/>
      <c r="X53" s="42">
        <v>4000</v>
      </c>
      <c r="Y53" s="52">
        <f t="shared" ref="Y53:Y69" si="10">T53/X53</f>
        <v>9.6099999999999991E-2</v>
      </c>
      <c r="Z53" s="90" t="str">
        <f>IF(AND(Y53&gt;基本資料!$B$13,Y53&lt;=基本資料!$C$13),"A",IF(AND(Y53&gt;基本資料!$B$14,Y53&lt;=基本資料!$C$14),"B",IF(AND(Y53&gt;基本資料!$B$15,Y53&lt;=基本資料!$C$15),"C",IF(AND(Y53&gt;基本資料!$B$16,Y53&lt;=基本資料!$C$16),"D",IF(AND(Y53&gt;基本資料!$B$17,Y53&lt;=基本資料!$C$17),"E","F")))))</f>
        <v>A</v>
      </c>
      <c r="AA53" s="100">
        <v>90</v>
      </c>
      <c r="AB53">
        <f t="shared" si="2"/>
        <v>-90</v>
      </c>
      <c r="AC53" s="90" t="str">
        <f>IF(AB53&gt;=基本資料!$B$27,"A",IF(AND(AB53&gt;=基本資料!$B$28,AB53&lt;基本資料!$C$28),"B",IF(AND(AB53&gt;=基本資料!$B$29,AB53&lt;基本資料!$C$29),"C",IF(AND(AB53&gt;=基本資料!$B$30,AB53&lt;基本資料!$C$30),"D",IF(AND(AB53&gt;=基本資料!$B$31,AB53&lt;基本資料!$C$31),"E","F")))))</f>
        <v>F</v>
      </c>
      <c r="AD53" s="101"/>
    </row>
    <row r="54" spans="1:30" x14ac:dyDescent="0.25">
      <c r="A54" s="216" t="s">
        <v>477</v>
      </c>
      <c r="B54" s="216" t="s">
        <v>478</v>
      </c>
      <c r="C54" s="143" t="s">
        <v>699</v>
      </c>
      <c r="D54" s="59" t="s">
        <v>485</v>
      </c>
      <c r="E54" s="145" t="s">
        <v>486</v>
      </c>
      <c r="F54" s="145" t="s">
        <v>487</v>
      </c>
      <c r="G54" s="213" t="s">
        <v>488</v>
      </c>
      <c r="H54" s="213" t="s">
        <v>489</v>
      </c>
      <c r="I54" s="216">
        <v>3.3</v>
      </c>
      <c r="J54" s="42" t="s">
        <v>426</v>
      </c>
      <c r="K54" s="42">
        <v>2</v>
      </c>
      <c r="L54" s="39"/>
      <c r="M54" s="10">
        <f>N54*基本資料!$I$21+O54*基本資料!$I$22+P54*基本資料!$I$23+Q54*基本資料!$I$24+R54*基本資料!$I$25+S54*基本資料!$I$26</f>
        <v>13662</v>
      </c>
      <c r="N54" s="33">
        <v>11997</v>
      </c>
      <c r="O54" s="33">
        <v>104</v>
      </c>
      <c r="P54" s="33">
        <v>220</v>
      </c>
      <c r="Q54" s="33">
        <v>2</v>
      </c>
      <c r="R54" s="33">
        <v>361</v>
      </c>
      <c r="S54" s="33">
        <v>150</v>
      </c>
      <c r="T54" s="13">
        <v>1427.8</v>
      </c>
      <c r="U54" s="39" t="s">
        <v>78</v>
      </c>
      <c r="V54" s="90"/>
      <c r="W54" s="42"/>
      <c r="X54" s="42">
        <v>4000</v>
      </c>
      <c r="Y54" s="52">
        <f t="shared" si="10"/>
        <v>0.35694999999999999</v>
      </c>
      <c r="Z54" s="90" t="str">
        <f>IF(AND(Y54&gt;基本資料!$B$13,Y54&lt;=基本資料!$C$13),"A",IF(AND(Y54&gt;基本資料!$B$14,Y54&lt;=基本資料!$C$14),"B",IF(AND(Y54&gt;基本資料!$B$15,Y54&lt;=基本資料!$C$15),"C",IF(AND(Y54&gt;基本資料!$B$16,Y54&lt;=基本資料!$C$16),"D",IF(AND(Y54&gt;基本資料!$B$17,Y54&lt;=基本資料!$C$17),"E","F")))))</f>
        <v>B</v>
      </c>
      <c r="AA54" s="100">
        <v>90</v>
      </c>
      <c r="AB54">
        <f t="shared" si="2"/>
        <v>-90</v>
      </c>
      <c r="AC54" s="90" t="str">
        <f>IF(AB54&gt;=基本資料!$B$27,"A",IF(AND(AB54&gt;=基本資料!$B$28,AB54&lt;基本資料!$C$28),"B",IF(AND(AB54&gt;=基本資料!$B$29,AB54&lt;基本資料!$C$29),"C",IF(AND(AB54&gt;=基本資料!$B$30,AB54&lt;基本資料!$C$30),"D",IF(AND(AB54&gt;=基本資料!$B$31,AB54&lt;基本資料!$C$31),"E","F")))))</f>
        <v>F</v>
      </c>
      <c r="AD54" s="101"/>
    </row>
    <row r="55" spans="1:30" x14ac:dyDescent="0.25">
      <c r="A55" s="217"/>
      <c r="B55" s="217"/>
      <c r="C55" s="143"/>
      <c r="D55" s="59" t="s">
        <v>490</v>
      </c>
      <c r="E55" s="145"/>
      <c r="F55" s="145"/>
      <c r="G55" s="214"/>
      <c r="H55" s="214"/>
      <c r="I55" s="217"/>
      <c r="J55" s="42" t="s">
        <v>427</v>
      </c>
      <c r="K55" s="42">
        <v>2</v>
      </c>
      <c r="L55" s="39"/>
      <c r="M55" s="10">
        <f>N55*基本資料!$I$21+O55*基本資料!$I$22+P55*基本資料!$I$23+Q55*基本資料!$I$24+R55*基本資料!$I$25+S55*基本資料!$I$26</f>
        <v>13157.9</v>
      </c>
      <c r="N55" s="33">
        <v>11717</v>
      </c>
      <c r="O55" s="33">
        <v>104</v>
      </c>
      <c r="P55" s="33">
        <v>283</v>
      </c>
      <c r="Q55" s="33">
        <v>6</v>
      </c>
      <c r="R55" s="33">
        <v>265</v>
      </c>
      <c r="S55" s="33">
        <v>79</v>
      </c>
      <c r="T55" s="13">
        <v>1228.5</v>
      </c>
      <c r="U55" s="39" t="s">
        <v>78</v>
      </c>
      <c r="V55" s="90"/>
      <c r="W55" s="42"/>
      <c r="X55" s="42">
        <v>4000</v>
      </c>
      <c r="Y55" s="52">
        <f t="shared" si="10"/>
        <v>0.30712499999999998</v>
      </c>
      <c r="Z55" s="90" t="str">
        <f>IF(AND(Y55&gt;基本資料!$B$13,Y55&lt;=基本資料!$C$13),"A",IF(AND(Y55&gt;基本資料!$B$14,Y55&lt;=基本資料!$C$14),"B",IF(AND(Y55&gt;基本資料!$B$15,Y55&lt;=基本資料!$C$15),"C",IF(AND(Y55&gt;基本資料!$B$16,Y55&lt;=基本資料!$C$16),"D",IF(AND(Y55&gt;基本資料!$B$17,Y55&lt;=基本資料!$C$17),"E","F")))))</f>
        <v>A</v>
      </c>
      <c r="AA55" s="100">
        <v>90</v>
      </c>
      <c r="AB55">
        <f t="shared" si="2"/>
        <v>-90</v>
      </c>
      <c r="AC55" s="90" t="str">
        <f>IF(AB55&gt;=基本資料!$B$27,"A",IF(AND(AB55&gt;=基本資料!$B$28,AB55&lt;基本資料!$C$28),"B",IF(AND(AB55&gt;=基本資料!$B$29,AB55&lt;基本資料!$C$29),"C",IF(AND(AB55&gt;=基本資料!$B$30,AB55&lt;基本資料!$C$30),"D",IF(AND(AB55&gt;=基本資料!$B$31,AB55&lt;基本資料!$C$31),"E","F")))))</f>
        <v>F</v>
      </c>
      <c r="AD55" s="101"/>
    </row>
    <row r="56" spans="1:30" x14ac:dyDescent="0.25">
      <c r="A56" s="216" t="s">
        <v>477</v>
      </c>
      <c r="B56" s="216" t="s">
        <v>478</v>
      </c>
      <c r="C56" s="143" t="s">
        <v>700</v>
      </c>
      <c r="D56" s="59" t="s">
        <v>491</v>
      </c>
      <c r="E56" s="145" t="s">
        <v>492</v>
      </c>
      <c r="F56" s="145" t="s">
        <v>493</v>
      </c>
      <c r="G56" s="213" t="s">
        <v>701</v>
      </c>
      <c r="H56" s="213" t="s">
        <v>494</v>
      </c>
      <c r="I56" s="216">
        <v>1.2</v>
      </c>
      <c r="J56" s="42" t="s">
        <v>426</v>
      </c>
      <c r="K56" s="42">
        <v>2</v>
      </c>
      <c r="L56" s="39"/>
      <c r="M56" s="10">
        <f>N56*基本資料!$I$21+O56*基本資料!$I$22+P56*基本資料!$I$23+Q56*基本資料!$I$24+R56*基本資料!$I$25+S56*基本資料!$I$26</f>
        <v>25031.9</v>
      </c>
      <c r="N56" s="33">
        <v>22838</v>
      </c>
      <c r="O56" s="33">
        <v>176</v>
      </c>
      <c r="P56" s="33">
        <v>403</v>
      </c>
      <c r="Q56" s="33">
        <v>5</v>
      </c>
      <c r="R56" s="33">
        <v>404</v>
      </c>
      <c r="S56" s="33">
        <v>164</v>
      </c>
      <c r="T56" s="13">
        <v>2452.6</v>
      </c>
      <c r="U56" s="39" t="s">
        <v>78</v>
      </c>
      <c r="V56" s="90"/>
      <c r="W56" s="42"/>
      <c r="X56" s="42">
        <v>4000</v>
      </c>
      <c r="Y56" s="52">
        <f t="shared" si="10"/>
        <v>0.61314999999999997</v>
      </c>
      <c r="Z56" s="90" t="str">
        <f>IF(AND(Y56&gt;基本資料!$B$13,Y56&lt;=基本資料!$C$13),"A",IF(AND(Y56&gt;基本資料!$B$14,Y56&lt;=基本資料!$C$14),"B",IF(AND(Y56&gt;基本資料!$B$15,Y56&lt;=基本資料!$C$15),"C",IF(AND(Y56&gt;基本資料!$B$16,Y56&lt;=基本資料!$C$16),"D",IF(AND(Y56&gt;基本資料!$B$17,Y56&lt;=基本資料!$C$17),"E","F")))))</f>
        <v>C</v>
      </c>
      <c r="AA56" s="100">
        <v>90</v>
      </c>
      <c r="AB56">
        <f t="shared" si="2"/>
        <v>-90</v>
      </c>
      <c r="AC56" s="90" t="str">
        <f>IF(AB56&gt;=基本資料!$B$27,"A",IF(AND(AB56&gt;=基本資料!$B$28,AB56&lt;基本資料!$C$28),"B",IF(AND(AB56&gt;=基本資料!$B$29,AB56&lt;基本資料!$C$29),"C",IF(AND(AB56&gt;=基本資料!$B$30,AB56&lt;基本資料!$C$30),"D",IF(AND(AB56&gt;=基本資料!$B$31,AB56&lt;基本資料!$C$31),"E","F")))))</f>
        <v>F</v>
      </c>
      <c r="AD56" s="101"/>
    </row>
    <row r="57" spans="1:30" x14ac:dyDescent="0.25">
      <c r="A57" s="217"/>
      <c r="B57" s="217"/>
      <c r="C57" s="143"/>
      <c r="D57" s="59" t="s">
        <v>495</v>
      </c>
      <c r="E57" s="145"/>
      <c r="F57" s="145"/>
      <c r="G57" s="214" t="s">
        <v>496</v>
      </c>
      <c r="H57" s="214"/>
      <c r="I57" s="217"/>
      <c r="J57" s="42" t="s">
        <v>427</v>
      </c>
      <c r="K57" s="42">
        <v>2</v>
      </c>
      <c r="L57" s="39"/>
      <c r="M57" s="10">
        <f>N57*基本資料!$I$21+O57*基本資料!$I$22+P57*基本資料!$I$23+Q57*基本資料!$I$24+R57*基本資料!$I$25+S57*基本資料!$I$26</f>
        <v>25940.2</v>
      </c>
      <c r="N57" s="33">
        <v>23926</v>
      </c>
      <c r="O57" s="33">
        <v>148</v>
      </c>
      <c r="P57" s="33">
        <v>458</v>
      </c>
      <c r="Q57" s="33">
        <v>7</v>
      </c>
      <c r="R57" s="33">
        <v>335</v>
      </c>
      <c r="S57" s="33">
        <v>132</v>
      </c>
      <c r="T57" s="13">
        <v>2287.9</v>
      </c>
      <c r="U57" s="39" t="s">
        <v>56</v>
      </c>
      <c r="V57" s="90"/>
      <c r="W57" s="42"/>
      <c r="X57" s="42">
        <v>4000</v>
      </c>
      <c r="Y57" s="52">
        <f t="shared" si="10"/>
        <v>0.57197500000000001</v>
      </c>
      <c r="Z57" s="90" t="str">
        <f>IF(AND(Y57&gt;基本資料!$B$13,Y57&lt;=基本資料!$C$13),"A",IF(AND(Y57&gt;基本資料!$B$14,Y57&lt;=基本資料!$C$14),"B",IF(AND(Y57&gt;基本資料!$B$15,Y57&lt;=基本資料!$C$15),"C",IF(AND(Y57&gt;基本資料!$B$16,Y57&lt;=基本資料!$C$16),"D",IF(AND(Y57&gt;基本資料!$B$17,Y57&lt;=基本資料!$C$17),"E","F")))))</f>
        <v>B</v>
      </c>
      <c r="AA57" s="100">
        <v>90</v>
      </c>
      <c r="AB57">
        <f t="shared" si="2"/>
        <v>-90</v>
      </c>
      <c r="AC57" s="90" t="str">
        <f>IF(AB57&gt;=基本資料!$B$27,"A",IF(AND(AB57&gt;=基本資料!$B$28,AB57&lt;基本資料!$C$28),"B",IF(AND(AB57&gt;=基本資料!$B$29,AB57&lt;基本資料!$C$29),"C",IF(AND(AB57&gt;=基本資料!$B$30,AB57&lt;基本資料!$C$30),"D",IF(AND(AB57&gt;=基本資料!$B$31,AB57&lt;基本資料!$C$31),"E","F")))))</f>
        <v>F</v>
      </c>
      <c r="AD57" s="101"/>
    </row>
    <row r="58" spans="1:30" x14ac:dyDescent="0.25">
      <c r="A58" s="216" t="s">
        <v>477</v>
      </c>
      <c r="B58" s="216" t="s">
        <v>478</v>
      </c>
      <c r="C58" s="143" t="s">
        <v>702</v>
      </c>
      <c r="D58" s="59" t="s">
        <v>496</v>
      </c>
      <c r="E58" s="145" t="s">
        <v>497</v>
      </c>
      <c r="F58" s="145" t="s">
        <v>498</v>
      </c>
      <c r="G58" s="213" t="s">
        <v>703</v>
      </c>
      <c r="H58" s="213" t="s">
        <v>499</v>
      </c>
      <c r="I58" s="216">
        <v>2</v>
      </c>
      <c r="J58" s="42" t="s">
        <v>426</v>
      </c>
      <c r="K58" s="42">
        <v>2</v>
      </c>
      <c r="L58" s="39"/>
      <c r="M58" s="10">
        <f>N58*基本資料!$I$21+O58*基本資料!$I$22+P58*基本資料!$I$23+Q58*基本資料!$I$24+R58*基本資料!$I$25+S58*基本資料!$I$26</f>
        <v>20514.099999999999</v>
      </c>
      <c r="N58" s="33">
        <v>18421</v>
      </c>
      <c r="O58" s="33">
        <v>166</v>
      </c>
      <c r="P58" s="33">
        <v>447</v>
      </c>
      <c r="Q58" s="33">
        <v>1</v>
      </c>
      <c r="R58" s="33">
        <v>370</v>
      </c>
      <c r="S58" s="33">
        <v>101</v>
      </c>
      <c r="T58" s="13">
        <v>2062</v>
      </c>
      <c r="U58" s="39" t="s">
        <v>78</v>
      </c>
      <c r="V58" s="90"/>
      <c r="W58" s="42"/>
      <c r="X58" s="42">
        <v>4000</v>
      </c>
      <c r="Y58" s="52">
        <f t="shared" si="10"/>
        <v>0.51549999999999996</v>
      </c>
      <c r="Z58" s="90" t="str">
        <f>IF(AND(Y58&gt;基本資料!$B$13,Y58&lt;=基本資料!$C$13),"A",IF(AND(Y58&gt;基本資料!$B$14,Y58&lt;=基本資料!$C$14),"B",IF(AND(Y58&gt;基本資料!$B$15,Y58&lt;=基本資料!$C$15),"C",IF(AND(Y58&gt;基本資料!$B$16,Y58&lt;=基本資料!$C$16),"D",IF(AND(Y58&gt;基本資料!$B$17,Y58&lt;=基本資料!$C$17),"E","F")))))</f>
        <v>B</v>
      </c>
      <c r="AA58" s="100">
        <v>90</v>
      </c>
      <c r="AB58">
        <f t="shared" si="2"/>
        <v>-90</v>
      </c>
      <c r="AC58" s="90" t="str">
        <f>IF(AB58&gt;=基本資料!$B$27,"A",IF(AND(AB58&gt;=基本資料!$B$28,AB58&lt;基本資料!$C$28),"B",IF(AND(AB58&gt;=基本資料!$B$29,AB58&lt;基本資料!$C$29),"C",IF(AND(AB58&gt;=基本資料!$B$30,AB58&lt;基本資料!$C$30),"D",IF(AND(AB58&gt;=基本資料!$B$31,AB58&lt;基本資料!$C$31),"E","F")))))</f>
        <v>F</v>
      </c>
      <c r="AD58" s="101"/>
    </row>
    <row r="59" spans="1:30" x14ac:dyDescent="0.25">
      <c r="A59" s="217"/>
      <c r="B59" s="217"/>
      <c r="C59" s="143"/>
      <c r="D59" s="59" t="s">
        <v>500</v>
      </c>
      <c r="E59" s="145"/>
      <c r="F59" s="145"/>
      <c r="G59" s="214"/>
      <c r="H59" s="214"/>
      <c r="I59" s="217"/>
      <c r="J59" s="42" t="s">
        <v>427</v>
      </c>
      <c r="K59" s="42">
        <v>2</v>
      </c>
      <c r="L59" s="39"/>
      <c r="M59" s="10">
        <f>N59*基本資料!$I$21+O59*基本資料!$I$22+P59*基本資料!$I$23+Q59*基本資料!$I$24+R59*基本資料!$I$25+S59*基本資料!$I$26</f>
        <v>16801.3</v>
      </c>
      <c r="N59" s="33">
        <v>15124</v>
      </c>
      <c r="O59" s="33">
        <v>115</v>
      </c>
      <c r="P59" s="33">
        <v>392</v>
      </c>
      <c r="Q59" s="33">
        <v>4</v>
      </c>
      <c r="R59" s="33">
        <v>282</v>
      </c>
      <c r="S59" s="33">
        <v>98</v>
      </c>
      <c r="T59" s="13">
        <v>1566.1</v>
      </c>
      <c r="U59" s="39" t="s">
        <v>377</v>
      </c>
      <c r="V59" s="90"/>
      <c r="W59" s="42"/>
      <c r="X59" s="42">
        <v>4000</v>
      </c>
      <c r="Y59" s="52">
        <f t="shared" si="10"/>
        <v>0.39152499999999996</v>
      </c>
      <c r="Z59" s="90" t="str">
        <f>IF(AND(Y59&gt;基本資料!$B$13,Y59&lt;=基本資料!$C$13),"A",IF(AND(Y59&gt;基本資料!$B$14,Y59&lt;=基本資料!$C$14),"B",IF(AND(Y59&gt;基本資料!$B$15,Y59&lt;=基本資料!$C$15),"C",IF(AND(Y59&gt;基本資料!$B$16,Y59&lt;=基本資料!$C$16),"D",IF(AND(Y59&gt;基本資料!$B$17,Y59&lt;=基本資料!$C$17),"E","F")))))</f>
        <v>B</v>
      </c>
      <c r="AA59" s="100">
        <v>90</v>
      </c>
      <c r="AB59">
        <f t="shared" si="2"/>
        <v>-90</v>
      </c>
      <c r="AC59" s="90" t="str">
        <f>IF(AB59&gt;=基本資料!$B$27,"A",IF(AND(AB59&gt;=基本資料!$B$28,AB59&lt;基本資料!$C$28),"B",IF(AND(AB59&gt;=基本資料!$B$29,AB59&lt;基本資料!$C$29),"C",IF(AND(AB59&gt;=基本資料!$B$30,AB59&lt;基本資料!$C$30),"D",IF(AND(AB59&gt;=基本資料!$B$31,AB59&lt;基本資料!$C$31),"E","F")))))</f>
        <v>F</v>
      </c>
      <c r="AD59" s="101"/>
    </row>
    <row r="60" spans="1:30" x14ac:dyDescent="0.25">
      <c r="A60" s="216" t="s">
        <v>477</v>
      </c>
      <c r="B60" s="216" t="s">
        <v>478</v>
      </c>
      <c r="C60" s="143" t="s">
        <v>704</v>
      </c>
      <c r="D60" s="59" t="s">
        <v>501</v>
      </c>
      <c r="E60" s="145" t="s">
        <v>502</v>
      </c>
      <c r="F60" s="145" t="s">
        <v>503</v>
      </c>
      <c r="G60" s="213" t="s">
        <v>504</v>
      </c>
      <c r="H60" s="213" t="s">
        <v>505</v>
      </c>
      <c r="I60" s="216">
        <v>2.7</v>
      </c>
      <c r="J60" s="42" t="s">
        <v>426</v>
      </c>
      <c r="K60" s="42">
        <v>2</v>
      </c>
      <c r="L60" s="39"/>
      <c r="M60" s="10">
        <f>N60*基本資料!$I$21+O60*基本資料!$I$22+P60*基本資料!$I$23+Q60*基本資料!$I$24+R60*基本資料!$I$25+S60*基本資料!$I$26</f>
        <v>17202.099999999999</v>
      </c>
      <c r="N60" s="33">
        <v>15853</v>
      </c>
      <c r="O60" s="33">
        <v>189</v>
      </c>
      <c r="P60" s="33">
        <v>254</v>
      </c>
      <c r="Q60" s="33">
        <v>0</v>
      </c>
      <c r="R60" s="33">
        <v>211</v>
      </c>
      <c r="S60" s="33">
        <v>86</v>
      </c>
      <c r="T60" s="13">
        <v>1576.9</v>
      </c>
      <c r="U60" s="39" t="s">
        <v>78</v>
      </c>
      <c r="V60" s="90"/>
      <c r="W60" s="42"/>
      <c r="X60" s="42">
        <v>4000</v>
      </c>
      <c r="Y60" s="52">
        <f t="shared" si="10"/>
        <v>0.39422500000000005</v>
      </c>
      <c r="Z60" s="90" t="str">
        <f>IF(AND(Y60&gt;基本資料!$B$13,Y60&lt;=基本資料!$C$13),"A",IF(AND(Y60&gt;基本資料!$B$14,Y60&lt;=基本資料!$C$14),"B",IF(AND(Y60&gt;基本資料!$B$15,Y60&lt;=基本資料!$C$15),"C",IF(AND(Y60&gt;基本資料!$B$16,Y60&lt;=基本資料!$C$16),"D",IF(AND(Y60&gt;基本資料!$B$17,Y60&lt;=基本資料!$C$17),"E","F")))))</f>
        <v>B</v>
      </c>
      <c r="AA60" s="100">
        <v>90</v>
      </c>
      <c r="AB60">
        <f t="shared" si="2"/>
        <v>-90</v>
      </c>
      <c r="AC60" s="90" t="str">
        <f>IF(AB60&gt;=基本資料!$B$27,"A",IF(AND(AB60&gt;=基本資料!$B$28,AB60&lt;基本資料!$C$28),"B",IF(AND(AB60&gt;=基本資料!$B$29,AB60&lt;基本資料!$C$29),"C",IF(AND(AB60&gt;=基本資料!$B$30,AB60&lt;基本資料!$C$30),"D",IF(AND(AB60&gt;=基本資料!$B$31,AB60&lt;基本資料!$C$31),"E","F")))))</f>
        <v>F</v>
      </c>
      <c r="AD60" s="101"/>
    </row>
    <row r="61" spans="1:30" x14ac:dyDescent="0.25">
      <c r="A61" s="217"/>
      <c r="B61" s="217"/>
      <c r="C61" s="143"/>
      <c r="D61" s="59" t="s">
        <v>506</v>
      </c>
      <c r="E61" s="145"/>
      <c r="F61" s="145"/>
      <c r="G61" s="214"/>
      <c r="H61" s="214"/>
      <c r="I61" s="217"/>
      <c r="J61" s="42" t="s">
        <v>427</v>
      </c>
      <c r="K61" s="42">
        <v>2</v>
      </c>
      <c r="L61" s="39"/>
      <c r="M61" s="10">
        <f>N61*基本資料!$I$21+O61*基本資料!$I$22+P61*基本資料!$I$23+Q61*基本資料!$I$24+R61*基本資料!$I$25+S61*基本資料!$I$26</f>
        <v>17314</v>
      </c>
      <c r="N61" s="33">
        <v>16093</v>
      </c>
      <c r="O61" s="33">
        <v>185</v>
      </c>
      <c r="P61" s="33">
        <v>249</v>
      </c>
      <c r="Q61" s="33">
        <v>2</v>
      </c>
      <c r="R61" s="33">
        <v>168</v>
      </c>
      <c r="S61" s="33">
        <v>100</v>
      </c>
      <c r="T61" s="13">
        <v>1883.9</v>
      </c>
      <c r="U61" s="39" t="s">
        <v>78</v>
      </c>
      <c r="V61" s="90"/>
      <c r="W61" s="42"/>
      <c r="X61" s="42">
        <v>4000</v>
      </c>
      <c r="Y61" s="52">
        <f t="shared" si="10"/>
        <v>0.47097500000000003</v>
      </c>
      <c r="Z61" s="90" t="str">
        <f>IF(AND(Y61&gt;基本資料!$B$13,Y61&lt;=基本資料!$C$13),"A",IF(AND(Y61&gt;基本資料!$B$14,Y61&lt;=基本資料!$C$14),"B",IF(AND(Y61&gt;基本資料!$B$15,Y61&lt;=基本資料!$C$15),"C",IF(AND(Y61&gt;基本資料!$B$16,Y61&lt;=基本資料!$C$16),"D",IF(AND(Y61&gt;基本資料!$B$17,Y61&lt;=基本資料!$C$17),"E","F")))))</f>
        <v>B</v>
      </c>
      <c r="AA61" s="100">
        <v>90</v>
      </c>
      <c r="AB61">
        <f t="shared" si="2"/>
        <v>-90</v>
      </c>
      <c r="AC61" s="90" t="str">
        <f>IF(AB61&gt;=基本資料!$B$27,"A",IF(AND(AB61&gt;=基本資料!$B$28,AB61&lt;基本資料!$C$28),"B",IF(AND(AB61&gt;=基本資料!$B$29,AB61&lt;基本資料!$C$29),"C",IF(AND(AB61&gt;=基本資料!$B$30,AB61&lt;基本資料!$C$30),"D",IF(AND(AB61&gt;=基本資料!$B$31,AB61&lt;基本資料!$C$31),"E","F")))))</f>
        <v>F</v>
      </c>
      <c r="AD61" s="101"/>
    </row>
    <row r="62" spans="1:30" x14ac:dyDescent="0.25">
      <c r="A62" s="216" t="s">
        <v>477</v>
      </c>
      <c r="B62" s="216" t="s">
        <v>478</v>
      </c>
      <c r="C62" s="143" t="s">
        <v>705</v>
      </c>
      <c r="D62" s="59" t="s">
        <v>507</v>
      </c>
      <c r="E62" s="145" t="s">
        <v>508</v>
      </c>
      <c r="F62" s="145" t="s">
        <v>509</v>
      </c>
      <c r="G62" s="213" t="s">
        <v>510</v>
      </c>
      <c r="H62" s="213" t="s">
        <v>511</v>
      </c>
      <c r="I62" s="216">
        <v>5.4</v>
      </c>
      <c r="J62" s="42" t="s">
        <v>426</v>
      </c>
      <c r="K62" s="42">
        <v>2</v>
      </c>
      <c r="L62" s="39"/>
      <c r="M62" s="10">
        <f>N62*基本資料!$I$21+O62*基本資料!$I$22+P62*基本資料!$I$23+Q62*基本資料!$I$24+R62*基本資料!$I$25+S62*基本資料!$I$26</f>
        <v>16947.099999999999</v>
      </c>
      <c r="N62" s="33">
        <v>15439</v>
      </c>
      <c r="O62" s="33">
        <v>183</v>
      </c>
      <c r="P62" s="33">
        <v>246</v>
      </c>
      <c r="Q62" s="33">
        <v>1</v>
      </c>
      <c r="R62" s="33">
        <v>246</v>
      </c>
      <c r="S62" s="33">
        <v>206</v>
      </c>
      <c r="T62" s="13">
        <v>1517</v>
      </c>
      <c r="U62" s="39" t="s">
        <v>56</v>
      </c>
      <c r="V62" s="90"/>
      <c r="W62" s="42"/>
      <c r="X62" s="42">
        <v>4000</v>
      </c>
      <c r="Y62" s="52">
        <f t="shared" si="10"/>
        <v>0.37924999999999998</v>
      </c>
      <c r="Z62" s="90" t="str">
        <f>IF(AND(Y62&gt;基本資料!$B$13,Y62&lt;=基本資料!$C$13),"A",IF(AND(Y62&gt;基本資料!$B$14,Y62&lt;=基本資料!$C$14),"B",IF(AND(Y62&gt;基本資料!$B$15,Y62&lt;=基本資料!$C$15),"C",IF(AND(Y62&gt;基本資料!$B$16,Y62&lt;=基本資料!$C$16),"D",IF(AND(Y62&gt;基本資料!$B$17,Y62&lt;=基本資料!$C$17),"E","F")))))</f>
        <v>B</v>
      </c>
      <c r="AA62" s="100">
        <v>90</v>
      </c>
      <c r="AB62">
        <f t="shared" si="2"/>
        <v>-90</v>
      </c>
      <c r="AC62" s="90" t="str">
        <f>IF(AB62&gt;=基本資料!$B$27,"A",IF(AND(AB62&gt;=基本資料!$B$28,AB62&lt;基本資料!$C$28),"B",IF(AND(AB62&gt;=基本資料!$B$29,AB62&lt;基本資料!$C$29),"C",IF(AND(AB62&gt;=基本資料!$B$30,AB62&lt;基本資料!$C$30),"D",IF(AND(AB62&gt;=基本資料!$B$31,AB62&lt;基本資料!$C$31),"E","F")))))</f>
        <v>F</v>
      </c>
      <c r="AD62" s="101"/>
    </row>
    <row r="63" spans="1:30" x14ac:dyDescent="0.25">
      <c r="A63" s="217"/>
      <c r="B63" s="217"/>
      <c r="C63" s="143"/>
      <c r="D63" s="59" t="s">
        <v>512</v>
      </c>
      <c r="E63" s="145"/>
      <c r="F63" s="145"/>
      <c r="G63" s="214"/>
      <c r="H63" s="214"/>
      <c r="I63" s="217"/>
      <c r="J63" s="42" t="s">
        <v>427</v>
      </c>
      <c r="K63" s="42">
        <v>2</v>
      </c>
      <c r="L63" s="39"/>
      <c r="M63" s="10">
        <f>N63*基本資料!$I$21+O63*基本資料!$I$22+P63*基本資料!$I$23+Q63*基本資料!$I$24+R63*基本資料!$I$25+S63*基本資料!$I$26</f>
        <v>16437.900000000001</v>
      </c>
      <c r="N63" s="33">
        <v>14979</v>
      </c>
      <c r="O63" s="33">
        <v>173</v>
      </c>
      <c r="P63" s="33">
        <v>294</v>
      </c>
      <c r="Q63" s="33">
        <v>2</v>
      </c>
      <c r="R63" s="33">
        <v>235</v>
      </c>
      <c r="S63" s="33">
        <v>79</v>
      </c>
      <c r="T63" s="13">
        <v>2151.9</v>
      </c>
      <c r="U63" s="39" t="s">
        <v>78</v>
      </c>
      <c r="V63" s="90"/>
      <c r="W63" s="42"/>
      <c r="X63" s="42">
        <v>4000</v>
      </c>
      <c r="Y63" s="52">
        <f t="shared" si="10"/>
        <v>0.53797499999999998</v>
      </c>
      <c r="Z63" s="90" t="str">
        <f>IF(AND(Y63&gt;基本資料!$B$13,Y63&lt;=基本資料!$C$13),"A",IF(AND(Y63&gt;基本資料!$B$14,Y63&lt;=基本資料!$C$14),"B",IF(AND(Y63&gt;基本資料!$B$15,Y63&lt;=基本資料!$C$15),"C",IF(AND(Y63&gt;基本資料!$B$16,Y63&lt;=基本資料!$C$16),"D",IF(AND(Y63&gt;基本資料!$B$17,Y63&lt;=基本資料!$C$17),"E","F")))))</f>
        <v>B</v>
      </c>
      <c r="AA63" s="100">
        <v>90</v>
      </c>
      <c r="AB63">
        <f t="shared" si="2"/>
        <v>-90</v>
      </c>
      <c r="AC63" s="90" t="str">
        <f>IF(AB63&gt;=基本資料!$B$27,"A",IF(AND(AB63&gt;=基本資料!$B$28,AB63&lt;基本資料!$C$28),"B",IF(AND(AB63&gt;=基本資料!$B$29,AB63&lt;基本資料!$C$29),"C",IF(AND(AB63&gt;=基本資料!$B$30,AB63&lt;基本資料!$C$30),"D",IF(AND(AB63&gt;=基本資料!$B$31,AB63&lt;基本資料!$C$31),"E","F")))))</f>
        <v>F</v>
      </c>
      <c r="AD63" s="101"/>
    </row>
    <row r="64" spans="1:30" x14ac:dyDescent="0.25">
      <c r="A64" s="216" t="s">
        <v>477</v>
      </c>
      <c r="B64" s="216" t="s">
        <v>478</v>
      </c>
      <c r="C64" s="143" t="s">
        <v>706</v>
      </c>
      <c r="D64" s="59" t="s">
        <v>513</v>
      </c>
      <c r="E64" s="145" t="s">
        <v>514</v>
      </c>
      <c r="F64" s="145" t="s">
        <v>515</v>
      </c>
      <c r="G64" s="213" t="s">
        <v>516</v>
      </c>
      <c r="H64" s="213" t="s">
        <v>517</v>
      </c>
      <c r="I64" s="216">
        <v>4.5999999999999996</v>
      </c>
      <c r="J64" s="42" t="s">
        <v>426</v>
      </c>
      <c r="K64" s="42">
        <v>2</v>
      </c>
      <c r="L64" s="39"/>
      <c r="M64" s="10">
        <f>N64*基本資料!$I$21+O64*基本資料!$I$22+P64*基本資料!$I$23+Q64*基本資料!$I$24+R64*基本資料!$I$25+S64*基本資料!$I$26</f>
        <v>17704.099999999999</v>
      </c>
      <c r="N64" s="33">
        <v>16274</v>
      </c>
      <c r="O64" s="33">
        <v>214</v>
      </c>
      <c r="P64" s="33">
        <v>205</v>
      </c>
      <c r="Q64" s="33">
        <v>0</v>
      </c>
      <c r="R64" s="33">
        <v>246</v>
      </c>
      <c r="S64" s="33">
        <v>106</v>
      </c>
      <c r="T64" s="13">
        <v>1560.2</v>
      </c>
      <c r="U64" s="39" t="s">
        <v>56</v>
      </c>
      <c r="V64" s="90"/>
      <c r="W64" s="42"/>
      <c r="X64" s="42">
        <v>3800</v>
      </c>
      <c r="Y64" s="52">
        <f t="shared" si="10"/>
        <v>0.41057894736842104</v>
      </c>
      <c r="Z64" s="90" t="str">
        <f>IF(AND(Y64&gt;基本資料!$B$13,Y64&lt;=基本資料!$C$13),"A",IF(AND(Y64&gt;基本資料!$B$14,Y64&lt;=基本資料!$C$14),"B",IF(AND(Y64&gt;基本資料!$B$15,Y64&lt;=基本資料!$C$15),"C",IF(AND(Y64&gt;基本資料!$B$16,Y64&lt;=基本資料!$C$16),"D",IF(AND(Y64&gt;基本資料!$B$17,Y64&lt;=基本資料!$C$17),"E","F")))))</f>
        <v>B</v>
      </c>
      <c r="AA64" s="100">
        <v>70</v>
      </c>
      <c r="AB64">
        <f t="shared" si="2"/>
        <v>-70</v>
      </c>
      <c r="AC64" s="90" t="str">
        <f>IF(AB64&gt;=基本資料!$B$27,"A",IF(AND(AB64&gt;=基本資料!$B$28,AB64&lt;基本資料!$C$28),"B",IF(AND(AB64&gt;=基本資料!$B$29,AB64&lt;基本資料!$C$29),"C",IF(AND(AB64&gt;=基本資料!$B$30,AB64&lt;基本資料!$C$30),"D",IF(AND(AB64&gt;=基本資料!$B$31,AB64&lt;基本資料!$C$31),"E","F")))))</f>
        <v>F</v>
      </c>
      <c r="AD64" s="101"/>
    </row>
    <row r="65" spans="1:30" x14ac:dyDescent="0.25">
      <c r="A65" s="217"/>
      <c r="B65" s="217"/>
      <c r="C65" s="143"/>
      <c r="D65" s="59" t="s">
        <v>518</v>
      </c>
      <c r="E65" s="145"/>
      <c r="F65" s="145"/>
      <c r="G65" s="214"/>
      <c r="H65" s="214"/>
      <c r="I65" s="217"/>
      <c r="J65" s="42" t="s">
        <v>427</v>
      </c>
      <c r="K65" s="42">
        <v>2</v>
      </c>
      <c r="L65" s="39"/>
      <c r="M65" s="10">
        <f>N65*基本資料!$I$21+O65*基本資料!$I$22+P65*基本資料!$I$23+Q65*基本資料!$I$24+R65*基本資料!$I$25+S65*基本資料!$I$26</f>
        <v>18474.8</v>
      </c>
      <c r="N65" s="33">
        <v>17225</v>
      </c>
      <c r="O65" s="33">
        <v>196</v>
      </c>
      <c r="P65" s="33">
        <v>198</v>
      </c>
      <c r="Q65" s="33">
        <v>3</v>
      </c>
      <c r="R65" s="33">
        <v>196</v>
      </c>
      <c r="S65" s="33">
        <v>103</v>
      </c>
      <c r="T65" s="13">
        <v>2320.6</v>
      </c>
      <c r="U65" s="39" t="s">
        <v>78</v>
      </c>
      <c r="V65" s="90"/>
      <c r="W65" s="42"/>
      <c r="X65" s="42">
        <v>3800</v>
      </c>
      <c r="Y65" s="52">
        <f t="shared" si="10"/>
        <v>0.61068421052631572</v>
      </c>
      <c r="Z65" s="90" t="str">
        <f>IF(AND(Y65&gt;基本資料!$B$13,Y65&lt;=基本資料!$C$13),"A",IF(AND(Y65&gt;基本資料!$B$14,Y65&lt;=基本資料!$C$14),"B",IF(AND(Y65&gt;基本資料!$B$15,Y65&lt;=基本資料!$C$15),"C",IF(AND(Y65&gt;基本資料!$B$16,Y65&lt;=基本資料!$C$16),"D",IF(AND(Y65&gt;基本資料!$B$17,Y65&lt;=基本資料!$C$17),"E","F")))))</f>
        <v>C</v>
      </c>
      <c r="AA65" s="100">
        <v>70</v>
      </c>
      <c r="AB65">
        <f t="shared" si="2"/>
        <v>-70</v>
      </c>
      <c r="AC65" s="90" t="str">
        <f>IF(AB65&gt;=基本資料!$B$27,"A",IF(AND(AB65&gt;=基本資料!$B$28,AB65&lt;基本資料!$C$28),"B",IF(AND(AB65&gt;=基本資料!$B$29,AB65&lt;基本資料!$C$29),"C",IF(AND(AB65&gt;=基本資料!$B$30,AB65&lt;基本資料!$C$30),"D",IF(AND(AB65&gt;=基本資料!$B$31,AB65&lt;基本資料!$C$31),"E","F")))))</f>
        <v>F</v>
      </c>
      <c r="AD65" s="101"/>
    </row>
    <row r="66" spans="1:30" x14ac:dyDescent="0.25">
      <c r="A66" s="216" t="s">
        <v>477</v>
      </c>
      <c r="B66" s="216" t="s">
        <v>478</v>
      </c>
      <c r="C66" s="143" t="s">
        <v>707</v>
      </c>
      <c r="D66" s="59" t="s">
        <v>519</v>
      </c>
      <c r="E66" s="145" t="s">
        <v>520</v>
      </c>
      <c r="F66" s="145" t="s">
        <v>521</v>
      </c>
      <c r="G66" s="213" t="s">
        <v>708</v>
      </c>
      <c r="H66" s="213" t="s">
        <v>522</v>
      </c>
      <c r="I66" s="216">
        <v>3.6</v>
      </c>
      <c r="J66" s="42" t="s">
        <v>426</v>
      </c>
      <c r="K66" s="42">
        <v>2</v>
      </c>
      <c r="L66" s="39"/>
      <c r="M66" s="10">
        <f>N66*基本資料!$I$21+O66*基本資料!$I$22+P66*基本資料!$I$23+Q66*基本資料!$I$24+R66*基本資料!$I$25+S66*基本資料!$I$26</f>
        <v>9827.7000000000007</v>
      </c>
      <c r="N66" s="33">
        <v>8529</v>
      </c>
      <c r="O66" s="33">
        <v>157</v>
      </c>
      <c r="P66" s="33">
        <v>154</v>
      </c>
      <c r="Q66" s="33">
        <v>0</v>
      </c>
      <c r="R66" s="33">
        <v>265</v>
      </c>
      <c r="S66" s="33">
        <v>62</v>
      </c>
      <c r="T66" s="13">
        <v>883</v>
      </c>
      <c r="U66" s="39" t="s">
        <v>56</v>
      </c>
      <c r="V66" s="90"/>
      <c r="W66" s="42"/>
      <c r="X66" s="42">
        <v>3800</v>
      </c>
      <c r="Y66" s="52">
        <f t="shared" si="10"/>
        <v>0.23236842105263159</v>
      </c>
      <c r="Z66" s="90" t="str">
        <f>IF(AND(Y66&gt;基本資料!$B$13,Y66&lt;=基本資料!$C$13),"A",IF(AND(Y66&gt;基本資料!$B$14,Y66&lt;=基本資料!$C$14),"B",IF(AND(Y66&gt;基本資料!$B$15,Y66&lt;=基本資料!$C$15),"C",IF(AND(Y66&gt;基本資料!$B$16,Y66&lt;=基本資料!$C$16),"D",IF(AND(Y66&gt;基本資料!$B$17,Y66&lt;=基本資料!$C$17),"E","F")))))</f>
        <v>A</v>
      </c>
      <c r="AA66" s="100">
        <v>70</v>
      </c>
      <c r="AB66">
        <f t="shared" si="2"/>
        <v>-70</v>
      </c>
      <c r="AC66" s="90" t="str">
        <f>IF(AB66&gt;=基本資料!$B$27,"A",IF(AND(AB66&gt;=基本資料!$B$28,AB66&lt;基本資料!$C$28),"B",IF(AND(AB66&gt;=基本資料!$B$29,AB66&lt;基本資料!$C$29),"C",IF(AND(AB66&gt;=基本資料!$B$30,AB66&lt;基本資料!$C$30),"D",IF(AND(AB66&gt;=基本資料!$B$31,AB66&lt;基本資料!$C$31),"E","F")))))</f>
        <v>F</v>
      </c>
      <c r="AD66" s="101"/>
    </row>
    <row r="67" spans="1:30" x14ac:dyDescent="0.25">
      <c r="A67" s="217"/>
      <c r="B67" s="217"/>
      <c r="C67" s="143"/>
      <c r="D67" s="59" t="s">
        <v>523</v>
      </c>
      <c r="E67" s="145"/>
      <c r="F67" s="145"/>
      <c r="G67" s="214"/>
      <c r="H67" s="214"/>
      <c r="I67" s="217"/>
      <c r="J67" s="42" t="s">
        <v>427</v>
      </c>
      <c r="K67" s="42">
        <v>2</v>
      </c>
      <c r="L67" s="39"/>
      <c r="M67" s="10">
        <f>N67*基本資料!$I$21+O67*基本資料!$I$22+P67*基本資料!$I$23+Q67*基本資料!$I$24+R67*基本資料!$I$25+S67*基本資料!$I$26</f>
        <v>9777.4</v>
      </c>
      <c r="N67" s="33">
        <v>8539</v>
      </c>
      <c r="O67" s="33">
        <v>145</v>
      </c>
      <c r="P67" s="33">
        <v>147</v>
      </c>
      <c r="Q67" s="33">
        <v>1</v>
      </c>
      <c r="R67" s="33">
        <v>256</v>
      </c>
      <c r="S67" s="33">
        <v>49</v>
      </c>
      <c r="T67" s="13">
        <v>1162.9000000000001</v>
      </c>
      <c r="U67" s="39" t="s">
        <v>78</v>
      </c>
      <c r="V67" s="90"/>
      <c r="W67" s="42"/>
      <c r="X67" s="42">
        <v>3800</v>
      </c>
      <c r="Y67" s="52">
        <f t="shared" si="10"/>
        <v>0.3060263157894737</v>
      </c>
      <c r="Z67" s="90" t="str">
        <f>IF(AND(Y67&gt;基本資料!$B$13,Y67&lt;=基本資料!$C$13),"A",IF(AND(Y67&gt;基本資料!$B$14,Y67&lt;=基本資料!$C$14),"B",IF(AND(Y67&gt;基本資料!$B$15,Y67&lt;=基本資料!$C$15),"C",IF(AND(Y67&gt;基本資料!$B$16,Y67&lt;=基本資料!$C$16),"D",IF(AND(Y67&gt;基本資料!$B$17,Y67&lt;=基本資料!$C$17),"E","F")))))</f>
        <v>A</v>
      </c>
      <c r="AA67" s="100">
        <v>70</v>
      </c>
      <c r="AB67">
        <f t="shared" si="2"/>
        <v>-70</v>
      </c>
      <c r="AC67" s="90" t="str">
        <f>IF(AB67&gt;=基本資料!$B$27,"A",IF(AND(AB67&gt;=基本資料!$B$28,AB67&lt;基本資料!$C$28),"B",IF(AND(AB67&gt;=基本資料!$B$29,AB67&lt;基本資料!$C$29),"C",IF(AND(AB67&gt;=基本資料!$B$30,AB67&lt;基本資料!$C$30),"D",IF(AND(AB67&gt;=基本資料!$B$31,AB67&lt;基本資料!$C$31),"E","F")))))</f>
        <v>F</v>
      </c>
      <c r="AD67" s="101"/>
    </row>
    <row r="68" spans="1:30" x14ac:dyDescent="0.25">
      <c r="A68" s="216" t="s">
        <v>477</v>
      </c>
      <c r="B68" s="216" t="s">
        <v>709</v>
      </c>
      <c r="C68" s="143" t="s">
        <v>710</v>
      </c>
      <c r="D68" s="59" t="s">
        <v>711</v>
      </c>
      <c r="E68" s="145" t="s">
        <v>712</v>
      </c>
      <c r="F68" s="145" t="s">
        <v>713</v>
      </c>
      <c r="G68" s="213" t="s">
        <v>714</v>
      </c>
      <c r="H68" s="213" t="s">
        <v>715</v>
      </c>
      <c r="I68" s="215">
        <v>1</v>
      </c>
      <c r="J68" s="42" t="s">
        <v>426</v>
      </c>
      <c r="K68" s="42">
        <v>2</v>
      </c>
      <c r="L68" s="39"/>
      <c r="M68" s="10">
        <f>N68*基本資料!$I$21+O68*基本資料!$I$22+P68*基本資料!$I$23+Q68*基本資料!$I$24+R68*基本資料!$I$25+S68*基本資料!$I$26</f>
        <v>6345.5</v>
      </c>
      <c r="N68" s="33">
        <v>5915</v>
      </c>
      <c r="O68" s="33">
        <v>57</v>
      </c>
      <c r="P68" s="33">
        <v>104</v>
      </c>
      <c r="Q68" s="33">
        <v>0</v>
      </c>
      <c r="R68" s="33">
        <v>55</v>
      </c>
      <c r="S68" s="33">
        <v>40</v>
      </c>
      <c r="T68" s="33">
        <v>664.6</v>
      </c>
      <c r="U68" s="33" t="s">
        <v>56</v>
      </c>
      <c r="V68" s="33"/>
      <c r="W68" s="39"/>
      <c r="X68" s="41">
        <f>1800*K68</f>
        <v>3600</v>
      </c>
      <c r="Y68" s="52">
        <f t="shared" si="10"/>
        <v>0.18461111111111111</v>
      </c>
      <c r="Z68" s="90" t="str">
        <f>IF(AND(Y68&gt;基本資料!$B$13,Y68&lt;=基本資料!$C$13),"A",IF(AND(Y68&gt;基本資料!$B$14,Y68&lt;=基本資料!$C$14),"B",IF(AND(Y68&gt;基本資料!$B$15,Y68&lt;=基本資料!$C$15),"C",IF(AND(Y68&gt;基本資料!$B$16,Y68&lt;=基本資料!$C$16),"D",IF(AND(Y68&gt;基本資料!$B$17,Y68&lt;=基本資料!$C$17),"E","F")))))</f>
        <v>A</v>
      </c>
      <c r="AA68" s="100">
        <v>70</v>
      </c>
      <c r="AB68">
        <f t="shared" si="2"/>
        <v>-70</v>
      </c>
      <c r="AC68" s="90" t="str">
        <f>IF(AB68&gt;=基本資料!$B$27,"A",IF(AND(AB68&gt;=基本資料!$B$28,AB68&lt;基本資料!$C$28),"B",IF(AND(AB68&gt;=基本資料!$B$29,AB68&lt;基本資料!$C$29),"C",IF(AND(AB68&gt;=基本資料!$B$30,AB68&lt;基本資料!$C$30),"D",IF(AND(AB68&gt;=基本資料!$B$31,AB68&lt;基本資料!$C$31),"E","F")))))</f>
        <v>F</v>
      </c>
      <c r="AD68" s="101"/>
    </row>
    <row r="69" spans="1:30" x14ac:dyDescent="0.25">
      <c r="A69" s="217"/>
      <c r="B69" s="217"/>
      <c r="C69" s="143"/>
      <c r="D69" s="59" t="s">
        <v>716</v>
      </c>
      <c r="E69" s="145"/>
      <c r="F69" s="145"/>
      <c r="G69" s="214"/>
      <c r="H69" s="214"/>
      <c r="I69" s="215"/>
      <c r="J69" s="42" t="s">
        <v>427</v>
      </c>
      <c r="K69" s="42">
        <v>2</v>
      </c>
      <c r="L69" s="39"/>
      <c r="M69" s="10">
        <f>N69*基本資料!$I$21+O69*基本資料!$I$22+P69*基本資料!$I$23+Q69*基本資料!$I$24+R69*基本資料!$I$25+S69*基本資料!$I$26</f>
        <v>6991.8</v>
      </c>
      <c r="N69" s="33">
        <v>6381</v>
      </c>
      <c r="O69" s="33">
        <v>83</v>
      </c>
      <c r="P69" s="33">
        <v>187</v>
      </c>
      <c r="Q69" s="33">
        <v>1</v>
      </c>
      <c r="R69" s="33">
        <v>61</v>
      </c>
      <c r="S69" s="33">
        <v>33</v>
      </c>
      <c r="T69" s="33">
        <v>1013.3</v>
      </c>
      <c r="U69" s="33" t="s">
        <v>78</v>
      </c>
      <c r="V69" s="33"/>
      <c r="W69" s="39"/>
      <c r="X69" s="41">
        <f>1800*K69</f>
        <v>3600</v>
      </c>
      <c r="Y69" s="52">
        <f t="shared" si="10"/>
        <v>0.28147222222222223</v>
      </c>
      <c r="Z69" s="90" t="str">
        <f>IF(AND(Y69&gt;基本資料!$B$13,Y69&lt;=基本資料!$C$13),"A",IF(AND(Y69&gt;基本資料!$B$14,Y69&lt;=基本資料!$C$14),"B",IF(AND(Y69&gt;基本資料!$B$15,Y69&lt;=基本資料!$C$15),"C",IF(AND(Y69&gt;基本資料!$B$16,Y69&lt;=基本資料!$C$16),"D",IF(AND(Y69&gt;基本資料!$B$17,Y69&lt;=基本資料!$C$17),"E","F")))))</f>
        <v>A</v>
      </c>
      <c r="AA69" s="100">
        <v>70</v>
      </c>
      <c r="AB69">
        <f t="shared" ref="AB69:AB132" si="11">V69-AA69</f>
        <v>-70</v>
      </c>
      <c r="AC69" s="90" t="str">
        <f>IF(AB69&gt;=基本資料!$B$27,"A",IF(AND(AB69&gt;=基本資料!$B$28,AB69&lt;基本資料!$C$28),"B",IF(AND(AB69&gt;=基本資料!$B$29,AB69&lt;基本資料!$C$29),"C",IF(AND(AB69&gt;=基本資料!$B$30,AB69&lt;基本資料!$C$30),"D",IF(AND(AB69&gt;=基本資料!$B$31,AB69&lt;基本資料!$C$31),"E","F")))))</f>
        <v>F</v>
      </c>
      <c r="AD69" s="101"/>
    </row>
    <row r="70" spans="1:30" x14ac:dyDescent="0.25">
      <c r="A70" s="202" t="s">
        <v>717</v>
      </c>
      <c r="B70" s="202" t="s">
        <v>718</v>
      </c>
      <c r="C70" s="210" t="s">
        <v>719</v>
      </c>
      <c r="D70" s="65" t="s">
        <v>720</v>
      </c>
      <c r="E70" s="211">
        <v>120.79408313</v>
      </c>
      <c r="F70" s="211">
        <v>24.60828961</v>
      </c>
      <c r="G70" s="208" t="s">
        <v>721</v>
      </c>
      <c r="H70" s="208" t="s">
        <v>722</v>
      </c>
      <c r="I70" s="171">
        <v>6.6</v>
      </c>
      <c r="J70" s="41" t="s">
        <v>426</v>
      </c>
      <c r="K70" s="41">
        <v>2</v>
      </c>
      <c r="L70" s="39"/>
      <c r="M70" s="10">
        <f>N70*基本資料!$I$21+O70*基本資料!$I$22+P70*基本資料!$I$23+Q70*基本資料!$I$24+R70*基本資料!$I$25+S70*基本資料!$I$26</f>
        <v>3616.8</v>
      </c>
      <c r="N70" s="33">
        <v>2919</v>
      </c>
      <c r="O70" s="33">
        <v>37</v>
      </c>
      <c r="P70" s="33">
        <v>171</v>
      </c>
      <c r="Q70" s="33">
        <v>3</v>
      </c>
      <c r="R70" s="33">
        <v>121</v>
      </c>
      <c r="S70" s="33">
        <v>23</v>
      </c>
      <c r="T70" s="13">
        <v>330</v>
      </c>
      <c r="U70" s="39" t="s">
        <v>56</v>
      </c>
      <c r="V70" s="90"/>
      <c r="W70" s="42"/>
      <c r="X70" s="41">
        <f>2100*K70</f>
        <v>4200</v>
      </c>
      <c r="Y70" s="51">
        <f>T70/X70</f>
        <v>7.857142857142857E-2</v>
      </c>
      <c r="Z70" s="90" t="str">
        <f>IF(AND(Y70&gt;基本資料!$B$13,Y70&lt;=基本資料!$C$13),"A",IF(AND(Y70&gt;基本資料!$B$14,Y70&lt;=基本資料!$C$14),"B",IF(AND(Y70&gt;基本資料!$B$15,Y70&lt;=基本資料!$C$15),"C",IF(AND(Y70&gt;基本資料!$B$16,Y70&lt;=基本資料!$C$16),"D",IF(AND(Y70&gt;基本資料!$B$17,Y70&lt;=基本資料!$C$17),"E","F")))))</f>
        <v>A</v>
      </c>
      <c r="AA70" s="100">
        <v>90</v>
      </c>
      <c r="AB70">
        <f t="shared" si="11"/>
        <v>-90</v>
      </c>
      <c r="AC70" s="90" t="str">
        <f>IF(AB70&gt;=基本資料!$B$27,"A",IF(AND(AB70&gt;=基本資料!$B$28,AB70&lt;基本資料!$C$28),"B",IF(AND(AB70&gt;=基本資料!$B$29,AB70&lt;基本資料!$C$29),"C",IF(AND(AB70&gt;=基本資料!$B$30,AB70&lt;基本資料!$C$30),"D",IF(AND(AB70&gt;=基本資料!$B$31,AB70&lt;基本資料!$C$31),"E","F")))))</f>
        <v>F</v>
      </c>
      <c r="AD70" s="101"/>
    </row>
    <row r="71" spans="1:30" x14ac:dyDescent="0.25">
      <c r="A71" s="202"/>
      <c r="B71" s="202"/>
      <c r="C71" s="210"/>
      <c r="D71" s="65" t="s">
        <v>723</v>
      </c>
      <c r="E71" s="212"/>
      <c r="F71" s="212"/>
      <c r="G71" s="209"/>
      <c r="H71" s="209"/>
      <c r="I71" s="172"/>
      <c r="J71" s="41" t="s">
        <v>427</v>
      </c>
      <c r="K71" s="41">
        <v>2</v>
      </c>
      <c r="L71" s="39"/>
      <c r="M71" s="10">
        <f>N71*基本資料!$I$21+O71*基本資料!$I$22+P71*基本資料!$I$23+Q71*基本資料!$I$24+R71*基本資料!$I$25+S71*基本資料!$I$26</f>
        <v>3481.3</v>
      </c>
      <c r="N71" s="33">
        <v>2815</v>
      </c>
      <c r="O71" s="33">
        <v>41</v>
      </c>
      <c r="P71" s="33">
        <v>118</v>
      </c>
      <c r="Q71" s="33">
        <v>1</v>
      </c>
      <c r="R71" s="33">
        <v>137</v>
      </c>
      <c r="S71" s="33">
        <v>23</v>
      </c>
      <c r="T71" s="13">
        <v>417.7</v>
      </c>
      <c r="U71" s="39" t="s">
        <v>78</v>
      </c>
      <c r="V71" s="90"/>
      <c r="W71" s="42"/>
      <c r="X71" s="41">
        <f>2100*K71</f>
        <v>4200</v>
      </c>
      <c r="Y71" s="51">
        <f t="shared" ref="Y71:Y79" si="12">T71/X71</f>
        <v>9.9452380952380945E-2</v>
      </c>
      <c r="Z71" s="90" t="str">
        <f>IF(AND(Y71&gt;基本資料!$B$13,Y71&lt;=基本資料!$C$13),"A",IF(AND(Y71&gt;基本資料!$B$14,Y71&lt;=基本資料!$C$14),"B",IF(AND(Y71&gt;基本資料!$B$15,Y71&lt;=基本資料!$C$15),"C",IF(AND(Y71&gt;基本資料!$B$16,Y71&lt;=基本資料!$C$16),"D",IF(AND(Y71&gt;基本資料!$B$17,Y71&lt;=基本資料!$C$17),"E","F")))))</f>
        <v>A</v>
      </c>
      <c r="AA71" s="100">
        <v>90</v>
      </c>
      <c r="AB71">
        <f t="shared" si="11"/>
        <v>-90</v>
      </c>
      <c r="AC71" s="90" t="str">
        <f>IF(AB71&gt;=基本資料!$B$27,"A",IF(AND(AB71&gt;=基本資料!$B$28,AB71&lt;基本資料!$C$28),"B",IF(AND(AB71&gt;=基本資料!$B$29,AB71&lt;基本資料!$C$29),"C",IF(AND(AB71&gt;=基本資料!$B$30,AB71&lt;基本資料!$C$30),"D",IF(AND(AB71&gt;=基本資料!$B$31,AB71&lt;基本資料!$C$31),"E","F")))))</f>
        <v>F</v>
      </c>
      <c r="AD71" s="101"/>
    </row>
    <row r="72" spans="1:30" x14ac:dyDescent="0.25">
      <c r="A72" s="202" t="s">
        <v>717</v>
      </c>
      <c r="B72" s="202" t="s">
        <v>718</v>
      </c>
      <c r="C72" s="210" t="s">
        <v>724</v>
      </c>
      <c r="D72" s="65" t="s">
        <v>725</v>
      </c>
      <c r="E72" s="211">
        <v>120.84528014</v>
      </c>
      <c r="F72" s="211">
        <v>24.569509249999999</v>
      </c>
      <c r="G72" s="208" t="s">
        <v>726</v>
      </c>
      <c r="H72" s="208" t="s">
        <v>727</v>
      </c>
      <c r="I72" s="171">
        <v>9.1999999999999993</v>
      </c>
      <c r="J72" s="41" t="s">
        <v>426</v>
      </c>
      <c r="K72" s="41">
        <v>2</v>
      </c>
      <c r="L72" s="39"/>
      <c r="M72" s="10">
        <f>N72*基本資料!$I$21+O72*基本資料!$I$22+P72*基本資料!$I$23+Q72*基本資料!$I$24+R72*基本資料!$I$25+S72*基本資料!$I$26</f>
        <v>12188.3</v>
      </c>
      <c r="N72" s="33">
        <v>10748</v>
      </c>
      <c r="O72" s="33">
        <v>122</v>
      </c>
      <c r="P72" s="33">
        <v>157</v>
      </c>
      <c r="Q72" s="33">
        <v>8</v>
      </c>
      <c r="R72" s="33">
        <v>322</v>
      </c>
      <c r="S72" s="33">
        <v>53</v>
      </c>
      <c r="T72" s="13">
        <v>1216.0999999999999</v>
      </c>
      <c r="U72" s="39" t="s">
        <v>78</v>
      </c>
      <c r="V72" s="90"/>
      <c r="W72" s="42"/>
      <c r="X72" s="41">
        <f>2100*K72</f>
        <v>4200</v>
      </c>
      <c r="Y72" s="51">
        <f t="shared" si="12"/>
        <v>0.28954761904761905</v>
      </c>
      <c r="Z72" s="90" t="str">
        <f>IF(AND(Y72&gt;基本資料!$B$13,Y72&lt;=基本資料!$C$13),"A",IF(AND(Y72&gt;基本資料!$B$14,Y72&lt;=基本資料!$C$14),"B",IF(AND(Y72&gt;基本資料!$B$15,Y72&lt;=基本資料!$C$15),"C",IF(AND(Y72&gt;基本資料!$B$16,Y72&lt;=基本資料!$C$16),"D",IF(AND(Y72&gt;基本資料!$B$17,Y72&lt;=基本資料!$C$17),"E","F")))))</f>
        <v>A</v>
      </c>
      <c r="AA72" s="100">
        <v>90</v>
      </c>
      <c r="AB72">
        <f t="shared" si="11"/>
        <v>-90</v>
      </c>
      <c r="AC72" s="90" t="str">
        <f>IF(AB72&gt;=基本資料!$B$27,"A",IF(AND(AB72&gt;=基本資料!$B$28,AB72&lt;基本資料!$C$28),"B",IF(AND(AB72&gt;=基本資料!$B$29,AB72&lt;基本資料!$C$29),"C",IF(AND(AB72&gt;=基本資料!$B$30,AB72&lt;基本資料!$C$30),"D",IF(AND(AB72&gt;=基本資料!$B$31,AB72&lt;基本資料!$C$31),"E","F")))))</f>
        <v>F</v>
      </c>
      <c r="AD72" s="101"/>
    </row>
    <row r="73" spans="1:30" x14ac:dyDescent="0.25">
      <c r="A73" s="202"/>
      <c r="B73" s="202"/>
      <c r="C73" s="210"/>
      <c r="D73" s="65" t="s">
        <v>728</v>
      </c>
      <c r="E73" s="212"/>
      <c r="F73" s="212"/>
      <c r="G73" s="209"/>
      <c r="H73" s="209"/>
      <c r="I73" s="172"/>
      <c r="J73" s="41" t="s">
        <v>427</v>
      </c>
      <c r="K73" s="41">
        <v>2</v>
      </c>
      <c r="L73" s="39"/>
      <c r="M73" s="10">
        <f>N73*基本資料!$I$21+O73*基本資料!$I$22+P73*基本資料!$I$23+Q73*基本資料!$I$24+R73*基本資料!$I$25+S73*基本資料!$I$26</f>
        <v>11906.6</v>
      </c>
      <c r="N73" s="33">
        <v>10214</v>
      </c>
      <c r="O73" s="33">
        <v>134</v>
      </c>
      <c r="P73" s="33">
        <v>178</v>
      </c>
      <c r="Q73" s="33">
        <v>3</v>
      </c>
      <c r="R73" s="33">
        <v>393</v>
      </c>
      <c r="S73" s="33">
        <v>61</v>
      </c>
      <c r="T73" s="13">
        <v>1411.3</v>
      </c>
      <c r="U73" s="39" t="s">
        <v>78</v>
      </c>
      <c r="V73" s="90"/>
      <c r="W73" s="42"/>
      <c r="X73" s="41">
        <f>2100*K73</f>
        <v>4200</v>
      </c>
      <c r="Y73" s="51">
        <f t="shared" si="12"/>
        <v>0.3360238095238095</v>
      </c>
      <c r="Z73" s="90" t="str">
        <f>IF(AND(Y73&gt;基本資料!$B$13,Y73&lt;=基本資料!$C$13),"A",IF(AND(Y73&gt;基本資料!$B$14,Y73&lt;=基本資料!$C$14),"B",IF(AND(Y73&gt;基本資料!$B$15,Y73&lt;=基本資料!$C$15),"C",IF(AND(Y73&gt;基本資料!$B$16,Y73&lt;=基本資料!$C$16),"D",IF(AND(Y73&gt;基本資料!$B$17,Y73&lt;=基本資料!$C$17),"E","F")))))</f>
        <v>A</v>
      </c>
      <c r="AA73" s="100">
        <v>90</v>
      </c>
      <c r="AB73">
        <f t="shared" si="11"/>
        <v>-90</v>
      </c>
      <c r="AC73" s="90" t="str">
        <f>IF(AB73&gt;=基本資料!$B$27,"A",IF(AND(AB73&gt;=基本資料!$B$28,AB73&lt;基本資料!$C$28),"B",IF(AND(AB73&gt;=基本資料!$B$29,AB73&lt;基本資料!$C$29),"C",IF(AND(AB73&gt;=基本資料!$B$30,AB73&lt;基本資料!$C$30),"D",IF(AND(AB73&gt;=基本資料!$B$31,AB73&lt;基本資料!$C$31),"E","F")))))</f>
        <v>F</v>
      </c>
      <c r="AD73" s="101"/>
    </row>
    <row r="74" spans="1:30" x14ac:dyDescent="0.25">
      <c r="A74" s="202" t="s">
        <v>717</v>
      </c>
      <c r="B74" s="202" t="s">
        <v>729</v>
      </c>
      <c r="C74" s="210" t="s">
        <v>730</v>
      </c>
      <c r="D74" s="65" t="s">
        <v>731</v>
      </c>
      <c r="E74" s="211">
        <v>120.81240514</v>
      </c>
      <c r="F74" s="211">
        <v>24.530491789999999</v>
      </c>
      <c r="G74" s="208" t="s">
        <v>732</v>
      </c>
      <c r="H74" s="208" t="s">
        <v>733</v>
      </c>
      <c r="I74" s="171">
        <v>5</v>
      </c>
      <c r="J74" s="41" t="s">
        <v>426</v>
      </c>
      <c r="K74" s="41">
        <v>2</v>
      </c>
      <c r="L74" s="39"/>
      <c r="M74" s="10">
        <f>N74*基本資料!$I$21+O74*基本資料!$I$22+P74*基本資料!$I$23+Q74*基本資料!$I$24+R74*基本資料!$I$25+S74*基本資料!$I$26</f>
        <v>8335.7999999999993</v>
      </c>
      <c r="N74" s="33">
        <v>7149</v>
      </c>
      <c r="O74" s="33">
        <v>86</v>
      </c>
      <c r="P74" s="33">
        <v>170</v>
      </c>
      <c r="Q74" s="33">
        <v>8</v>
      </c>
      <c r="R74" s="33">
        <v>252</v>
      </c>
      <c r="S74" s="33">
        <v>38</v>
      </c>
      <c r="T74" s="13">
        <v>1199.4000000000001</v>
      </c>
      <c r="U74" s="39" t="s">
        <v>78</v>
      </c>
      <c r="V74" s="90"/>
      <c r="W74" s="42"/>
      <c r="X74" s="41">
        <f t="shared" ref="X74:X79" si="13">2000*K74</f>
        <v>4000</v>
      </c>
      <c r="Y74" s="51">
        <f t="shared" si="12"/>
        <v>0.29985000000000001</v>
      </c>
      <c r="Z74" s="90" t="str">
        <f>IF(AND(Y74&gt;基本資料!$B$13,Y74&lt;=基本資料!$C$13),"A",IF(AND(Y74&gt;基本資料!$B$14,Y74&lt;=基本資料!$C$14),"B",IF(AND(Y74&gt;基本資料!$B$15,Y74&lt;=基本資料!$C$15),"C",IF(AND(Y74&gt;基本資料!$B$16,Y74&lt;=基本資料!$C$16),"D",IF(AND(Y74&gt;基本資料!$B$17,Y74&lt;=基本資料!$C$17),"E","F")))))</f>
        <v>A</v>
      </c>
      <c r="AA74" s="100">
        <v>90</v>
      </c>
      <c r="AB74">
        <f t="shared" si="11"/>
        <v>-90</v>
      </c>
      <c r="AC74" s="90" t="str">
        <f>IF(AB74&gt;=基本資料!$B$27,"A",IF(AND(AB74&gt;=基本資料!$B$28,AB74&lt;基本資料!$C$28),"B",IF(AND(AB74&gt;=基本資料!$B$29,AB74&lt;基本資料!$C$29),"C",IF(AND(AB74&gt;=基本資料!$B$30,AB74&lt;基本資料!$C$30),"D",IF(AND(AB74&gt;=基本資料!$B$31,AB74&lt;基本資料!$C$31),"E","F")))))</f>
        <v>F</v>
      </c>
      <c r="AD74" s="101"/>
    </row>
    <row r="75" spans="1:30" x14ac:dyDescent="0.25">
      <c r="A75" s="202"/>
      <c r="B75" s="202"/>
      <c r="C75" s="210"/>
      <c r="D75" s="65" t="s">
        <v>734</v>
      </c>
      <c r="E75" s="212"/>
      <c r="F75" s="212"/>
      <c r="G75" s="209"/>
      <c r="H75" s="209"/>
      <c r="I75" s="172"/>
      <c r="J75" s="41" t="s">
        <v>427</v>
      </c>
      <c r="K75" s="41">
        <v>2</v>
      </c>
      <c r="L75" s="39"/>
      <c r="M75" s="10">
        <f>N75*基本資料!$I$21+O75*基本資料!$I$22+P75*基本資料!$I$23+Q75*基本資料!$I$24+R75*基本資料!$I$25+S75*基本資料!$I$26</f>
        <v>8233.9</v>
      </c>
      <c r="N75" s="33">
        <v>6979</v>
      </c>
      <c r="O75" s="33">
        <v>83</v>
      </c>
      <c r="P75" s="33">
        <v>114</v>
      </c>
      <c r="Q75" s="33">
        <v>22</v>
      </c>
      <c r="R75" s="33">
        <v>283</v>
      </c>
      <c r="S75" s="33">
        <v>74</v>
      </c>
      <c r="T75" s="13">
        <v>997</v>
      </c>
      <c r="U75" s="39" t="s">
        <v>56</v>
      </c>
      <c r="V75" s="90"/>
      <c r="W75" s="42"/>
      <c r="X75" s="41">
        <f t="shared" si="13"/>
        <v>4000</v>
      </c>
      <c r="Y75" s="51">
        <f t="shared" si="12"/>
        <v>0.24925</v>
      </c>
      <c r="Z75" s="90" t="str">
        <f>IF(AND(Y75&gt;基本資料!$B$13,Y75&lt;=基本資料!$C$13),"A",IF(AND(Y75&gt;基本資料!$B$14,Y75&lt;=基本資料!$C$14),"B",IF(AND(Y75&gt;基本資料!$B$15,Y75&lt;=基本資料!$C$15),"C",IF(AND(Y75&gt;基本資料!$B$16,Y75&lt;=基本資料!$C$16),"D",IF(AND(Y75&gt;基本資料!$B$17,Y75&lt;=基本資料!$C$17),"E","F")))))</f>
        <v>A</v>
      </c>
      <c r="AA75" s="100">
        <v>90</v>
      </c>
      <c r="AB75">
        <f t="shared" si="11"/>
        <v>-90</v>
      </c>
      <c r="AC75" s="90" t="str">
        <f>IF(AB75&gt;=基本資料!$B$27,"A",IF(AND(AB75&gt;=基本資料!$B$28,AB75&lt;基本資料!$C$28),"B",IF(AND(AB75&gt;=基本資料!$B$29,AB75&lt;基本資料!$C$29),"C",IF(AND(AB75&gt;=基本資料!$B$30,AB75&lt;基本資料!$C$30),"D",IF(AND(AB75&gt;=基本資料!$B$31,AB75&lt;基本資料!$C$31),"E","F")))))</f>
        <v>F</v>
      </c>
      <c r="AD75" s="101"/>
    </row>
    <row r="76" spans="1:30" x14ac:dyDescent="0.25">
      <c r="A76" s="202" t="s">
        <v>717</v>
      </c>
      <c r="B76" s="202" t="s">
        <v>718</v>
      </c>
      <c r="C76" s="210" t="s">
        <v>735</v>
      </c>
      <c r="D76" s="65" t="s">
        <v>736</v>
      </c>
      <c r="E76" s="211">
        <v>120.80383557</v>
      </c>
      <c r="F76" s="211">
        <v>24.490075210000001</v>
      </c>
      <c r="G76" s="208" t="s">
        <v>737</v>
      </c>
      <c r="H76" s="208" t="s">
        <v>738</v>
      </c>
      <c r="I76" s="171">
        <v>4.2</v>
      </c>
      <c r="J76" s="41" t="s">
        <v>426</v>
      </c>
      <c r="K76" s="41">
        <v>2</v>
      </c>
      <c r="L76" s="39"/>
      <c r="M76" s="10">
        <f>N76*基本資料!$I$21+O76*基本資料!$I$22+P76*基本資料!$I$23+Q76*基本資料!$I$24+R76*基本資料!$I$25+S76*基本資料!$I$26</f>
        <v>5531.8</v>
      </c>
      <c r="N76" s="33">
        <v>4924</v>
      </c>
      <c r="O76" s="33">
        <v>77</v>
      </c>
      <c r="P76" s="33">
        <v>63</v>
      </c>
      <c r="Q76" s="33">
        <v>8</v>
      </c>
      <c r="R76" s="33">
        <v>120</v>
      </c>
      <c r="S76" s="33">
        <v>23</v>
      </c>
      <c r="T76" s="13">
        <v>704.9</v>
      </c>
      <c r="U76" s="39" t="s">
        <v>78</v>
      </c>
      <c r="V76" s="90"/>
      <c r="W76" s="42"/>
      <c r="X76" s="41">
        <f t="shared" si="13"/>
        <v>4000</v>
      </c>
      <c r="Y76" s="51">
        <f t="shared" si="12"/>
        <v>0.17622499999999999</v>
      </c>
      <c r="Z76" s="90" t="str">
        <f>IF(AND(Y76&gt;基本資料!$B$13,Y76&lt;=基本資料!$C$13),"A",IF(AND(Y76&gt;基本資料!$B$14,Y76&lt;=基本資料!$C$14),"B",IF(AND(Y76&gt;基本資料!$B$15,Y76&lt;=基本資料!$C$15),"C",IF(AND(Y76&gt;基本資料!$B$16,Y76&lt;=基本資料!$C$16),"D",IF(AND(Y76&gt;基本資料!$B$17,Y76&lt;=基本資料!$C$17),"E","F")))))</f>
        <v>A</v>
      </c>
      <c r="AA76" s="100">
        <v>80</v>
      </c>
      <c r="AB76">
        <f t="shared" si="11"/>
        <v>-80</v>
      </c>
      <c r="AC76" s="90" t="str">
        <f>IF(AB76&gt;=基本資料!$B$27,"A",IF(AND(AB76&gt;=基本資料!$B$28,AB76&lt;基本資料!$C$28),"B",IF(AND(AB76&gt;=基本資料!$B$29,AB76&lt;基本資料!$C$29),"C",IF(AND(AB76&gt;=基本資料!$B$30,AB76&lt;基本資料!$C$30),"D",IF(AND(AB76&gt;=基本資料!$B$31,AB76&lt;基本資料!$C$31),"E","F")))))</f>
        <v>F</v>
      </c>
      <c r="AD76" s="101"/>
    </row>
    <row r="77" spans="1:30" x14ac:dyDescent="0.25">
      <c r="A77" s="202"/>
      <c r="B77" s="202"/>
      <c r="C77" s="210"/>
      <c r="D77" s="65" t="s">
        <v>739</v>
      </c>
      <c r="E77" s="212"/>
      <c r="F77" s="212"/>
      <c r="G77" s="209"/>
      <c r="H77" s="209"/>
      <c r="I77" s="172"/>
      <c r="J77" s="41" t="s">
        <v>427</v>
      </c>
      <c r="K77" s="41">
        <v>2</v>
      </c>
      <c r="L77" s="39"/>
      <c r="M77" s="10">
        <f>N77*基本資料!$I$21+O77*基本資料!$I$22+P77*基本資料!$I$23+Q77*基本資料!$I$24+R77*基本資料!$I$25+S77*基本資料!$I$26</f>
        <v>5539.2</v>
      </c>
      <c r="N77" s="33">
        <v>4917</v>
      </c>
      <c r="O77" s="33">
        <v>64</v>
      </c>
      <c r="P77" s="33">
        <v>88</v>
      </c>
      <c r="Q77" s="33">
        <v>7</v>
      </c>
      <c r="R77" s="33">
        <v>107</v>
      </c>
      <c r="S77" s="33">
        <v>87</v>
      </c>
      <c r="T77" s="13">
        <v>649.4</v>
      </c>
      <c r="U77" s="39" t="s">
        <v>56</v>
      </c>
      <c r="V77" s="90"/>
      <c r="W77" s="42"/>
      <c r="X77" s="41">
        <f t="shared" si="13"/>
        <v>4000</v>
      </c>
      <c r="Y77" s="51">
        <f t="shared" si="12"/>
        <v>0.16234999999999999</v>
      </c>
      <c r="Z77" s="90" t="str">
        <f>IF(AND(Y77&gt;基本資料!$B$13,Y77&lt;=基本資料!$C$13),"A",IF(AND(Y77&gt;基本資料!$B$14,Y77&lt;=基本資料!$C$14),"B",IF(AND(Y77&gt;基本資料!$B$15,Y77&lt;=基本資料!$C$15),"C",IF(AND(Y77&gt;基本資料!$B$16,Y77&lt;=基本資料!$C$16),"D",IF(AND(Y77&gt;基本資料!$B$17,Y77&lt;=基本資料!$C$17),"E","F")))))</f>
        <v>A</v>
      </c>
      <c r="AA77" s="100">
        <v>80</v>
      </c>
      <c r="AB77">
        <f t="shared" si="11"/>
        <v>-80</v>
      </c>
      <c r="AC77" s="90" t="str">
        <f>IF(AB77&gt;=基本資料!$B$27,"A",IF(AND(AB77&gt;=基本資料!$B$28,AB77&lt;基本資料!$C$28),"B",IF(AND(AB77&gt;=基本資料!$B$29,AB77&lt;基本資料!$C$29),"C",IF(AND(AB77&gt;=基本資料!$B$30,AB77&lt;基本資料!$C$30),"D",IF(AND(AB77&gt;=基本資料!$B$31,AB77&lt;基本資料!$C$31),"E","F")))))</f>
        <v>F</v>
      </c>
      <c r="AD77" s="101"/>
    </row>
    <row r="78" spans="1:30" x14ac:dyDescent="0.25">
      <c r="A78" s="202" t="s">
        <v>717</v>
      </c>
      <c r="B78" s="202" t="s">
        <v>718</v>
      </c>
      <c r="C78" s="210" t="s">
        <v>740</v>
      </c>
      <c r="D78" s="65" t="s">
        <v>741</v>
      </c>
      <c r="E78" s="211">
        <v>120.87711123</v>
      </c>
      <c r="F78" s="211">
        <v>24.45745934</v>
      </c>
      <c r="G78" s="208" t="s">
        <v>742</v>
      </c>
      <c r="H78" s="208" t="s">
        <v>743</v>
      </c>
      <c r="I78" s="171">
        <v>5.8</v>
      </c>
      <c r="J78" s="41" t="s">
        <v>426</v>
      </c>
      <c r="K78" s="41">
        <v>2</v>
      </c>
      <c r="L78" s="39"/>
      <c r="M78" s="10">
        <f>N78*基本資料!$I$21+O78*基本資料!$I$22+P78*基本資料!$I$23+Q78*基本資料!$I$24+R78*基本資料!$I$25+S78*基本資料!$I$26</f>
        <v>4619.3999999999996</v>
      </c>
      <c r="N78" s="33">
        <v>4125</v>
      </c>
      <c r="O78" s="33">
        <v>89</v>
      </c>
      <c r="P78" s="33">
        <v>57</v>
      </c>
      <c r="Q78" s="33">
        <v>12</v>
      </c>
      <c r="R78" s="33">
        <v>70</v>
      </c>
      <c r="S78" s="33">
        <v>49</v>
      </c>
      <c r="T78" s="13">
        <v>620.4</v>
      </c>
      <c r="U78" s="39" t="s">
        <v>78</v>
      </c>
      <c r="V78" s="90"/>
      <c r="W78" s="42"/>
      <c r="X78" s="41">
        <f t="shared" si="13"/>
        <v>4000</v>
      </c>
      <c r="Y78" s="51">
        <f t="shared" si="12"/>
        <v>0.15509999999999999</v>
      </c>
      <c r="Z78" s="90" t="str">
        <f>IF(AND(Y78&gt;基本資料!$B$13,Y78&lt;=基本資料!$C$13),"A",IF(AND(Y78&gt;基本資料!$B$14,Y78&lt;=基本資料!$C$14),"B",IF(AND(Y78&gt;基本資料!$B$15,Y78&lt;=基本資料!$C$15),"C",IF(AND(Y78&gt;基本資料!$B$16,Y78&lt;=基本資料!$C$16),"D",IF(AND(Y78&gt;基本資料!$B$17,Y78&lt;=基本資料!$C$17),"E","F")))))</f>
        <v>A</v>
      </c>
      <c r="AA78" s="100">
        <v>80</v>
      </c>
      <c r="AB78">
        <f t="shared" si="11"/>
        <v>-80</v>
      </c>
      <c r="AC78" s="90" t="str">
        <f>IF(AB78&gt;=基本資料!$B$27,"A",IF(AND(AB78&gt;=基本資料!$B$28,AB78&lt;基本資料!$C$28),"B",IF(AND(AB78&gt;=基本資料!$B$29,AB78&lt;基本資料!$C$29),"C",IF(AND(AB78&gt;=基本資料!$B$30,AB78&lt;基本資料!$C$30),"D",IF(AND(AB78&gt;=基本資料!$B$31,AB78&lt;基本資料!$C$31),"E","F")))))</f>
        <v>F</v>
      </c>
      <c r="AD78" s="101"/>
    </row>
    <row r="79" spans="1:30" x14ac:dyDescent="0.25">
      <c r="A79" s="202"/>
      <c r="B79" s="202"/>
      <c r="C79" s="210"/>
      <c r="D79" s="65" t="s">
        <v>744</v>
      </c>
      <c r="E79" s="212"/>
      <c r="F79" s="212"/>
      <c r="G79" s="209"/>
      <c r="H79" s="209"/>
      <c r="I79" s="172"/>
      <c r="J79" s="41" t="s">
        <v>427</v>
      </c>
      <c r="K79" s="41">
        <v>2</v>
      </c>
      <c r="L79" s="39"/>
      <c r="M79" s="10">
        <f>N79*基本資料!$I$21+O79*基本資料!$I$22+P79*基本資料!$I$23+Q79*基本資料!$I$24+R79*基本資料!$I$25+S79*基本資料!$I$26</f>
        <v>4760</v>
      </c>
      <c r="N79" s="33">
        <v>4358</v>
      </c>
      <c r="O79" s="33">
        <v>91</v>
      </c>
      <c r="P79" s="33">
        <v>37</v>
      </c>
      <c r="Q79" s="33">
        <v>0</v>
      </c>
      <c r="R79" s="33">
        <v>63</v>
      </c>
      <c r="S79" s="33">
        <v>35</v>
      </c>
      <c r="T79" s="13">
        <v>562</v>
      </c>
      <c r="U79" s="39" t="s">
        <v>56</v>
      </c>
      <c r="V79" s="90"/>
      <c r="W79" s="42"/>
      <c r="X79" s="41">
        <f t="shared" si="13"/>
        <v>4000</v>
      </c>
      <c r="Y79" s="51">
        <f t="shared" si="12"/>
        <v>0.14050000000000001</v>
      </c>
      <c r="Z79" s="90" t="str">
        <f>IF(AND(Y79&gt;基本資料!$B$13,Y79&lt;=基本資料!$C$13),"A",IF(AND(Y79&gt;基本資料!$B$14,Y79&lt;=基本資料!$C$14),"B",IF(AND(Y79&gt;基本資料!$B$15,Y79&lt;=基本資料!$C$15),"C",IF(AND(Y79&gt;基本資料!$B$16,Y79&lt;=基本資料!$C$16),"D",IF(AND(Y79&gt;基本資料!$B$17,Y79&lt;=基本資料!$C$17),"E","F")))))</f>
        <v>A</v>
      </c>
      <c r="AA79" s="100">
        <v>80</v>
      </c>
      <c r="AB79">
        <f t="shared" si="11"/>
        <v>-80</v>
      </c>
      <c r="AC79" s="90" t="str">
        <f>IF(AB79&gt;=基本資料!$B$27,"A",IF(AND(AB79&gt;=基本資料!$B$28,AB79&lt;基本資料!$C$28),"B",IF(AND(AB79&gt;=基本資料!$B$29,AB79&lt;基本資料!$C$29),"C",IF(AND(AB79&gt;=基本資料!$B$30,AB79&lt;基本資料!$C$30),"D",IF(AND(AB79&gt;=基本資料!$B$31,AB79&lt;基本資料!$C$31),"E","F")))))</f>
        <v>F</v>
      </c>
      <c r="AD79" s="101"/>
    </row>
    <row r="80" spans="1:30" x14ac:dyDescent="0.25">
      <c r="A80" s="189" t="s">
        <v>525</v>
      </c>
      <c r="B80" s="189" t="s">
        <v>526</v>
      </c>
      <c r="C80" s="130" t="s">
        <v>745</v>
      </c>
      <c r="D80" s="61" t="s">
        <v>568</v>
      </c>
      <c r="E80" s="204">
        <v>120.60617895</v>
      </c>
      <c r="F80" s="204">
        <v>24.093843970000002</v>
      </c>
      <c r="G80" s="207" t="s">
        <v>569</v>
      </c>
      <c r="H80" s="206" t="s">
        <v>1033</v>
      </c>
      <c r="I80" s="173">
        <v>1.7</v>
      </c>
      <c r="J80" s="44" t="s">
        <v>426</v>
      </c>
      <c r="K80" s="44">
        <v>2</v>
      </c>
      <c r="L80" s="39"/>
      <c r="M80" s="10">
        <f>N80*基本資料!$I$21+O80*基本資料!$I$22+P80*基本資料!$I$23+Q80*基本資料!$I$24+R80*基本資料!$I$25+S80*基本資料!$I$26</f>
        <v>21681.3</v>
      </c>
      <c r="N80" s="33">
        <v>20196</v>
      </c>
      <c r="O80" s="33">
        <v>62</v>
      </c>
      <c r="P80" s="33">
        <v>271</v>
      </c>
      <c r="Q80" s="33">
        <v>5</v>
      </c>
      <c r="R80" s="33">
        <v>243</v>
      </c>
      <c r="S80" s="33">
        <v>403</v>
      </c>
      <c r="T80" s="13">
        <v>2173.8000000000002</v>
      </c>
      <c r="U80" s="39" t="s">
        <v>78</v>
      </c>
      <c r="V80" s="90"/>
      <c r="W80" s="15"/>
      <c r="X80" s="39">
        <f>2000*K80</f>
        <v>4000</v>
      </c>
      <c r="Y80" s="11">
        <f>T80/X80</f>
        <v>0.5434500000000001</v>
      </c>
      <c r="Z80" s="90" t="str">
        <f>IF(AND(Y80&gt;基本資料!$B$13,Y80&lt;=基本資料!$C$13),"A",IF(AND(Y80&gt;基本資料!$B$14,Y80&lt;=基本資料!$C$14),"B",IF(AND(Y80&gt;基本資料!$B$15,Y80&lt;=基本資料!$C$15),"C",IF(AND(Y80&gt;基本資料!$B$16,Y80&lt;=基本資料!$C$16),"D",IF(AND(Y80&gt;基本資料!$B$17,Y80&lt;=基本資料!$C$17),"E","F")))))</f>
        <v>B</v>
      </c>
      <c r="AA80" s="100">
        <v>80</v>
      </c>
      <c r="AB80">
        <f t="shared" si="11"/>
        <v>-80</v>
      </c>
      <c r="AC80" s="90" t="str">
        <f>IF(AB80&gt;=基本資料!$B$27,"A",IF(AND(AB80&gt;=基本資料!$B$28,AB80&lt;基本資料!$C$28),"B",IF(AND(AB80&gt;=基本資料!$B$29,AB80&lt;基本資料!$C$29),"C",IF(AND(AB80&gt;=基本資料!$B$30,AB80&lt;基本資料!$C$30),"D",IF(AND(AB80&gt;=基本資料!$B$31,AB80&lt;基本資料!$C$31),"E","F")))))</f>
        <v>F</v>
      </c>
      <c r="AD80" s="101"/>
    </row>
    <row r="81" spans="1:30" x14ac:dyDescent="0.25">
      <c r="A81" s="190"/>
      <c r="B81" s="190"/>
      <c r="C81" s="130"/>
      <c r="D81" s="61" t="s">
        <v>484</v>
      </c>
      <c r="E81" s="205"/>
      <c r="F81" s="205"/>
      <c r="G81" s="206"/>
      <c r="H81" s="206"/>
      <c r="I81" s="173"/>
      <c r="J81" s="44" t="s">
        <v>427</v>
      </c>
      <c r="K81" s="44">
        <v>2</v>
      </c>
      <c r="L81" s="39"/>
      <c r="M81" s="10">
        <f>N81*基本資料!$I$21+O81*基本資料!$I$22+P81*基本資料!$I$23+Q81*基本資料!$I$24+R81*基本資料!$I$25+S81*基本資料!$I$26</f>
        <v>22014</v>
      </c>
      <c r="N81" s="33">
        <v>20835</v>
      </c>
      <c r="O81" s="33">
        <v>60</v>
      </c>
      <c r="P81" s="33">
        <v>328</v>
      </c>
      <c r="Q81" s="33">
        <v>9</v>
      </c>
      <c r="R81" s="33">
        <v>113</v>
      </c>
      <c r="S81" s="33">
        <v>385</v>
      </c>
      <c r="T81" s="13">
        <v>1879.1</v>
      </c>
      <c r="U81" s="39" t="s">
        <v>56</v>
      </c>
      <c r="V81" s="90"/>
      <c r="W81" s="39"/>
      <c r="X81" s="39">
        <f t="shared" ref="X81:X139" si="14">2000*K81</f>
        <v>4000</v>
      </c>
      <c r="Y81" s="11">
        <f t="shared" ref="Y81:Y141" si="15">T81/X81</f>
        <v>0.469775</v>
      </c>
      <c r="Z81" s="90" t="str">
        <f>IF(AND(Y81&gt;基本資料!$B$13,Y81&lt;=基本資料!$C$13),"A",IF(AND(Y81&gt;基本資料!$B$14,Y81&lt;=基本資料!$C$14),"B",IF(AND(Y81&gt;基本資料!$B$15,Y81&lt;=基本資料!$C$15),"C",IF(AND(Y81&gt;基本資料!$B$16,Y81&lt;=基本資料!$C$16),"D",IF(AND(Y81&gt;基本資料!$B$17,Y81&lt;=基本資料!$C$17),"E","F")))))</f>
        <v>B</v>
      </c>
      <c r="AA81" s="100">
        <v>80</v>
      </c>
      <c r="AB81">
        <f t="shared" si="11"/>
        <v>-80</v>
      </c>
      <c r="AC81" s="90" t="str">
        <f>IF(AB81&gt;=基本資料!$B$27,"A",IF(AND(AB81&gt;=基本資料!$B$28,AB81&lt;基本資料!$C$28),"B",IF(AND(AB81&gt;=基本資料!$B$29,AB81&lt;基本資料!$C$29),"C",IF(AND(AB81&gt;=基本資料!$B$30,AB81&lt;基本資料!$C$30),"D",IF(AND(AB81&gt;=基本資料!$B$31,AB81&lt;基本資料!$C$31),"E","F")))))</f>
        <v>F</v>
      </c>
      <c r="AD81" s="101"/>
    </row>
    <row r="82" spans="1:30" x14ac:dyDescent="0.25">
      <c r="A82" s="189" t="s">
        <v>525</v>
      </c>
      <c r="B82" s="189" t="s">
        <v>526</v>
      </c>
      <c r="C82" s="130" t="s">
        <v>746</v>
      </c>
      <c r="D82" s="61" t="s">
        <v>568</v>
      </c>
      <c r="E82" s="204">
        <v>120.60617895</v>
      </c>
      <c r="F82" s="204">
        <v>24.093843970000002</v>
      </c>
      <c r="G82" s="203" t="s">
        <v>569</v>
      </c>
      <c r="H82" s="203" t="s">
        <v>570</v>
      </c>
      <c r="I82" s="173">
        <v>1.7</v>
      </c>
      <c r="J82" s="44" t="s">
        <v>426</v>
      </c>
      <c r="K82" s="44">
        <v>2</v>
      </c>
      <c r="L82" s="39"/>
      <c r="M82" s="10">
        <f>N82*基本資料!$I$21+O82*基本資料!$I$22+P82*基本資料!$I$23+Q82*基本資料!$I$24+R82*基本資料!$I$25+S82*基本資料!$I$26</f>
        <v>29893.5</v>
      </c>
      <c r="N82" s="33">
        <v>26712</v>
      </c>
      <c r="O82" s="33">
        <v>479</v>
      </c>
      <c r="P82" s="33">
        <v>718</v>
      </c>
      <c r="Q82" s="33">
        <v>25</v>
      </c>
      <c r="R82" s="33">
        <v>435</v>
      </c>
      <c r="S82" s="33">
        <v>10</v>
      </c>
      <c r="T82" s="13">
        <v>2338.5</v>
      </c>
      <c r="U82" s="39" t="s">
        <v>267</v>
      </c>
      <c r="V82" s="90"/>
      <c r="W82" s="15" t="s">
        <v>748</v>
      </c>
      <c r="X82" s="39">
        <f>1700*K82</f>
        <v>3400</v>
      </c>
      <c r="Y82" s="11">
        <f t="shared" si="15"/>
        <v>0.68779411764705878</v>
      </c>
      <c r="Z82" s="39"/>
      <c r="AC82" s="90"/>
      <c r="AD82" s="101"/>
    </row>
    <row r="83" spans="1:30" x14ac:dyDescent="0.25">
      <c r="A83" s="190"/>
      <c r="B83" s="190"/>
      <c r="C83" s="130"/>
      <c r="D83" s="61" t="s">
        <v>749</v>
      </c>
      <c r="E83" s="205"/>
      <c r="F83" s="205"/>
      <c r="G83" s="203"/>
      <c r="H83" s="203"/>
      <c r="I83" s="173"/>
      <c r="J83" s="44" t="s">
        <v>427</v>
      </c>
      <c r="K83" s="44">
        <v>1</v>
      </c>
      <c r="L83" s="39"/>
      <c r="M83" s="10">
        <f>N83*基本資料!$I$21+O83*基本資料!$I$22+P83*基本資料!$I$23+Q83*基本資料!$I$24+R83*基本資料!$I$25+S83*基本資料!$I$26</f>
        <v>3733.5</v>
      </c>
      <c r="N83" s="33">
        <v>2577</v>
      </c>
      <c r="O83" s="33">
        <v>11</v>
      </c>
      <c r="P83" s="33">
        <v>308</v>
      </c>
      <c r="Q83" s="33">
        <v>1</v>
      </c>
      <c r="R83" s="33">
        <v>225</v>
      </c>
      <c r="S83" s="33">
        <v>0</v>
      </c>
      <c r="T83" s="13">
        <v>366.5</v>
      </c>
      <c r="U83" s="39" t="s">
        <v>56</v>
      </c>
      <c r="V83" s="90"/>
      <c r="W83" s="15" t="s">
        <v>748</v>
      </c>
      <c r="X83" s="39">
        <f t="shared" ref="X83:X84" si="16">1700*K83</f>
        <v>1700</v>
      </c>
      <c r="Y83" s="11">
        <f t="shared" si="15"/>
        <v>0.21558823529411764</v>
      </c>
      <c r="Z83" s="39"/>
      <c r="AC83" s="90"/>
      <c r="AD83" s="101"/>
    </row>
    <row r="84" spans="1:30" ht="33" x14ac:dyDescent="0.25">
      <c r="A84" s="66" t="s">
        <v>525</v>
      </c>
      <c r="B84" s="66" t="s">
        <v>526</v>
      </c>
      <c r="C84" s="67" t="s">
        <v>750</v>
      </c>
      <c r="D84" s="61" t="s">
        <v>751</v>
      </c>
      <c r="E84" s="68">
        <v>120.60617895</v>
      </c>
      <c r="F84" s="68">
        <v>24.093843970000002</v>
      </c>
      <c r="G84" s="69" t="s">
        <v>569</v>
      </c>
      <c r="H84" s="69" t="s">
        <v>570</v>
      </c>
      <c r="I84" s="45">
        <v>1.7</v>
      </c>
      <c r="J84" s="44" t="s">
        <v>427</v>
      </c>
      <c r="K84" s="44">
        <v>1</v>
      </c>
      <c r="L84" s="39"/>
      <c r="M84" s="10">
        <f>N84*基本資料!$I$21+O84*基本資料!$I$22+P84*基本資料!$I$23+Q84*基本資料!$I$24+R84*基本資料!$I$25+S84*基本資料!$I$26</f>
        <v>5999.5</v>
      </c>
      <c r="N84" s="33">
        <v>5305</v>
      </c>
      <c r="O84" s="33">
        <v>46</v>
      </c>
      <c r="P84" s="33">
        <v>279</v>
      </c>
      <c r="Q84" s="33">
        <v>5</v>
      </c>
      <c r="R84" s="33">
        <v>64</v>
      </c>
      <c r="S84" s="33">
        <v>0</v>
      </c>
      <c r="T84" s="13">
        <v>594</v>
      </c>
      <c r="U84" s="39" t="s">
        <v>56</v>
      </c>
      <c r="V84" s="90"/>
      <c r="W84" s="15" t="s">
        <v>752</v>
      </c>
      <c r="X84" s="39">
        <f t="shared" si="16"/>
        <v>1700</v>
      </c>
      <c r="Y84" s="11">
        <f t="shared" si="15"/>
        <v>0.34941176470588237</v>
      </c>
      <c r="Z84" s="39"/>
      <c r="AC84" s="90"/>
      <c r="AD84" s="101"/>
    </row>
    <row r="85" spans="1:30" x14ac:dyDescent="0.25">
      <c r="A85" s="189" t="s">
        <v>525</v>
      </c>
      <c r="B85" s="189" t="s">
        <v>526</v>
      </c>
      <c r="C85" s="130" t="s">
        <v>527</v>
      </c>
      <c r="D85" s="61" t="s">
        <v>528</v>
      </c>
      <c r="E85" s="204">
        <v>120.61331457999999</v>
      </c>
      <c r="F85" s="204">
        <v>24.103083080000001</v>
      </c>
      <c r="G85" s="203" t="s">
        <v>529</v>
      </c>
      <c r="H85" s="203" t="s">
        <v>530</v>
      </c>
      <c r="I85" s="173">
        <v>0.9</v>
      </c>
      <c r="J85" s="44" t="s">
        <v>426</v>
      </c>
      <c r="K85" s="44">
        <v>3</v>
      </c>
      <c r="L85" s="39"/>
      <c r="M85" s="10">
        <f>N85*基本資料!$I$21+O85*基本資料!$I$22+P85*基本資料!$I$23+Q85*基本資料!$I$24+R85*基本資料!$I$25+S85*基本資料!$I$26</f>
        <v>41324.800000000003</v>
      </c>
      <c r="N85" s="33">
        <v>37729</v>
      </c>
      <c r="O85" s="33">
        <v>433</v>
      </c>
      <c r="P85" s="33">
        <v>631</v>
      </c>
      <c r="Q85" s="33">
        <v>18</v>
      </c>
      <c r="R85" s="33">
        <v>578</v>
      </c>
      <c r="S85" s="33">
        <v>353</v>
      </c>
      <c r="T85" s="13">
        <v>3926.9</v>
      </c>
      <c r="U85" s="39" t="s">
        <v>78</v>
      </c>
      <c r="V85" s="90"/>
      <c r="W85" s="43"/>
      <c r="X85" s="39">
        <f t="shared" si="14"/>
        <v>6000</v>
      </c>
      <c r="Y85" s="11">
        <f t="shared" si="15"/>
        <v>0.65448333333333331</v>
      </c>
      <c r="Z85" s="90" t="str">
        <f>IF(AND(Y85&gt;基本資料!$B$13,Y85&lt;=基本資料!$C$13),"A",IF(AND(Y85&gt;基本資料!$B$14,Y85&lt;=基本資料!$C$14),"B",IF(AND(Y85&gt;基本資料!$B$15,Y85&lt;=基本資料!$C$15),"C",IF(AND(Y85&gt;基本資料!$B$16,Y85&lt;=基本資料!$C$16),"D",IF(AND(Y85&gt;基本資料!$B$17,Y85&lt;=基本資料!$C$17),"E","F")))))</f>
        <v>C</v>
      </c>
      <c r="AA85" s="100">
        <v>80</v>
      </c>
      <c r="AB85">
        <f t="shared" si="11"/>
        <v>-80</v>
      </c>
      <c r="AC85" s="90" t="str">
        <f>IF(AB85&gt;=基本資料!$B$27,"A",IF(AND(AB85&gt;=基本資料!$B$28,AB85&lt;基本資料!$C$28),"B",IF(AND(AB85&gt;=基本資料!$B$29,AB85&lt;基本資料!$C$29),"C",IF(AND(AB85&gt;=基本資料!$B$30,AB85&lt;基本資料!$C$30),"D",IF(AND(AB85&gt;=基本資料!$B$31,AB85&lt;基本資料!$C$31),"E","F")))))</f>
        <v>F</v>
      </c>
      <c r="AD85" s="101"/>
    </row>
    <row r="86" spans="1:30" x14ac:dyDescent="0.25">
      <c r="A86" s="190"/>
      <c r="B86" s="190"/>
      <c r="C86" s="130"/>
      <c r="D86" s="61" t="s">
        <v>531</v>
      </c>
      <c r="E86" s="205"/>
      <c r="F86" s="205"/>
      <c r="G86" s="203"/>
      <c r="H86" s="203"/>
      <c r="I86" s="173"/>
      <c r="J86" s="44" t="s">
        <v>427</v>
      </c>
      <c r="K86" s="44">
        <v>3</v>
      </c>
      <c r="L86" s="39"/>
      <c r="M86" s="10">
        <f>N86*基本資料!$I$21+O86*基本資料!$I$22+P86*基本資料!$I$23+Q86*基本資料!$I$24+R86*基本資料!$I$25+S86*基本資料!$I$26</f>
        <v>43836.1</v>
      </c>
      <c r="N86" s="33">
        <v>40408</v>
      </c>
      <c r="O86" s="33">
        <v>447</v>
      </c>
      <c r="P86" s="33">
        <v>588</v>
      </c>
      <c r="Q86" s="33">
        <v>35</v>
      </c>
      <c r="R86" s="33">
        <v>524</v>
      </c>
      <c r="S86" s="33">
        <v>331</v>
      </c>
      <c r="T86" s="13">
        <v>3507.5</v>
      </c>
      <c r="U86" s="39" t="s">
        <v>56</v>
      </c>
      <c r="V86" s="90"/>
      <c r="W86" s="43"/>
      <c r="X86" s="39">
        <f t="shared" si="14"/>
        <v>6000</v>
      </c>
      <c r="Y86" s="11">
        <f t="shared" si="15"/>
        <v>0.58458333333333334</v>
      </c>
      <c r="Z86" s="90" t="str">
        <f>IF(AND(Y86&gt;基本資料!$B$13,Y86&lt;=基本資料!$C$13),"A",IF(AND(Y86&gt;基本資料!$B$14,Y86&lt;=基本資料!$C$14),"B",IF(AND(Y86&gt;基本資料!$B$15,Y86&lt;=基本資料!$C$15),"C",IF(AND(Y86&gt;基本資料!$B$16,Y86&lt;=基本資料!$C$16),"D",IF(AND(Y86&gt;基本資料!$B$17,Y86&lt;=基本資料!$C$17),"E","F")))))</f>
        <v>B</v>
      </c>
      <c r="AA86" s="100">
        <v>80</v>
      </c>
      <c r="AB86">
        <f t="shared" si="11"/>
        <v>-80</v>
      </c>
      <c r="AC86" s="90" t="str">
        <f>IF(AB86&gt;=基本資料!$B$27,"A",IF(AND(AB86&gt;=基本資料!$B$28,AB86&lt;基本資料!$C$28),"B",IF(AND(AB86&gt;=基本資料!$B$29,AB86&lt;基本資料!$C$29),"C",IF(AND(AB86&gt;=基本資料!$B$30,AB86&lt;基本資料!$C$30),"D",IF(AND(AB86&gt;=基本資料!$B$31,AB86&lt;基本資料!$C$31),"E","F")))))</f>
        <v>F</v>
      </c>
      <c r="AD86" s="101"/>
    </row>
    <row r="87" spans="1:30" x14ac:dyDescent="0.25">
      <c r="A87" s="189" t="s">
        <v>525</v>
      </c>
      <c r="B87" s="189" t="s">
        <v>526</v>
      </c>
      <c r="C87" s="130" t="s">
        <v>753</v>
      </c>
      <c r="D87" s="61" t="s">
        <v>528</v>
      </c>
      <c r="E87" s="204">
        <v>120.61331457999999</v>
      </c>
      <c r="F87" s="204">
        <v>24.103083080000001</v>
      </c>
      <c r="G87" s="203" t="s">
        <v>529</v>
      </c>
      <c r="H87" s="203" t="s">
        <v>530</v>
      </c>
      <c r="I87" s="173">
        <v>0.9</v>
      </c>
      <c r="J87" s="44" t="s">
        <v>426</v>
      </c>
      <c r="K87" s="44">
        <v>1</v>
      </c>
      <c r="L87" s="39"/>
      <c r="M87" s="10">
        <f>N87*基本資料!$I$21+O87*基本資料!$I$22+P87*基本資料!$I$23+Q87*基本資料!$I$24+R87*基本資料!$I$25+S87*基本資料!$I$26</f>
        <v>6333.8</v>
      </c>
      <c r="N87" s="33">
        <v>5201</v>
      </c>
      <c r="O87" s="33">
        <v>63</v>
      </c>
      <c r="P87" s="33">
        <v>361</v>
      </c>
      <c r="Q87" s="33">
        <v>2</v>
      </c>
      <c r="R87" s="33">
        <v>154</v>
      </c>
      <c r="S87" s="33">
        <v>48</v>
      </c>
      <c r="T87" s="39">
        <v>693.6</v>
      </c>
      <c r="U87" s="39" t="s">
        <v>78</v>
      </c>
      <c r="V87" s="90"/>
      <c r="W87" s="43" t="s">
        <v>752</v>
      </c>
      <c r="X87" s="39">
        <f t="shared" ref="X87:X88" si="17">1700*K87</f>
        <v>1700</v>
      </c>
      <c r="Y87" s="11">
        <f t="shared" si="15"/>
        <v>0.40800000000000003</v>
      </c>
      <c r="Z87" s="39"/>
      <c r="AC87" s="90"/>
      <c r="AD87" s="101"/>
    </row>
    <row r="88" spans="1:30" x14ac:dyDescent="0.25">
      <c r="A88" s="190"/>
      <c r="B88" s="190"/>
      <c r="C88" s="130"/>
      <c r="D88" s="61" t="s">
        <v>754</v>
      </c>
      <c r="E88" s="205"/>
      <c r="F88" s="205"/>
      <c r="G88" s="203"/>
      <c r="H88" s="203"/>
      <c r="I88" s="173"/>
      <c r="J88" s="44" t="s">
        <v>427</v>
      </c>
      <c r="K88" s="44">
        <v>1</v>
      </c>
      <c r="L88" s="39"/>
      <c r="M88" s="10">
        <f>N88*基本資料!$I$21+O88*基本資料!$I$22+P88*基本資料!$I$23+Q88*基本資料!$I$24+R88*基本資料!$I$25+S88*基本資料!$I$26</f>
        <v>8651.6</v>
      </c>
      <c r="N88" s="33">
        <v>7577</v>
      </c>
      <c r="O88" s="33">
        <v>50</v>
      </c>
      <c r="P88" s="33">
        <v>324</v>
      </c>
      <c r="Q88" s="33">
        <v>9</v>
      </c>
      <c r="R88" s="33">
        <v>149</v>
      </c>
      <c r="S88" s="33">
        <v>66</v>
      </c>
      <c r="T88" s="13">
        <v>721.1</v>
      </c>
      <c r="U88" s="39" t="s">
        <v>78</v>
      </c>
      <c r="V88" s="90"/>
      <c r="W88" s="43" t="s">
        <v>752</v>
      </c>
      <c r="X88" s="39">
        <f t="shared" si="17"/>
        <v>1700</v>
      </c>
      <c r="Y88" s="11">
        <f t="shared" si="15"/>
        <v>0.42417647058823532</v>
      </c>
      <c r="Z88" s="39"/>
      <c r="AC88" s="90"/>
      <c r="AD88" s="101"/>
    </row>
    <row r="89" spans="1:30" x14ac:dyDescent="0.25">
      <c r="A89" s="189" t="s">
        <v>525</v>
      </c>
      <c r="B89" s="189" t="s">
        <v>526</v>
      </c>
      <c r="C89" s="130" t="s">
        <v>532</v>
      </c>
      <c r="D89" s="61" t="s">
        <v>533</v>
      </c>
      <c r="E89" s="204">
        <v>120.61991605</v>
      </c>
      <c r="F89" s="204">
        <v>24.12192061</v>
      </c>
      <c r="G89" s="203" t="s">
        <v>755</v>
      </c>
      <c r="H89" s="203" t="s">
        <v>756</v>
      </c>
      <c r="I89" s="173">
        <v>2</v>
      </c>
      <c r="J89" s="44" t="s">
        <v>426</v>
      </c>
      <c r="K89" s="44">
        <v>3</v>
      </c>
      <c r="L89" s="39"/>
      <c r="M89" s="10">
        <f>N89*基本資料!$I$21+O89*基本資料!$I$22+P89*基本資料!$I$23+Q89*基本資料!$I$24+R89*基本資料!$I$25+S89*基本資料!$I$26</f>
        <v>42878.1</v>
      </c>
      <c r="N89" s="33">
        <v>37413</v>
      </c>
      <c r="O89" s="33">
        <v>346</v>
      </c>
      <c r="P89" s="33">
        <v>1471</v>
      </c>
      <c r="Q89" s="33">
        <v>28</v>
      </c>
      <c r="R89" s="33">
        <v>807</v>
      </c>
      <c r="S89" s="33">
        <v>391</v>
      </c>
      <c r="T89" s="13">
        <v>4166.5</v>
      </c>
      <c r="U89" s="39" t="s">
        <v>78</v>
      </c>
      <c r="V89" s="90"/>
      <c r="W89" s="43"/>
      <c r="X89" s="39">
        <f t="shared" si="14"/>
        <v>6000</v>
      </c>
      <c r="Y89" s="11">
        <f t="shared" si="15"/>
        <v>0.69441666666666668</v>
      </c>
      <c r="Z89" s="90" t="str">
        <f>IF(AND(Y89&gt;基本資料!$B$13,Y89&lt;=基本資料!$C$13),"A",IF(AND(Y89&gt;基本資料!$B$14,Y89&lt;=基本資料!$C$14),"B",IF(AND(Y89&gt;基本資料!$B$15,Y89&lt;=基本資料!$C$15),"C",IF(AND(Y89&gt;基本資料!$B$16,Y89&lt;=基本資料!$C$16),"D",IF(AND(Y89&gt;基本資料!$B$17,Y89&lt;=基本資料!$C$17),"E","F")))))</f>
        <v>C</v>
      </c>
      <c r="AA89" s="100">
        <v>80</v>
      </c>
      <c r="AB89">
        <f t="shared" si="11"/>
        <v>-80</v>
      </c>
      <c r="AC89" s="90" t="str">
        <f>IF(AB89&gt;=基本資料!$B$27,"A",IF(AND(AB89&gt;=基本資料!$B$28,AB89&lt;基本資料!$C$28),"B",IF(AND(AB89&gt;=基本資料!$B$29,AB89&lt;基本資料!$C$29),"C",IF(AND(AB89&gt;=基本資料!$B$30,AB89&lt;基本資料!$C$30),"D",IF(AND(AB89&gt;=基本資料!$B$31,AB89&lt;基本資料!$C$31),"E","F")))))</f>
        <v>F</v>
      </c>
      <c r="AD89" s="101"/>
    </row>
    <row r="90" spans="1:30" x14ac:dyDescent="0.25">
      <c r="A90" s="190"/>
      <c r="B90" s="190"/>
      <c r="C90" s="130"/>
      <c r="D90" s="61" t="s">
        <v>534</v>
      </c>
      <c r="E90" s="205"/>
      <c r="F90" s="205"/>
      <c r="G90" s="203"/>
      <c r="H90" s="203"/>
      <c r="I90" s="173"/>
      <c r="J90" s="44" t="s">
        <v>427</v>
      </c>
      <c r="K90" s="44">
        <v>3</v>
      </c>
      <c r="L90" s="39"/>
      <c r="M90" s="10">
        <f>N90*基本資料!$I$21+O90*基本資料!$I$22+P90*基本資料!$I$23+Q90*基本資料!$I$24+R90*基本資料!$I$25+S90*基本資料!$I$26</f>
        <v>44272.1</v>
      </c>
      <c r="N90" s="39">
        <v>39962</v>
      </c>
      <c r="O90" s="39">
        <v>354</v>
      </c>
      <c r="P90" s="39">
        <v>959</v>
      </c>
      <c r="Q90" s="39">
        <v>16</v>
      </c>
      <c r="R90" s="39">
        <v>692</v>
      </c>
      <c r="S90" s="39">
        <v>361</v>
      </c>
      <c r="T90" s="39">
        <v>3593.1</v>
      </c>
      <c r="U90" s="39" t="s">
        <v>56</v>
      </c>
      <c r="V90" s="90"/>
      <c r="W90" s="43"/>
      <c r="X90" s="39">
        <f t="shared" si="14"/>
        <v>6000</v>
      </c>
      <c r="Y90" s="11">
        <f t="shared" si="15"/>
        <v>0.59884999999999999</v>
      </c>
      <c r="Z90" s="90" t="str">
        <f>IF(AND(Y90&gt;基本資料!$B$13,Y90&lt;=基本資料!$C$13),"A",IF(AND(Y90&gt;基本資料!$B$14,Y90&lt;=基本資料!$C$14),"B",IF(AND(Y90&gt;基本資料!$B$15,Y90&lt;=基本資料!$C$15),"C",IF(AND(Y90&gt;基本資料!$B$16,Y90&lt;=基本資料!$C$16),"D",IF(AND(Y90&gt;基本資料!$B$17,Y90&lt;=基本資料!$C$17),"E","F")))))</f>
        <v>B</v>
      </c>
      <c r="AA90" s="100">
        <v>80</v>
      </c>
      <c r="AB90">
        <f t="shared" si="11"/>
        <v>-80</v>
      </c>
      <c r="AC90" s="90" t="str">
        <f>IF(AB90&gt;=基本資料!$B$27,"A",IF(AND(AB90&gt;=基本資料!$B$28,AB90&lt;基本資料!$C$28),"B",IF(AND(AB90&gt;=基本資料!$B$29,AB90&lt;基本資料!$C$29),"C",IF(AND(AB90&gt;=基本資料!$B$30,AB90&lt;基本資料!$C$30),"D",IF(AND(AB90&gt;=基本資料!$B$31,AB90&lt;基本資料!$C$31),"E","F")))))</f>
        <v>F</v>
      </c>
      <c r="AD90" s="101"/>
    </row>
    <row r="91" spans="1:30" x14ac:dyDescent="0.25">
      <c r="A91" s="189" t="s">
        <v>525</v>
      </c>
      <c r="B91" s="189" t="s">
        <v>526</v>
      </c>
      <c r="C91" s="130" t="s">
        <v>757</v>
      </c>
      <c r="D91" s="61" t="s">
        <v>533</v>
      </c>
      <c r="E91" s="204">
        <v>120.61991605</v>
      </c>
      <c r="F91" s="204">
        <v>24.12192061</v>
      </c>
      <c r="G91" s="203" t="s">
        <v>758</v>
      </c>
      <c r="H91" s="203" t="s">
        <v>759</v>
      </c>
      <c r="I91" s="173">
        <v>2</v>
      </c>
      <c r="J91" s="44" t="s">
        <v>426</v>
      </c>
      <c r="K91" s="44">
        <v>1</v>
      </c>
      <c r="L91" s="39"/>
      <c r="M91" s="10">
        <f>N91*基本資料!$I$21+O91*基本資料!$I$22+P91*基本資料!$I$23+Q91*基本資料!$I$24+R91*基本資料!$I$25+S91*基本資料!$I$26</f>
        <v>21293.200000000001</v>
      </c>
      <c r="N91" s="39">
        <v>20005</v>
      </c>
      <c r="O91" s="39">
        <v>311</v>
      </c>
      <c r="P91" s="39">
        <v>283</v>
      </c>
      <c r="Q91" s="39">
        <v>5</v>
      </c>
      <c r="R91" s="39">
        <v>98</v>
      </c>
      <c r="S91" s="39">
        <v>147</v>
      </c>
      <c r="T91" s="39">
        <v>1689.5</v>
      </c>
      <c r="U91" s="39" t="s">
        <v>267</v>
      </c>
      <c r="V91" s="90"/>
      <c r="W91" s="43" t="s">
        <v>752</v>
      </c>
      <c r="X91" s="39">
        <f t="shared" ref="X91:X92" si="18">1700*K91</f>
        <v>1700</v>
      </c>
      <c r="Y91" s="11">
        <f t="shared" si="15"/>
        <v>0.99382352941176466</v>
      </c>
      <c r="Z91" s="39"/>
      <c r="AC91" s="90"/>
      <c r="AD91" s="101"/>
    </row>
    <row r="92" spans="1:30" x14ac:dyDescent="0.25">
      <c r="A92" s="190"/>
      <c r="B92" s="190"/>
      <c r="C92" s="130"/>
      <c r="D92" s="61" t="s">
        <v>760</v>
      </c>
      <c r="E92" s="205"/>
      <c r="F92" s="205"/>
      <c r="G92" s="203"/>
      <c r="H92" s="203"/>
      <c r="I92" s="173"/>
      <c r="J92" s="44" t="s">
        <v>427</v>
      </c>
      <c r="K92" s="44">
        <v>1</v>
      </c>
      <c r="L92" s="39"/>
      <c r="M92" s="10">
        <f>N92*基本資料!$I$21+O92*基本資料!$I$22+P92*基本資料!$I$23+Q92*基本資料!$I$24+R92*基本資料!$I$25+S92*基本資料!$I$26</f>
        <v>6318.7</v>
      </c>
      <c r="N92" s="39">
        <v>5863</v>
      </c>
      <c r="O92" s="39">
        <v>210</v>
      </c>
      <c r="P92" s="39">
        <v>59</v>
      </c>
      <c r="Q92" s="39">
        <v>1</v>
      </c>
      <c r="R92" s="39">
        <v>14</v>
      </c>
      <c r="S92" s="39">
        <v>12</v>
      </c>
      <c r="T92" s="39">
        <v>554.5</v>
      </c>
      <c r="U92" s="39" t="s">
        <v>200</v>
      </c>
      <c r="V92" s="90"/>
      <c r="W92" s="43" t="s">
        <v>752</v>
      </c>
      <c r="X92" s="39">
        <f t="shared" si="18"/>
        <v>1700</v>
      </c>
      <c r="Y92" s="11">
        <f t="shared" si="15"/>
        <v>0.32617647058823529</v>
      </c>
      <c r="Z92" s="39"/>
      <c r="AC92" s="90"/>
      <c r="AD92" s="101"/>
    </row>
    <row r="93" spans="1:30" x14ac:dyDescent="0.25">
      <c r="A93" s="189" t="s">
        <v>525</v>
      </c>
      <c r="B93" s="189" t="s">
        <v>761</v>
      </c>
      <c r="C93" s="130" t="s">
        <v>535</v>
      </c>
      <c r="D93" s="61" t="s">
        <v>536</v>
      </c>
      <c r="E93" s="204">
        <v>120.62012402000001</v>
      </c>
      <c r="F93" s="204">
        <v>24.126701499999999</v>
      </c>
      <c r="G93" s="203" t="s">
        <v>762</v>
      </c>
      <c r="H93" s="203" t="s">
        <v>763</v>
      </c>
      <c r="I93" s="158">
        <v>1</v>
      </c>
      <c r="J93" s="44" t="s">
        <v>426</v>
      </c>
      <c r="K93" s="44">
        <v>3</v>
      </c>
      <c r="L93" s="39"/>
      <c r="M93" s="10">
        <f>N93*基本資料!$I$21+O93*基本資料!$I$22+P93*基本資料!$I$23+Q93*基本資料!$I$24+R93*基本資料!$I$25+S93*基本資料!$I$26</f>
        <v>56083.8</v>
      </c>
      <c r="N93" s="39">
        <v>49791</v>
      </c>
      <c r="O93" s="39">
        <v>701</v>
      </c>
      <c r="P93" s="39">
        <v>1255</v>
      </c>
      <c r="Q93" s="39">
        <v>29</v>
      </c>
      <c r="R93" s="39">
        <v>993</v>
      </c>
      <c r="S93" s="39">
        <v>488</v>
      </c>
      <c r="T93" s="39">
        <v>4641.3</v>
      </c>
      <c r="U93" s="39" t="s">
        <v>78</v>
      </c>
      <c r="V93" s="90"/>
      <c r="W93" s="43"/>
      <c r="X93" s="39">
        <f t="shared" si="14"/>
        <v>6000</v>
      </c>
      <c r="Y93" s="11">
        <f t="shared" si="15"/>
        <v>0.77355000000000007</v>
      </c>
      <c r="Z93" s="90" t="str">
        <f>IF(AND(Y93&gt;基本資料!$B$13,Y93&lt;=基本資料!$C$13),"A",IF(AND(Y93&gt;基本資料!$B$14,Y93&lt;=基本資料!$C$14),"B",IF(AND(Y93&gt;基本資料!$B$15,Y93&lt;=基本資料!$C$15),"C",IF(AND(Y93&gt;基本資料!$B$16,Y93&lt;=基本資料!$C$16),"D",IF(AND(Y93&gt;基本資料!$B$17,Y93&lt;=基本資料!$C$17),"E","F")))))</f>
        <v>C</v>
      </c>
      <c r="AA93" s="100">
        <v>80</v>
      </c>
      <c r="AB93">
        <f t="shared" si="11"/>
        <v>-80</v>
      </c>
      <c r="AC93" s="90" t="str">
        <f>IF(AB93&gt;=基本資料!$B$27,"A",IF(AND(AB93&gt;=基本資料!$B$28,AB93&lt;基本資料!$C$28),"B",IF(AND(AB93&gt;=基本資料!$B$29,AB93&lt;基本資料!$C$29),"C",IF(AND(AB93&gt;=基本資料!$B$30,AB93&lt;基本資料!$C$30),"D",IF(AND(AB93&gt;=基本資料!$B$31,AB93&lt;基本資料!$C$31),"E","F")))))</f>
        <v>F</v>
      </c>
      <c r="AD93" s="101"/>
    </row>
    <row r="94" spans="1:30" x14ac:dyDescent="0.25">
      <c r="A94" s="190"/>
      <c r="B94" s="190"/>
      <c r="C94" s="130"/>
      <c r="D94" s="61" t="s">
        <v>537</v>
      </c>
      <c r="E94" s="205"/>
      <c r="F94" s="205"/>
      <c r="G94" s="203"/>
      <c r="H94" s="203"/>
      <c r="I94" s="159"/>
      <c r="J94" s="44" t="s">
        <v>427</v>
      </c>
      <c r="K94" s="44">
        <v>3</v>
      </c>
      <c r="L94" s="39"/>
      <c r="M94" s="10">
        <f>N94*基本資料!$I$21+O94*基本資料!$I$22+P94*基本資料!$I$23+Q94*基本資料!$I$24+R94*基本資料!$I$25+S94*基本資料!$I$26</f>
        <v>54431.8</v>
      </c>
      <c r="N94" s="39">
        <v>49009</v>
      </c>
      <c r="O94" s="39">
        <v>661</v>
      </c>
      <c r="P94" s="39">
        <v>1397</v>
      </c>
      <c r="Q94" s="39">
        <v>9</v>
      </c>
      <c r="R94" s="39">
        <v>692</v>
      </c>
      <c r="S94" s="39">
        <v>388</v>
      </c>
      <c r="T94" s="39">
        <v>4334.3999999999996</v>
      </c>
      <c r="U94" s="39" t="s">
        <v>78</v>
      </c>
      <c r="V94" s="90"/>
      <c r="W94" s="43"/>
      <c r="X94" s="39">
        <f t="shared" si="14"/>
        <v>6000</v>
      </c>
      <c r="Y94" s="11">
        <f t="shared" si="15"/>
        <v>0.72239999999999993</v>
      </c>
      <c r="Z94" s="90" t="str">
        <f>IF(AND(Y94&gt;基本資料!$B$13,Y94&lt;=基本資料!$C$13),"A",IF(AND(Y94&gt;基本資料!$B$14,Y94&lt;=基本資料!$C$14),"B",IF(AND(Y94&gt;基本資料!$B$15,Y94&lt;=基本資料!$C$15),"C",IF(AND(Y94&gt;基本資料!$B$16,Y94&lt;=基本資料!$C$16),"D",IF(AND(Y94&gt;基本資料!$B$17,Y94&lt;=基本資料!$C$17),"E","F")))))</f>
        <v>C</v>
      </c>
      <c r="AA94" s="100">
        <v>80</v>
      </c>
      <c r="AB94">
        <f t="shared" si="11"/>
        <v>-80</v>
      </c>
      <c r="AC94" s="90" t="str">
        <f>IF(AB94&gt;=基本資料!$B$27,"A",IF(AND(AB94&gt;=基本資料!$B$28,AB94&lt;基本資料!$C$28),"B",IF(AND(AB94&gt;=基本資料!$B$29,AB94&lt;基本資料!$C$29),"C",IF(AND(AB94&gt;=基本資料!$B$30,AB94&lt;基本資料!$C$30),"D",IF(AND(AB94&gt;=基本資料!$B$31,AB94&lt;基本資料!$C$31),"E","F")))))</f>
        <v>F</v>
      </c>
      <c r="AD94" s="101"/>
    </row>
    <row r="95" spans="1:30" x14ac:dyDescent="0.25">
      <c r="A95" s="189" t="s">
        <v>525</v>
      </c>
      <c r="B95" s="189" t="s">
        <v>761</v>
      </c>
      <c r="C95" s="130" t="s">
        <v>764</v>
      </c>
      <c r="D95" s="61" t="s">
        <v>536</v>
      </c>
      <c r="E95" s="204">
        <v>120.62012402000001</v>
      </c>
      <c r="F95" s="204">
        <v>24.126701499999999</v>
      </c>
      <c r="G95" s="203" t="s">
        <v>762</v>
      </c>
      <c r="H95" s="203" t="s">
        <v>765</v>
      </c>
      <c r="I95" s="158">
        <v>1</v>
      </c>
      <c r="J95" s="44" t="s">
        <v>426</v>
      </c>
      <c r="K95" s="44">
        <v>1</v>
      </c>
      <c r="L95" s="39"/>
      <c r="M95" s="10">
        <f>N95*基本資料!$I$21+O95*基本資料!$I$22+P95*基本資料!$I$23+Q95*基本資料!$I$24+R95*基本資料!$I$25+S95*基本資料!$I$26</f>
        <v>11907</v>
      </c>
      <c r="N95" s="39">
        <v>10581</v>
      </c>
      <c r="O95" s="39">
        <v>47</v>
      </c>
      <c r="P95" s="39">
        <v>421</v>
      </c>
      <c r="Q95" s="39">
        <v>4</v>
      </c>
      <c r="R95" s="39">
        <v>194</v>
      </c>
      <c r="S95" s="39">
        <v>50</v>
      </c>
      <c r="T95" s="39">
        <v>1138.4000000000001</v>
      </c>
      <c r="U95" s="39" t="s">
        <v>78</v>
      </c>
      <c r="V95" s="90"/>
      <c r="W95" s="43" t="s">
        <v>766</v>
      </c>
      <c r="X95" s="39">
        <f t="shared" ref="X95:X96" si="19">1700*K95</f>
        <v>1700</v>
      </c>
      <c r="Y95" s="11">
        <f t="shared" si="15"/>
        <v>0.66964705882352948</v>
      </c>
      <c r="Z95" s="39"/>
      <c r="AC95" s="90"/>
      <c r="AD95" s="101"/>
    </row>
    <row r="96" spans="1:30" x14ac:dyDescent="0.25">
      <c r="A96" s="190"/>
      <c r="B96" s="190"/>
      <c r="C96" s="130"/>
      <c r="D96" s="61" t="s">
        <v>767</v>
      </c>
      <c r="E96" s="205"/>
      <c r="F96" s="205"/>
      <c r="G96" s="203"/>
      <c r="H96" s="203"/>
      <c r="I96" s="159"/>
      <c r="J96" s="44" t="s">
        <v>427</v>
      </c>
      <c r="K96" s="44">
        <v>1</v>
      </c>
      <c r="L96" s="39"/>
      <c r="M96" s="10">
        <f>N96*基本資料!$I$21+O96*基本資料!$I$22+P96*基本資料!$I$23+Q96*基本資料!$I$24+R96*基本資料!$I$25+S96*基本資料!$I$26</f>
        <v>11385.3</v>
      </c>
      <c r="N96" s="39">
        <v>10197</v>
      </c>
      <c r="O96" s="39">
        <v>49</v>
      </c>
      <c r="P96" s="39">
        <v>278</v>
      </c>
      <c r="Q96" s="39">
        <v>1</v>
      </c>
      <c r="R96" s="39">
        <v>222</v>
      </c>
      <c r="S96" s="39">
        <v>48</v>
      </c>
      <c r="T96" s="39">
        <v>943.2</v>
      </c>
      <c r="U96" s="39" t="s">
        <v>78</v>
      </c>
      <c r="V96" s="90"/>
      <c r="W96" s="43" t="s">
        <v>752</v>
      </c>
      <c r="X96" s="39">
        <f t="shared" si="19"/>
        <v>1700</v>
      </c>
      <c r="Y96" s="11">
        <f t="shared" si="15"/>
        <v>0.55482352941176472</v>
      </c>
      <c r="Z96" s="39"/>
      <c r="AC96" s="90"/>
      <c r="AD96" s="101"/>
    </row>
    <row r="97" spans="1:30" x14ac:dyDescent="0.25">
      <c r="A97" s="189" t="s">
        <v>525</v>
      </c>
      <c r="B97" s="189" t="s">
        <v>526</v>
      </c>
      <c r="C97" s="130" t="s">
        <v>538</v>
      </c>
      <c r="D97" s="61" t="s">
        <v>539</v>
      </c>
      <c r="E97" s="204">
        <v>120.6235209</v>
      </c>
      <c r="F97" s="204">
        <v>24.148695010000001</v>
      </c>
      <c r="G97" s="203" t="s">
        <v>540</v>
      </c>
      <c r="H97" s="203" t="s">
        <v>541</v>
      </c>
      <c r="I97" s="173">
        <v>2</v>
      </c>
      <c r="J97" s="44" t="s">
        <v>426</v>
      </c>
      <c r="K97" s="44">
        <v>3</v>
      </c>
      <c r="L97" s="39"/>
      <c r="M97" s="10">
        <f>N97*基本資料!$I$21+O97*基本資料!$I$22+P97*基本資料!$I$23+Q97*基本資料!$I$24+R97*基本資料!$I$25+S97*基本資料!$I$26</f>
        <v>43938.2</v>
      </c>
      <c r="N97" s="39">
        <v>40202</v>
      </c>
      <c r="O97" s="39">
        <v>507</v>
      </c>
      <c r="P97" s="39">
        <v>629</v>
      </c>
      <c r="Q97" s="39">
        <v>11</v>
      </c>
      <c r="R97" s="39">
        <v>594</v>
      </c>
      <c r="S97" s="39">
        <v>362</v>
      </c>
      <c r="T97" s="39">
        <v>3682.7</v>
      </c>
      <c r="U97" s="39" t="s">
        <v>78</v>
      </c>
      <c r="V97" s="90"/>
      <c r="W97" s="43"/>
      <c r="X97" s="39">
        <f t="shared" si="14"/>
        <v>6000</v>
      </c>
      <c r="Y97" s="11">
        <f t="shared" si="15"/>
        <v>0.61378333333333335</v>
      </c>
      <c r="Z97" s="90" t="str">
        <f>IF(AND(Y97&gt;基本資料!$B$13,Y97&lt;=基本資料!$C$13),"A",IF(AND(Y97&gt;基本資料!$B$14,Y97&lt;=基本資料!$C$14),"B",IF(AND(Y97&gt;基本資料!$B$15,Y97&lt;=基本資料!$C$15),"C",IF(AND(Y97&gt;基本資料!$B$16,Y97&lt;=基本資料!$C$16),"D",IF(AND(Y97&gt;基本資料!$B$17,Y97&lt;=基本資料!$C$17),"E","F")))))</f>
        <v>C</v>
      </c>
      <c r="AA97" s="100">
        <v>80</v>
      </c>
      <c r="AB97">
        <f t="shared" si="11"/>
        <v>-80</v>
      </c>
      <c r="AC97" s="90" t="str">
        <f>IF(AB97&gt;=基本資料!$B$27,"A",IF(AND(AB97&gt;=基本資料!$B$28,AB97&lt;基本資料!$C$28),"B",IF(AND(AB97&gt;=基本資料!$B$29,AB97&lt;基本資料!$C$29),"C",IF(AND(AB97&gt;=基本資料!$B$30,AB97&lt;基本資料!$C$30),"D",IF(AND(AB97&gt;=基本資料!$B$31,AB97&lt;基本資料!$C$31),"E","F")))))</f>
        <v>F</v>
      </c>
      <c r="AD97" s="101"/>
    </row>
    <row r="98" spans="1:30" x14ac:dyDescent="0.25">
      <c r="A98" s="190"/>
      <c r="B98" s="190"/>
      <c r="C98" s="130"/>
      <c r="D98" s="61" t="s">
        <v>542</v>
      </c>
      <c r="E98" s="205"/>
      <c r="F98" s="205"/>
      <c r="G98" s="203"/>
      <c r="H98" s="203"/>
      <c r="I98" s="173"/>
      <c r="J98" s="44" t="s">
        <v>427</v>
      </c>
      <c r="K98" s="44">
        <v>3</v>
      </c>
      <c r="L98" s="39"/>
      <c r="M98" s="10">
        <f>N98*基本資料!$I$21+O98*基本資料!$I$22+P98*基本資料!$I$23+Q98*基本資料!$I$24+R98*基本資料!$I$25+S98*基本資料!$I$26</f>
        <v>41517.5</v>
      </c>
      <c r="N98" s="39">
        <v>38639</v>
      </c>
      <c r="O98" s="39">
        <v>482</v>
      </c>
      <c r="P98" s="39">
        <v>507</v>
      </c>
      <c r="Q98" s="39">
        <v>11</v>
      </c>
      <c r="R98" s="39">
        <v>387</v>
      </c>
      <c r="S98" s="39">
        <v>335</v>
      </c>
      <c r="T98" s="39">
        <v>3401.3</v>
      </c>
      <c r="U98" s="39" t="s">
        <v>56</v>
      </c>
      <c r="V98" s="90"/>
      <c r="W98" s="43"/>
      <c r="X98" s="39">
        <f t="shared" si="14"/>
        <v>6000</v>
      </c>
      <c r="Y98" s="11">
        <f t="shared" si="15"/>
        <v>0.56688333333333341</v>
      </c>
      <c r="Z98" s="90" t="str">
        <f>IF(AND(Y98&gt;基本資料!$B$13,Y98&lt;=基本資料!$C$13),"A",IF(AND(Y98&gt;基本資料!$B$14,Y98&lt;=基本資料!$C$14),"B",IF(AND(Y98&gt;基本資料!$B$15,Y98&lt;=基本資料!$C$15),"C",IF(AND(Y98&gt;基本資料!$B$16,Y98&lt;=基本資料!$C$16),"D",IF(AND(Y98&gt;基本資料!$B$17,Y98&lt;=基本資料!$C$17),"E","F")))))</f>
        <v>B</v>
      </c>
      <c r="AA98" s="100">
        <v>80</v>
      </c>
      <c r="AB98">
        <f t="shared" si="11"/>
        <v>-80</v>
      </c>
      <c r="AC98" s="90" t="str">
        <f>IF(AB98&gt;=基本資料!$B$27,"A",IF(AND(AB98&gt;=基本資料!$B$28,AB98&lt;基本資料!$C$28),"B",IF(AND(AB98&gt;=基本資料!$B$29,AB98&lt;基本資料!$C$29),"C",IF(AND(AB98&gt;=基本資料!$B$30,AB98&lt;基本資料!$C$30),"D",IF(AND(AB98&gt;=基本資料!$B$31,AB98&lt;基本資料!$C$31),"E","F")))))</f>
        <v>F</v>
      </c>
      <c r="AD98" s="101"/>
    </row>
    <row r="99" spans="1:30" x14ac:dyDescent="0.25">
      <c r="A99" s="189" t="s">
        <v>525</v>
      </c>
      <c r="B99" s="189" t="s">
        <v>526</v>
      </c>
      <c r="C99" s="130" t="s">
        <v>768</v>
      </c>
      <c r="D99" s="61" t="s">
        <v>539</v>
      </c>
      <c r="E99" s="204">
        <v>120.6235209</v>
      </c>
      <c r="F99" s="204">
        <v>24.148695010000001</v>
      </c>
      <c r="G99" s="203" t="s">
        <v>540</v>
      </c>
      <c r="H99" s="203" t="s">
        <v>541</v>
      </c>
      <c r="I99" s="173">
        <v>2</v>
      </c>
      <c r="J99" s="44" t="s">
        <v>426</v>
      </c>
      <c r="K99" s="44">
        <v>1</v>
      </c>
      <c r="L99" s="39"/>
      <c r="M99" s="10">
        <f>N99*基本資料!$I$21+O99*基本資料!$I$22+P99*基本資料!$I$23+Q99*基本資料!$I$24+R99*基本資料!$I$25+S99*基本資料!$I$26</f>
        <v>20188.099999999999</v>
      </c>
      <c r="N99" s="39">
        <v>18305</v>
      </c>
      <c r="O99" s="39">
        <v>120</v>
      </c>
      <c r="P99" s="39">
        <v>723</v>
      </c>
      <c r="Q99" s="39">
        <v>1</v>
      </c>
      <c r="R99" s="39">
        <v>174</v>
      </c>
      <c r="S99" s="39">
        <v>156</v>
      </c>
      <c r="T99" s="39">
        <v>1611.9</v>
      </c>
      <c r="U99" s="39" t="s">
        <v>56</v>
      </c>
      <c r="V99" s="90"/>
      <c r="W99" s="43" t="s">
        <v>752</v>
      </c>
      <c r="X99" s="39">
        <f t="shared" ref="X99:X100" si="20">1700*K99</f>
        <v>1700</v>
      </c>
      <c r="Y99" s="11">
        <f t="shared" si="15"/>
        <v>0.9481764705882354</v>
      </c>
      <c r="Z99" s="39"/>
      <c r="AC99" s="90"/>
      <c r="AD99" s="101"/>
    </row>
    <row r="100" spans="1:30" x14ac:dyDescent="0.25">
      <c r="A100" s="190"/>
      <c r="B100" s="190"/>
      <c r="C100" s="130"/>
      <c r="D100" s="61" t="s">
        <v>769</v>
      </c>
      <c r="E100" s="205"/>
      <c r="F100" s="205"/>
      <c r="G100" s="203"/>
      <c r="H100" s="203"/>
      <c r="I100" s="173"/>
      <c r="J100" s="44" t="s">
        <v>427</v>
      </c>
      <c r="K100" s="44">
        <v>1</v>
      </c>
      <c r="L100" s="39"/>
      <c r="M100" s="10">
        <f>N100*基本資料!$I$21+O100*基本資料!$I$22+P100*基本資料!$I$23+Q100*基本資料!$I$24+R100*基本資料!$I$25+S100*基本資料!$I$26</f>
        <v>12270.4</v>
      </c>
      <c r="N100" s="39">
        <v>10981</v>
      </c>
      <c r="O100" s="39">
        <v>72</v>
      </c>
      <c r="P100" s="39">
        <v>502</v>
      </c>
      <c r="Q100" s="39">
        <v>14</v>
      </c>
      <c r="R100" s="39">
        <v>121</v>
      </c>
      <c r="S100" s="39">
        <v>39</v>
      </c>
      <c r="T100" s="39">
        <v>937.3</v>
      </c>
      <c r="U100" s="39" t="s">
        <v>56</v>
      </c>
      <c r="V100" s="90"/>
      <c r="W100" s="43" t="s">
        <v>752</v>
      </c>
      <c r="X100" s="39">
        <f t="shared" si="20"/>
        <v>1700</v>
      </c>
      <c r="Y100" s="11">
        <f t="shared" si="15"/>
        <v>0.5513529411764706</v>
      </c>
      <c r="Z100" s="39"/>
      <c r="AC100" s="90"/>
      <c r="AD100" s="101"/>
    </row>
    <row r="101" spans="1:30" x14ac:dyDescent="0.25">
      <c r="A101" s="189" t="s">
        <v>525</v>
      </c>
      <c r="B101" s="189" t="s">
        <v>526</v>
      </c>
      <c r="C101" s="130" t="s">
        <v>543</v>
      </c>
      <c r="D101" s="61" t="s">
        <v>544</v>
      </c>
      <c r="E101" s="204">
        <v>120.62789263000001</v>
      </c>
      <c r="F101" s="204">
        <v>24.16066837</v>
      </c>
      <c r="G101" s="203" t="s">
        <v>545</v>
      </c>
      <c r="H101" s="203" t="s">
        <v>546</v>
      </c>
      <c r="I101" s="173">
        <v>2</v>
      </c>
      <c r="J101" s="44" t="s">
        <v>426</v>
      </c>
      <c r="K101" s="44">
        <v>3</v>
      </c>
      <c r="L101" s="39"/>
      <c r="M101" s="10">
        <f>N101*基本資料!$I$21+O101*基本資料!$I$22+P101*基本資料!$I$23+Q101*基本資料!$I$24+R101*基本資料!$I$25+S101*基本資料!$I$26</f>
        <v>47321.1</v>
      </c>
      <c r="N101" s="39">
        <v>43005</v>
      </c>
      <c r="O101" s="39">
        <v>367</v>
      </c>
      <c r="P101" s="39">
        <v>976</v>
      </c>
      <c r="Q101" s="39">
        <v>16</v>
      </c>
      <c r="R101" s="39">
        <v>655</v>
      </c>
      <c r="S101" s="39">
        <v>481</v>
      </c>
      <c r="T101" s="39">
        <v>3648</v>
      </c>
      <c r="U101" s="39" t="s">
        <v>56</v>
      </c>
      <c r="V101" s="90"/>
      <c r="W101" s="43"/>
      <c r="X101" s="39">
        <f t="shared" si="14"/>
        <v>6000</v>
      </c>
      <c r="Y101" s="11">
        <f t="shared" si="15"/>
        <v>0.60799999999999998</v>
      </c>
      <c r="Z101" s="90" t="str">
        <f>IF(AND(Y101&gt;基本資料!$B$13,Y101&lt;=基本資料!$C$13),"A",IF(AND(Y101&gt;基本資料!$B$14,Y101&lt;=基本資料!$C$14),"B",IF(AND(Y101&gt;基本資料!$B$15,Y101&lt;=基本資料!$C$15),"C",IF(AND(Y101&gt;基本資料!$B$16,Y101&lt;=基本資料!$C$16),"D",IF(AND(Y101&gt;基本資料!$B$17,Y101&lt;=基本資料!$C$17),"E","F")))))</f>
        <v>C</v>
      </c>
      <c r="AA101" s="100">
        <v>80</v>
      </c>
      <c r="AB101">
        <f t="shared" si="11"/>
        <v>-80</v>
      </c>
      <c r="AC101" s="90" t="str">
        <f>IF(AB101&gt;=基本資料!$B$27,"A",IF(AND(AB101&gt;=基本資料!$B$28,AB101&lt;基本資料!$C$28),"B",IF(AND(AB101&gt;=基本資料!$B$29,AB101&lt;基本資料!$C$29),"C",IF(AND(AB101&gt;=基本資料!$B$30,AB101&lt;基本資料!$C$30),"D",IF(AND(AB101&gt;=基本資料!$B$31,AB101&lt;基本資料!$C$31),"E","F")))))</f>
        <v>F</v>
      </c>
      <c r="AD101" s="101"/>
    </row>
    <row r="102" spans="1:30" x14ac:dyDescent="0.25">
      <c r="A102" s="190"/>
      <c r="B102" s="190"/>
      <c r="C102" s="130"/>
      <c r="D102" s="61" t="s">
        <v>547</v>
      </c>
      <c r="E102" s="205"/>
      <c r="F102" s="205"/>
      <c r="G102" s="203"/>
      <c r="H102" s="203"/>
      <c r="I102" s="173"/>
      <c r="J102" s="44" t="s">
        <v>427</v>
      </c>
      <c r="K102" s="44">
        <v>3</v>
      </c>
      <c r="L102" s="39"/>
      <c r="M102" s="10">
        <f>N102*基本資料!$I$21+O102*基本資料!$I$22+P102*基本資料!$I$23+Q102*基本資料!$I$24+R102*基本資料!$I$25+S102*基本資料!$I$26</f>
        <v>41324.699999999997</v>
      </c>
      <c r="N102" s="39">
        <v>37491</v>
      </c>
      <c r="O102" s="39">
        <v>310</v>
      </c>
      <c r="P102" s="39">
        <v>587</v>
      </c>
      <c r="Q102" s="39">
        <v>10</v>
      </c>
      <c r="R102" s="39">
        <v>738</v>
      </c>
      <c r="S102" s="39">
        <v>407</v>
      </c>
      <c r="T102" s="39">
        <v>3505.8</v>
      </c>
      <c r="U102" s="39" t="s">
        <v>78</v>
      </c>
      <c r="V102" s="90"/>
      <c r="W102" s="43"/>
      <c r="X102" s="39">
        <f t="shared" si="14"/>
        <v>6000</v>
      </c>
      <c r="Y102" s="11">
        <f t="shared" si="15"/>
        <v>0.58430000000000004</v>
      </c>
      <c r="Z102" s="90" t="str">
        <f>IF(AND(Y102&gt;基本資料!$B$13,Y102&lt;=基本資料!$C$13),"A",IF(AND(Y102&gt;基本資料!$B$14,Y102&lt;=基本資料!$C$14),"B",IF(AND(Y102&gt;基本資料!$B$15,Y102&lt;=基本資料!$C$15),"C",IF(AND(Y102&gt;基本資料!$B$16,Y102&lt;=基本資料!$C$16),"D",IF(AND(Y102&gt;基本資料!$B$17,Y102&lt;=基本資料!$C$17),"E","F")))))</f>
        <v>B</v>
      </c>
      <c r="AA102" s="100">
        <v>80</v>
      </c>
      <c r="AB102">
        <f t="shared" si="11"/>
        <v>-80</v>
      </c>
      <c r="AC102" s="90" t="str">
        <f>IF(AB102&gt;=基本資料!$B$27,"A",IF(AND(AB102&gt;=基本資料!$B$28,AB102&lt;基本資料!$C$28),"B",IF(AND(AB102&gt;=基本資料!$B$29,AB102&lt;基本資料!$C$29),"C",IF(AND(AB102&gt;=基本資料!$B$30,AB102&lt;基本資料!$C$30),"D",IF(AND(AB102&gt;=基本資料!$B$31,AB102&lt;基本資料!$C$31),"E","F")))))</f>
        <v>F</v>
      </c>
      <c r="AD102" s="101"/>
    </row>
    <row r="103" spans="1:30" x14ac:dyDescent="0.25">
      <c r="A103" s="189" t="s">
        <v>525</v>
      </c>
      <c r="B103" s="189" t="s">
        <v>526</v>
      </c>
      <c r="C103" s="130" t="s">
        <v>770</v>
      </c>
      <c r="D103" s="61" t="s">
        <v>544</v>
      </c>
      <c r="E103" s="204">
        <v>120.62789263000001</v>
      </c>
      <c r="F103" s="204">
        <v>24.16066837</v>
      </c>
      <c r="G103" s="203" t="s">
        <v>545</v>
      </c>
      <c r="H103" s="203" t="s">
        <v>546</v>
      </c>
      <c r="I103" s="173">
        <v>2</v>
      </c>
      <c r="J103" s="44" t="s">
        <v>426</v>
      </c>
      <c r="K103" s="44">
        <v>1</v>
      </c>
      <c r="L103" s="39"/>
      <c r="M103" s="10">
        <f>N103*基本資料!$I$21+O103*基本資料!$I$22+P103*基本資料!$I$23+Q103*基本資料!$I$24+R103*基本資料!$I$25+S103*基本資料!$I$26</f>
        <v>15626</v>
      </c>
      <c r="N103" s="39">
        <v>15086</v>
      </c>
      <c r="O103" s="39">
        <v>74</v>
      </c>
      <c r="P103" s="39">
        <v>182</v>
      </c>
      <c r="Q103" s="39">
        <v>0</v>
      </c>
      <c r="R103" s="39">
        <v>35</v>
      </c>
      <c r="S103" s="39">
        <v>85</v>
      </c>
      <c r="T103" s="39">
        <v>1467.5</v>
      </c>
      <c r="U103" s="39" t="s">
        <v>78</v>
      </c>
      <c r="V103" s="90"/>
      <c r="W103" s="43" t="s">
        <v>752</v>
      </c>
      <c r="X103" s="39">
        <f t="shared" ref="X103:X104" si="21">1700*K103</f>
        <v>1700</v>
      </c>
      <c r="Y103" s="11">
        <f t="shared" si="15"/>
        <v>0.8632352941176471</v>
      </c>
      <c r="Z103" s="39"/>
      <c r="AC103" s="90"/>
      <c r="AD103" s="101"/>
    </row>
    <row r="104" spans="1:30" x14ac:dyDescent="0.25">
      <c r="A104" s="190"/>
      <c r="B104" s="190"/>
      <c r="C104" s="130"/>
      <c r="D104" s="61" t="s">
        <v>771</v>
      </c>
      <c r="E104" s="205"/>
      <c r="F104" s="205"/>
      <c r="G104" s="203"/>
      <c r="H104" s="203"/>
      <c r="I104" s="173"/>
      <c r="J104" s="44" t="s">
        <v>427</v>
      </c>
      <c r="K104" s="44">
        <v>1</v>
      </c>
      <c r="L104" s="39"/>
      <c r="M104" s="10">
        <f>N104*基本資料!$I$21+O104*基本資料!$I$22+P104*基本資料!$I$23+Q104*基本資料!$I$24+R104*基本資料!$I$25+S104*基本資料!$I$26</f>
        <v>14686.2</v>
      </c>
      <c r="N104" s="39">
        <v>14061</v>
      </c>
      <c r="O104" s="39">
        <v>246</v>
      </c>
      <c r="P104" s="39">
        <v>98</v>
      </c>
      <c r="Q104" s="39">
        <v>0</v>
      </c>
      <c r="R104" s="39">
        <v>28</v>
      </c>
      <c r="S104" s="39">
        <v>42</v>
      </c>
      <c r="T104" s="39">
        <v>1225</v>
      </c>
      <c r="U104" s="39" t="s">
        <v>78</v>
      </c>
      <c r="V104" s="90"/>
      <c r="W104" s="43" t="s">
        <v>752</v>
      </c>
      <c r="X104" s="39">
        <f t="shared" si="21"/>
        <v>1700</v>
      </c>
      <c r="Y104" s="11">
        <f t="shared" si="15"/>
        <v>0.72058823529411764</v>
      </c>
      <c r="Z104" s="39"/>
      <c r="AC104" s="90"/>
      <c r="AD104" s="101"/>
    </row>
    <row r="105" spans="1:30" x14ac:dyDescent="0.25">
      <c r="A105" s="189" t="s">
        <v>525</v>
      </c>
      <c r="B105" s="189" t="s">
        <v>526</v>
      </c>
      <c r="C105" s="130" t="s">
        <v>548</v>
      </c>
      <c r="D105" s="61" t="s">
        <v>549</v>
      </c>
      <c r="E105" s="204">
        <v>120.63309034</v>
      </c>
      <c r="F105" s="204">
        <v>24.17135012</v>
      </c>
      <c r="G105" s="203" t="s">
        <v>550</v>
      </c>
      <c r="H105" s="203" t="s">
        <v>551</v>
      </c>
      <c r="I105" s="173">
        <v>1.4</v>
      </c>
      <c r="J105" s="44" t="s">
        <v>426</v>
      </c>
      <c r="K105" s="44">
        <v>4</v>
      </c>
      <c r="L105" s="39"/>
      <c r="M105" s="10">
        <f>N105*基本資料!$I$21+O105*基本資料!$I$22+P105*基本資料!$I$23+Q105*基本資料!$I$24+R105*基本資料!$I$25+S105*基本資料!$I$26</f>
        <v>55901.599999999999</v>
      </c>
      <c r="N105" s="39">
        <v>51317</v>
      </c>
      <c r="O105" s="39">
        <v>361</v>
      </c>
      <c r="P105" s="39">
        <v>1505</v>
      </c>
      <c r="Q105" s="39">
        <v>24</v>
      </c>
      <c r="R105" s="39">
        <v>458</v>
      </c>
      <c r="S105" s="39">
        <v>566</v>
      </c>
      <c r="T105" s="39">
        <v>4377.8999999999996</v>
      </c>
      <c r="U105" s="39" t="s">
        <v>56</v>
      </c>
      <c r="V105" s="90"/>
      <c r="W105" s="43"/>
      <c r="X105" s="39">
        <f t="shared" si="14"/>
        <v>8000</v>
      </c>
      <c r="Y105" s="11">
        <f t="shared" si="15"/>
        <v>0.54723749999999993</v>
      </c>
      <c r="Z105" s="90" t="str">
        <f>IF(AND(Y105&gt;基本資料!$B$13,Y105&lt;=基本資料!$C$13),"A",IF(AND(Y105&gt;基本資料!$B$14,Y105&lt;=基本資料!$C$14),"B",IF(AND(Y105&gt;基本資料!$B$15,Y105&lt;=基本資料!$C$15),"C",IF(AND(Y105&gt;基本資料!$B$16,Y105&lt;=基本資料!$C$16),"D",IF(AND(Y105&gt;基本資料!$B$17,Y105&lt;=基本資料!$C$17),"E","F")))))</f>
        <v>B</v>
      </c>
      <c r="AA105" s="100">
        <v>80</v>
      </c>
      <c r="AB105">
        <f t="shared" si="11"/>
        <v>-80</v>
      </c>
      <c r="AC105" s="90" t="str">
        <f>IF(AB105&gt;=基本資料!$B$27,"A",IF(AND(AB105&gt;=基本資料!$B$28,AB105&lt;基本資料!$C$28),"B",IF(AND(AB105&gt;=基本資料!$B$29,AB105&lt;基本資料!$C$29),"C",IF(AND(AB105&gt;=基本資料!$B$30,AB105&lt;基本資料!$C$30),"D",IF(AND(AB105&gt;=基本資料!$B$31,AB105&lt;基本資料!$C$31),"E","F")))))</f>
        <v>F</v>
      </c>
      <c r="AD105" s="101"/>
    </row>
    <row r="106" spans="1:30" x14ac:dyDescent="0.25">
      <c r="A106" s="190"/>
      <c r="B106" s="190"/>
      <c r="C106" s="130"/>
      <c r="D106" s="61" t="s">
        <v>552</v>
      </c>
      <c r="E106" s="205"/>
      <c r="F106" s="205"/>
      <c r="G106" s="203"/>
      <c r="H106" s="203"/>
      <c r="I106" s="173"/>
      <c r="J106" s="44" t="s">
        <v>427</v>
      </c>
      <c r="K106" s="44">
        <v>4</v>
      </c>
      <c r="L106" s="39"/>
      <c r="M106" s="10">
        <f>N106*基本資料!$I$21+O106*基本資料!$I$22+P106*基本資料!$I$23+Q106*基本資料!$I$24+R106*基本資料!$I$25+S106*基本資料!$I$26</f>
        <v>51307.9</v>
      </c>
      <c r="N106" s="39">
        <v>47968</v>
      </c>
      <c r="O106" s="39">
        <v>324</v>
      </c>
      <c r="P106" s="39">
        <v>1051</v>
      </c>
      <c r="Q106" s="39">
        <v>12</v>
      </c>
      <c r="R106" s="39">
        <v>312</v>
      </c>
      <c r="S106" s="39">
        <v>509</v>
      </c>
      <c r="T106" s="39">
        <v>4498.8</v>
      </c>
      <c r="U106" s="39" t="s">
        <v>78</v>
      </c>
      <c r="V106" s="90"/>
      <c r="W106" s="43"/>
      <c r="X106" s="39">
        <f t="shared" si="14"/>
        <v>8000</v>
      </c>
      <c r="Y106" s="11">
        <f t="shared" si="15"/>
        <v>0.56235000000000002</v>
      </c>
      <c r="Z106" s="90" t="str">
        <f>IF(AND(Y106&gt;基本資料!$B$13,Y106&lt;=基本資料!$C$13),"A",IF(AND(Y106&gt;基本資料!$B$14,Y106&lt;=基本資料!$C$14),"B",IF(AND(Y106&gt;基本資料!$B$15,Y106&lt;=基本資料!$C$15),"C",IF(AND(Y106&gt;基本資料!$B$16,Y106&lt;=基本資料!$C$16),"D",IF(AND(Y106&gt;基本資料!$B$17,Y106&lt;=基本資料!$C$17),"E","F")))))</f>
        <v>B</v>
      </c>
      <c r="AA106" s="100">
        <v>80</v>
      </c>
      <c r="AB106">
        <f t="shared" si="11"/>
        <v>-80</v>
      </c>
      <c r="AC106" s="90" t="str">
        <f>IF(AB106&gt;=基本資料!$B$27,"A",IF(AND(AB106&gt;=基本資料!$B$28,AB106&lt;基本資料!$C$28),"B",IF(AND(AB106&gt;=基本資料!$B$29,AB106&lt;基本資料!$C$29),"C",IF(AND(AB106&gt;=基本資料!$B$30,AB106&lt;基本資料!$C$30),"D",IF(AND(AB106&gt;=基本資料!$B$31,AB106&lt;基本資料!$C$31),"E","F")))))</f>
        <v>F</v>
      </c>
      <c r="AD106" s="101"/>
    </row>
    <row r="107" spans="1:30" x14ac:dyDescent="0.25">
      <c r="A107" s="189" t="s">
        <v>525</v>
      </c>
      <c r="B107" s="189" t="s">
        <v>526</v>
      </c>
      <c r="C107" s="130" t="s">
        <v>772</v>
      </c>
      <c r="D107" s="61" t="s">
        <v>549</v>
      </c>
      <c r="E107" s="204">
        <v>120.63309034</v>
      </c>
      <c r="F107" s="204">
        <v>24.17135012</v>
      </c>
      <c r="G107" s="203" t="s">
        <v>550</v>
      </c>
      <c r="H107" s="203" t="s">
        <v>551</v>
      </c>
      <c r="I107" s="173">
        <v>1.4</v>
      </c>
      <c r="J107" s="44" t="s">
        <v>426</v>
      </c>
      <c r="K107" s="44">
        <v>2</v>
      </c>
      <c r="L107" s="39"/>
      <c r="M107" s="10">
        <f>N107*基本資料!$I$21+O107*基本資料!$I$22+P107*基本資料!$I$23+Q107*基本資料!$I$24+R107*基本資料!$I$25+S107*基本資料!$I$26</f>
        <v>9224.9</v>
      </c>
      <c r="N107" s="39">
        <v>8702</v>
      </c>
      <c r="O107" s="39">
        <v>69</v>
      </c>
      <c r="P107" s="39">
        <v>206</v>
      </c>
      <c r="Q107" s="39">
        <v>0</v>
      </c>
      <c r="R107" s="39">
        <v>21</v>
      </c>
      <c r="S107" s="39">
        <v>79</v>
      </c>
      <c r="T107" s="39">
        <v>972.9</v>
      </c>
      <c r="U107" s="39" t="s">
        <v>56</v>
      </c>
      <c r="V107" s="90"/>
      <c r="W107" s="43" t="s">
        <v>752</v>
      </c>
      <c r="X107" s="39">
        <f t="shared" ref="X107:X108" si="22">1700*K107</f>
        <v>3400</v>
      </c>
      <c r="Y107" s="11">
        <f t="shared" si="15"/>
        <v>0.28614705882352942</v>
      </c>
      <c r="Z107" s="39"/>
      <c r="AC107" s="90"/>
      <c r="AD107" s="101"/>
    </row>
    <row r="108" spans="1:30" x14ac:dyDescent="0.25">
      <c r="A108" s="190"/>
      <c r="B108" s="190" t="s">
        <v>773</v>
      </c>
      <c r="C108" s="130"/>
      <c r="D108" s="61" t="s">
        <v>774</v>
      </c>
      <c r="E108" s="205"/>
      <c r="F108" s="205"/>
      <c r="G108" s="203"/>
      <c r="H108" s="203"/>
      <c r="I108" s="173"/>
      <c r="J108" s="44" t="s">
        <v>427</v>
      </c>
      <c r="K108" s="44">
        <v>2</v>
      </c>
      <c r="L108" s="39"/>
      <c r="M108" s="10">
        <f>N108*基本資料!$I$21+O108*基本資料!$I$22+P108*基本資料!$I$23+Q108*基本資料!$I$24+R108*基本資料!$I$25+S108*基本資料!$I$26</f>
        <v>11141.1</v>
      </c>
      <c r="N108" s="39">
        <v>10617</v>
      </c>
      <c r="O108" s="39">
        <v>97</v>
      </c>
      <c r="P108" s="39">
        <v>188</v>
      </c>
      <c r="Q108" s="39">
        <v>0</v>
      </c>
      <c r="R108" s="39">
        <v>20</v>
      </c>
      <c r="S108" s="39">
        <v>61</v>
      </c>
      <c r="T108" s="39">
        <v>855.7</v>
      </c>
      <c r="U108" s="39" t="s">
        <v>78</v>
      </c>
      <c r="V108" s="90"/>
      <c r="W108" s="43" t="s">
        <v>752</v>
      </c>
      <c r="X108" s="39">
        <f t="shared" si="22"/>
        <v>3400</v>
      </c>
      <c r="Y108" s="11">
        <f t="shared" si="15"/>
        <v>0.25167647058823533</v>
      </c>
      <c r="Z108" s="91"/>
      <c r="AC108" s="90"/>
      <c r="AD108" s="101"/>
    </row>
    <row r="109" spans="1:30" x14ac:dyDescent="0.25">
      <c r="A109" s="189" t="s">
        <v>525</v>
      </c>
      <c r="B109" s="189" t="s">
        <v>526</v>
      </c>
      <c r="C109" s="130" t="s">
        <v>553</v>
      </c>
      <c r="D109" s="61" t="s">
        <v>554</v>
      </c>
      <c r="E109" s="204">
        <v>120.64550616</v>
      </c>
      <c r="F109" s="204">
        <v>24.195091359999999</v>
      </c>
      <c r="G109" s="203" t="s">
        <v>555</v>
      </c>
      <c r="H109" s="203" t="s">
        <v>556</v>
      </c>
      <c r="I109" s="173">
        <v>2.1</v>
      </c>
      <c r="J109" s="44" t="s">
        <v>426</v>
      </c>
      <c r="K109" s="44">
        <v>3</v>
      </c>
      <c r="L109" s="39"/>
      <c r="M109" s="10">
        <f>N109*基本資料!$I$21+O109*基本資料!$I$22+P109*基本資料!$I$23+Q109*基本資料!$I$24+R109*基本資料!$I$25+S109*基本資料!$I$26</f>
        <v>44438.5</v>
      </c>
      <c r="N109" s="39">
        <v>42037</v>
      </c>
      <c r="O109" s="39">
        <v>263</v>
      </c>
      <c r="P109" s="39">
        <v>546</v>
      </c>
      <c r="Q109" s="39">
        <v>4</v>
      </c>
      <c r="R109" s="39">
        <v>296</v>
      </c>
      <c r="S109" s="39">
        <v>480</v>
      </c>
      <c r="T109" s="39">
        <v>3886.2</v>
      </c>
      <c r="U109" s="39" t="s">
        <v>56</v>
      </c>
      <c r="V109" s="90"/>
      <c r="W109" s="43"/>
      <c r="X109" s="39">
        <f t="shared" si="14"/>
        <v>6000</v>
      </c>
      <c r="Y109" s="11">
        <f t="shared" si="15"/>
        <v>0.64769999999999994</v>
      </c>
      <c r="Z109" s="90" t="str">
        <f>IF(AND(Y109&gt;基本資料!$B$13,Y109&lt;=基本資料!$C$13),"A",IF(AND(Y109&gt;基本資料!$B$14,Y109&lt;=基本資料!$C$14),"B",IF(AND(Y109&gt;基本資料!$B$15,Y109&lt;=基本資料!$C$15),"C",IF(AND(Y109&gt;基本資料!$B$16,Y109&lt;=基本資料!$C$16),"D",IF(AND(Y109&gt;基本資料!$B$17,Y109&lt;=基本資料!$C$17),"E","F")))))</f>
        <v>C</v>
      </c>
      <c r="AA109" s="100">
        <v>80</v>
      </c>
      <c r="AB109">
        <f t="shared" si="11"/>
        <v>-80</v>
      </c>
      <c r="AC109" s="90" t="str">
        <f>IF(AB109&gt;=基本資料!$B$27,"A",IF(AND(AB109&gt;=基本資料!$B$28,AB109&lt;基本資料!$C$28),"B",IF(AND(AB109&gt;=基本資料!$B$29,AB109&lt;基本資料!$C$29),"C",IF(AND(AB109&gt;=基本資料!$B$30,AB109&lt;基本資料!$C$30),"D",IF(AND(AB109&gt;=基本資料!$B$31,AB109&lt;基本資料!$C$31),"E","F")))))</f>
        <v>F</v>
      </c>
      <c r="AD109" s="101"/>
    </row>
    <row r="110" spans="1:30" x14ac:dyDescent="0.25">
      <c r="A110" s="190"/>
      <c r="B110" s="190"/>
      <c r="C110" s="130"/>
      <c r="D110" s="61" t="s">
        <v>557</v>
      </c>
      <c r="E110" s="205"/>
      <c r="F110" s="205"/>
      <c r="G110" s="203"/>
      <c r="H110" s="203"/>
      <c r="I110" s="173"/>
      <c r="J110" s="44" t="s">
        <v>427</v>
      </c>
      <c r="K110" s="44">
        <v>3</v>
      </c>
      <c r="L110" s="39"/>
      <c r="M110" s="10">
        <f>N110*基本資料!$I$21+O110*基本資料!$I$22+P110*基本資料!$I$23+Q110*基本資料!$I$24+R110*基本資料!$I$25+S110*基本資料!$I$26</f>
        <v>41734.1</v>
      </c>
      <c r="N110" s="39">
        <v>39218</v>
      </c>
      <c r="O110" s="39">
        <v>265</v>
      </c>
      <c r="P110" s="39">
        <v>660</v>
      </c>
      <c r="Q110" s="39">
        <v>7</v>
      </c>
      <c r="R110" s="39">
        <v>280</v>
      </c>
      <c r="S110" s="39">
        <v>446</v>
      </c>
      <c r="T110" s="39">
        <v>4192.5</v>
      </c>
      <c r="U110" s="39" t="s">
        <v>78</v>
      </c>
      <c r="V110" s="90"/>
      <c r="W110" s="43"/>
      <c r="X110" s="39">
        <f t="shared" si="14"/>
        <v>6000</v>
      </c>
      <c r="Y110" s="11">
        <f t="shared" si="15"/>
        <v>0.69874999999999998</v>
      </c>
      <c r="Z110" s="90" t="str">
        <f>IF(AND(Y110&gt;基本資料!$B$13,Y110&lt;=基本資料!$C$13),"A",IF(AND(Y110&gt;基本資料!$B$14,Y110&lt;=基本資料!$C$14),"B",IF(AND(Y110&gt;基本資料!$B$15,Y110&lt;=基本資料!$C$15),"C",IF(AND(Y110&gt;基本資料!$B$16,Y110&lt;=基本資料!$C$16),"D",IF(AND(Y110&gt;基本資料!$B$17,Y110&lt;=基本資料!$C$17),"E","F")))))</f>
        <v>C</v>
      </c>
      <c r="AA110" s="100">
        <v>80</v>
      </c>
      <c r="AB110">
        <f t="shared" si="11"/>
        <v>-80</v>
      </c>
      <c r="AC110" s="90" t="str">
        <f>IF(AB110&gt;=基本資料!$B$27,"A",IF(AND(AB110&gt;=基本資料!$B$28,AB110&lt;基本資料!$C$28),"B",IF(AND(AB110&gt;=基本資料!$B$29,AB110&lt;基本資料!$C$29),"C",IF(AND(AB110&gt;=基本資料!$B$30,AB110&lt;基本資料!$C$30),"D",IF(AND(AB110&gt;=基本資料!$B$31,AB110&lt;基本資料!$C$31),"E","F")))))</f>
        <v>F</v>
      </c>
      <c r="AD110" s="101"/>
    </row>
    <row r="111" spans="1:30" x14ac:dyDescent="0.25">
      <c r="A111" s="189" t="s">
        <v>525</v>
      </c>
      <c r="B111" s="189" t="s">
        <v>526</v>
      </c>
      <c r="C111" s="130" t="s">
        <v>775</v>
      </c>
      <c r="D111" s="61" t="s">
        <v>554</v>
      </c>
      <c r="E111" s="201">
        <v>120.64550616</v>
      </c>
      <c r="F111" s="201">
        <v>24.195091359999999</v>
      </c>
      <c r="G111" s="193" t="s">
        <v>555</v>
      </c>
      <c r="H111" s="193" t="s">
        <v>556</v>
      </c>
      <c r="I111" s="188">
        <v>2.1</v>
      </c>
      <c r="J111" s="46" t="s">
        <v>426</v>
      </c>
      <c r="K111" s="46">
        <v>1</v>
      </c>
      <c r="L111" s="39"/>
      <c r="M111" s="10">
        <f>N111*基本資料!$I$21+O111*基本資料!$I$22+P111*基本資料!$I$23+Q111*基本資料!$I$24+R111*基本資料!$I$25+S111*基本資料!$I$26</f>
        <v>15480.4</v>
      </c>
      <c r="N111" s="39">
        <v>13885</v>
      </c>
      <c r="O111" s="39">
        <v>108</v>
      </c>
      <c r="P111" s="39">
        <v>572</v>
      </c>
      <c r="Q111" s="39">
        <v>0</v>
      </c>
      <c r="R111" s="39">
        <v>176</v>
      </c>
      <c r="S111" s="39">
        <v>79</v>
      </c>
      <c r="T111" s="39">
        <v>1116.4000000000001</v>
      </c>
      <c r="U111" s="39" t="s">
        <v>78</v>
      </c>
      <c r="V111" s="90"/>
      <c r="W111" s="43" t="s">
        <v>766</v>
      </c>
      <c r="X111" s="39">
        <f t="shared" ref="X111:X112" si="23">1700*K111</f>
        <v>1700</v>
      </c>
      <c r="Y111" s="11">
        <f t="shared" si="15"/>
        <v>0.65670588235294125</v>
      </c>
      <c r="Z111" s="39"/>
      <c r="AC111" s="90"/>
      <c r="AD111" s="101"/>
    </row>
    <row r="112" spans="1:30" x14ac:dyDescent="0.25">
      <c r="A112" s="190"/>
      <c r="B112" s="190"/>
      <c r="C112" s="130"/>
      <c r="D112" s="61" t="s">
        <v>776</v>
      </c>
      <c r="E112" s="202"/>
      <c r="F112" s="202"/>
      <c r="G112" s="193"/>
      <c r="H112" s="193"/>
      <c r="I112" s="188"/>
      <c r="J112" s="46" t="s">
        <v>427</v>
      </c>
      <c r="K112" s="46">
        <v>1</v>
      </c>
      <c r="L112" s="39"/>
      <c r="M112" s="10">
        <f>N112*基本資料!$I$21+O112*基本資料!$I$22+P112*基本資料!$I$23+Q112*基本資料!$I$24+R112*基本資料!$I$25+S112*基本資料!$I$26</f>
        <v>16437.8</v>
      </c>
      <c r="N112" s="39">
        <v>14741</v>
      </c>
      <c r="O112" s="39">
        <v>77</v>
      </c>
      <c r="P112" s="39">
        <v>523</v>
      </c>
      <c r="Q112" s="39">
        <v>4</v>
      </c>
      <c r="R112" s="39">
        <v>247</v>
      </c>
      <c r="S112" s="39">
        <v>73</v>
      </c>
      <c r="T112" s="39">
        <v>1396.4</v>
      </c>
      <c r="U112" s="39" t="s">
        <v>56</v>
      </c>
      <c r="V112" s="90"/>
      <c r="W112" s="43" t="s">
        <v>752</v>
      </c>
      <c r="X112" s="39">
        <f t="shared" si="23"/>
        <v>1700</v>
      </c>
      <c r="Y112" s="11">
        <f t="shared" si="15"/>
        <v>0.8214117647058824</v>
      </c>
      <c r="Z112" s="39"/>
      <c r="AC112" s="90"/>
      <c r="AD112" s="101"/>
    </row>
    <row r="113" spans="1:30" x14ac:dyDescent="0.25">
      <c r="A113" s="189" t="s">
        <v>525</v>
      </c>
      <c r="B113" s="189" t="s">
        <v>526</v>
      </c>
      <c r="C113" s="130" t="s">
        <v>558</v>
      </c>
      <c r="D113" s="61" t="s">
        <v>559</v>
      </c>
      <c r="E113" s="201">
        <v>120.64921330999999</v>
      </c>
      <c r="F113" s="201">
        <v>24.196764139999999</v>
      </c>
      <c r="G113" s="193" t="s">
        <v>1034</v>
      </c>
      <c r="H113" s="193" t="s">
        <v>561</v>
      </c>
      <c r="I113" s="188">
        <v>4</v>
      </c>
      <c r="J113" s="46" t="s">
        <v>426</v>
      </c>
      <c r="K113" s="46">
        <v>3</v>
      </c>
      <c r="L113" s="39"/>
      <c r="M113" s="10">
        <f>N113*基本資料!$I$21+O113*基本資料!$I$22+P113*基本資料!$I$23+Q113*基本資料!$I$24+R113*基本資料!$I$25+S113*基本資料!$I$26</f>
        <v>44219.1</v>
      </c>
      <c r="N113" s="39">
        <v>41730</v>
      </c>
      <c r="O113" s="39">
        <v>255</v>
      </c>
      <c r="P113" s="39">
        <v>610</v>
      </c>
      <c r="Q113" s="39">
        <v>4</v>
      </c>
      <c r="R113" s="39">
        <v>295</v>
      </c>
      <c r="S113" s="39">
        <v>491</v>
      </c>
      <c r="T113" s="39">
        <v>3827</v>
      </c>
      <c r="U113" s="39" t="s">
        <v>56</v>
      </c>
      <c r="V113" s="90"/>
      <c r="W113" s="43"/>
      <c r="X113" s="39">
        <f t="shared" si="14"/>
        <v>6000</v>
      </c>
      <c r="Y113" s="11">
        <f t="shared" si="15"/>
        <v>0.63783333333333336</v>
      </c>
      <c r="Z113" s="90" t="str">
        <f>IF(AND(Y113&gt;基本資料!$B$13,Y113&lt;=基本資料!$C$13),"A",IF(AND(Y113&gt;基本資料!$B$14,Y113&lt;=基本資料!$C$14),"B",IF(AND(Y113&gt;基本資料!$B$15,Y113&lt;=基本資料!$C$15),"C",IF(AND(Y113&gt;基本資料!$B$16,Y113&lt;=基本資料!$C$16),"D",IF(AND(Y113&gt;基本資料!$B$17,Y113&lt;=基本資料!$C$17),"E","F")))))</f>
        <v>C</v>
      </c>
      <c r="AA113" s="100">
        <v>80</v>
      </c>
      <c r="AB113">
        <f t="shared" si="11"/>
        <v>-80</v>
      </c>
      <c r="AC113" s="90" t="str">
        <f>IF(AB113&gt;=基本資料!$B$27,"A",IF(AND(AB113&gt;=基本資料!$B$28,AB113&lt;基本資料!$C$28),"B",IF(AND(AB113&gt;=基本資料!$B$29,AB113&lt;基本資料!$C$29),"C",IF(AND(AB113&gt;=基本資料!$B$30,AB113&lt;基本資料!$C$30),"D",IF(AND(AB113&gt;=基本資料!$B$31,AB113&lt;基本資料!$C$31),"E","F")))))</f>
        <v>F</v>
      </c>
      <c r="AD113" s="101"/>
    </row>
    <row r="114" spans="1:30" x14ac:dyDescent="0.25">
      <c r="A114" s="190"/>
      <c r="B114" s="190"/>
      <c r="C114" s="130"/>
      <c r="D114" s="61" t="s">
        <v>562</v>
      </c>
      <c r="E114" s="202"/>
      <c r="F114" s="202"/>
      <c r="G114" s="193"/>
      <c r="H114" s="193"/>
      <c r="I114" s="188"/>
      <c r="J114" s="46" t="s">
        <v>427</v>
      </c>
      <c r="K114" s="46">
        <v>3</v>
      </c>
      <c r="L114" s="39"/>
      <c r="M114" s="10">
        <f>N114*基本資料!$I$21+O114*基本資料!$I$22+P114*基本資料!$I$23+Q114*基本資料!$I$24+R114*基本資料!$I$25+S114*基本資料!$I$26</f>
        <v>42239.3</v>
      </c>
      <c r="N114" s="39">
        <v>39596</v>
      </c>
      <c r="O114" s="39">
        <v>261</v>
      </c>
      <c r="P114" s="39">
        <v>744</v>
      </c>
      <c r="Q114" s="39">
        <v>7</v>
      </c>
      <c r="R114" s="39">
        <v>284</v>
      </c>
      <c r="S114" s="39">
        <v>438</v>
      </c>
      <c r="T114" s="39">
        <v>4301.8</v>
      </c>
      <c r="U114" s="39" t="s">
        <v>78</v>
      </c>
      <c r="V114" s="90"/>
      <c r="W114" s="43"/>
      <c r="X114" s="39">
        <f t="shared" si="14"/>
        <v>6000</v>
      </c>
      <c r="Y114" s="11">
        <f t="shared" si="15"/>
        <v>0.71696666666666675</v>
      </c>
      <c r="Z114" s="90" t="str">
        <f>IF(AND(Y114&gt;基本資料!$B$13,Y114&lt;=基本資料!$C$13),"A",IF(AND(Y114&gt;基本資料!$B$14,Y114&lt;=基本資料!$C$14),"B",IF(AND(Y114&gt;基本資料!$B$15,Y114&lt;=基本資料!$C$15),"C",IF(AND(Y114&gt;基本資料!$B$16,Y114&lt;=基本資料!$C$16),"D",IF(AND(Y114&gt;基本資料!$B$17,Y114&lt;=基本資料!$C$17),"E","F")))))</f>
        <v>C</v>
      </c>
      <c r="AA114" s="100">
        <v>80</v>
      </c>
      <c r="AB114">
        <f t="shared" si="11"/>
        <v>-80</v>
      </c>
      <c r="AC114" s="90" t="str">
        <f>IF(AB114&gt;=基本資料!$B$27,"A",IF(AND(AB114&gt;=基本資料!$B$28,AB114&lt;基本資料!$C$28),"B",IF(AND(AB114&gt;=基本資料!$B$29,AB114&lt;基本資料!$C$29),"C",IF(AND(AB114&gt;=基本資料!$B$30,AB114&lt;基本資料!$C$30),"D",IF(AND(AB114&gt;=基本資料!$B$31,AB114&lt;基本資料!$C$31),"E","F")))))</f>
        <v>F</v>
      </c>
      <c r="AD114" s="101"/>
    </row>
    <row r="115" spans="1:30" x14ac:dyDescent="0.25">
      <c r="A115" s="189" t="s">
        <v>525</v>
      </c>
      <c r="B115" s="189" t="s">
        <v>526</v>
      </c>
      <c r="C115" s="130" t="s">
        <v>777</v>
      </c>
      <c r="D115" s="61" t="s">
        <v>559</v>
      </c>
      <c r="E115" s="201">
        <v>120.64921330999999</v>
      </c>
      <c r="F115" s="201">
        <v>24.196764139999999</v>
      </c>
      <c r="G115" s="193" t="s">
        <v>560</v>
      </c>
      <c r="H115" s="193" t="s">
        <v>561</v>
      </c>
      <c r="I115" s="188">
        <v>4</v>
      </c>
      <c r="J115" s="46" t="s">
        <v>426</v>
      </c>
      <c r="K115" s="46">
        <v>1</v>
      </c>
      <c r="L115" s="39"/>
      <c r="M115" s="10">
        <f>N115*基本資料!$I$21+O115*基本資料!$I$22+P115*基本資料!$I$23+Q115*基本資料!$I$24+R115*基本資料!$I$25+S115*基本資料!$I$26</f>
        <v>8915.6</v>
      </c>
      <c r="N115" s="39">
        <v>8132</v>
      </c>
      <c r="O115" s="39">
        <v>54</v>
      </c>
      <c r="P115" s="39">
        <v>334</v>
      </c>
      <c r="Q115" s="39">
        <v>0</v>
      </c>
      <c r="R115" s="39">
        <v>51</v>
      </c>
      <c r="S115" s="39">
        <v>81</v>
      </c>
      <c r="T115" s="39">
        <v>1136.8</v>
      </c>
      <c r="U115" s="39" t="s">
        <v>56</v>
      </c>
      <c r="V115" s="90"/>
      <c r="W115" s="43" t="s">
        <v>752</v>
      </c>
      <c r="X115" s="39">
        <f t="shared" si="14"/>
        <v>2000</v>
      </c>
      <c r="Y115" s="11">
        <f t="shared" si="15"/>
        <v>0.56840000000000002</v>
      </c>
      <c r="Z115" s="39"/>
      <c r="AC115" s="90"/>
      <c r="AD115" s="101"/>
    </row>
    <row r="116" spans="1:30" x14ac:dyDescent="0.25">
      <c r="A116" s="190"/>
      <c r="B116" s="190"/>
      <c r="C116" s="130"/>
      <c r="D116" s="61" t="s">
        <v>778</v>
      </c>
      <c r="E116" s="202"/>
      <c r="F116" s="202"/>
      <c r="G116" s="193"/>
      <c r="H116" s="193"/>
      <c r="I116" s="188"/>
      <c r="J116" s="46" t="s">
        <v>427</v>
      </c>
      <c r="K116" s="46">
        <v>1</v>
      </c>
      <c r="L116" s="39"/>
      <c r="M116" s="10">
        <f>N116*基本資料!$I$21+O116*基本資料!$I$22+P116*基本資料!$I$23+Q116*基本資料!$I$24+R116*基本資料!$I$25+S116*基本資料!$I$26</f>
        <v>9346.5</v>
      </c>
      <c r="N116" s="39">
        <v>8532</v>
      </c>
      <c r="O116" s="39">
        <v>34</v>
      </c>
      <c r="P116" s="39">
        <v>333</v>
      </c>
      <c r="Q116" s="39">
        <v>1</v>
      </c>
      <c r="R116" s="39">
        <v>74</v>
      </c>
      <c r="S116" s="39">
        <v>65</v>
      </c>
      <c r="T116" s="39">
        <v>1191.7</v>
      </c>
      <c r="U116" s="39" t="s">
        <v>78</v>
      </c>
      <c r="V116" s="90"/>
      <c r="W116" s="43" t="s">
        <v>766</v>
      </c>
      <c r="X116" s="39">
        <f t="shared" si="14"/>
        <v>2000</v>
      </c>
      <c r="Y116" s="11">
        <f t="shared" si="15"/>
        <v>0.59584999999999999</v>
      </c>
      <c r="Z116" s="39"/>
      <c r="AC116" s="90"/>
      <c r="AD116" s="101"/>
    </row>
    <row r="117" spans="1:30" x14ac:dyDescent="0.25">
      <c r="A117" s="189" t="s">
        <v>525</v>
      </c>
      <c r="B117" s="189" t="s">
        <v>526</v>
      </c>
      <c r="C117" s="130" t="s">
        <v>563</v>
      </c>
      <c r="D117" s="61" t="s">
        <v>564</v>
      </c>
      <c r="E117" s="201">
        <v>120.68438444</v>
      </c>
      <c r="F117" s="201">
        <v>24.201033330000001</v>
      </c>
      <c r="G117" s="193" t="s">
        <v>565</v>
      </c>
      <c r="H117" s="193" t="s">
        <v>566</v>
      </c>
      <c r="I117" s="188">
        <v>1.9</v>
      </c>
      <c r="J117" s="46" t="s">
        <v>426</v>
      </c>
      <c r="K117" s="46">
        <v>3</v>
      </c>
      <c r="L117" s="39"/>
      <c r="M117" s="10">
        <f>N117*基本資料!$I$21+O117*基本資料!$I$22+P117*基本資料!$I$23+Q117*基本資料!$I$24+R117*基本資料!$I$25+S117*基本資料!$I$26</f>
        <v>47673</v>
      </c>
      <c r="N117" s="39">
        <v>43125</v>
      </c>
      <c r="O117" s="39">
        <v>387</v>
      </c>
      <c r="P117" s="39">
        <v>1217</v>
      </c>
      <c r="Q117" s="39">
        <v>31</v>
      </c>
      <c r="R117" s="39">
        <v>587</v>
      </c>
      <c r="S117" s="39">
        <v>480</v>
      </c>
      <c r="T117" s="39">
        <v>3778.8</v>
      </c>
      <c r="U117" s="39" t="s">
        <v>56</v>
      </c>
      <c r="V117" s="90"/>
      <c r="W117" s="43"/>
      <c r="X117" s="39">
        <f t="shared" si="14"/>
        <v>6000</v>
      </c>
      <c r="Y117" s="11">
        <f t="shared" si="15"/>
        <v>0.62980000000000003</v>
      </c>
      <c r="Z117" s="90" t="str">
        <f>IF(AND(Y117&gt;基本資料!$B$13,Y117&lt;=基本資料!$C$13),"A",IF(AND(Y117&gt;基本資料!$B$14,Y117&lt;=基本資料!$C$14),"B",IF(AND(Y117&gt;基本資料!$B$15,Y117&lt;=基本資料!$C$15),"C",IF(AND(Y117&gt;基本資料!$B$16,Y117&lt;=基本資料!$C$16),"D",IF(AND(Y117&gt;基本資料!$B$17,Y117&lt;=基本資料!$C$17),"E","F")))))</f>
        <v>C</v>
      </c>
      <c r="AA117" s="100">
        <v>80</v>
      </c>
      <c r="AB117">
        <f t="shared" si="11"/>
        <v>-80</v>
      </c>
      <c r="AC117" s="90" t="str">
        <f>IF(AB117&gt;=基本資料!$B$27,"A",IF(AND(AB117&gt;=基本資料!$B$28,AB117&lt;基本資料!$C$28),"B",IF(AND(AB117&gt;=基本資料!$B$29,AB117&lt;基本資料!$C$29),"C",IF(AND(AB117&gt;=基本資料!$B$30,AB117&lt;基本資料!$C$30),"D",IF(AND(AB117&gt;=基本資料!$B$31,AB117&lt;基本資料!$C$31),"E","F")))))</f>
        <v>F</v>
      </c>
      <c r="AD117" s="101"/>
    </row>
    <row r="118" spans="1:30" x14ac:dyDescent="0.25">
      <c r="A118" s="190"/>
      <c r="B118" s="190"/>
      <c r="C118" s="130"/>
      <c r="D118" s="61" t="s">
        <v>567</v>
      </c>
      <c r="E118" s="202"/>
      <c r="F118" s="202"/>
      <c r="G118" s="193"/>
      <c r="H118" s="193"/>
      <c r="I118" s="188"/>
      <c r="J118" s="46" t="s">
        <v>427</v>
      </c>
      <c r="K118" s="46">
        <v>3</v>
      </c>
      <c r="L118" s="39"/>
      <c r="M118" s="10">
        <f>N118*基本資料!$I$21+O118*基本資料!$I$22+P118*基本資料!$I$23+Q118*基本資料!$I$24+R118*基本資料!$I$25+S118*基本資料!$I$26</f>
        <v>45565.8</v>
      </c>
      <c r="N118" s="39">
        <v>41448</v>
      </c>
      <c r="O118" s="39">
        <v>284</v>
      </c>
      <c r="P118" s="39">
        <v>1110</v>
      </c>
      <c r="Q118" s="39">
        <v>20</v>
      </c>
      <c r="R118" s="39">
        <v>575</v>
      </c>
      <c r="S118" s="39">
        <v>403</v>
      </c>
      <c r="T118" s="39">
        <v>3992.6</v>
      </c>
      <c r="U118" s="39" t="s">
        <v>78</v>
      </c>
      <c r="V118" s="90"/>
      <c r="W118" s="43"/>
      <c r="X118" s="39">
        <f t="shared" si="14"/>
        <v>6000</v>
      </c>
      <c r="Y118" s="11">
        <f t="shared" si="15"/>
        <v>0.66543333333333332</v>
      </c>
      <c r="Z118" s="90" t="str">
        <f>IF(AND(Y118&gt;基本資料!$B$13,Y118&lt;=基本資料!$C$13),"A",IF(AND(Y118&gt;基本資料!$B$14,Y118&lt;=基本資料!$C$14),"B",IF(AND(Y118&gt;基本資料!$B$15,Y118&lt;=基本資料!$C$15),"C",IF(AND(Y118&gt;基本資料!$B$16,Y118&lt;=基本資料!$C$16),"D",IF(AND(Y118&gt;基本資料!$B$17,Y118&lt;=基本資料!$C$17),"E","F")))))</f>
        <v>C</v>
      </c>
      <c r="AA118" s="100">
        <v>80</v>
      </c>
      <c r="AB118">
        <f t="shared" si="11"/>
        <v>-80</v>
      </c>
      <c r="AC118" s="90" t="str">
        <f>IF(AB118&gt;=基本資料!$B$27,"A",IF(AND(AB118&gt;=基本資料!$B$28,AB118&lt;基本資料!$C$28),"B",IF(AND(AB118&gt;=基本資料!$B$29,AB118&lt;基本資料!$C$29),"C",IF(AND(AB118&gt;=基本資料!$B$30,AB118&lt;基本資料!$C$30),"D",IF(AND(AB118&gt;=基本資料!$B$31,AB118&lt;基本資料!$C$31),"E","F")))))</f>
        <v>F</v>
      </c>
      <c r="AD118" s="101"/>
    </row>
    <row r="119" spans="1:30" x14ac:dyDescent="0.25">
      <c r="A119" s="189" t="s">
        <v>525</v>
      </c>
      <c r="B119" s="189" t="s">
        <v>526</v>
      </c>
      <c r="C119" s="130" t="s">
        <v>779</v>
      </c>
      <c r="D119" s="61" t="s">
        <v>564</v>
      </c>
      <c r="E119" s="201">
        <v>120.68438444</v>
      </c>
      <c r="F119" s="201">
        <v>24.201033330000001</v>
      </c>
      <c r="G119" s="193" t="s">
        <v>565</v>
      </c>
      <c r="H119" s="193" t="s">
        <v>566</v>
      </c>
      <c r="I119" s="188">
        <v>1.9</v>
      </c>
      <c r="J119" s="46" t="s">
        <v>426</v>
      </c>
      <c r="K119" s="46">
        <v>1</v>
      </c>
      <c r="L119" s="39"/>
      <c r="M119" s="10">
        <f>N119*基本資料!$I$21+O119*基本資料!$I$22+P119*基本資料!$I$23+Q119*基本資料!$I$24+R119*基本資料!$I$25+S119*基本資料!$I$26</f>
        <v>13563.1</v>
      </c>
      <c r="N119" s="39">
        <v>12517</v>
      </c>
      <c r="O119" s="39">
        <v>87</v>
      </c>
      <c r="P119" s="39">
        <v>426</v>
      </c>
      <c r="Q119" s="39">
        <v>1</v>
      </c>
      <c r="R119" s="39">
        <v>77</v>
      </c>
      <c r="S119" s="39">
        <v>71</v>
      </c>
      <c r="T119" s="39">
        <v>1364.4</v>
      </c>
      <c r="U119" s="39" t="s">
        <v>56</v>
      </c>
      <c r="V119" s="90"/>
      <c r="W119" s="43" t="s">
        <v>752</v>
      </c>
      <c r="X119" s="39">
        <f t="shared" ref="X119:X122" si="24">1700*K119</f>
        <v>1700</v>
      </c>
      <c r="Y119" s="11">
        <f t="shared" si="15"/>
        <v>0.80258823529411771</v>
      </c>
      <c r="Z119" s="39"/>
      <c r="AC119" s="90"/>
      <c r="AD119" s="101"/>
    </row>
    <row r="120" spans="1:30" x14ac:dyDescent="0.25">
      <c r="A120" s="190"/>
      <c r="B120" s="190"/>
      <c r="C120" s="130"/>
      <c r="D120" s="61" t="s">
        <v>780</v>
      </c>
      <c r="E120" s="202"/>
      <c r="F120" s="202"/>
      <c r="G120" s="193"/>
      <c r="H120" s="193"/>
      <c r="I120" s="188"/>
      <c r="J120" s="46" t="s">
        <v>427</v>
      </c>
      <c r="K120" s="46">
        <v>1</v>
      </c>
      <c r="L120" s="39"/>
      <c r="M120" s="10">
        <f>N120*基本資料!$I$21+O120*基本資料!$I$22+P120*基本資料!$I$23+Q120*基本資料!$I$24+R120*基本資料!$I$25+S120*基本資料!$I$26</f>
        <v>10840.1</v>
      </c>
      <c r="N120" s="39">
        <v>10361</v>
      </c>
      <c r="O120" s="39">
        <v>29</v>
      </c>
      <c r="P120" s="39">
        <v>182</v>
      </c>
      <c r="Q120" s="39">
        <v>1</v>
      </c>
      <c r="R120" s="39">
        <v>45</v>
      </c>
      <c r="S120" s="39">
        <v>41</v>
      </c>
      <c r="T120" s="39">
        <v>1033.0999999999999</v>
      </c>
      <c r="U120" s="39" t="s">
        <v>78</v>
      </c>
      <c r="V120" s="90"/>
      <c r="W120" s="43" t="s">
        <v>752</v>
      </c>
      <c r="X120" s="39">
        <f t="shared" si="24"/>
        <v>1700</v>
      </c>
      <c r="Y120" s="11">
        <f t="shared" si="15"/>
        <v>0.6077058823529411</v>
      </c>
      <c r="Z120" s="39"/>
      <c r="AC120" s="90"/>
      <c r="AD120" s="101"/>
    </row>
    <row r="121" spans="1:30" x14ac:dyDescent="0.25">
      <c r="A121" s="189" t="s">
        <v>525</v>
      </c>
      <c r="B121" s="189" t="s">
        <v>526</v>
      </c>
      <c r="C121" s="130" t="s">
        <v>779</v>
      </c>
      <c r="D121" s="61" t="s">
        <v>564</v>
      </c>
      <c r="E121" s="201">
        <v>120.68438444</v>
      </c>
      <c r="F121" s="201">
        <v>24.201033330000001</v>
      </c>
      <c r="G121" s="193" t="s">
        <v>565</v>
      </c>
      <c r="H121" s="193" t="s">
        <v>566</v>
      </c>
      <c r="I121" s="188">
        <v>1.9</v>
      </c>
      <c r="J121" s="46" t="s">
        <v>426</v>
      </c>
      <c r="K121" s="46">
        <v>1</v>
      </c>
      <c r="L121" s="39"/>
      <c r="M121" s="10">
        <f>N121*基本資料!$I$21+O121*基本資料!$I$22+P121*基本資料!$I$23+Q121*基本資料!$I$24+R121*基本資料!$I$25+S121*基本資料!$I$26</f>
        <v>9824.7999999999993</v>
      </c>
      <c r="N121" s="39">
        <v>9301</v>
      </c>
      <c r="O121" s="39">
        <v>34</v>
      </c>
      <c r="P121" s="39">
        <v>214</v>
      </c>
      <c r="Q121" s="39">
        <v>1</v>
      </c>
      <c r="R121" s="39">
        <v>38</v>
      </c>
      <c r="S121" s="39">
        <v>58</v>
      </c>
      <c r="T121" s="39">
        <v>1014.4</v>
      </c>
      <c r="U121" s="39" t="s">
        <v>56</v>
      </c>
      <c r="V121" s="90"/>
      <c r="W121" s="43" t="s">
        <v>766</v>
      </c>
      <c r="X121" s="39">
        <f t="shared" si="24"/>
        <v>1700</v>
      </c>
      <c r="Y121" s="11">
        <f t="shared" si="15"/>
        <v>0.5967058823529412</v>
      </c>
      <c r="Z121" s="39"/>
      <c r="AC121" s="90"/>
      <c r="AD121" s="101"/>
    </row>
    <row r="122" spans="1:30" x14ac:dyDescent="0.25">
      <c r="A122" s="190"/>
      <c r="B122" s="190"/>
      <c r="C122" s="130"/>
      <c r="D122" s="61" t="s">
        <v>780</v>
      </c>
      <c r="E122" s="202"/>
      <c r="F122" s="202"/>
      <c r="G122" s="193"/>
      <c r="H122" s="193"/>
      <c r="I122" s="188"/>
      <c r="J122" s="46" t="s">
        <v>427</v>
      </c>
      <c r="K122" s="46">
        <v>1</v>
      </c>
      <c r="L122" s="39"/>
      <c r="M122" s="10">
        <f>N122*基本資料!$I$21+O122*基本資料!$I$22+P122*基本資料!$I$23+Q122*基本資料!$I$24+R122*基本資料!$I$25+S122*基本資料!$I$26</f>
        <v>10903.1</v>
      </c>
      <c r="N122" s="39">
        <v>9881</v>
      </c>
      <c r="O122" s="39">
        <v>61</v>
      </c>
      <c r="P122" s="39">
        <v>446</v>
      </c>
      <c r="Q122" s="39">
        <v>1</v>
      </c>
      <c r="R122" s="39">
        <v>79</v>
      </c>
      <c r="S122" s="39">
        <v>36</v>
      </c>
      <c r="T122" s="39">
        <v>861</v>
      </c>
      <c r="U122" s="39" t="s">
        <v>59</v>
      </c>
      <c r="V122" s="90"/>
      <c r="W122" s="43" t="s">
        <v>766</v>
      </c>
      <c r="X122" s="39">
        <f t="shared" si="24"/>
        <v>1700</v>
      </c>
      <c r="Y122" s="11">
        <f t="shared" si="15"/>
        <v>0.50647058823529412</v>
      </c>
      <c r="Z122" s="39"/>
      <c r="AC122" s="90"/>
      <c r="AD122" s="101"/>
    </row>
    <row r="123" spans="1:30" x14ac:dyDescent="0.25">
      <c r="A123" s="189" t="s">
        <v>525</v>
      </c>
      <c r="B123" s="189" t="s">
        <v>526</v>
      </c>
      <c r="C123" s="130" t="s">
        <v>576</v>
      </c>
      <c r="D123" s="61" t="s">
        <v>577</v>
      </c>
      <c r="E123" s="201">
        <v>120.69970742</v>
      </c>
      <c r="F123" s="201">
        <v>24.201283539999999</v>
      </c>
      <c r="G123" s="193" t="s">
        <v>1014</v>
      </c>
      <c r="H123" s="193" t="s">
        <v>579</v>
      </c>
      <c r="I123" s="188">
        <v>3.9</v>
      </c>
      <c r="J123" s="46" t="s">
        <v>426</v>
      </c>
      <c r="K123" s="46">
        <v>2</v>
      </c>
      <c r="L123" s="39"/>
      <c r="M123" s="10">
        <f>N123*基本資料!$I$21+O123*基本資料!$I$22+P123*基本資料!$I$23+Q123*基本資料!$I$24+R123*基本資料!$I$25+S123*基本資料!$I$26</f>
        <v>47946</v>
      </c>
      <c r="N123" s="39">
        <v>43713</v>
      </c>
      <c r="O123" s="39">
        <v>425</v>
      </c>
      <c r="P123" s="39">
        <v>1187</v>
      </c>
      <c r="Q123" s="39">
        <v>31</v>
      </c>
      <c r="R123" s="39">
        <v>483</v>
      </c>
      <c r="S123" s="39">
        <v>455</v>
      </c>
      <c r="T123" s="39">
        <v>3919.8</v>
      </c>
      <c r="U123" s="39" t="s">
        <v>56</v>
      </c>
      <c r="V123" s="90"/>
      <c r="W123" s="43"/>
      <c r="X123" s="39">
        <f t="shared" si="14"/>
        <v>4000</v>
      </c>
      <c r="Y123" s="11">
        <f t="shared" si="15"/>
        <v>0.9799500000000001</v>
      </c>
      <c r="Z123" s="90" t="str">
        <f>IF(AND(Y123&gt;基本資料!$B$13,Y123&lt;=基本資料!$C$13),"A",IF(AND(Y123&gt;基本資料!$B$14,Y123&lt;=基本資料!$C$14),"B",IF(AND(Y123&gt;基本資料!$B$15,Y123&lt;=基本資料!$C$15),"C",IF(AND(Y123&gt;基本資料!$B$16,Y123&lt;=基本資料!$C$16),"D",IF(AND(Y123&gt;基本資料!$B$17,Y123&lt;=基本資料!$C$17),"E","F")))))</f>
        <v>E</v>
      </c>
      <c r="AA123" s="100">
        <v>80</v>
      </c>
      <c r="AB123">
        <f t="shared" si="11"/>
        <v>-80</v>
      </c>
      <c r="AC123" s="90" t="str">
        <f>IF(AB123&gt;=基本資料!$B$27,"A",IF(AND(AB123&gt;=基本資料!$B$28,AB123&lt;基本資料!$C$28),"B",IF(AND(AB123&gt;=基本資料!$B$29,AB123&lt;基本資料!$C$29),"C",IF(AND(AB123&gt;=基本資料!$B$30,AB123&lt;基本資料!$C$30),"D",IF(AND(AB123&gt;=基本資料!$B$31,AB123&lt;基本資料!$C$31),"E","F")))))</f>
        <v>F</v>
      </c>
      <c r="AD123" s="101"/>
    </row>
    <row r="124" spans="1:30" x14ac:dyDescent="0.25">
      <c r="A124" s="190"/>
      <c r="B124" s="190"/>
      <c r="C124" s="130"/>
      <c r="D124" s="61" t="s">
        <v>580</v>
      </c>
      <c r="E124" s="202"/>
      <c r="F124" s="202"/>
      <c r="G124" s="193"/>
      <c r="H124" s="193"/>
      <c r="I124" s="188"/>
      <c r="J124" s="46" t="s">
        <v>427</v>
      </c>
      <c r="K124" s="46">
        <v>2</v>
      </c>
      <c r="L124" s="39"/>
      <c r="M124" s="10">
        <f>N124*基本資料!$I$21+O124*基本資料!$I$22+P124*基本資料!$I$23+Q124*基本資料!$I$24+R124*基本資料!$I$25+S124*基本資料!$I$26</f>
        <v>38879.599999999999</v>
      </c>
      <c r="N124" s="39">
        <v>35669</v>
      </c>
      <c r="O124" s="39">
        <v>208</v>
      </c>
      <c r="P124" s="39">
        <v>900</v>
      </c>
      <c r="Q124" s="39">
        <v>17</v>
      </c>
      <c r="R124" s="39">
        <v>441</v>
      </c>
      <c r="S124" s="39">
        <v>291</v>
      </c>
      <c r="T124" s="39">
        <v>3234.7</v>
      </c>
      <c r="U124" s="39" t="s">
        <v>78</v>
      </c>
      <c r="V124" s="90"/>
      <c r="W124" s="43"/>
      <c r="X124" s="39">
        <f t="shared" si="14"/>
        <v>4000</v>
      </c>
      <c r="Y124" s="11">
        <f t="shared" si="15"/>
        <v>0.80867499999999992</v>
      </c>
      <c r="Z124" s="90" t="str">
        <f>IF(AND(Y124&gt;基本資料!$B$13,Y124&lt;=基本資料!$C$13),"A",IF(AND(Y124&gt;基本資料!$B$14,Y124&lt;=基本資料!$C$14),"B",IF(AND(Y124&gt;基本資料!$B$15,Y124&lt;=基本資料!$C$15),"C",IF(AND(Y124&gt;基本資料!$B$16,Y124&lt;=基本資料!$C$16),"D",IF(AND(Y124&gt;基本資料!$B$17,Y124&lt;=基本資料!$C$17),"E","F")))))</f>
        <v>C</v>
      </c>
      <c r="AA124" s="100">
        <v>80</v>
      </c>
      <c r="AB124">
        <f t="shared" si="11"/>
        <v>-80</v>
      </c>
      <c r="AC124" s="90" t="str">
        <f>IF(AB124&gt;=基本資料!$B$27,"A",IF(AND(AB124&gt;=基本資料!$B$28,AB124&lt;基本資料!$C$28),"B",IF(AND(AB124&gt;=基本資料!$B$29,AB124&lt;基本資料!$C$29),"C",IF(AND(AB124&gt;=基本資料!$B$30,AB124&lt;基本資料!$C$30),"D",IF(AND(AB124&gt;=基本資料!$B$31,AB124&lt;基本資料!$C$31),"E","F")))))</f>
        <v>F</v>
      </c>
      <c r="AD124" s="101"/>
    </row>
    <row r="125" spans="1:30" ht="33" x14ac:dyDescent="0.25">
      <c r="A125" s="66" t="s">
        <v>525</v>
      </c>
      <c r="B125" s="66" t="s">
        <v>526</v>
      </c>
      <c r="C125" s="61" t="s">
        <v>781</v>
      </c>
      <c r="D125" s="61" t="s">
        <v>782</v>
      </c>
      <c r="E125" s="70">
        <v>120.69970742</v>
      </c>
      <c r="F125" s="70">
        <v>24.201283539999999</v>
      </c>
      <c r="G125" s="71" t="s">
        <v>783</v>
      </c>
      <c r="H125" s="71" t="s">
        <v>579</v>
      </c>
      <c r="I125" s="46">
        <v>3.9</v>
      </c>
      <c r="J125" s="46" t="s">
        <v>427</v>
      </c>
      <c r="K125" s="46">
        <v>1</v>
      </c>
      <c r="L125" s="39"/>
      <c r="M125" s="10">
        <f>N125*基本資料!$I$21+O125*基本資料!$I$22+P125*基本資料!$I$23+Q125*基本資料!$I$24+R125*基本資料!$I$25+S125*基本資料!$I$26</f>
        <v>17997.3</v>
      </c>
      <c r="N125" s="39">
        <v>16068</v>
      </c>
      <c r="O125" s="39">
        <v>137</v>
      </c>
      <c r="P125" s="39">
        <v>656</v>
      </c>
      <c r="Q125" s="39">
        <v>4</v>
      </c>
      <c r="R125" s="39">
        <v>213</v>
      </c>
      <c r="S125" s="39">
        <v>148</v>
      </c>
      <c r="T125" s="39">
        <v>1632.5</v>
      </c>
      <c r="U125" s="39" t="s">
        <v>78</v>
      </c>
      <c r="V125" s="90"/>
      <c r="W125" s="43" t="s">
        <v>752</v>
      </c>
      <c r="X125" s="39">
        <f t="shared" ref="X125:X127" si="25">1700*K125</f>
        <v>1700</v>
      </c>
      <c r="Y125" s="11">
        <f t="shared" si="15"/>
        <v>0.96029411764705885</v>
      </c>
      <c r="Z125" s="39"/>
      <c r="AC125" s="90"/>
      <c r="AD125" s="101"/>
    </row>
    <row r="126" spans="1:30" x14ac:dyDescent="0.25">
      <c r="A126" s="189" t="s">
        <v>525</v>
      </c>
      <c r="B126" s="189" t="s">
        <v>526</v>
      </c>
      <c r="C126" s="199" t="s">
        <v>781</v>
      </c>
      <c r="D126" s="61" t="s">
        <v>577</v>
      </c>
      <c r="E126" s="194">
        <v>120.69970742</v>
      </c>
      <c r="F126" s="194">
        <v>24.201283539999999</v>
      </c>
      <c r="G126" s="195" t="s">
        <v>578</v>
      </c>
      <c r="H126" s="195" t="s">
        <v>579</v>
      </c>
      <c r="I126" s="197">
        <v>3.9</v>
      </c>
      <c r="J126" s="47" t="s">
        <v>784</v>
      </c>
      <c r="K126" s="46">
        <v>1</v>
      </c>
      <c r="L126" s="39"/>
      <c r="M126" s="10">
        <f>N126*基本資料!$I$21+O126*基本資料!$I$22+P126*基本資料!$I$23+Q126*基本資料!$I$24+R126*基本資料!$I$25+S126*基本資料!$I$26</f>
        <v>13789.6</v>
      </c>
      <c r="N126" s="39">
        <v>12436</v>
      </c>
      <c r="O126" s="39">
        <v>42</v>
      </c>
      <c r="P126" s="39">
        <v>456</v>
      </c>
      <c r="Q126" s="39">
        <v>1</v>
      </c>
      <c r="R126" s="39">
        <v>181</v>
      </c>
      <c r="S126" s="39">
        <v>101</v>
      </c>
      <c r="T126" s="39">
        <v>1005.5</v>
      </c>
      <c r="U126" s="39" t="s">
        <v>56</v>
      </c>
      <c r="V126" s="90"/>
      <c r="W126" s="15" t="s">
        <v>785</v>
      </c>
      <c r="X126" s="39">
        <f t="shared" si="25"/>
        <v>1700</v>
      </c>
      <c r="Y126" s="11">
        <f t="shared" si="15"/>
        <v>0.59147058823529408</v>
      </c>
      <c r="Z126" s="39"/>
      <c r="AC126" s="90"/>
      <c r="AD126" s="101"/>
    </row>
    <row r="127" spans="1:30" x14ac:dyDescent="0.25">
      <c r="A127" s="190"/>
      <c r="B127" s="190"/>
      <c r="C127" s="200"/>
      <c r="D127" s="61" t="s">
        <v>786</v>
      </c>
      <c r="E127" s="192"/>
      <c r="F127" s="192"/>
      <c r="G127" s="196"/>
      <c r="H127" s="196"/>
      <c r="I127" s="198"/>
      <c r="J127" s="47" t="s">
        <v>787</v>
      </c>
      <c r="K127" s="46">
        <v>1</v>
      </c>
      <c r="L127" s="39"/>
      <c r="M127" s="10">
        <f>N127*基本資料!$I$21+O127*基本資料!$I$22+P127*基本資料!$I$23+Q127*基本資料!$I$24+R127*基本資料!$I$25+S127*基本資料!$I$26</f>
        <v>9163.9</v>
      </c>
      <c r="N127" s="39">
        <v>8398</v>
      </c>
      <c r="O127" s="39">
        <v>47</v>
      </c>
      <c r="P127" s="39">
        <v>296</v>
      </c>
      <c r="Q127" s="39">
        <v>0</v>
      </c>
      <c r="R127" s="39">
        <v>68</v>
      </c>
      <c r="S127" s="39">
        <v>79</v>
      </c>
      <c r="T127" s="39">
        <v>839.7</v>
      </c>
      <c r="U127" s="39" t="s">
        <v>56</v>
      </c>
      <c r="V127" s="90"/>
      <c r="W127" s="15" t="s">
        <v>785</v>
      </c>
      <c r="X127" s="39">
        <f t="shared" si="25"/>
        <v>1700</v>
      </c>
      <c r="Y127" s="11">
        <f t="shared" si="15"/>
        <v>0.49394117647058827</v>
      </c>
      <c r="Z127" s="39"/>
      <c r="AC127" s="90"/>
      <c r="AD127" s="101"/>
    </row>
    <row r="128" spans="1:30" x14ac:dyDescent="0.25">
      <c r="A128" s="189" t="s">
        <v>525</v>
      </c>
      <c r="B128" s="189" t="s">
        <v>526</v>
      </c>
      <c r="C128" s="199" t="s">
        <v>581</v>
      </c>
      <c r="D128" s="61" t="s">
        <v>582</v>
      </c>
      <c r="E128" s="194">
        <v>120.72202672</v>
      </c>
      <c r="F128" s="194">
        <v>24.185036650000001</v>
      </c>
      <c r="G128" s="195" t="s">
        <v>583</v>
      </c>
      <c r="H128" s="195" t="s">
        <v>584</v>
      </c>
      <c r="I128" s="197">
        <v>1.7</v>
      </c>
      <c r="J128" s="47" t="s">
        <v>784</v>
      </c>
      <c r="K128" s="46">
        <v>3</v>
      </c>
      <c r="L128" s="39"/>
      <c r="M128" s="10">
        <f>N128*基本資料!$I$21+O128*基本資料!$I$22+P128*基本資料!$I$23+Q128*基本資料!$I$24+R128*基本資料!$I$25+S128*基本資料!$I$26</f>
        <v>35942.800000000003</v>
      </c>
      <c r="N128" s="39">
        <v>32539</v>
      </c>
      <c r="O128" s="39">
        <v>292</v>
      </c>
      <c r="P128" s="39">
        <v>902</v>
      </c>
      <c r="Q128" s="39">
        <v>30</v>
      </c>
      <c r="R128" s="39">
        <v>444</v>
      </c>
      <c r="S128" s="39">
        <v>318</v>
      </c>
      <c r="T128" s="39">
        <v>3005.8</v>
      </c>
      <c r="U128" s="39" t="s">
        <v>56</v>
      </c>
      <c r="V128" s="90"/>
      <c r="W128" s="43"/>
      <c r="X128" s="39">
        <f t="shared" si="14"/>
        <v>6000</v>
      </c>
      <c r="Y128" s="11">
        <f t="shared" si="15"/>
        <v>0.50096666666666667</v>
      </c>
      <c r="Z128" s="90" t="str">
        <f>IF(AND(Y128&gt;基本資料!$B$13,Y128&lt;=基本資料!$C$13),"A",IF(AND(Y128&gt;基本資料!$B$14,Y128&lt;=基本資料!$C$14),"B",IF(AND(Y128&gt;基本資料!$B$15,Y128&lt;=基本資料!$C$15),"C",IF(AND(Y128&gt;基本資料!$B$16,Y128&lt;=基本資料!$C$16),"D",IF(AND(Y128&gt;基本資料!$B$17,Y128&lt;=基本資料!$C$17),"E","F")))))</f>
        <v>B</v>
      </c>
      <c r="AA128" s="100">
        <v>80</v>
      </c>
      <c r="AB128">
        <f t="shared" si="11"/>
        <v>-80</v>
      </c>
      <c r="AC128" s="90" t="str">
        <f>IF(AB128&gt;=基本資料!$B$27,"A",IF(AND(AB128&gt;=基本資料!$B$28,AB128&lt;基本資料!$C$28),"B",IF(AND(AB128&gt;=基本資料!$B$29,AB128&lt;基本資料!$C$29),"C",IF(AND(AB128&gt;=基本資料!$B$30,AB128&lt;基本資料!$C$30),"D",IF(AND(AB128&gt;=基本資料!$B$31,AB128&lt;基本資料!$C$31),"E","F")))))</f>
        <v>F</v>
      </c>
      <c r="AD128" s="101"/>
    </row>
    <row r="129" spans="1:30" x14ac:dyDescent="0.25">
      <c r="A129" s="190"/>
      <c r="B129" s="190"/>
      <c r="C129" s="200"/>
      <c r="D129" s="61" t="s">
        <v>585</v>
      </c>
      <c r="E129" s="192"/>
      <c r="F129" s="192"/>
      <c r="G129" s="196"/>
      <c r="H129" s="196"/>
      <c r="I129" s="198"/>
      <c r="J129" s="47" t="s">
        <v>787</v>
      </c>
      <c r="K129" s="46">
        <v>3</v>
      </c>
      <c r="L129" s="39"/>
      <c r="M129" s="10">
        <f>N129*基本資料!$I$21+O129*基本資料!$I$22+P129*基本資料!$I$23+Q129*基本資料!$I$24+R129*基本資料!$I$25+S129*基本資料!$I$26</f>
        <v>49568.5</v>
      </c>
      <c r="N129" s="39">
        <v>45532</v>
      </c>
      <c r="O129" s="39">
        <v>269</v>
      </c>
      <c r="P129" s="39">
        <v>1196</v>
      </c>
      <c r="Q129" s="39">
        <v>17</v>
      </c>
      <c r="R129" s="39">
        <v>522</v>
      </c>
      <c r="S129" s="39">
        <v>370</v>
      </c>
      <c r="T129" s="39">
        <v>4092.9</v>
      </c>
      <c r="U129" s="39" t="s">
        <v>78</v>
      </c>
      <c r="V129" s="90"/>
      <c r="W129" s="43"/>
      <c r="X129" s="39">
        <f t="shared" si="14"/>
        <v>6000</v>
      </c>
      <c r="Y129" s="11">
        <f t="shared" si="15"/>
        <v>0.68215000000000003</v>
      </c>
      <c r="Z129" s="90" t="str">
        <f>IF(AND(Y129&gt;基本資料!$B$13,Y129&lt;=基本資料!$C$13),"A",IF(AND(Y129&gt;基本資料!$B$14,Y129&lt;=基本資料!$C$14),"B",IF(AND(Y129&gt;基本資料!$B$15,Y129&lt;=基本資料!$C$15),"C",IF(AND(Y129&gt;基本資料!$B$16,Y129&lt;=基本資料!$C$16),"D",IF(AND(Y129&gt;基本資料!$B$17,Y129&lt;=基本資料!$C$17),"E","F")))))</f>
        <v>C</v>
      </c>
      <c r="AA129" s="100">
        <v>80</v>
      </c>
      <c r="AB129">
        <f t="shared" si="11"/>
        <v>-80</v>
      </c>
      <c r="AC129" s="90" t="str">
        <f>IF(AB129&gt;=基本資料!$B$27,"A",IF(AND(AB129&gt;=基本資料!$B$28,AB129&lt;基本資料!$C$28),"B",IF(AND(AB129&gt;=基本資料!$B$29,AB129&lt;基本資料!$C$29),"C",IF(AND(AB129&gt;=基本資料!$B$30,AB129&lt;基本資料!$C$30),"D",IF(AND(AB129&gt;=基本資料!$B$31,AB129&lt;基本資料!$C$31),"E","F")))))</f>
        <v>F</v>
      </c>
      <c r="AD129" s="101"/>
    </row>
    <row r="130" spans="1:30" ht="33" x14ac:dyDescent="0.25">
      <c r="A130" s="66" t="s">
        <v>525</v>
      </c>
      <c r="B130" s="66" t="s">
        <v>526</v>
      </c>
      <c r="C130" s="61" t="s">
        <v>788</v>
      </c>
      <c r="D130" s="61" t="s">
        <v>789</v>
      </c>
      <c r="E130" s="68">
        <v>120.72202672</v>
      </c>
      <c r="F130" s="68">
        <v>24.185036650000001</v>
      </c>
      <c r="G130" s="71" t="s">
        <v>583</v>
      </c>
      <c r="H130" s="71" t="s">
        <v>584</v>
      </c>
      <c r="I130" s="46">
        <v>1.7</v>
      </c>
      <c r="J130" s="47" t="s">
        <v>784</v>
      </c>
      <c r="K130" s="46">
        <v>1</v>
      </c>
      <c r="L130" s="39"/>
      <c r="M130" s="10">
        <f>N130*基本資料!$I$21+O130*基本資料!$I$22+P130*基本資料!$I$23+Q130*基本資料!$I$24+R130*基本資料!$I$25+S130*基本資料!$I$26</f>
        <v>15080.5</v>
      </c>
      <c r="N130" s="39">
        <v>13309</v>
      </c>
      <c r="O130" s="39">
        <v>115</v>
      </c>
      <c r="P130" s="39">
        <v>456</v>
      </c>
      <c r="Q130" s="39">
        <v>0</v>
      </c>
      <c r="R130" s="39">
        <v>291</v>
      </c>
      <c r="S130" s="39">
        <v>70</v>
      </c>
      <c r="T130" s="39">
        <v>1447.9</v>
      </c>
      <c r="U130" s="39" t="s">
        <v>78</v>
      </c>
      <c r="V130" s="90"/>
      <c r="W130" s="15" t="s">
        <v>748</v>
      </c>
      <c r="X130" s="39">
        <f t="shared" ref="X130:X131" si="26">1700*K130</f>
        <v>1700</v>
      </c>
      <c r="Y130" s="11">
        <f t="shared" si="15"/>
        <v>0.8517058823529412</v>
      </c>
      <c r="Z130" s="39"/>
      <c r="AC130" s="90"/>
      <c r="AD130" s="101"/>
    </row>
    <row r="131" spans="1:30" ht="33" x14ac:dyDescent="0.25">
      <c r="A131" s="66" t="s">
        <v>525</v>
      </c>
      <c r="B131" s="66" t="s">
        <v>526</v>
      </c>
      <c r="C131" s="61" t="s">
        <v>788</v>
      </c>
      <c r="D131" s="61" t="s">
        <v>789</v>
      </c>
      <c r="E131" s="68">
        <v>120.72202672</v>
      </c>
      <c r="F131" s="68">
        <v>24.185036650000001</v>
      </c>
      <c r="G131" s="71" t="s">
        <v>583</v>
      </c>
      <c r="H131" s="71" t="s">
        <v>584</v>
      </c>
      <c r="I131" s="46">
        <v>1.7</v>
      </c>
      <c r="J131" s="47" t="s">
        <v>784</v>
      </c>
      <c r="K131" s="46">
        <v>1</v>
      </c>
      <c r="L131" s="39"/>
      <c r="M131" s="10">
        <f>N131*基本資料!$I$21+O131*基本資料!$I$22+P131*基本資料!$I$23+Q131*基本資料!$I$24+R131*基本資料!$I$25+S131*基本資料!$I$26</f>
        <v>12294.2</v>
      </c>
      <c r="N131" s="39">
        <v>11465</v>
      </c>
      <c r="O131" s="39">
        <v>133</v>
      </c>
      <c r="P131" s="39">
        <v>285</v>
      </c>
      <c r="Q131" s="39">
        <v>1</v>
      </c>
      <c r="R131" s="39">
        <v>39</v>
      </c>
      <c r="S131" s="39">
        <v>137</v>
      </c>
      <c r="T131" s="39">
        <v>1214.5</v>
      </c>
      <c r="U131" s="39" t="s">
        <v>78</v>
      </c>
      <c r="V131" s="90"/>
      <c r="W131" s="15" t="s">
        <v>785</v>
      </c>
      <c r="X131" s="39">
        <f t="shared" si="26"/>
        <v>1700</v>
      </c>
      <c r="Y131" s="11">
        <f t="shared" si="15"/>
        <v>0.7144117647058823</v>
      </c>
      <c r="Z131" s="39"/>
      <c r="AC131" s="90"/>
      <c r="AD131" s="101"/>
    </row>
    <row r="132" spans="1:30" x14ac:dyDescent="0.25">
      <c r="A132" s="189" t="s">
        <v>525</v>
      </c>
      <c r="B132" s="189" t="s">
        <v>526</v>
      </c>
      <c r="C132" s="130" t="s">
        <v>790</v>
      </c>
      <c r="D132" s="61" t="s">
        <v>791</v>
      </c>
      <c r="E132" s="194">
        <v>120.71841636000001</v>
      </c>
      <c r="F132" s="194">
        <v>24.16063651</v>
      </c>
      <c r="G132" s="193" t="s">
        <v>792</v>
      </c>
      <c r="H132" s="193" t="s">
        <v>793</v>
      </c>
      <c r="I132" s="188">
        <v>5.7</v>
      </c>
      <c r="J132" s="46" t="s">
        <v>426</v>
      </c>
      <c r="K132" s="46">
        <v>3</v>
      </c>
      <c r="L132" s="39"/>
      <c r="M132" s="10">
        <f>N132*基本資料!$I$21+O132*基本資料!$I$22+P132*基本資料!$I$23+Q132*基本資料!$I$24+R132*基本資料!$I$25+S132*基本資料!$I$26</f>
        <v>40097.199999999997</v>
      </c>
      <c r="N132" s="39">
        <v>36187</v>
      </c>
      <c r="O132" s="39">
        <v>301</v>
      </c>
      <c r="P132" s="39">
        <v>855</v>
      </c>
      <c r="Q132" s="39">
        <v>29</v>
      </c>
      <c r="R132" s="39">
        <v>628</v>
      </c>
      <c r="S132" s="39">
        <v>342</v>
      </c>
      <c r="T132" s="39">
        <v>3482.4</v>
      </c>
      <c r="U132" s="39" t="s">
        <v>56</v>
      </c>
      <c r="V132" s="90"/>
      <c r="W132" s="43"/>
      <c r="X132" s="39">
        <f t="shared" si="14"/>
        <v>6000</v>
      </c>
      <c r="Y132" s="11">
        <f t="shared" si="15"/>
        <v>0.58040000000000003</v>
      </c>
      <c r="Z132" s="90" t="str">
        <f>IF(AND(Y132&gt;基本資料!$B$13,Y132&lt;=基本資料!$C$13),"A",IF(AND(Y132&gt;基本資料!$B$14,Y132&lt;=基本資料!$C$14),"B",IF(AND(Y132&gt;基本資料!$B$15,Y132&lt;=基本資料!$C$15),"C",IF(AND(Y132&gt;基本資料!$B$16,Y132&lt;=基本資料!$C$16),"D",IF(AND(Y132&gt;基本資料!$B$17,Y132&lt;=基本資料!$C$17),"E","F")))))</f>
        <v>B</v>
      </c>
      <c r="AA132" s="100">
        <v>80</v>
      </c>
      <c r="AB132">
        <f t="shared" si="11"/>
        <v>-80</v>
      </c>
      <c r="AC132" s="90" t="str">
        <f>IF(AB132&gt;=基本資料!$B$27,"A",IF(AND(AB132&gt;=基本資料!$B$28,AB132&lt;基本資料!$C$28),"B",IF(AND(AB132&gt;=基本資料!$B$29,AB132&lt;基本資料!$C$29),"C",IF(AND(AB132&gt;=基本資料!$B$30,AB132&lt;基本資料!$C$30),"D",IF(AND(AB132&gt;=基本資料!$B$31,AB132&lt;基本資料!$C$31),"E","F")))))</f>
        <v>F</v>
      </c>
      <c r="AD132" s="101"/>
    </row>
    <row r="133" spans="1:30" x14ac:dyDescent="0.25">
      <c r="A133" s="190"/>
      <c r="B133" s="190"/>
      <c r="C133" s="130"/>
      <c r="D133" s="61" t="s">
        <v>794</v>
      </c>
      <c r="E133" s="192"/>
      <c r="F133" s="192"/>
      <c r="G133" s="193"/>
      <c r="H133" s="193"/>
      <c r="I133" s="188"/>
      <c r="J133" s="46" t="s">
        <v>427</v>
      </c>
      <c r="K133" s="46">
        <v>3</v>
      </c>
      <c r="L133" s="39"/>
      <c r="M133" s="10">
        <f>N133*基本資料!$I$21+O133*基本資料!$I$22+P133*基本資料!$I$23+Q133*基本資料!$I$24+R133*基本資料!$I$25+S133*基本資料!$I$26</f>
        <v>33670.5</v>
      </c>
      <c r="N133" s="39">
        <v>30636</v>
      </c>
      <c r="O133" s="39">
        <v>150</v>
      </c>
      <c r="P133" s="39">
        <v>783</v>
      </c>
      <c r="Q133" s="39">
        <v>17</v>
      </c>
      <c r="R133" s="39">
        <v>469</v>
      </c>
      <c r="S133" s="39">
        <v>295</v>
      </c>
      <c r="T133" s="39">
        <v>3053.9</v>
      </c>
      <c r="U133" s="39" t="s">
        <v>78</v>
      </c>
      <c r="V133" s="90"/>
      <c r="W133" s="43"/>
      <c r="X133" s="39">
        <f t="shared" si="14"/>
        <v>6000</v>
      </c>
      <c r="Y133" s="11">
        <f t="shared" si="15"/>
        <v>0.50898333333333334</v>
      </c>
      <c r="Z133" s="90" t="str">
        <f>IF(AND(Y133&gt;基本資料!$B$13,Y133&lt;=基本資料!$C$13),"A",IF(AND(Y133&gt;基本資料!$B$14,Y133&lt;=基本資料!$C$14),"B",IF(AND(Y133&gt;基本資料!$B$15,Y133&lt;=基本資料!$C$15),"C",IF(AND(Y133&gt;基本資料!$B$16,Y133&lt;=基本資料!$C$16),"D",IF(AND(Y133&gt;基本資料!$B$17,Y133&lt;=基本資料!$C$17),"E","F")))))</f>
        <v>B</v>
      </c>
      <c r="AA133" s="100">
        <v>80</v>
      </c>
      <c r="AB133">
        <f t="shared" ref="AB133:AB196" si="27">V133-AA133</f>
        <v>-80</v>
      </c>
      <c r="AC133" s="90" t="str">
        <f>IF(AB133&gt;=基本資料!$B$27,"A",IF(AND(AB133&gt;=基本資料!$B$28,AB133&lt;基本資料!$C$28),"B",IF(AND(AB133&gt;=基本資料!$B$29,AB133&lt;基本資料!$C$29),"C",IF(AND(AB133&gt;=基本資料!$B$30,AB133&lt;基本資料!$C$30),"D",IF(AND(AB133&gt;=基本資料!$B$31,AB133&lt;基本資料!$C$31),"E","F")))))</f>
        <v>F</v>
      </c>
      <c r="AD133" s="101"/>
    </row>
    <row r="134" spans="1:30" x14ac:dyDescent="0.25">
      <c r="A134" s="189" t="s">
        <v>525</v>
      </c>
      <c r="B134" s="189" t="s">
        <v>526</v>
      </c>
      <c r="C134" s="130" t="s">
        <v>795</v>
      </c>
      <c r="D134" s="61" t="s">
        <v>791</v>
      </c>
      <c r="E134" s="194">
        <v>120.71841636000001</v>
      </c>
      <c r="F134" s="194">
        <v>24.16063651</v>
      </c>
      <c r="G134" s="193" t="s">
        <v>792</v>
      </c>
      <c r="H134" s="193" t="s">
        <v>793</v>
      </c>
      <c r="I134" s="188">
        <v>5.7</v>
      </c>
      <c r="J134" s="46" t="s">
        <v>426</v>
      </c>
      <c r="K134" s="46">
        <v>1</v>
      </c>
      <c r="L134" s="39"/>
      <c r="M134" s="10">
        <f>N134*基本資料!$I$21+O134*基本資料!$I$22+P134*基本資料!$I$23+Q134*基本資料!$I$24+R134*基本資料!$I$25+S134*基本資料!$I$26</f>
        <v>12993</v>
      </c>
      <c r="N134" s="39">
        <v>11937</v>
      </c>
      <c r="O134" s="39">
        <v>108</v>
      </c>
      <c r="P134" s="39">
        <v>304</v>
      </c>
      <c r="Q134" s="39">
        <v>1</v>
      </c>
      <c r="R134" s="39">
        <v>139</v>
      </c>
      <c r="S134" s="39">
        <v>30</v>
      </c>
      <c r="T134" s="39">
        <v>1408.8</v>
      </c>
      <c r="U134" s="39" t="s">
        <v>78</v>
      </c>
      <c r="V134" s="90"/>
      <c r="W134" s="15" t="s">
        <v>748</v>
      </c>
      <c r="X134" s="39">
        <f t="shared" ref="X134:X137" si="28">1700*K134</f>
        <v>1700</v>
      </c>
      <c r="Y134" s="11">
        <f t="shared" si="15"/>
        <v>0.82870588235294118</v>
      </c>
      <c r="Z134" s="39"/>
      <c r="AA134" s="100"/>
      <c r="AC134" s="90"/>
      <c r="AD134" s="101"/>
    </row>
    <row r="135" spans="1:30" x14ac:dyDescent="0.25">
      <c r="A135" s="190"/>
      <c r="B135" s="190"/>
      <c r="C135" s="130"/>
      <c r="D135" s="61" t="s">
        <v>796</v>
      </c>
      <c r="E135" s="192"/>
      <c r="F135" s="192"/>
      <c r="G135" s="193"/>
      <c r="H135" s="193"/>
      <c r="I135" s="188"/>
      <c r="J135" s="46" t="s">
        <v>427</v>
      </c>
      <c r="K135" s="46">
        <v>1</v>
      </c>
      <c r="L135" s="39"/>
      <c r="M135" s="10">
        <f>N135*基本資料!$I$21+O135*基本資料!$I$22+P135*基本資料!$I$23+Q135*基本資料!$I$24+R135*基本資料!$I$25+S135*基本資料!$I$26</f>
        <v>18371</v>
      </c>
      <c r="N135" s="39">
        <v>17369</v>
      </c>
      <c r="O135" s="39">
        <v>119</v>
      </c>
      <c r="P135" s="39">
        <v>413</v>
      </c>
      <c r="Q135" s="39">
        <v>0</v>
      </c>
      <c r="R135" s="39">
        <v>53</v>
      </c>
      <c r="S135" s="39">
        <v>75</v>
      </c>
      <c r="T135" s="39">
        <v>1407.2</v>
      </c>
      <c r="U135" s="39" t="s">
        <v>59</v>
      </c>
      <c r="V135" s="90"/>
      <c r="W135" s="15" t="s">
        <v>797</v>
      </c>
      <c r="X135" s="39">
        <f t="shared" si="28"/>
        <v>1700</v>
      </c>
      <c r="Y135" s="11">
        <f t="shared" si="15"/>
        <v>0.82776470588235296</v>
      </c>
      <c r="Z135" s="39"/>
      <c r="AA135" s="101"/>
      <c r="AC135" s="90"/>
      <c r="AD135" s="101"/>
    </row>
    <row r="136" spans="1:30" x14ac:dyDescent="0.25">
      <c r="A136" s="189" t="s">
        <v>525</v>
      </c>
      <c r="B136" s="189" t="s">
        <v>526</v>
      </c>
      <c r="C136" s="130" t="s">
        <v>795</v>
      </c>
      <c r="D136" s="61" t="s">
        <v>791</v>
      </c>
      <c r="E136" s="194">
        <v>120.71841636000001</v>
      </c>
      <c r="F136" s="194">
        <v>24.16063651</v>
      </c>
      <c r="G136" s="193" t="s">
        <v>792</v>
      </c>
      <c r="H136" s="193" t="s">
        <v>793</v>
      </c>
      <c r="I136" s="188">
        <v>5.7</v>
      </c>
      <c r="J136" s="46" t="s">
        <v>426</v>
      </c>
      <c r="K136" s="46">
        <v>1</v>
      </c>
      <c r="L136" s="39"/>
      <c r="M136" s="10">
        <f>N136*基本資料!$I$21+O136*基本資料!$I$22+P136*基本資料!$I$23+Q136*基本資料!$I$24+R136*基本資料!$I$25+S136*基本資料!$I$26</f>
        <v>10903.6</v>
      </c>
      <c r="N136" s="39">
        <v>10069</v>
      </c>
      <c r="O136" s="39">
        <v>104</v>
      </c>
      <c r="P136" s="39">
        <v>314</v>
      </c>
      <c r="Q136" s="39">
        <v>1</v>
      </c>
      <c r="R136" s="39">
        <v>59</v>
      </c>
      <c r="S136" s="39">
        <v>46</v>
      </c>
      <c r="T136" s="39">
        <v>859</v>
      </c>
      <c r="U136" s="39" t="s">
        <v>267</v>
      </c>
      <c r="V136" s="90"/>
      <c r="W136" s="15" t="s">
        <v>798</v>
      </c>
      <c r="X136" s="39">
        <f t="shared" si="28"/>
        <v>1700</v>
      </c>
      <c r="Y136" s="11">
        <f t="shared" si="15"/>
        <v>0.50529411764705878</v>
      </c>
      <c r="Z136" s="39"/>
      <c r="AC136" s="90"/>
    </row>
    <row r="137" spans="1:30" x14ac:dyDescent="0.25">
      <c r="A137" s="190"/>
      <c r="B137" s="190"/>
      <c r="C137" s="130"/>
      <c r="D137" s="61" t="s">
        <v>796</v>
      </c>
      <c r="E137" s="192"/>
      <c r="F137" s="192"/>
      <c r="G137" s="193"/>
      <c r="H137" s="193"/>
      <c r="I137" s="188"/>
      <c r="J137" s="46" t="s">
        <v>427</v>
      </c>
      <c r="K137" s="46">
        <v>1</v>
      </c>
      <c r="L137" s="39"/>
      <c r="M137" s="10">
        <f>N137*基本資料!$I$21+O137*基本資料!$I$22+P137*基本資料!$I$23+Q137*基本資料!$I$24+R137*基本資料!$I$25+S137*基本資料!$I$26</f>
        <v>11266.4</v>
      </c>
      <c r="N137" s="39">
        <v>10226</v>
      </c>
      <c r="O137" s="39">
        <v>65</v>
      </c>
      <c r="P137" s="39">
        <v>293</v>
      </c>
      <c r="Q137" s="39">
        <v>0</v>
      </c>
      <c r="R137" s="39">
        <v>165</v>
      </c>
      <c r="S137" s="39">
        <v>14</v>
      </c>
      <c r="T137" s="39">
        <v>900</v>
      </c>
      <c r="U137" s="39" t="s">
        <v>56</v>
      </c>
      <c r="V137" s="90"/>
      <c r="W137" s="15" t="s">
        <v>798</v>
      </c>
      <c r="X137" s="39">
        <f t="shared" si="28"/>
        <v>1700</v>
      </c>
      <c r="Y137" s="11">
        <f t="shared" si="15"/>
        <v>0.52941176470588236</v>
      </c>
      <c r="Z137" s="39"/>
      <c r="AC137" s="90"/>
    </row>
    <row r="138" spans="1:30" x14ac:dyDescent="0.25">
      <c r="A138" s="189" t="s">
        <v>525</v>
      </c>
      <c r="B138" s="189" t="s">
        <v>799</v>
      </c>
      <c r="C138" s="130" t="s">
        <v>800</v>
      </c>
      <c r="D138" s="61" t="s">
        <v>801</v>
      </c>
      <c r="E138" s="194">
        <v>120.68481973</v>
      </c>
      <c r="F138" s="194">
        <v>24.09146827</v>
      </c>
      <c r="G138" s="193" t="s">
        <v>802</v>
      </c>
      <c r="H138" s="193" t="s">
        <v>803</v>
      </c>
      <c r="I138" s="188">
        <v>9.1</v>
      </c>
      <c r="J138" s="46" t="s">
        <v>426</v>
      </c>
      <c r="K138" s="46">
        <v>2</v>
      </c>
      <c r="L138" s="39"/>
      <c r="M138" s="10">
        <f>N138*基本資料!$I$21+O138*基本資料!$I$22+P138*基本資料!$I$23+Q138*基本資料!$I$24+R138*基本資料!$I$25+S138*基本資料!$I$26</f>
        <v>35805.9</v>
      </c>
      <c r="N138" s="39">
        <v>32751</v>
      </c>
      <c r="O138" s="39">
        <v>228</v>
      </c>
      <c r="P138" s="39">
        <v>729</v>
      </c>
      <c r="Q138" s="39">
        <v>29</v>
      </c>
      <c r="R138" s="39">
        <v>509</v>
      </c>
      <c r="S138" s="39">
        <v>9</v>
      </c>
      <c r="T138" s="39">
        <v>3822.1</v>
      </c>
      <c r="U138" s="39" t="s">
        <v>78</v>
      </c>
      <c r="V138" s="90"/>
      <c r="W138" s="15"/>
      <c r="X138" s="39">
        <f t="shared" si="14"/>
        <v>4000</v>
      </c>
      <c r="Y138" s="11">
        <f t="shared" si="15"/>
        <v>0.95552499999999996</v>
      </c>
      <c r="Z138" s="90" t="str">
        <f>IF(AND(Y138&gt;基本資料!$B$13,Y138&lt;=基本資料!$C$13),"A",IF(AND(Y138&gt;基本資料!$B$14,Y138&lt;=基本資料!$C$14),"B",IF(AND(Y138&gt;基本資料!$B$15,Y138&lt;=基本資料!$C$15),"C",IF(AND(Y138&gt;基本資料!$B$16,Y138&lt;=基本資料!$C$16),"D",IF(AND(Y138&gt;基本資料!$B$17,Y138&lt;=基本資料!$C$17),"E","F")))))</f>
        <v>E</v>
      </c>
      <c r="AA138" s="100">
        <v>80</v>
      </c>
      <c r="AB138">
        <f t="shared" si="27"/>
        <v>-80</v>
      </c>
      <c r="AC138" s="90" t="str">
        <f>IF(AB138&gt;=基本資料!$B$27,"A",IF(AND(AB138&gt;=基本資料!$B$28,AB138&lt;基本資料!$C$28),"B",IF(AND(AB138&gt;=基本資料!$B$29,AB138&lt;基本資料!$C$29),"C",IF(AND(AB138&gt;=基本資料!$B$30,AB138&lt;基本資料!$C$30),"D",IF(AND(AB138&gt;=基本資料!$B$31,AB138&lt;基本資料!$C$31),"E","F")))))</f>
        <v>F</v>
      </c>
    </row>
    <row r="139" spans="1:30" x14ac:dyDescent="0.25">
      <c r="A139" s="190"/>
      <c r="B139" s="190"/>
      <c r="C139" s="130"/>
      <c r="D139" s="61" t="s">
        <v>804</v>
      </c>
      <c r="E139" s="192"/>
      <c r="F139" s="192"/>
      <c r="G139" s="193"/>
      <c r="H139" s="193"/>
      <c r="I139" s="188"/>
      <c r="J139" s="46" t="s">
        <v>427</v>
      </c>
      <c r="K139" s="46">
        <v>2</v>
      </c>
      <c r="L139" s="39"/>
      <c r="M139" s="10">
        <f>N139*基本資料!$I$21+O139*基本資料!$I$22+P139*基本資料!$I$23+Q139*基本資料!$I$24+R139*基本資料!$I$25+S139*基本資料!$I$26</f>
        <v>32384.799999999999</v>
      </c>
      <c r="N139" s="39">
        <v>30277</v>
      </c>
      <c r="O139" s="39">
        <v>157</v>
      </c>
      <c r="P139" s="39">
        <v>515</v>
      </c>
      <c r="Q139" s="39">
        <v>13</v>
      </c>
      <c r="R139" s="39">
        <v>350</v>
      </c>
      <c r="S139" s="39">
        <v>18</v>
      </c>
      <c r="T139" s="39">
        <v>3421.6</v>
      </c>
      <c r="U139" s="39" t="s">
        <v>56</v>
      </c>
      <c r="V139" s="90"/>
      <c r="W139" s="15"/>
      <c r="X139" s="39">
        <f t="shared" si="14"/>
        <v>4000</v>
      </c>
      <c r="Y139" s="11">
        <f t="shared" si="15"/>
        <v>0.85539999999999994</v>
      </c>
      <c r="Z139" s="90" t="str">
        <f>IF(AND(Y139&gt;基本資料!$B$13,Y139&lt;=基本資料!$C$13),"A",IF(AND(Y139&gt;基本資料!$B$14,Y139&lt;=基本資料!$C$14),"B",IF(AND(Y139&gt;基本資料!$B$15,Y139&lt;=基本資料!$C$15),"C",IF(AND(Y139&gt;基本資料!$B$16,Y139&lt;=基本資料!$C$16),"D",IF(AND(Y139&gt;基本資料!$B$17,Y139&lt;=基本資料!$C$17),"E","F")))))</f>
        <v>D</v>
      </c>
      <c r="AA139" s="100">
        <v>80</v>
      </c>
      <c r="AB139">
        <f t="shared" si="27"/>
        <v>-80</v>
      </c>
      <c r="AC139" s="90" t="str">
        <f>IF(AB139&gt;=基本資料!$B$27,"A",IF(AND(AB139&gt;=基本資料!$B$28,AB139&lt;基本資料!$C$28),"B",IF(AND(AB139&gt;=基本資料!$B$29,AB139&lt;基本資料!$C$29),"C",IF(AND(AB139&gt;=基本資料!$B$30,AB139&lt;基本資料!$C$30),"D",IF(AND(AB139&gt;=基本資料!$B$31,AB139&lt;基本資料!$C$31),"E","F")))))</f>
        <v>F</v>
      </c>
    </row>
    <row r="140" spans="1:30" x14ac:dyDescent="0.25">
      <c r="A140" s="189" t="s">
        <v>525</v>
      </c>
      <c r="B140" s="189" t="s">
        <v>526</v>
      </c>
      <c r="C140" s="130" t="s">
        <v>805</v>
      </c>
      <c r="D140" s="61" t="s">
        <v>801</v>
      </c>
      <c r="E140" s="191" t="s">
        <v>806</v>
      </c>
      <c r="F140" s="191" t="s">
        <v>807</v>
      </c>
      <c r="G140" s="187" t="s">
        <v>808</v>
      </c>
      <c r="H140" s="187" t="s">
        <v>809</v>
      </c>
      <c r="I140" s="188">
        <v>9.1</v>
      </c>
      <c r="J140" s="46" t="s">
        <v>426</v>
      </c>
      <c r="K140" s="46">
        <v>1</v>
      </c>
      <c r="L140" s="39"/>
      <c r="M140" s="10">
        <f>N140*基本資料!$I$21+O140*基本資料!$I$22+P140*基本資料!$I$23+Q140*基本資料!$I$24+R140*基本資料!$I$25+S140*基本資料!$I$26</f>
        <v>10132.299999999999</v>
      </c>
      <c r="N140" s="39">
        <v>8206</v>
      </c>
      <c r="O140" s="39">
        <v>71</v>
      </c>
      <c r="P140" s="39">
        <v>532</v>
      </c>
      <c r="Q140" s="39">
        <v>0</v>
      </c>
      <c r="R140" s="39">
        <v>323</v>
      </c>
      <c r="S140" s="39">
        <v>88</v>
      </c>
      <c r="T140" s="39">
        <v>1187.5</v>
      </c>
      <c r="U140" s="39" t="s">
        <v>78</v>
      </c>
      <c r="V140" s="90"/>
      <c r="W140" s="15" t="s">
        <v>798</v>
      </c>
      <c r="X140" s="39">
        <f t="shared" ref="X140:X141" si="29">1700*K140</f>
        <v>1700</v>
      </c>
      <c r="Y140" s="11">
        <f t="shared" si="15"/>
        <v>0.69852941176470584</v>
      </c>
      <c r="Z140" s="39"/>
      <c r="AC140" s="90"/>
    </row>
    <row r="141" spans="1:30" x14ac:dyDescent="0.25">
      <c r="A141" s="190"/>
      <c r="B141" s="190"/>
      <c r="C141" s="130"/>
      <c r="D141" s="61" t="s">
        <v>810</v>
      </c>
      <c r="E141" s="192"/>
      <c r="F141" s="192"/>
      <c r="G141" s="187"/>
      <c r="H141" s="187"/>
      <c r="I141" s="188"/>
      <c r="J141" s="46" t="s">
        <v>427</v>
      </c>
      <c r="K141" s="46">
        <v>1</v>
      </c>
      <c r="L141" s="39"/>
      <c r="M141" s="10">
        <f>N141*基本資料!$I$21+O141*基本資料!$I$22+P141*基本資料!$I$23+Q141*基本資料!$I$24+R141*基本資料!$I$25+S141*基本資料!$I$26</f>
        <v>8461.7000000000007</v>
      </c>
      <c r="N141" s="39">
        <v>6689</v>
      </c>
      <c r="O141" s="39">
        <v>63</v>
      </c>
      <c r="P141" s="39">
        <v>496</v>
      </c>
      <c r="Q141" s="39">
        <v>0</v>
      </c>
      <c r="R141" s="39">
        <v>301</v>
      </c>
      <c r="S141" s="39">
        <v>52</v>
      </c>
      <c r="T141" s="39">
        <v>957.9</v>
      </c>
      <c r="U141" s="39" t="s">
        <v>56</v>
      </c>
      <c r="V141" s="90"/>
      <c r="W141" s="15" t="s">
        <v>811</v>
      </c>
      <c r="X141" s="39">
        <f t="shared" si="29"/>
        <v>1700</v>
      </c>
      <c r="Y141" s="11">
        <f t="shared" si="15"/>
        <v>0.56347058823529406</v>
      </c>
      <c r="Z141" s="39"/>
      <c r="AC141" s="90"/>
    </row>
    <row r="142" spans="1:30" x14ac:dyDescent="0.25">
      <c r="A142" s="129" t="s">
        <v>575</v>
      </c>
      <c r="B142" s="129" t="s">
        <v>812</v>
      </c>
      <c r="C142" s="130" t="s">
        <v>813</v>
      </c>
      <c r="D142" s="61" t="s">
        <v>814</v>
      </c>
      <c r="E142" s="186">
        <v>120.48950773</v>
      </c>
      <c r="F142" s="186">
        <v>24.00924513</v>
      </c>
      <c r="G142" s="127" t="s">
        <v>815</v>
      </c>
      <c r="H142" s="127" t="s">
        <v>816</v>
      </c>
      <c r="I142" s="185">
        <v>13</v>
      </c>
      <c r="J142" s="40" t="s">
        <v>426</v>
      </c>
      <c r="K142" s="40">
        <v>2</v>
      </c>
      <c r="L142" s="39"/>
      <c r="M142" s="10">
        <f>N142*基本資料!$I$21+O142*基本資料!$I$22+P142*基本資料!$I$23+Q142*基本資料!$I$24+R142*基本資料!$I$25+S142*基本資料!$I$26</f>
        <v>13159.5</v>
      </c>
      <c r="N142" s="33">
        <v>8376</v>
      </c>
      <c r="O142" s="33">
        <v>95</v>
      </c>
      <c r="P142" s="33">
        <v>918</v>
      </c>
      <c r="Q142" s="33">
        <v>62</v>
      </c>
      <c r="R142" s="33">
        <v>1023</v>
      </c>
      <c r="S142" s="33">
        <v>15</v>
      </c>
      <c r="T142" s="13">
        <v>1306.5999999999999</v>
      </c>
      <c r="U142" s="39" t="s">
        <v>56</v>
      </c>
      <c r="V142" s="90"/>
      <c r="W142" s="42"/>
      <c r="X142" s="41">
        <f>2100*K142</f>
        <v>4200</v>
      </c>
      <c r="Y142" s="51">
        <f>T142/X142</f>
        <v>0.31109523809523809</v>
      </c>
      <c r="Z142" s="90" t="str">
        <f>IF(AND(Y142&gt;基本資料!$B$13,Y142&lt;=基本資料!$C$13),"A",IF(AND(Y142&gt;基本資料!$B$14,Y142&lt;=基本資料!$C$14),"B",IF(AND(Y142&gt;基本資料!$B$15,Y142&lt;=基本資料!$C$15),"C",IF(AND(Y142&gt;基本資料!$B$16,Y142&lt;=基本資料!$C$16),"D",IF(AND(Y142&gt;基本資料!$B$17,Y142&lt;=基本資料!$C$17),"E","F")))))</f>
        <v>A</v>
      </c>
      <c r="AA142" s="100">
        <v>90</v>
      </c>
      <c r="AB142">
        <f t="shared" si="27"/>
        <v>-90</v>
      </c>
      <c r="AC142" s="90" t="str">
        <f>IF(AB142&gt;=基本資料!$B$27,"A",IF(AND(AB142&gt;=基本資料!$B$28,AB142&lt;基本資料!$C$28),"B",IF(AND(AB142&gt;=基本資料!$B$29,AB142&lt;基本資料!$C$29),"C",IF(AND(AB142&gt;=基本資料!$B$30,AB142&lt;基本資料!$C$30),"D",IF(AND(AB142&gt;=基本資料!$B$31,AB142&lt;基本資料!$C$31),"E","F")))))</f>
        <v>F</v>
      </c>
    </row>
    <row r="143" spans="1:30" x14ac:dyDescent="0.25">
      <c r="A143" s="129"/>
      <c r="B143" s="129"/>
      <c r="C143" s="130"/>
      <c r="D143" s="61" t="s">
        <v>817</v>
      </c>
      <c r="E143" s="135"/>
      <c r="F143" s="135"/>
      <c r="G143" s="127"/>
      <c r="H143" s="127"/>
      <c r="I143" s="185"/>
      <c r="J143" s="40" t="s">
        <v>427</v>
      </c>
      <c r="K143" s="40">
        <v>2</v>
      </c>
      <c r="L143" s="39"/>
      <c r="M143" s="10">
        <f>N143*基本資料!$I$21+O143*基本資料!$I$22+P143*基本資料!$I$23+Q143*基本資料!$I$24+R143*基本資料!$I$25+S143*基本資料!$I$26</f>
        <v>12977.7</v>
      </c>
      <c r="N143" s="33">
        <v>8226</v>
      </c>
      <c r="O143" s="33">
        <v>146</v>
      </c>
      <c r="P143" s="33">
        <v>991</v>
      </c>
      <c r="Q143" s="33">
        <v>43</v>
      </c>
      <c r="R143" s="33">
        <v>968</v>
      </c>
      <c r="S143" s="33">
        <v>22</v>
      </c>
      <c r="T143" s="13">
        <v>1443.6</v>
      </c>
      <c r="U143" s="39" t="s">
        <v>78</v>
      </c>
      <c r="V143" s="90"/>
      <c r="W143" s="42"/>
      <c r="X143" s="41">
        <f t="shared" ref="X143:X161" si="30">2100*K143</f>
        <v>4200</v>
      </c>
      <c r="Y143" s="51">
        <f t="shared" ref="Y143:Y163" si="31">T143/X143</f>
        <v>0.34371428571428569</v>
      </c>
      <c r="Z143" s="90" t="str">
        <f>IF(AND(Y143&gt;基本資料!$B$13,Y143&lt;=基本資料!$C$13),"A",IF(AND(Y143&gt;基本資料!$B$14,Y143&lt;=基本資料!$C$14),"B",IF(AND(Y143&gt;基本資料!$B$15,Y143&lt;=基本資料!$C$15),"C",IF(AND(Y143&gt;基本資料!$B$16,Y143&lt;=基本資料!$C$16),"D",IF(AND(Y143&gt;基本資料!$B$17,Y143&lt;=基本資料!$C$17),"E","F")))))</f>
        <v>A</v>
      </c>
      <c r="AA143" s="100">
        <v>90</v>
      </c>
      <c r="AB143">
        <f t="shared" si="27"/>
        <v>-90</v>
      </c>
      <c r="AC143" s="90" t="str">
        <f>IF(AB143&gt;=基本資料!$B$27,"A",IF(AND(AB143&gt;=基本資料!$B$28,AB143&lt;基本資料!$C$28),"B",IF(AND(AB143&gt;=基本資料!$B$29,AB143&lt;基本資料!$C$29),"C",IF(AND(AB143&gt;=基本資料!$B$30,AB143&lt;基本資料!$C$30),"D",IF(AND(AB143&gt;=基本資料!$B$31,AB143&lt;基本資料!$C$31),"E","F")))))</f>
        <v>F</v>
      </c>
    </row>
    <row r="144" spans="1:30" x14ac:dyDescent="0.25">
      <c r="A144" s="129" t="s">
        <v>575</v>
      </c>
      <c r="B144" s="129" t="s">
        <v>812</v>
      </c>
      <c r="C144" s="130" t="s">
        <v>818</v>
      </c>
      <c r="D144" s="61" t="s">
        <v>814</v>
      </c>
      <c r="E144" s="186">
        <v>120.48950773</v>
      </c>
      <c r="F144" s="186">
        <v>24.00924513</v>
      </c>
      <c r="G144" s="127" t="s">
        <v>815</v>
      </c>
      <c r="H144" s="127" t="s">
        <v>816</v>
      </c>
      <c r="I144" s="185">
        <v>13</v>
      </c>
      <c r="J144" s="40" t="s">
        <v>426</v>
      </c>
      <c r="K144" s="40">
        <v>1</v>
      </c>
      <c r="L144" s="39"/>
      <c r="M144" s="10">
        <f>N144*基本資料!$I$21+O144*基本資料!$I$22+P144*基本資料!$I$23+Q144*基本資料!$I$24+R144*基本資料!$I$25+S144*基本資料!$I$26</f>
        <v>7232.2</v>
      </c>
      <c r="N144" s="33">
        <v>5941</v>
      </c>
      <c r="O144" s="33">
        <v>33</v>
      </c>
      <c r="P144" s="33">
        <v>421</v>
      </c>
      <c r="Q144" s="33">
        <v>19</v>
      </c>
      <c r="R144" s="33">
        <v>182</v>
      </c>
      <c r="S144" s="33">
        <v>12</v>
      </c>
      <c r="T144" s="13">
        <v>692</v>
      </c>
      <c r="U144" s="39" t="s">
        <v>56</v>
      </c>
      <c r="V144" s="90"/>
      <c r="W144" s="42" t="s">
        <v>747</v>
      </c>
      <c r="X144" s="41">
        <f>1700*K144</f>
        <v>1700</v>
      </c>
      <c r="Y144" s="51">
        <f t="shared" si="31"/>
        <v>0.40705882352941175</v>
      </c>
      <c r="Z144" s="39"/>
      <c r="AC144" s="90"/>
    </row>
    <row r="145" spans="1:29" x14ac:dyDescent="0.25">
      <c r="A145" s="129"/>
      <c r="B145" s="129"/>
      <c r="C145" s="130"/>
      <c r="D145" s="61" t="s">
        <v>817</v>
      </c>
      <c r="E145" s="135"/>
      <c r="F145" s="135"/>
      <c r="G145" s="127"/>
      <c r="H145" s="127"/>
      <c r="I145" s="185"/>
      <c r="J145" s="40" t="s">
        <v>427</v>
      </c>
      <c r="K145" s="40">
        <v>1</v>
      </c>
      <c r="L145" s="39"/>
      <c r="M145" s="10">
        <f>N145*基本資料!$I$21+O145*基本資料!$I$22+P145*基本資料!$I$23+Q145*基本資料!$I$24+R145*基本資料!$I$25+S145*基本資料!$I$26</f>
        <v>9096.5</v>
      </c>
      <c r="N145" s="33">
        <v>7403</v>
      </c>
      <c r="O145" s="33">
        <v>64</v>
      </c>
      <c r="P145" s="33">
        <v>471</v>
      </c>
      <c r="Q145" s="33">
        <v>37</v>
      </c>
      <c r="R145" s="33">
        <v>259</v>
      </c>
      <c r="S145" s="33">
        <v>5</v>
      </c>
      <c r="T145" s="13">
        <v>926.6</v>
      </c>
      <c r="U145" s="39" t="s">
        <v>78</v>
      </c>
      <c r="V145" s="90"/>
      <c r="W145" s="42" t="s">
        <v>819</v>
      </c>
      <c r="X145" s="41">
        <f>1700*K145</f>
        <v>1700</v>
      </c>
      <c r="Y145" s="51">
        <f t="shared" si="31"/>
        <v>0.54505882352941182</v>
      </c>
      <c r="Z145" s="39"/>
      <c r="AC145" s="90"/>
    </row>
    <row r="146" spans="1:29" x14ac:dyDescent="0.25">
      <c r="A146" s="129" t="s">
        <v>575</v>
      </c>
      <c r="B146" s="129" t="s">
        <v>812</v>
      </c>
      <c r="C146" s="130" t="s">
        <v>820</v>
      </c>
      <c r="D146" s="61" t="s">
        <v>821</v>
      </c>
      <c r="E146" s="186">
        <v>120.50798488</v>
      </c>
      <c r="F146" s="186">
        <v>23.98212384</v>
      </c>
      <c r="G146" s="127" t="s">
        <v>822</v>
      </c>
      <c r="H146" s="127" t="s">
        <v>823</v>
      </c>
      <c r="I146" s="185">
        <v>6</v>
      </c>
      <c r="J146" s="40" t="s">
        <v>426</v>
      </c>
      <c r="K146" s="40">
        <v>2</v>
      </c>
      <c r="L146" s="39"/>
      <c r="M146" s="10">
        <f>N146*基本資料!$I$21+O146*基本資料!$I$22+P146*基本資料!$I$23+Q146*基本資料!$I$24+R146*基本資料!$I$25+S146*基本資料!$I$26</f>
        <v>10183.6</v>
      </c>
      <c r="N146" s="33">
        <v>7843</v>
      </c>
      <c r="O146" s="33">
        <v>110</v>
      </c>
      <c r="P146" s="33">
        <v>750</v>
      </c>
      <c r="Q146" s="33">
        <v>4</v>
      </c>
      <c r="R146" s="33">
        <v>341</v>
      </c>
      <c r="S146" s="33">
        <v>26</v>
      </c>
      <c r="T146" s="13">
        <v>1163.5</v>
      </c>
      <c r="U146" s="39" t="s">
        <v>56</v>
      </c>
      <c r="V146" s="90"/>
      <c r="W146" s="42"/>
      <c r="X146" s="41">
        <f t="shared" si="30"/>
        <v>4200</v>
      </c>
      <c r="Y146" s="51">
        <f t="shared" si="31"/>
        <v>0.27702380952380951</v>
      </c>
      <c r="Z146" s="90" t="str">
        <f>IF(AND(Y146&gt;基本資料!$B$13,Y146&lt;=基本資料!$C$13),"A",IF(AND(Y146&gt;基本資料!$B$14,Y146&lt;=基本資料!$C$14),"B",IF(AND(Y146&gt;基本資料!$B$15,Y146&lt;=基本資料!$C$15),"C",IF(AND(Y146&gt;基本資料!$B$16,Y146&lt;=基本資料!$C$16),"D",IF(AND(Y146&gt;基本資料!$B$17,Y146&lt;=基本資料!$C$17),"E","F")))))</f>
        <v>A</v>
      </c>
      <c r="AA146" s="100">
        <v>90</v>
      </c>
      <c r="AB146">
        <f t="shared" si="27"/>
        <v>-90</v>
      </c>
      <c r="AC146" s="90" t="str">
        <f>IF(AB146&gt;=基本資料!$B$27,"A",IF(AND(AB146&gt;=基本資料!$B$28,AB146&lt;基本資料!$C$28),"B",IF(AND(AB146&gt;=基本資料!$B$29,AB146&lt;基本資料!$C$29),"C",IF(AND(AB146&gt;=基本資料!$B$30,AB146&lt;基本資料!$C$30),"D",IF(AND(AB146&gt;=基本資料!$B$31,AB146&lt;基本資料!$C$31),"E","F")))))</f>
        <v>F</v>
      </c>
    </row>
    <row r="147" spans="1:29" x14ac:dyDescent="0.25">
      <c r="A147" s="129"/>
      <c r="B147" s="129"/>
      <c r="C147" s="130"/>
      <c r="D147" s="61" t="s">
        <v>824</v>
      </c>
      <c r="E147" s="135"/>
      <c r="F147" s="135"/>
      <c r="G147" s="127"/>
      <c r="H147" s="127"/>
      <c r="I147" s="185"/>
      <c r="J147" s="40" t="s">
        <v>427</v>
      </c>
      <c r="K147" s="40">
        <v>2</v>
      </c>
      <c r="L147" s="39"/>
      <c r="M147" s="10">
        <f>N147*基本資料!$I$21+O147*基本資料!$I$22+P147*基本資料!$I$23+Q147*基本資料!$I$24+R147*基本資料!$I$25+S147*基本資料!$I$26</f>
        <v>9970.7000000000007</v>
      </c>
      <c r="N147" s="33">
        <v>7691</v>
      </c>
      <c r="O147" s="33">
        <v>71</v>
      </c>
      <c r="P147" s="33">
        <v>974</v>
      </c>
      <c r="Q147" s="33">
        <v>16</v>
      </c>
      <c r="R147" s="33">
        <v>216</v>
      </c>
      <c r="S147" s="33">
        <v>27</v>
      </c>
      <c r="T147" s="13">
        <v>1175.8</v>
      </c>
      <c r="U147" s="39" t="s">
        <v>78</v>
      </c>
      <c r="V147" s="90"/>
      <c r="W147" s="42"/>
      <c r="X147" s="41">
        <f t="shared" si="30"/>
        <v>4200</v>
      </c>
      <c r="Y147" s="51">
        <f t="shared" si="31"/>
        <v>0.27995238095238095</v>
      </c>
      <c r="Z147" s="90" t="str">
        <f>IF(AND(Y147&gt;基本資料!$B$13,Y147&lt;=基本資料!$C$13),"A",IF(AND(Y147&gt;基本資料!$B$14,Y147&lt;=基本資料!$C$14),"B",IF(AND(Y147&gt;基本資料!$B$15,Y147&lt;=基本資料!$C$15),"C",IF(AND(Y147&gt;基本資料!$B$16,Y147&lt;=基本資料!$C$16),"D",IF(AND(Y147&gt;基本資料!$B$17,Y147&lt;=基本資料!$C$17),"E","F")))))</f>
        <v>A</v>
      </c>
      <c r="AA147" s="100">
        <v>90</v>
      </c>
      <c r="AB147">
        <f t="shared" si="27"/>
        <v>-90</v>
      </c>
      <c r="AC147" s="90" t="str">
        <f>IF(AB147&gt;=基本資料!$B$27,"A",IF(AND(AB147&gt;=基本資料!$B$28,AB147&lt;基本資料!$C$28),"B",IF(AND(AB147&gt;=基本資料!$B$29,AB147&lt;基本資料!$C$29),"C",IF(AND(AB147&gt;=基本資料!$B$30,AB147&lt;基本資料!$C$30),"D",IF(AND(AB147&gt;=基本資料!$B$31,AB147&lt;基本資料!$C$31),"E","F")))))</f>
        <v>F</v>
      </c>
    </row>
    <row r="148" spans="1:29" x14ac:dyDescent="0.25">
      <c r="A148" s="129" t="s">
        <v>575</v>
      </c>
      <c r="B148" s="129" t="s">
        <v>812</v>
      </c>
      <c r="C148" s="130" t="s">
        <v>825</v>
      </c>
      <c r="D148" s="61" t="s">
        <v>821</v>
      </c>
      <c r="E148" s="186">
        <v>120.50798488</v>
      </c>
      <c r="F148" s="186">
        <v>23.98212384</v>
      </c>
      <c r="G148" s="127" t="s">
        <v>822</v>
      </c>
      <c r="H148" s="127" t="s">
        <v>823</v>
      </c>
      <c r="I148" s="185">
        <v>6</v>
      </c>
      <c r="J148" s="40" t="s">
        <v>426</v>
      </c>
      <c r="K148" s="40">
        <v>1</v>
      </c>
      <c r="L148" s="39"/>
      <c r="M148" s="10">
        <f>N148*基本資料!$I$21+O148*基本資料!$I$22+P148*基本資料!$I$23+Q148*基本資料!$I$24+R148*基本資料!$I$25+S148*基本資料!$I$26</f>
        <v>12184.5</v>
      </c>
      <c r="N148" s="33">
        <v>10692</v>
      </c>
      <c r="O148" s="33">
        <v>85</v>
      </c>
      <c r="P148" s="33">
        <v>632</v>
      </c>
      <c r="Q148" s="33">
        <v>31</v>
      </c>
      <c r="R148" s="33">
        <v>108</v>
      </c>
      <c r="S148" s="33">
        <v>0</v>
      </c>
      <c r="T148" s="13">
        <v>1000</v>
      </c>
      <c r="U148" s="39" t="s">
        <v>56</v>
      </c>
      <c r="V148" s="90"/>
      <c r="W148" s="42" t="s">
        <v>826</v>
      </c>
      <c r="X148" s="41">
        <f>1700*K148</f>
        <v>1700</v>
      </c>
      <c r="Y148" s="51">
        <f t="shared" si="31"/>
        <v>0.58823529411764708</v>
      </c>
      <c r="Z148" s="39"/>
      <c r="AC148" s="90"/>
    </row>
    <row r="149" spans="1:29" x14ac:dyDescent="0.25">
      <c r="A149" s="129"/>
      <c r="B149" s="129"/>
      <c r="C149" s="130"/>
      <c r="D149" s="61" t="s">
        <v>824</v>
      </c>
      <c r="E149" s="135"/>
      <c r="F149" s="135"/>
      <c r="G149" s="127"/>
      <c r="H149" s="127"/>
      <c r="I149" s="185"/>
      <c r="J149" s="40" t="s">
        <v>427</v>
      </c>
      <c r="K149" s="40">
        <v>1</v>
      </c>
      <c r="L149" s="39"/>
      <c r="M149" s="10">
        <f>N149*基本資料!$I$21+O149*基本資料!$I$22+P149*基本資料!$I$23+Q149*基本資料!$I$24+R149*基本資料!$I$25+S149*基本資料!$I$26</f>
        <v>8455.5</v>
      </c>
      <c r="N149" s="33">
        <v>4242</v>
      </c>
      <c r="O149" s="33">
        <v>54</v>
      </c>
      <c r="P149" s="33">
        <v>669</v>
      </c>
      <c r="Q149" s="33">
        <v>30</v>
      </c>
      <c r="R149" s="33">
        <v>1013</v>
      </c>
      <c r="S149" s="33">
        <v>0</v>
      </c>
      <c r="T149" s="13">
        <v>803</v>
      </c>
      <c r="U149" s="39" t="s">
        <v>78</v>
      </c>
      <c r="V149" s="90"/>
      <c r="W149" s="42" t="s">
        <v>747</v>
      </c>
      <c r="X149" s="41">
        <f>1700*K149</f>
        <v>1700</v>
      </c>
      <c r="Y149" s="51">
        <f t="shared" si="31"/>
        <v>0.47235294117647059</v>
      </c>
      <c r="Z149" s="39"/>
      <c r="AC149" s="90"/>
    </row>
    <row r="150" spans="1:29" x14ac:dyDescent="0.25">
      <c r="A150" s="129" t="s">
        <v>575</v>
      </c>
      <c r="B150" s="129" t="s">
        <v>812</v>
      </c>
      <c r="C150" s="130" t="s">
        <v>827</v>
      </c>
      <c r="D150" s="61" t="s">
        <v>821</v>
      </c>
      <c r="E150" s="186">
        <v>120.50798488</v>
      </c>
      <c r="F150" s="186">
        <v>23.98212384</v>
      </c>
      <c r="G150" s="127" t="s">
        <v>822</v>
      </c>
      <c r="H150" s="127" t="s">
        <v>823</v>
      </c>
      <c r="I150" s="185">
        <v>6</v>
      </c>
      <c r="J150" s="40" t="s">
        <v>426</v>
      </c>
      <c r="K150" s="40">
        <v>1</v>
      </c>
      <c r="L150" s="39"/>
      <c r="M150" s="10">
        <f>N150*基本資料!$I$21+O150*基本資料!$I$22+P150*基本資料!$I$23+Q150*基本資料!$I$24+R150*基本資料!$I$25+S150*基本資料!$I$26</f>
        <v>6946.5</v>
      </c>
      <c r="N150" s="33">
        <v>5793</v>
      </c>
      <c r="O150" s="33">
        <v>25</v>
      </c>
      <c r="P150" s="33">
        <v>506</v>
      </c>
      <c r="Q150" s="33">
        <v>15</v>
      </c>
      <c r="R150" s="33">
        <v>104</v>
      </c>
      <c r="S150" s="33">
        <v>0</v>
      </c>
      <c r="T150" s="13">
        <v>627</v>
      </c>
      <c r="U150" s="39" t="s">
        <v>56</v>
      </c>
      <c r="V150" s="90"/>
      <c r="W150" s="42" t="s">
        <v>828</v>
      </c>
      <c r="X150" s="41">
        <f>1700*K150</f>
        <v>1700</v>
      </c>
      <c r="Y150" s="51">
        <f t="shared" si="31"/>
        <v>0.36882352941176472</v>
      </c>
      <c r="Z150" s="39"/>
      <c r="AC150" s="90"/>
    </row>
    <row r="151" spans="1:29" x14ac:dyDescent="0.25">
      <c r="A151" s="129"/>
      <c r="B151" s="129"/>
      <c r="C151" s="130"/>
      <c r="D151" s="61" t="s">
        <v>824</v>
      </c>
      <c r="E151" s="135"/>
      <c r="F151" s="135"/>
      <c r="G151" s="127"/>
      <c r="H151" s="127"/>
      <c r="I151" s="185"/>
      <c r="J151" s="40" t="s">
        <v>427</v>
      </c>
      <c r="K151" s="40">
        <v>1</v>
      </c>
      <c r="L151" s="39"/>
      <c r="M151" s="10">
        <f>N151*基本資料!$I$21+O151*基本資料!$I$22+P151*基本資料!$I$23+Q151*基本資料!$I$24+R151*基本資料!$I$25+S151*基本資料!$I$26</f>
        <v>4048.5</v>
      </c>
      <c r="N151" s="33">
        <v>3195</v>
      </c>
      <c r="O151" s="33">
        <v>45</v>
      </c>
      <c r="P151" s="33">
        <v>288</v>
      </c>
      <c r="Q151" s="33">
        <v>1</v>
      </c>
      <c r="R151" s="33">
        <v>117</v>
      </c>
      <c r="S151" s="33">
        <v>0</v>
      </c>
      <c r="T151" s="13">
        <v>468.5</v>
      </c>
      <c r="U151" s="39" t="s">
        <v>78</v>
      </c>
      <c r="V151" s="90"/>
      <c r="W151" s="42" t="s">
        <v>829</v>
      </c>
      <c r="X151" s="41">
        <f>1700*K151</f>
        <v>1700</v>
      </c>
      <c r="Y151" s="51">
        <f t="shared" si="31"/>
        <v>0.27558823529411763</v>
      </c>
      <c r="Z151" s="39"/>
      <c r="AC151" s="90"/>
    </row>
    <row r="152" spans="1:29" x14ac:dyDescent="0.25">
      <c r="A152" s="129" t="s">
        <v>575</v>
      </c>
      <c r="B152" s="129" t="s">
        <v>812</v>
      </c>
      <c r="C152" s="130" t="s">
        <v>830</v>
      </c>
      <c r="D152" s="61" t="s">
        <v>831</v>
      </c>
      <c r="E152" s="186">
        <v>120.54248387</v>
      </c>
      <c r="F152" s="186">
        <v>23.965147959999999</v>
      </c>
      <c r="G152" s="127" t="s">
        <v>832</v>
      </c>
      <c r="H152" s="127" t="s">
        <v>833</v>
      </c>
      <c r="I152" s="185">
        <v>3.2</v>
      </c>
      <c r="J152" s="40" t="s">
        <v>426</v>
      </c>
      <c r="K152" s="40">
        <v>2</v>
      </c>
      <c r="L152" s="39"/>
      <c r="M152" s="10">
        <f>N152*基本資料!$I$21+O152*基本資料!$I$22+P152*基本資料!$I$23+Q152*基本資料!$I$24+R152*基本資料!$I$25+S152*基本資料!$I$26</f>
        <v>21785.1</v>
      </c>
      <c r="N152" s="39">
        <v>17367</v>
      </c>
      <c r="O152" s="39">
        <v>148</v>
      </c>
      <c r="P152" s="39">
        <v>1751</v>
      </c>
      <c r="Q152" s="39">
        <v>31</v>
      </c>
      <c r="R152" s="39">
        <v>487</v>
      </c>
      <c r="S152" s="39">
        <v>26</v>
      </c>
      <c r="T152" s="39">
        <v>1951.5</v>
      </c>
      <c r="U152" s="39" t="s">
        <v>56</v>
      </c>
      <c r="V152" s="90"/>
      <c r="W152" s="42"/>
      <c r="X152" s="41">
        <f t="shared" si="30"/>
        <v>4200</v>
      </c>
      <c r="Y152" s="51">
        <f t="shared" si="31"/>
        <v>0.46464285714285714</v>
      </c>
      <c r="Z152" s="90" t="str">
        <f>IF(AND(Y152&gt;基本資料!$B$13,Y152&lt;=基本資料!$C$13),"A",IF(AND(Y152&gt;基本資料!$B$14,Y152&lt;=基本資料!$C$14),"B",IF(AND(Y152&gt;基本資料!$B$15,Y152&lt;=基本資料!$C$15),"C",IF(AND(Y152&gt;基本資料!$B$16,Y152&lt;=基本資料!$C$16),"D",IF(AND(Y152&gt;基本資料!$B$17,Y152&lt;=基本資料!$C$17),"E","F")))))</f>
        <v>B</v>
      </c>
      <c r="AA152" s="100">
        <v>90</v>
      </c>
      <c r="AB152">
        <f t="shared" si="27"/>
        <v>-90</v>
      </c>
      <c r="AC152" s="90" t="str">
        <f>IF(AB152&gt;=基本資料!$B$27,"A",IF(AND(AB152&gt;=基本資料!$B$28,AB152&lt;基本資料!$C$28),"B",IF(AND(AB152&gt;=基本資料!$B$29,AB152&lt;基本資料!$C$29),"C",IF(AND(AB152&gt;=基本資料!$B$30,AB152&lt;基本資料!$C$30),"D",IF(AND(AB152&gt;=基本資料!$B$31,AB152&lt;基本資料!$C$31),"E","F")))))</f>
        <v>F</v>
      </c>
    </row>
    <row r="153" spans="1:29" x14ac:dyDescent="0.25">
      <c r="A153" s="129"/>
      <c r="B153" s="129"/>
      <c r="C153" s="130"/>
      <c r="D153" s="61" t="s">
        <v>834</v>
      </c>
      <c r="E153" s="135"/>
      <c r="F153" s="135"/>
      <c r="G153" s="127"/>
      <c r="H153" s="127"/>
      <c r="I153" s="185"/>
      <c r="J153" s="40" t="s">
        <v>427</v>
      </c>
      <c r="K153" s="40">
        <v>2</v>
      </c>
      <c r="L153" s="39"/>
      <c r="M153" s="10">
        <f>N153*基本資料!$I$21+O153*基本資料!$I$22+P153*基本資料!$I$23+Q153*基本資料!$I$24+R153*基本資料!$I$25+S153*基本資料!$I$26</f>
        <v>20884.5</v>
      </c>
      <c r="N153" s="39">
        <v>16569</v>
      </c>
      <c r="O153" s="39">
        <v>154</v>
      </c>
      <c r="P153" s="39">
        <v>1723</v>
      </c>
      <c r="Q153" s="39">
        <v>47</v>
      </c>
      <c r="R153" s="39">
        <v>450</v>
      </c>
      <c r="S153" s="39">
        <v>15</v>
      </c>
      <c r="T153" s="39">
        <v>1979.5</v>
      </c>
      <c r="U153" s="39" t="s">
        <v>78</v>
      </c>
      <c r="V153" s="90"/>
      <c r="W153" s="42"/>
      <c r="X153" s="41">
        <f t="shared" si="30"/>
        <v>4200</v>
      </c>
      <c r="Y153" s="51">
        <f t="shared" si="31"/>
        <v>0.47130952380952379</v>
      </c>
      <c r="Z153" s="90" t="str">
        <f>IF(AND(Y153&gt;基本資料!$B$13,Y153&lt;=基本資料!$C$13),"A",IF(AND(Y153&gt;基本資料!$B$14,Y153&lt;=基本資料!$C$14),"B",IF(AND(Y153&gt;基本資料!$B$15,Y153&lt;=基本資料!$C$15),"C",IF(AND(Y153&gt;基本資料!$B$16,Y153&lt;=基本資料!$C$16),"D",IF(AND(Y153&gt;基本資料!$B$17,Y153&lt;=基本資料!$C$17),"E","F")))))</f>
        <v>B</v>
      </c>
      <c r="AA153" s="100">
        <v>90</v>
      </c>
      <c r="AB153">
        <f t="shared" si="27"/>
        <v>-90</v>
      </c>
      <c r="AC153" s="90" t="str">
        <f>IF(AB153&gt;=基本資料!$B$27,"A",IF(AND(AB153&gt;=基本資料!$B$28,AB153&lt;基本資料!$C$28),"B",IF(AND(AB153&gt;=基本資料!$B$29,AB153&lt;基本資料!$C$29),"C",IF(AND(AB153&gt;=基本資料!$B$30,AB153&lt;基本資料!$C$30),"D",IF(AND(AB153&gt;=基本資料!$B$31,AB153&lt;基本資料!$C$31),"E","F")))))</f>
        <v>F</v>
      </c>
    </row>
    <row r="154" spans="1:29" x14ac:dyDescent="0.25">
      <c r="A154" s="129" t="s">
        <v>575</v>
      </c>
      <c r="B154" s="129" t="s">
        <v>812</v>
      </c>
      <c r="C154" s="130" t="s">
        <v>835</v>
      </c>
      <c r="D154" s="61" t="s">
        <v>831</v>
      </c>
      <c r="E154" s="186">
        <v>120.54248387</v>
      </c>
      <c r="F154" s="186">
        <v>23.965147959999999</v>
      </c>
      <c r="G154" s="127" t="s">
        <v>832</v>
      </c>
      <c r="H154" s="127" t="s">
        <v>833</v>
      </c>
      <c r="I154" s="185">
        <v>3.2</v>
      </c>
      <c r="J154" s="40" t="s">
        <v>426</v>
      </c>
      <c r="K154" s="40">
        <v>1</v>
      </c>
      <c r="L154" s="39"/>
      <c r="M154" s="10">
        <f>N154*基本資料!$I$21+O154*基本資料!$I$22+P154*基本資料!$I$23+Q154*基本資料!$I$24+R154*基本資料!$I$25+S154*基本資料!$I$26</f>
        <v>3311.8</v>
      </c>
      <c r="N154" s="39">
        <v>3073</v>
      </c>
      <c r="O154" s="39">
        <v>9</v>
      </c>
      <c r="P154" s="39">
        <v>117</v>
      </c>
      <c r="Q154" s="39">
        <v>7</v>
      </c>
      <c r="R154" s="39">
        <v>9</v>
      </c>
      <c r="S154" s="39">
        <v>3</v>
      </c>
      <c r="T154" s="39">
        <v>289.60000000000002</v>
      </c>
      <c r="U154" s="39" t="s">
        <v>56</v>
      </c>
      <c r="V154" s="90"/>
      <c r="W154" s="42" t="s">
        <v>747</v>
      </c>
      <c r="X154" s="41">
        <f>1700*K154</f>
        <v>1700</v>
      </c>
      <c r="Y154" s="51">
        <f t="shared" si="31"/>
        <v>0.1703529411764706</v>
      </c>
      <c r="Z154" s="39"/>
      <c r="AC154" s="90"/>
    </row>
    <row r="155" spans="1:29" x14ac:dyDescent="0.25">
      <c r="A155" s="129"/>
      <c r="B155" s="129"/>
      <c r="C155" s="130"/>
      <c r="D155" s="61" t="s">
        <v>834</v>
      </c>
      <c r="E155" s="135"/>
      <c r="F155" s="135"/>
      <c r="G155" s="127"/>
      <c r="H155" s="127"/>
      <c r="I155" s="185"/>
      <c r="J155" s="40" t="s">
        <v>427</v>
      </c>
      <c r="K155" s="40">
        <v>1</v>
      </c>
      <c r="L155" s="39"/>
      <c r="M155" s="10">
        <f>N155*基本資料!$I$21+O155*基本資料!$I$22+P155*基本資料!$I$23+Q155*基本資料!$I$24+R155*基本資料!$I$25+S155*基本資料!$I$26</f>
        <v>7741.3</v>
      </c>
      <c r="N155" s="39">
        <v>6736</v>
      </c>
      <c r="O155" s="39">
        <v>43</v>
      </c>
      <c r="P155" s="39">
        <v>318</v>
      </c>
      <c r="Q155" s="39">
        <v>16</v>
      </c>
      <c r="R155" s="39">
        <v>136</v>
      </c>
      <c r="S155" s="39">
        <v>13</v>
      </c>
      <c r="T155" s="39">
        <v>1028.3</v>
      </c>
      <c r="U155" s="39" t="s">
        <v>78</v>
      </c>
      <c r="V155" s="90"/>
      <c r="W155" s="42" t="s">
        <v>747</v>
      </c>
      <c r="X155" s="41">
        <f>1700*K155</f>
        <v>1700</v>
      </c>
      <c r="Y155" s="51">
        <f t="shared" si="31"/>
        <v>0.60488235294117643</v>
      </c>
      <c r="Z155" s="39"/>
      <c r="AC155" s="90"/>
    </row>
    <row r="156" spans="1:29" x14ac:dyDescent="0.25">
      <c r="A156" s="129" t="s">
        <v>273</v>
      </c>
      <c r="B156" s="129" t="s">
        <v>836</v>
      </c>
      <c r="C156" s="130" t="s">
        <v>837</v>
      </c>
      <c r="D156" s="61" t="s">
        <v>838</v>
      </c>
      <c r="E156" s="186">
        <v>120.56944359000001</v>
      </c>
      <c r="F156" s="186">
        <v>23.944805120000002</v>
      </c>
      <c r="G156" s="127" t="s">
        <v>839</v>
      </c>
      <c r="H156" s="127" t="s">
        <v>840</v>
      </c>
      <c r="I156" s="185">
        <v>3.9</v>
      </c>
      <c r="J156" s="40" t="s">
        <v>426</v>
      </c>
      <c r="K156" s="40">
        <v>2</v>
      </c>
      <c r="L156" s="39"/>
      <c r="M156" s="10">
        <f>N156*基本資料!$I$21+O156*基本資料!$I$22+P156*基本資料!$I$23+Q156*基本資料!$I$24+R156*基本資料!$I$25+S156*基本資料!$I$26</f>
        <v>12696.9</v>
      </c>
      <c r="N156" s="39">
        <v>9840</v>
      </c>
      <c r="O156" s="39">
        <v>117</v>
      </c>
      <c r="P156" s="39">
        <v>1344</v>
      </c>
      <c r="Q156" s="39">
        <v>20</v>
      </c>
      <c r="R156" s="39">
        <v>199</v>
      </c>
      <c r="S156" s="39">
        <v>14</v>
      </c>
      <c r="T156" s="39">
        <v>1220.2</v>
      </c>
      <c r="U156" s="39" t="s">
        <v>56</v>
      </c>
      <c r="V156" s="90"/>
      <c r="W156" s="42"/>
      <c r="X156" s="41">
        <f t="shared" si="30"/>
        <v>4200</v>
      </c>
      <c r="Y156" s="51">
        <f t="shared" si="31"/>
        <v>0.29052380952380952</v>
      </c>
      <c r="Z156" s="90" t="str">
        <f>IF(AND(Y156&gt;基本資料!$B$13,Y156&lt;=基本資料!$C$13),"A",IF(AND(Y156&gt;基本資料!$B$14,Y156&lt;=基本資料!$C$14),"B",IF(AND(Y156&gt;基本資料!$B$15,Y156&lt;=基本資料!$C$15),"C",IF(AND(Y156&gt;基本資料!$B$16,Y156&lt;=基本資料!$C$16),"D",IF(AND(Y156&gt;基本資料!$B$17,Y156&lt;=基本資料!$C$17),"E","F")))))</f>
        <v>A</v>
      </c>
      <c r="AA156" s="100">
        <v>90</v>
      </c>
      <c r="AB156">
        <f t="shared" si="27"/>
        <v>-90</v>
      </c>
      <c r="AC156" s="90" t="str">
        <f>IF(AB156&gt;=基本資料!$B$27,"A",IF(AND(AB156&gt;=基本資料!$B$28,AB156&lt;基本資料!$C$28),"B",IF(AND(AB156&gt;=基本資料!$B$29,AB156&lt;基本資料!$C$29),"C",IF(AND(AB156&gt;=基本資料!$B$30,AB156&lt;基本資料!$C$30),"D",IF(AND(AB156&gt;=基本資料!$B$31,AB156&lt;基本資料!$C$31),"E","F")))))</f>
        <v>F</v>
      </c>
    </row>
    <row r="157" spans="1:29" x14ac:dyDescent="0.25">
      <c r="A157" s="129"/>
      <c r="B157" s="129"/>
      <c r="C157" s="130"/>
      <c r="D157" s="61" t="s">
        <v>841</v>
      </c>
      <c r="E157" s="135"/>
      <c r="F157" s="135"/>
      <c r="G157" s="127"/>
      <c r="H157" s="127"/>
      <c r="I157" s="185"/>
      <c r="J157" s="40" t="s">
        <v>427</v>
      </c>
      <c r="K157" s="40">
        <v>2</v>
      </c>
      <c r="L157" s="39"/>
      <c r="M157" s="10">
        <f>N157*基本資料!$I$21+O157*基本資料!$I$22+P157*基本資料!$I$23+Q157*基本資料!$I$24+R157*基本資料!$I$25+S157*基本資料!$I$26</f>
        <v>12274.1</v>
      </c>
      <c r="N157" s="39">
        <v>9701</v>
      </c>
      <c r="O157" s="39">
        <v>110</v>
      </c>
      <c r="P157" s="39">
        <v>1181</v>
      </c>
      <c r="Q157" s="39">
        <v>0</v>
      </c>
      <c r="R157" s="39">
        <v>209</v>
      </c>
      <c r="S157" s="39">
        <v>16</v>
      </c>
      <c r="T157" s="39">
        <v>1238.9000000000001</v>
      </c>
      <c r="U157" s="39" t="s">
        <v>78</v>
      </c>
      <c r="V157" s="90"/>
      <c r="W157" s="42"/>
      <c r="X157" s="41">
        <f t="shared" si="30"/>
        <v>4200</v>
      </c>
      <c r="Y157" s="51">
        <f t="shared" si="31"/>
        <v>0.2949761904761905</v>
      </c>
      <c r="Z157" s="90" t="str">
        <f>IF(AND(Y157&gt;基本資料!$B$13,Y157&lt;=基本資料!$C$13),"A",IF(AND(Y157&gt;基本資料!$B$14,Y157&lt;=基本資料!$C$14),"B",IF(AND(Y157&gt;基本資料!$B$15,Y157&lt;=基本資料!$C$15),"C",IF(AND(Y157&gt;基本資料!$B$16,Y157&lt;=基本資料!$C$16),"D",IF(AND(Y157&gt;基本資料!$B$17,Y157&lt;=基本資料!$C$17),"E","F")))))</f>
        <v>A</v>
      </c>
      <c r="AA157" s="100">
        <v>90</v>
      </c>
      <c r="AB157">
        <f t="shared" si="27"/>
        <v>-90</v>
      </c>
      <c r="AC157" s="90" t="str">
        <f>IF(AB157&gt;=基本資料!$B$27,"A",IF(AND(AB157&gt;=基本資料!$B$28,AB157&lt;基本資料!$C$28),"B",IF(AND(AB157&gt;=基本資料!$B$29,AB157&lt;基本資料!$C$29),"C",IF(AND(AB157&gt;=基本資料!$B$30,AB157&lt;基本資料!$C$30),"D",IF(AND(AB157&gt;=基本資料!$B$31,AB157&lt;基本資料!$C$31),"E","F")))))</f>
        <v>F</v>
      </c>
    </row>
    <row r="158" spans="1:29" x14ac:dyDescent="0.25">
      <c r="A158" s="129" t="s">
        <v>273</v>
      </c>
      <c r="B158" s="129" t="s">
        <v>812</v>
      </c>
      <c r="C158" s="130" t="s">
        <v>842</v>
      </c>
      <c r="D158" s="61" t="s">
        <v>843</v>
      </c>
      <c r="E158" s="186">
        <v>120.56944359000001</v>
      </c>
      <c r="F158" s="186">
        <v>23.944805120000002</v>
      </c>
      <c r="G158" s="127" t="s">
        <v>839</v>
      </c>
      <c r="H158" s="127" t="s">
        <v>840</v>
      </c>
      <c r="I158" s="185">
        <v>3.9</v>
      </c>
      <c r="J158" s="40" t="s">
        <v>426</v>
      </c>
      <c r="K158" s="40">
        <v>1</v>
      </c>
      <c r="L158" s="39"/>
      <c r="M158" s="10">
        <f>N158*基本資料!$I$21+O158*基本資料!$I$22+P158*基本資料!$I$23+Q158*基本資料!$I$24+R158*基本資料!$I$25+S158*基本資料!$I$26</f>
        <v>7056.6</v>
      </c>
      <c r="N158" s="39">
        <v>6645</v>
      </c>
      <c r="O158" s="39">
        <v>30</v>
      </c>
      <c r="P158" s="39">
        <v>234</v>
      </c>
      <c r="Q158" s="39">
        <v>0</v>
      </c>
      <c r="R158" s="39">
        <v>4</v>
      </c>
      <c r="S158" s="39">
        <v>6</v>
      </c>
      <c r="T158" s="39">
        <v>580.1</v>
      </c>
      <c r="U158" s="39" t="s">
        <v>78</v>
      </c>
      <c r="V158" s="90"/>
      <c r="W158" s="42" t="s">
        <v>747</v>
      </c>
      <c r="X158" s="41">
        <f>1700*K158</f>
        <v>1700</v>
      </c>
      <c r="Y158" s="51">
        <f t="shared" si="31"/>
        <v>0.34123529411764708</v>
      </c>
      <c r="Z158" s="39"/>
      <c r="AC158" s="90"/>
    </row>
    <row r="159" spans="1:29" x14ac:dyDescent="0.25">
      <c r="A159" s="129"/>
      <c r="B159" s="129"/>
      <c r="C159" s="130"/>
      <c r="D159" s="61" t="s">
        <v>844</v>
      </c>
      <c r="E159" s="135"/>
      <c r="F159" s="135"/>
      <c r="G159" s="127"/>
      <c r="H159" s="127"/>
      <c r="I159" s="185"/>
      <c r="J159" s="40" t="s">
        <v>427</v>
      </c>
      <c r="K159" s="40">
        <v>1</v>
      </c>
      <c r="L159" s="39"/>
      <c r="M159" s="10">
        <f>N159*基本資料!$I$21+O159*基本資料!$I$22+P159*基本資料!$I$23+Q159*基本資料!$I$24+R159*基本資料!$I$25+S159*基本資料!$I$26</f>
        <v>11763.9</v>
      </c>
      <c r="N159" s="39">
        <v>9957</v>
      </c>
      <c r="O159" s="39">
        <v>82</v>
      </c>
      <c r="P159" s="39">
        <v>543</v>
      </c>
      <c r="Q159" s="39">
        <v>47</v>
      </c>
      <c r="R159" s="39">
        <v>241</v>
      </c>
      <c r="S159" s="39">
        <v>9</v>
      </c>
      <c r="T159" s="39">
        <v>1132.5999999999999</v>
      </c>
      <c r="U159" s="39" t="s">
        <v>78</v>
      </c>
      <c r="V159" s="90"/>
      <c r="W159" s="42" t="s">
        <v>828</v>
      </c>
      <c r="X159" s="41">
        <f>1700*K159</f>
        <v>1700</v>
      </c>
      <c r="Y159" s="51">
        <f t="shared" si="31"/>
        <v>0.66623529411764704</v>
      </c>
      <c r="Z159" s="39"/>
      <c r="AC159" s="90"/>
    </row>
    <row r="160" spans="1:29" x14ac:dyDescent="0.25">
      <c r="A160" s="129" t="s">
        <v>845</v>
      </c>
      <c r="B160" s="129" t="s">
        <v>846</v>
      </c>
      <c r="C160" s="130" t="s">
        <v>847</v>
      </c>
      <c r="D160" s="61" t="s">
        <v>848</v>
      </c>
      <c r="E160" s="186">
        <v>120.60446905000001</v>
      </c>
      <c r="F160" s="186">
        <v>23.94161514</v>
      </c>
      <c r="G160" s="127" t="s">
        <v>849</v>
      </c>
      <c r="H160" s="127" t="s">
        <v>850</v>
      </c>
      <c r="I160" s="185">
        <v>6.5</v>
      </c>
      <c r="J160" s="40" t="s">
        <v>426</v>
      </c>
      <c r="K160" s="40">
        <v>2</v>
      </c>
      <c r="L160" s="39"/>
      <c r="M160" s="10">
        <f>N160*基本資料!$I$21+O160*基本資料!$I$22+P160*基本資料!$I$23+Q160*基本資料!$I$24+R160*基本資料!$I$25+S160*基本資料!$I$26</f>
        <v>13006.1</v>
      </c>
      <c r="N160" s="39">
        <v>10634</v>
      </c>
      <c r="O160" s="39">
        <v>119</v>
      </c>
      <c r="P160" s="39">
        <v>1462</v>
      </c>
      <c r="Q160" s="39">
        <v>0</v>
      </c>
      <c r="R160" s="39">
        <v>0</v>
      </c>
      <c r="S160" s="39">
        <v>1</v>
      </c>
      <c r="T160" s="39">
        <v>1168.5</v>
      </c>
      <c r="U160" s="39" t="s">
        <v>78</v>
      </c>
      <c r="V160" s="90"/>
      <c r="W160" s="42"/>
      <c r="X160" s="41">
        <f t="shared" si="30"/>
        <v>4200</v>
      </c>
      <c r="Y160" s="51">
        <f t="shared" si="31"/>
        <v>0.27821428571428569</v>
      </c>
      <c r="Z160" s="90" t="str">
        <f>IF(AND(Y160&gt;基本資料!$B$13,Y160&lt;=基本資料!$C$13),"A",IF(AND(Y160&gt;基本資料!$B$14,Y160&lt;=基本資料!$C$14),"B",IF(AND(Y160&gt;基本資料!$B$15,Y160&lt;=基本資料!$C$15),"C",IF(AND(Y160&gt;基本資料!$B$16,Y160&lt;=基本資料!$C$16),"D",IF(AND(Y160&gt;基本資料!$B$17,Y160&lt;=基本資料!$C$17),"E","F")))))</f>
        <v>A</v>
      </c>
      <c r="AA160" s="100">
        <v>90</v>
      </c>
      <c r="AB160">
        <f t="shared" si="27"/>
        <v>-90</v>
      </c>
      <c r="AC160" s="90" t="str">
        <f>IF(AB160&gt;=基本資料!$B$27,"A",IF(AND(AB160&gt;=基本資料!$B$28,AB160&lt;基本資料!$C$28),"B",IF(AND(AB160&gt;=基本資料!$B$29,AB160&lt;基本資料!$C$29),"C",IF(AND(AB160&gt;=基本資料!$B$30,AB160&lt;基本資料!$C$30),"D",IF(AND(AB160&gt;=基本資料!$B$31,AB160&lt;基本資料!$C$31),"E","F")))))</f>
        <v>F</v>
      </c>
    </row>
    <row r="161" spans="1:29" x14ac:dyDescent="0.25">
      <c r="A161" s="129"/>
      <c r="B161" s="129"/>
      <c r="C161" s="130"/>
      <c r="D161" s="61" t="s">
        <v>852</v>
      </c>
      <c r="E161" s="135"/>
      <c r="F161" s="135"/>
      <c r="G161" s="127"/>
      <c r="H161" s="127"/>
      <c r="I161" s="185"/>
      <c r="J161" s="40" t="s">
        <v>427</v>
      </c>
      <c r="K161" s="40">
        <v>2</v>
      </c>
      <c r="L161" s="39"/>
      <c r="M161" s="10">
        <f>N161*基本資料!$I$21+O161*基本資料!$I$22+P161*基本資料!$I$23+Q161*基本資料!$I$24+R161*基本資料!$I$25+S161*基本資料!$I$26</f>
        <v>12985.5</v>
      </c>
      <c r="N161" s="39">
        <v>11433</v>
      </c>
      <c r="O161" s="39">
        <v>110</v>
      </c>
      <c r="P161" s="39">
        <v>925</v>
      </c>
      <c r="Q161" s="39">
        <v>0</v>
      </c>
      <c r="R161" s="39">
        <v>0</v>
      </c>
      <c r="S161" s="39">
        <v>0</v>
      </c>
      <c r="T161" s="39">
        <v>1099</v>
      </c>
      <c r="U161" s="39" t="s">
        <v>56</v>
      </c>
      <c r="V161" s="90"/>
      <c r="W161" s="42"/>
      <c r="X161" s="41">
        <f t="shared" si="30"/>
        <v>4200</v>
      </c>
      <c r="Y161" s="51">
        <f t="shared" si="31"/>
        <v>0.26166666666666666</v>
      </c>
      <c r="Z161" s="90" t="str">
        <f>IF(AND(Y161&gt;基本資料!$B$13,Y161&lt;=基本資料!$C$13),"A",IF(AND(Y161&gt;基本資料!$B$14,Y161&lt;=基本資料!$C$14),"B",IF(AND(Y161&gt;基本資料!$B$15,Y161&lt;=基本資料!$C$15),"C",IF(AND(Y161&gt;基本資料!$B$16,Y161&lt;=基本資料!$C$16),"D",IF(AND(Y161&gt;基本資料!$B$17,Y161&lt;=基本資料!$C$17),"E","F")))))</f>
        <v>A</v>
      </c>
      <c r="AA161" s="100">
        <v>90</v>
      </c>
      <c r="AB161">
        <f t="shared" si="27"/>
        <v>-90</v>
      </c>
      <c r="AC161" s="90" t="str">
        <f>IF(AB161&gt;=基本資料!$B$27,"A",IF(AND(AB161&gt;=基本資料!$B$28,AB161&lt;基本資料!$C$28),"B",IF(AND(AB161&gt;=基本資料!$B$29,AB161&lt;基本資料!$C$29),"C",IF(AND(AB161&gt;=基本資料!$B$30,AB161&lt;基本資料!$C$30),"D",IF(AND(AB161&gt;=基本資料!$B$31,AB161&lt;基本資料!$C$31),"E","F")))))</f>
        <v>F</v>
      </c>
    </row>
    <row r="162" spans="1:29" x14ac:dyDescent="0.25">
      <c r="A162" s="129" t="s">
        <v>845</v>
      </c>
      <c r="B162" s="129" t="s">
        <v>846</v>
      </c>
      <c r="C162" s="130" t="s">
        <v>853</v>
      </c>
      <c r="D162" s="61" t="s">
        <v>848</v>
      </c>
      <c r="E162" s="186">
        <v>120.60446905000001</v>
      </c>
      <c r="F162" s="186">
        <v>23.94161514</v>
      </c>
      <c r="G162" s="127" t="s">
        <v>849</v>
      </c>
      <c r="H162" s="127" t="s">
        <v>850</v>
      </c>
      <c r="I162" s="185">
        <v>6.5</v>
      </c>
      <c r="J162" s="40" t="s">
        <v>426</v>
      </c>
      <c r="K162" s="40">
        <v>1</v>
      </c>
      <c r="L162" s="39"/>
      <c r="M162" s="10">
        <f>N162*基本資料!$I$21+O162*基本資料!$I$22+P162*基本資料!$I$23+Q162*基本資料!$I$24+R162*基本資料!$I$25+S162*基本資料!$I$26</f>
        <v>9056</v>
      </c>
      <c r="N162" s="39">
        <v>8621</v>
      </c>
      <c r="O162" s="39">
        <v>34</v>
      </c>
      <c r="P162" s="39">
        <v>256</v>
      </c>
      <c r="Q162" s="39">
        <v>0</v>
      </c>
      <c r="R162" s="39">
        <v>0</v>
      </c>
      <c r="S162" s="39">
        <v>0</v>
      </c>
      <c r="T162" s="39">
        <v>980.5</v>
      </c>
      <c r="U162" s="39" t="s">
        <v>78</v>
      </c>
      <c r="V162" s="90"/>
      <c r="W162" s="42" t="s">
        <v>828</v>
      </c>
      <c r="X162" s="41">
        <f>1700*K162</f>
        <v>1700</v>
      </c>
      <c r="Y162" s="51">
        <f t="shared" si="31"/>
        <v>0.57676470588235296</v>
      </c>
      <c r="Z162" s="39"/>
      <c r="AC162" s="90"/>
    </row>
    <row r="163" spans="1:29" x14ac:dyDescent="0.25">
      <c r="A163" s="129"/>
      <c r="B163" s="129"/>
      <c r="C163" s="130"/>
      <c r="D163" s="61" t="s">
        <v>851</v>
      </c>
      <c r="E163" s="135"/>
      <c r="F163" s="135"/>
      <c r="G163" s="127"/>
      <c r="H163" s="127"/>
      <c r="I163" s="185"/>
      <c r="J163" s="40" t="s">
        <v>427</v>
      </c>
      <c r="K163" s="40">
        <v>1</v>
      </c>
      <c r="L163" s="39"/>
      <c r="M163" s="10">
        <f>N163*基本資料!$I$21+O163*基本資料!$I$22+P163*基本資料!$I$23+Q163*基本資料!$I$24+R163*基本資料!$I$25+S163*基本資料!$I$26</f>
        <v>6468.6</v>
      </c>
      <c r="N163" s="39">
        <v>5274</v>
      </c>
      <c r="O163" s="39">
        <v>58</v>
      </c>
      <c r="P163" s="39">
        <v>312</v>
      </c>
      <c r="Q163" s="39">
        <v>0</v>
      </c>
      <c r="R163" s="39">
        <v>210</v>
      </c>
      <c r="S163" s="39">
        <v>16</v>
      </c>
      <c r="T163" s="39">
        <v>727.4</v>
      </c>
      <c r="U163" s="39" t="s">
        <v>78</v>
      </c>
      <c r="V163" s="90"/>
      <c r="W163" s="42" t="s">
        <v>747</v>
      </c>
      <c r="X163" s="41">
        <f>1700*K163</f>
        <v>1700</v>
      </c>
      <c r="Y163" s="51">
        <f t="shared" si="31"/>
        <v>0.42788235294117644</v>
      </c>
      <c r="Z163" s="39"/>
      <c r="AC163" s="90"/>
    </row>
    <row r="164" spans="1:29" x14ac:dyDescent="0.25">
      <c r="A164" s="160" t="s">
        <v>359</v>
      </c>
      <c r="B164" s="181" t="s">
        <v>854</v>
      </c>
      <c r="C164" s="165" t="s">
        <v>855</v>
      </c>
      <c r="D164" s="183" t="s">
        <v>856</v>
      </c>
      <c r="E164" s="168">
        <v>120.255475</v>
      </c>
      <c r="F164" s="168">
        <v>23.684564999999999</v>
      </c>
      <c r="G164" s="177" t="s">
        <v>857</v>
      </c>
      <c r="H164" s="179" t="s">
        <v>858</v>
      </c>
      <c r="I164" s="171">
        <v>15.3</v>
      </c>
      <c r="J164" s="41" t="s">
        <v>426</v>
      </c>
      <c r="K164" s="41">
        <v>2</v>
      </c>
      <c r="L164" s="39"/>
      <c r="M164" s="10">
        <f>N164*基本資料!$I$21+O164*基本資料!$I$22+P164*基本資料!$I$23+Q164*基本資料!$I$24+R164*基本資料!$I$25+S164*基本資料!$I$26</f>
        <v>3058.5</v>
      </c>
      <c r="N164" s="33">
        <v>2088</v>
      </c>
      <c r="O164" s="33">
        <v>15</v>
      </c>
      <c r="P164" s="33">
        <v>236</v>
      </c>
      <c r="Q164" s="33">
        <v>9</v>
      </c>
      <c r="R164" s="33">
        <v>187</v>
      </c>
      <c r="S164" s="33">
        <v>10</v>
      </c>
      <c r="T164" s="13">
        <v>295.5</v>
      </c>
      <c r="U164" s="39" t="s">
        <v>267</v>
      </c>
      <c r="V164" s="90"/>
      <c r="W164" s="42"/>
      <c r="X164" s="41">
        <f>2100*K164</f>
        <v>4200</v>
      </c>
      <c r="Y164" s="41">
        <f>T164/X164</f>
        <v>7.0357142857142854E-2</v>
      </c>
      <c r="Z164" s="90" t="str">
        <f>IF(AND(Y164&gt;基本資料!$B$13,Y164&lt;=基本資料!$C$13),"A",IF(AND(Y164&gt;基本資料!$B$14,Y164&lt;=基本資料!$C$14),"B",IF(AND(Y164&gt;基本資料!$B$15,Y164&lt;=基本資料!$C$15),"C",IF(AND(Y164&gt;基本資料!$B$16,Y164&lt;=基本資料!$C$16),"D",IF(AND(Y164&gt;基本資料!$B$17,Y164&lt;=基本資料!$C$17),"E","F")))))</f>
        <v>A</v>
      </c>
      <c r="AA164" s="100">
        <v>100</v>
      </c>
      <c r="AB164">
        <f t="shared" si="27"/>
        <v>-100</v>
      </c>
      <c r="AC164" s="90" t="str">
        <f>IF(AB164&gt;=基本資料!$B$27,"A",IF(AND(AB164&gt;=基本資料!$B$28,AB164&lt;基本資料!$C$28),"B",IF(AND(AB164&gt;=基本資料!$B$29,AB164&lt;基本資料!$C$29),"C",IF(AND(AB164&gt;=基本資料!$B$30,AB164&lt;基本資料!$C$30),"D",IF(AND(AB164&gt;=基本資料!$B$31,AB164&lt;基本資料!$C$31),"E","F")))))</f>
        <v>F</v>
      </c>
    </row>
    <row r="165" spans="1:29" x14ac:dyDescent="0.25">
      <c r="A165" s="161"/>
      <c r="B165" s="182"/>
      <c r="C165" s="165"/>
      <c r="D165" s="184"/>
      <c r="E165" s="169"/>
      <c r="F165" s="169"/>
      <c r="G165" s="178"/>
      <c r="H165" s="180"/>
      <c r="I165" s="172"/>
      <c r="J165" s="41" t="s">
        <v>427</v>
      </c>
      <c r="K165" s="41">
        <v>2</v>
      </c>
      <c r="L165" s="39"/>
      <c r="M165" s="10">
        <f>N165*基本資料!$I$21+O165*基本資料!$I$22+P165*基本資料!$I$23+Q165*基本資料!$I$24+R165*基本資料!$I$25+S165*基本資料!$I$26</f>
        <v>3045.1</v>
      </c>
      <c r="N165" s="33">
        <v>1981</v>
      </c>
      <c r="O165" s="33">
        <v>11</v>
      </c>
      <c r="P165" s="33">
        <v>248</v>
      </c>
      <c r="Q165" s="33">
        <v>5</v>
      </c>
      <c r="R165" s="33">
        <v>218</v>
      </c>
      <c r="S165" s="33">
        <v>11</v>
      </c>
      <c r="T165" s="13">
        <v>248</v>
      </c>
      <c r="U165" s="39" t="s">
        <v>200</v>
      </c>
      <c r="V165" s="90"/>
      <c r="W165" s="42"/>
      <c r="X165" s="41">
        <f t="shared" ref="X165:X173" si="32">2100*K165</f>
        <v>4200</v>
      </c>
      <c r="Y165" s="41">
        <f t="shared" ref="Y165:Y173" si="33">T165/X165</f>
        <v>5.904761904761905E-2</v>
      </c>
      <c r="Z165" s="90" t="str">
        <f>IF(AND(Y165&gt;基本資料!$B$13,Y165&lt;=基本資料!$C$13),"A",IF(AND(Y165&gt;基本資料!$B$14,Y165&lt;=基本資料!$C$14),"B",IF(AND(Y165&gt;基本資料!$B$15,Y165&lt;=基本資料!$C$15),"C",IF(AND(Y165&gt;基本資料!$B$16,Y165&lt;=基本資料!$C$16),"D",IF(AND(Y165&gt;基本資料!$B$17,Y165&lt;=基本資料!$C$17),"E","F")))))</f>
        <v>A</v>
      </c>
      <c r="AA165" s="100">
        <v>100</v>
      </c>
      <c r="AB165">
        <f t="shared" si="27"/>
        <v>-100</v>
      </c>
      <c r="AC165" s="90" t="str">
        <f>IF(AB165&gt;=基本資料!$B$27,"A",IF(AND(AB165&gt;=基本資料!$B$28,AB165&lt;基本資料!$C$28),"B",IF(AND(AB165&gt;=基本資料!$B$29,AB165&lt;基本資料!$C$29),"C",IF(AND(AB165&gt;=基本資料!$B$30,AB165&lt;基本資料!$C$30),"D",IF(AND(AB165&gt;=基本資料!$B$31,AB165&lt;基本資料!$C$31),"E","F")))))</f>
        <v>F</v>
      </c>
    </row>
    <row r="166" spans="1:29" x14ac:dyDescent="0.25">
      <c r="A166" s="160" t="s">
        <v>359</v>
      </c>
      <c r="B166" s="181" t="s">
        <v>854</v>
      </c>
      <c r="C166" s="165" t="s">
        <v>859</v>
      </c>
      <c r="D166" s="183" t="s">
        <v>860</v>
      </c>
      <c r="E166" s="168">
        <v>120.32324</v>
      </c>
      <c r="F166" s="168">
        <v>23.687899999999999</v>
      </c>
      <c r="G166" s="177" t="s">
        <v>861</v>
      </c>
      <c r="H166" s="179" t="s">
        <v>862</v>
      </c>
      <c r="I166" s="171">
        <v>10.199999999999999</v>
      </c>
      <c r="J166" s="41" t="s">
        <v>55</v>
      </c>
      <c r="K166" s="41">
        <v>2</v>
      </c>
      <c r="L166" s="39"/>
      <c r="M166" s="10">
        <f>N166*基本資料!$I$21+O166*基本資料!$I$22+P166*基本資料!$I$23+Q166*基本資料!$I$24+R166*基本資料!$I$25+S166*基本資料!$I$26</f>
        <v>7695</v>
      </c>
      <c r="N166" s="33">
        <v>6486</v>
      </c>
      <c r="O166" s="33">
        <v>51</v>
      </c>
      <c r="P166" s="33">
        <v>337</v>
      </c>
      <c r="Q166" s="33">
        <v>9</v>
      </c>
      <c r="R166" s="33">
        <v>197</v>
      </c>
      <c r="S166" s="33">
        <v>15</v>
      </c>
      <c r="T166" s="13">
        <v>814.1</v>
      </c>
      <c r="U166" s="39" t="s">
        <v>56</v>
      </c>
      <c r="V166" s="90"/>
      <c r="W166" s="42"/>
      <c r="X166" s="41">
        <f t="shared" si="32"/>
        <v>4200</v>
      </c>
      <c r="Y166" s="41">
        <f t="shared" si="33"/>
        <v>0.19383333333333333</v>
      </c>
      <c r="Z166" s="90" t="str">
        <f>IF(AND(Y166&gt;基本資料!$B$13,Y166&lt;=基本資料!$C$13),"A",IF(AND(Y166&gt;基本資料!$B$14,Y166&lt;=基本資料!$C$14),"B",IF(AND(Y166&gt;基本資料!$B$15,Y166&lt;=基本資料!$C$15),"C",IF(AND(Y166&gt;基本資料!$B$16,Y166&lt;=基本資料!$C$16),"D",IF(AND(Y166&gt;基本資料!$B$17,Y166&lt;=基本資料!$C$17),"E","F")))))</f>
        <v>A</v>
      </c>
      <c r="AA166" s="100">
        <v>100</v>
      </c>
      <c r="AB166">
        <f t="shared" si="27"/>
        <v>-100</v>
      </c>
      <c r="AC166" s="90" t="str">
        <f>IF(AB166&gt;=基本資料!$B$27,"A",IF(AND(AB166&gt;=基本資料!$B$28,AB166&lt;基本資料!$C$28),"B",IF(AND(AB166&gt;=基本資料!$B$29,AB166&lt;基本資料!$C$29),"C",IF(AND(AB166&gt;=基本資料!$B$30,AB166&lt;基本資料!$C$30),"D",IF(AND(AB166&gt;=基本資料!$B$31,AB166&lt;基本資料!$C$31),"E","F")))))</f>
        <v>F</v>
      </c>
    </row>
    <row r="167" spans="1:29" x14ac:dyDescent="0.25">
      <c r="A167" s="161"/>
      <c r="B167" s="182"/>
      <c r="C167" s="165"/>
      <c r="D167" s="184"/>
      <c r="E167" s="169"/>
      <c r="F167" s="169"/>
      <c r="G167" s="178"/>
      <c r="H167" s="180"/>
      <c r="I167" s="172"/>
      <c r="J167" s="41" t="s">
        <v>58</v>
      </c>
      <c r="K167" s="41">
        <v>2</v>
      </c>
      <c r="L167" s="39"/>
      <c r="M167" s="10">
        <f>N167*基本資料!$I$21+O167*基本資料!$I$22+P167*基本資料!$I$23+Q167*基本資料!$I$24+R167*基本資料!$I$25+S167*基本資料!$I$26</f>
        <v>7522.2</v>
      </c>
      <c r="N167" s="33">
        <v>6402</v>
      </c>
      <c r="O167" s="33">
        <v>39</v>
      </c>
      <c r="P167" s="33">
        <v>289</v>
      </c>
      <c r="Q167" s="33">
        <v>6</v>
      </c>
      <c r="R167" s="33">
        <v>199</v>
      </c>
      <c r="S167" s="33">
        <v>22</v>
      </c>
      <c r="T167" s="13">
        <v>763.7</v>
      </c>
      <c r="U167" s="39" t="s">
        <v>78</v>
      </c>
      <c r="V167" s="90"/>
      <c r="W167" s="42"/>
      <c r="X167" s="41">
        <f t="shared" si="32"/>
        <v>4200</v>
      </c>
      <c r="Y167" s="41">
        <f t="shared" si="33"/>
        <v>0.18183333333333335</v>
      </c>
      <c r="Z167" s="90" t="str">
        <f>IF(AND(Y167&gt;基本資料!$B$13,Y167&lt;=基本資料!$C$13),"A",IF(AND(Y167&gt;基本資料!$B$14,Y167&lt;=基本資料!$C$14),"B",IF(AND(Y167&gt;基本資料!$B$15,Y167&lt;=基本資料!$C$15),"C",IF(AND(Y167&gt;基本資料!$B$16,Y167&lt;=基本資料!$C$16),"D",IF(AND(Y167&gt;基本資料!$B$17,Y167&lt;=基本資料!$C$17),"E","F")))))</f>
        <v>A</v>
      </c>
      <c r="AA167" s="100">
        <v>100</v>
      </c>
      <c r="AB167">
        <f t="shared" si="27"/>
        <v>-100</v>
      </c>
      <c r="AC167" s="90" t="str">
        <f>IF(AB167&gt;=基本資料!$B$27,"A",IF(AND(AB167&gt;=基本資料!$B$28,AB167&lt;基本資料!$C$28),"B",IF(AND(AB167&gt;=基本資料!$B$29,AB167&lt;基本資料!$C$29),"C",IF(AND(AB167&gt;=基本資料!$B$30,AB167&lt;基本資料!$C$30),"D",IF(AND(AB167&gt;=基本資料!$B$31,AB167&lt;基本資料!$C$31),"E","F")))))</f>
        <v>F</v>
      </c>
    </row>
    <row r="168" spans="1:29" x14ac:dyDescent="0.25">
      <c r="A168" s="160" t="s">
        <v>359</v>
      </c>
      <c r="B168" s="181" t="s">
        <v>854</v>
      </c>
      <c r="C168" s="165" t="s">
        <v>863</v>
      </c>
      <c r="D168" s="183" t="s">
        <v>864</v>
      </c>
      <c r="E168" s="168">
        <v>120.450408</v>
      </c>
      <c r="F168" s="168">
        <v>23.674842000000002</v>
      </c>
      <c r="G168" s="177" t="s">
        <v>865</v>
      </c>
      <c r="H168" s="179" t="s">
        <v>866</v>
      </c>
      <c r="I168" s="171">
        <v>5</v>
      </c>
      <c r="J168" s="41" t="s">
        <v>426</v>
      </c>
      <c r="K168" s="41">
        <v>2</v>
      </c>
      <c r="L168" s="39"/>
      <c r="M168" s="10">
        <f>N168*基本資料!$I$21+O168*基本資料!$I$22+P168*基本資料!$I$23+Q168*基本資料!$I$24+R168*基本資料!$I$25+S168*基本資料!$I$26</f>
        <v>18142.5</v>
      </c>
      <c r="N168" s="33">
        <v>15348</v>
      </c>
      <c r="O168" s="33">
        <v>100</v>
      </c>
      <c r="P168" s="33">
        <v>937</v>
      </c>
      <c r="Q168" s="33">
        <v>1</v>
      </c>
      <c r="R168" s="33">
        <v>410</v>
      </c>
      <c r="S168" s="33">
        <v>10</v>
      </c>
      <c r="T168" s="13">
        <v>1377.1</v>
      </c>
      <c r="U168" s="39" t="s">
        <v>267</v>
      </c>
      <c r="V168" s="90"/>
      <c r="W168" s="42"/>
      <c r="X168" s="41">
        <f t="shared" si="32"/>
        <v>4200</v>
      </c>
      <c r="Y168" s="41">
        <f t="shared" si="33"/>
        <v>0.32788095238095238</v>
      </c>
      <c r="Z168" s="90" t="str">
        <f>IF(AND(Y168&gt;基本資料!$B$13,Y168&lt;=基本資料!$C$13),"A",IF(AND(Y168&gt;基本資料!$B$14,Y168&lt;=基本資料!$C$14),"B",IF(AND(Y168&gt;基本資料!$B$15,Y168&lt;=基本資料!$C$15),"C",IF(AND(Y168&gt;基本資料!$B$16,Y168&lt;=基本資料!$C$16),"D",IF(AND(Y168&gt;基本資料!$B$17,Y168&lt;=基本資料!$C$17),"E","F")))))</f>
        <v>A</v>
      </c>
      <c r="AA168" s="100">
        <v>100</v>
      </c>
      <c r="AB168">
        <f t="shared" si="27"/>
        <v>-100</v>
      </c>
      <c r="AC168" s="90" t="str">
        <f>IF(AB168&gt;=基本資料!$B$27,"A",IF(AND(AB168&gt;=基本資料!$B$28,AB168&lt;基本資料!$C$28),"B",IF(AND(AB168&gt;=基本資料!$B$29,AB168&lt;基本資料!$C$29),"C",IF(AND(AB168&gt;=基本資料!$B$30,AB168&lt;基本資料!$C$30),"D",IF(AND(AB168&gt;=基本資料!$B$31,AB168&lt;基本資料!$C$31),"E","F")))))</f>
        <v>F</v>
      </c>
    </row>
    <row r="169" spans="1:29" x14ac:dyDescent="0.25">
      <c r="A169" s="161"/>
      <c r="B169" s="182"/>
      <c r="C169" s="165"/>
      <c r="D169" s="184"/>
      <c r="E169" s="169"/>
      <c r="F169" s="169"/>
      <c r="G169" s="178"/>
      <c r="H169" s="180"/>
      <c r="I169" s="172"/>
      <c r="J169" s="41" t="s">
        <v>427</v>
      </c>
      <c r="K169" s="41">
        <v>2</v>
      </c>
      <c r="L169" s="39"/>
      <c r="M169" s="10">
        <f>N169*基本資料!$I$21+O169*基本資料!$I$22+P169*基本資料!$I$23+Q169*基本資料!$I$24+R169*基本資料!$I$25+S169*基本資料!$I$26</f>
        <v>17510</v>
      </c>
      <c r="N169" s="33">
        <v>14381</v>
      </c>
      <c r="O169" s="33">
        <v>94</v>
      </c>
      <c r="P169" s="33">
        <v>1076</v>
      </c>
      <c r="Q169" s="33">
        <v>2</v>
      </c>
      <c r="R169" s="33">
        <v>455</v>
      </c>
      <c r="S169" s="33">
        <v>5</v>
      </c>
      <c r="T169" s="13">
        <v>1492.6</v>
      </c>
      <c r="U169" s="39" t="s">
        <v>78</v>
      </c>
      <c r="V169" s="90"/>
      <c r="W169" s="42"/>
      <c r="X169" s="41">
        <f t="shared" si="32"/>
        <v>4200</v>
      </c>
      <c r="Y169" s="41">
        <f t="shared" si="33"/>
        <v>0.35538095238095235</v>
      </c>
      <c r="Z169" s="90" t="str">
        <f>IF(AND(Y169&gt;基本資料!$B$13,Y169&lt;=基本資料!$C$13),"A",IF(AND(Y169&gt;基本資料!$B$14,Y169&lt;=基本資料!$C$14),"B",IF(AND(Y169&gt;基本資料!$B$15,Y169&lt;=基本資料!$C$15),"C",IF(AND(Y169&gt;基本資料!$B$16,Y169&lt;=基本資料!$C$16),"D",IF(AND(Y169&gt;基本資料!$B$17,Y169&lt;=基本資料!$C$17),"E","F")))))</f>
        <v>B</v>
      </c>
      <c r="AA169" s="100">
        <v>100</v>
      </c>
      <c r="AB169">
        <f t="shared" si="27"/>
        <v>-100</v>
      </c>
      <c r="AC169" s="90" t="str">
        <f>IF(AB169&gt;=基本資料!$B$27,"A",IF(AND(AB169&gt;=基本資料!$B$28,AB169&lt;基本資料!$C$28),"B",IF(AND(AB169&gt;=基本資料!$B$29,AB169&lt;基本資料!$C$29),"C",IF(AND(AB169&gt;=基本資料!$B$30,AB169&lt;基本資料!$C$30),"D",IF(AND(AB169&gt;=基本資料!$B$31,AB169&lt;基本資料!$C$31),"E","F")))))</f>
        <v>F</v>
      </c>
    </row>
    <row r="170" spans="1:29" x14ac:dyDescent="0.25">
      <c r="A170" s="160" t="s">
        <v>359</v>
      </c>
      <c r="B170" s="181" t="s">
        <v>854</v>
      </c>
      <c r="C170" s="165" t="s">
        <v>867</v>
      </c>
      <c r="D170" s="183" t="s">
        <v>868</v>
      </c>
      <c r="E170" s="168">
        <v>120.52491000000001</v>
      </c>
      <c r="F170" s="168">
        <v>23.664352999999998</v>
      </c>
      <c r="G170" s="177" t="s">
        <v>869</v>
      </c>
      <c r="H170" s="179" t="s">
        <v>870</v>
      </c>
      <c r="I170" s="171">
        <v>9</v>
      </c>
      <c r="J170" s="41" t="s">
        <v>426</v>
      </c>
      <c r="K170" s="41">
        <v>2</v>
      </c>
      <c r="L170" s="39"/>
      <c r="M170" s="10">
        <f>N170*基本資料!$I$21+O170*基本資料!$I$22+P170*基本資料!$I$23+Q170*基本資料!$I$24+R170*基本資料!$I$25+S170*基本資料!$I$26</f>
        <v>12735.5</v>
      </c>
      <c r="N170" s="33">
        <v>10358</v>
      </c>
      <c r="O170" s="33">
        <v>119</v>
      </c>
      <c r="P170" s="33">
        <v>694</v>
      </c>
      <c r="Q170" s="33">
        <v>1</v>
      </c>
      <c r="R170" s="33">
        <v>383</v>
      </c>
      <c r="S170" s="33">
        <v>10</v>
      </c>
      <c r="T170" s="13">
        <v>1125.7</v>
      </c>
      <c r="U170" s="39" t="s">
        <v>78</v>
      </c>
      <c r="V170" s="90"/>
      <c r="W170" s="42"/>
      <c r="X170" s="41">
        <f t="shared" si="32"/>
        <v>4200</v>
      </c>
      <c r="Y170" s="41">
        <f t="shared" si="33"/>
        <v>0.26802380952380955</v>
      </c>
      <c r="Z170" s="90" t="str">
        <f>IF(AND(Y170&gt;基本資料!$B$13,Y170&lt;=基本資料!$C$13),"A",IF(AND(Y170&gt;基本資料!$B$14,Y170&lt;=基本資料!$C$14),"B",IF(AND(Y170&gt;基本資料!$B$15,Y170&lt;=基本資料!$C$15),"C",IF(AND(Y170&gt;基本資料!$B$16,Y170&lt;=基本資料!$C$16),"D",IF(AND(Y170&gt;基本資料!$B$17,Y170&lt;=基本資料!$C$17),"E","F")))))</f>
        <v>A</v>
      </c>
      <c r="AA170" s="100">
        <v>100</v>
      </c>
      <c r="AB170">
        <f t="shared" si="27"/>
        <v>-100</v>
      </c>
      <c r="AC170" s="90" t="str">
        <f>IF(AB170&gt;=基本資料!$B$27,"A",IF(AND(AB170&gt;=基本資料!$B$28,AB170&lt;基本資料!$C$28),"B",IF(AND(AB170&gt;=基本資料!$B$29,AB170&lt;基本資料!$C$29),"C",IF(AND(AB170&gt;=基本資料!$B$30,AB170&lt;基本資料!$C$30),"D",IF(AND(AB170&gt;=基本資料!$B$31,AB170&lt;基本資料!$C$31),"E","F")))))</f>
        <v>F</v>
      </c>
    </row>
    <row r="171" spans="1:29" x14ac:dyDescent="0.25">
      <c r="A171" s="161"/>
      <c r="B171" s="182"/>
      <c r="C171" s="165"/>
      <c r="D171" s="184"/>
      <c r="E171" s="169"/>
      <c r="F171" s="169"/>
      <c r="G171" s="178"/>
      <c r="H171" s="180"/>
      <c r="I171" s="172"/>
      <c r="J171" s="41" t="s">
        <v>427</v>
      </c>
      <c r="K171" s="41">
        <v>2</v>
      </c>
      <c r="L171" s="39"/>
      <c r="M171" s="10">
        <f>N171*基本資料!$I$21+O171*基本資料!$I$22+P171*基本資料!$I$23+Q171*基本資料!$I$24+R171*基本資料!$I$25+S171*基本資料!$I$26</f>
        <v>11981.8</v>
      </c>
      <c r="N171" s="33">
        <v>9940</v>
      </c>
      <c r="O171" s="33">
        <v>145</v>
      </c>
      <c r="P171" s="33">
        <v>633</v>
      </c>
      <c r="Q171" s="33">
        <v>15</v>
      </c>
      <c r="R171" s="33">
        <v>275</v>
      </c>
      <c r="S171" s="33">
        <v>8</v>
      </c>
      <c r="T171" s="13">
        <v>986.7</v>
      </c>
      <c r="U171" s="39" t="s">
        <v>78</v>
      </c>
      <c r="V171" s="90"/>
      <c r="W171" s="42"/>
      <c r="X171" s="41">
        <f t="shared" si="32"/>
        <v>4200</v>
      </c>
      <c r="Y171" s="41">
        <f t="shared" si="33"/>
        <v>0.23492857142857143</v>
      </c>
      <c r="Z171" s="90" t="str">
        <f>IF(AND(Y171&gt;基本資料!$B$13,Y171&lt;=基本資料!$C$13),"A",IF(AND(Y171&gt;基本資料!$B$14,Y171&lt;=基本資料!$C$14),"B",IF(AND(Y171&gt;基本資料!$B$15,Y171&lt;=基本資料!$C$15),"C",IF(AND(Y171&gt;基本資料!$B$16,Y171&lt;=基本資料!$C$16),"D",IF(AND(Y171&gt;基本資料!$B$17,Y171&lt;=基本資料!$C$17),"E","F")))))</f>
        <v>A</v>
      </c>
      <c r="AA171" s="100">
        <v>100</v>
      </c>
      <c r="AB171">
        <f t="shared" si="27"/>
        <v>-100</v>
      </c>
      <c r="AC171" s="90" t="str">
        <f>IF(AB171&gt;=基本資料!$B$27,"A",IF(AND(AB171&gt;=基本資料!$B$28,AB171&lt;基本資料!$C$28),"B",IF(AND(AB171&gt;=基本資料!$B$29,AB171&lt;基本資料!$C$29),"C",IF(AND(AB171&gt;=基本資料!$B$30,AB171&lt;基本資料!$C$30),"D",IF(AND(AB171&gt;=基本資料!$B$31,AB171&lt;基本資料!$C$31),"E","F")))))</f>
        <v>F</v>
      </c>
    </row>
    <row r="172" spans="1:29" x14ac:dyDescent="0.25">
      <c r="A172" s="160" t="s">
        <v>359</v>
      </c>
      <c r="B172" s="181" t="s">
        <v>854</v>
      </c>
      <c r="C172" s="165" t="s">
        <v>871</v>
      </c>
      <c r="D172" s="183" t="s">
        <v>872</v>
      </c>
      <c r="E172" s="168">
        <v>120.544152</v>
      </c>
      <c r="F172" s="168">
        <v>23.671106999999999</v>
      </c>
      <c r="G172" s="177" t="s">
        <v>873</v>
      </c>
      <c r="H172" s="179" t="s">
        <v>874</v>
      </c>
      <c r="I172" s="171">
        <v>3.5</v>
      </c>
      <c r="J172" s="41" t="s">
        <v>426</v>
      </c>
      <c r="K172" s="41">
        <v>2</v>
      </c>
      <c r="L172" s="39"/>
      <c r="M172" s="10">
        <f>N172*基本資料!$I$21+O172*基本資料!$I$22+P172*基本資料!$I$23+Q172*基本資料!$I$24+R172*基本資料!$I$25+S172*基本資料!$I$26</f>
        <v>7918.5</v>
      </c>
      <c r="N172" s="33">
        <v>5691</v>
      </c>
      <c r="O172" s="33">
        <v>45</v>
      </c>
      <c r="P172" s="33">
        <v>648</v>
      </c>
      <c r="Q172" s="33">
        <v>29</v>
      </c>
      <c r="R172" s="33">
        <v>367</v>
      </c>
      <c r="S172" s="33">
        <v>0</v>
      </c>
      <c r="T172" s="13">
        <v>588</v>
      </c>
      <c r="U172" s="39" t="s">
        <v>280</v>
      </c>
      <c r="V172" s="90"/>
      <c r="W172" s="42"/>
      <c r="X172" s="41">
        <f t="shared" si="32"/>
        <v>4200</v>
      </c>
      <c r="Y172" s="41">
        <f t="shared" si="33"/>
        <v>0.14000000000000001</v>
      </c>
      <c r="Z172" s="90" t="str">
        <f>IF(AND(Y172&gt;基本資料!$B$13,Y172&lt;=基本資料!$C$13),"A",IF(AND(Y172&gt;基本資料!$B$14,Y172&lt;=基本資料!$C$14),"B",IF(AND(Y172&gt;基本資料!$B$15,Y172&lt;=基本資料!$C$15),"C",IF(AND(Y172&gt;基本資料!$B$16,Y172&lt;=基本資料!$C$16),"D",IF(AND(Y172&gt;基本資料!$B$17,Y172&lt;=基本資料!$C$17),"E","F")))))</f>
        <v>A</v>
      </c>
      <c r="AA172" s="100">
        <v>100</v>
      </c>
      <c r="AB172">
        <f t="shared" si="27"/>
        <v>-100</v>
      </c>
      <c r="AC172" s="90" t="str">
        <f>IF(AB172&gt;=基本資料!$B$27,"A",IF(AND(AB172&gt;=基本資料!$B$28,AB172&lt;基本資料!$C$28),"B",IF(AND(AB172&gt;=基本資料!$B$29,AB172&lt;基本資料!$C$29),"C",IF(AND(AB172&gt;=基本資料!$B$30,AB172&lt;基本資料!$C$30),"D",IF(AND(AB172&gt;=基本資料!$B$31,AB172&lt;基本資料!$C$31),"E","F")))))</f>
        <v>F</v>
      </c>
    </row>
    <row r="173" spans="1:29" x14ac:dyDescent="0.25">
      <c r="A173" s="161"/>
      <c r="B173" s="182"/>
      <c r="C173" s="165"/>
      <c r="D173" s="184"/>
      <c r="E173" s="169"/>
      <c r="F173" s="169"/>
      <c r="G173" s="178"/>
      <c r="H173" s="180"/>
      <c r="I173" s="172"/>
      <c r="J173" s="41" t="s">
        <v>427</v>
      </c>
      <c r="K173" s="41">
        <v>2</v>
      </c>
      <c r="L173" s="39"/>
      <c r="M173" s="10">
        <f>N173*基本資料!$I$21+O173*基本資料!$I$22+P173*基本資料!$I$23+Q173*基本資料!$I$24+R173*基本資料!$I$25+S173*基本資料!$I$26</f>
        <v>8195.5</v>
      </c>
      <c r="N173" s="33">
        <v>5776</v>
      </c>
      <c r="O173" s="33">
        <v>79</v>
      </c>
      <c r="P173" s="33">
        <v>654</v>
      </c>
      <c r="Q173" s="33">
        <v>30</v>
      </c>
      <c r="R173" s="33">
        <v>410</v>
      </c>
      <c r="S173" s="33">
        <v>0</v>
      </c>
      <c r="T173" s="13">
        <v>748</v>
      </c>
      <c r="U173" s="39" t="s">
        <v>78</v>
      </c>
      <c r="V173" s="90"/>
      <c r="W173" s="42"/>
      <c r="X173" s="41">
        <f t="shared" si="32"/>
        <v>4200</v>
      </c>
      <c r="Y173" s="41">
        <f t="shared" si="33"/>
        <v>0.17809523809523808</v>
      </c>
      <c r="Z173" s="90" t="str">
        <f>IF(AND(Y173&gt;基本資料!$B$13,Y173&lt;=基本資料!$C$13),"A",IF(AND(Y173&gt;基本資料!$B$14,Y173&lt;=基本資料!$C$14),"B",IF(AND(Y173&gt;基本資料!$B$15,Y173&lt;=基本資料!$C$15),"C",IF(AND(Y173&gt;基本資料!$B$16,Y173&lt;=基本資料!$C$16),"D",IF(AND(Y173&gt;基本資料!$B$17,Y173&lt;=基本資料!$C$17),"E","F")))))</f>
        <v>A</v>
      </c>
      <c r="AA173" s="100">
        <v>100</v>
      </c>
      <c r="AB173">
        <f t="shared" si="27"/>
        <v>-100</v>
      </c>
      <c r="AC173" s="90" t="str">
        <f>IF(AB173&gt;=基本資料!$B$27,"A",IF(AND(AB173&gt;=基本資料!$B$28,AB173&lt;基本資料!$C$28),"B",IF(AND(AB173&gt;=基本資料!$B$29,AB173&lt;基本資料!$C$29),"C",IF(AND(AB173&gt;=基本資料!$B$30,AB173&lt;基本資料!$C$30),"D",IF(AND(AB173&gt;=基本資料!$B$31,AB173&lt;基本資料!$C$31),"E","F")))))</f>
        <v>F</v>
      </c>
    </row>
    <row r="174" spans="1:29" x14ac:dyDescent="0.25">
      <c r="A174" s="160" t="s">
        <v>368</v>
      </c>
      <c r="B174" s="160" t="s">
        <v>8</v>
      </c>
      <c r="C174" s="163" t="s">
        <v>875</v>
      </c>
      <c r="D174" s="72" t="s">
        <v>876</v>
      </c>
      <c r="E174" s="175">
        <v>120.18967000000001</v>
      </c>
      <c r="F174" s="175">
        <v>23.452220000000001</v>
      </c>
      <c r="G174" s="179" t="s">
        <v>877</v>
      </c>
      <c r="H174" s="179" t="s">
        <v>878</v>
      </c>
      <c r="I174" s="158">
        <v>7.9</v>
      </c>
      <c r="J174" s="44" t="s">
        <v>426</v>
      </c>
      <c r="K174" s="44">
        <v>2</v>
      </c>
      <c r="L174" s="44">
        <v>1</v>
      </c>
      <c r="M174" s="10">
        <f>N174*基本資料!$I$21+O174*基本資料!$I$22+P174*基本資料!$I$23+Q174*基本資料!$I$24+R174*基本資料!$I$25+S174*基本資料!$I$26</f>
        <v>5343.5</v>
      </c>
      <c r="N174" s="33">
        <v>4454</v>
      </c>
      <c r="O174" s="33">
        <v>60</v>
      </c>
      <c r="P174" s="33">
        <v>111</v>
      </c>
      <c r="Q174" s="33">
        <v>9</v>
      </c>
      <c r="R174" s="33">
        <v>44</v>
      </c>
      <c r="S174" s="33">
        <v>790</v>
      </c>
      <c r="T174" s="13">
        <v>491</v>
      </c>
      <c r="U174" s="39" t="s">
        <v>56</v>
      </c>
      <c r="V174" s="90"/>
      <c r="W174" s="42"/>
      <c r="X174" s="41">
        <f>1900*K174</f>
        <v>3800</v>
      </c>
      <c r="Y174" s="51">
        <f>T174/X174</f>
        <v>0.12921052631578947</v>
      </c>
      <c r="Z174" s="90" t="str">
        <f>IF(AND(Y174&gt;基本資料!$B$13,Y174&lt;=基本資料!$C$13),"A",IF(AND(Y174&gt;基本資料!$B$14,Y174&lt;=基本資料!$C$14),"B",IF(AND(Y174&gt;基本資料!$B$15,Y174&lt;=基本資料!$C$15),"C",IF(AND(Y174&gt;基本資料!$B$16,Y174&lt;=基本資料!$C$16),"D",IF(AND(Y174&gt;基本資料!$B$17,Y174&lt;=基本資料!$C$17),"E","F")))))</f>
        <v>A</v>
      </c>
      <c r="AA174" s="100">
        <v>70</v>
      </c>
      <c r="AB174">
        <f t="shared" si="27"/>
        <v>-70</v>
      </c>
      <c r="AC174" s="90" t="str">
        <f>IF(AB174&gt;=基本資料!$B$27,"A",IF(AND(AB174&gt;=基本資料!$B$28,AB174&lt;基本資料!$C$28),"B",IF(AND(AB174&gt;=基本資料!$B$29,AB174&lt;基本資料!$C$29),"C",IF(AND(AB174&gt;=基本資料!$B$30,AB174&lt;基本資料!$C$30),"D",IF(AND(AB174&gt;=基本資料!$B$31,AB174&lt;基本資料!$C$31),"E","F")))))</f>
        <v>F</v>
      </c>
    </row>
    <row r="175" spans="1:29" x14ac:dyDescent="0.25">
      <c r="A175" s="161"/>
      <c r="B175" s="161"/>
      <c r="C175" s="163"/>
      <c r="D175" s="72" t="s">
        <v>879</v>
      </c>
      <c r="E175" s="176"/>
      <c r="F175" s="176"/>
      <c r="G175" s="180"/>
      <c r="H175" s="180"/>
      <c r="I175" s="159"/>
      <c r="J175" s="44" t="s">
        <v>427</v>
      </c>
      <c r="K175" s="44">
        <v>2</v>
      </c>
      <c r="L175" s="44">
        <v>1</v>
      </c>
      <c r="M175" s="10">
        <f>N175*基本資料!$I$21+O175*基本資料!$I$22+P175*基本資料!$I$23+Q175*基本資料!$I$24+R175*基本資料!$I$25+S175*基本資料!$I$26</f>
        <v>5134.1000000000004</v>
      </c>
      <c r="N175" s="33">
        <v>4277</v>
      </c>
      <c r="O175" s="33">
        <v>53</v>
      </c>
      <c r="P175" s="33">
        <v>108</v>
      </c>
      <c r="Q175" s="33">
        <v>5</v>
      </c>
      <c r="R175" s="33">
        <v>29</v>
      </c>
      <c r="S175" s="33">
        <v>856</v>
      </c>
      <c r="T175" s="13">
        <v>382.7</v>
      </c>
      <c r="U175" s="39" t="s">
        <v>152</v>
      </c>
      <c r="V175" s="90"/>
      <c r="W175" s="42"/>
      <c r="X175" s="41">
        <f>1900*K175</f>
        <v>3800</v>
      </c>
      <c r="Y175" s="51">
        <f t="shared" ref="Y175:Y183" si="34">T175/X175</f>
        <v>0.10071052631578947</v>
      </c>
      <c r="Z175" s="90" t="str">
        <f>IF(AND(Y175&gt;基本資料!$B$13,Y175&lt;=基本資料!$C$13),"A",IF(AND(Y175&gt;基本資料!$B$14,Y175&lt;=基本資料!$C$14),"B",IF(AND(Y175&gt;基本資料!$B$15,Y175&lt;=基本資料!$C$15),"C",IF(AND(Y175&gt;基本資料!$B$16,Y175&lt;=基本資料!$C$16),"D",IF(AND(Y175&gt;基本資料!$B$17,Y175&lt;=基本資料!$C$17),"E","F")))))</f>
        <v>A</v>
      </c>
      <c r="AA175" s="100">
        <v>70</v>
      </c>
      <c r="AB175">
        <f t="shared" si="27"/>
        <v>-70</v>
      </c>
      <c r="AC175" s="90" t="str">
        <f>IF(AB175&gt;=基本資料!$B$27,"A",IF(AND(AB175&gt;=基本資料!$B$28,AB175&lt;基本資料!$C$28),"B",IF(AND(AB175&gt;=基本資料!$B$29,AB175&lt;基本資料!$C$29),"C",IF(AND(AB175&gt;=基本資料!$B$30,AB175&lt;基本資料!$C$30),"D",IF(AND(AB175&gt;=基本資料!$B$31,AB175&lt;基本資料!$C$31),"E","F")))))</f>
        <v>F</v>
      </c>
    </row>
    <row r="176" spans="1:29" x14ac:dyDescent="0.25">
      <c r="A176" s="174" t="s">
        <v>368</v>
      </c>
      <c r="B176" s="174" t="s">
        <v>8</v>
      </c>
      <c r="C176" s="163" t="s">
        <v>880</v>
      </c>
      <c r="D176" s="73" t="s">
        <v>881</v>
      </c>
      <c r="E176" s="175">
        <v>120.25967</v>
      </c>
      <c r="F176" s="175">
        <v>23.452220000000001</v>
      </c>
      <c r="G176" s="157" t="s">
        <v>882</v>
      </c>
      <c r="H176" s="157" t="s">
        <v>883</v>
      </c>
      <c r="I176" s="173">
        <v>2.2999999999999998</v>
      </c>
      <c r="J176" s="44" t="s">
        <v>426</v>
      </c>
      <c r="K176" s="44">
        <v>2</v>
      </c>
      <c r="L176" s="44"/>
      <c r="M176" s="10">
        <f>N176*基本資料!$I$21+O176*基本資料!$I$22+P176*基本資料!$I$23+Q176*基本資料!$I$24+R176*基本資料!$I$25+S176*基本資料!$I$26</f>
        <v>9667.2999999999993</v>
      </c>
      <c r="N176" s="33">
        <v>8383</v>
      </c>
      <c r="O176" s="33">
        <v>58</v>
      </c>
      <c r="P176" s="33">
        <v>453</v>
      </c>
      <c r="Q176" s="33">
        <v>14</v>
      </c>
      <c r="R176" s="33">
        <v>157</v>
      </c>
      <c r="S176" s="33">
        <v>8</v>
      </c>
      <c r="T176" s="13">
        <v>913.7</v>
      </c>
      <c r="U176" s="39" t="s">
        <v>56</v>
      </c>
      <c r="V176" s="90"/>
      <c r="W176" s="42"/>
      <c r="X176" s="41">
        <f t="shared" ref="X176:X191" si="35">2100*K176</f>
        <v>4200</v>
      </c>
      <c r="Y176" s="51">
        <f t="shared" si="34"/>
        <v>0.21754761904761905</v>
      </c>
      <c r="Z176" s="90" t="str">
        <f>IF(AND(Y176&gt;基本資料!$B$13,Y176&lt;=基本資料!$C$13),"A",IF(AND(Y176&gt;基本資料!$B$14,Y176&lt;=基本資料!$C$14),"B",IF(AND(Y176&gt;基本資料!$B$15,Y176&lt;=基本資料!$C$15),"C",IF(AND(Y176&gt;基本資料!$B$16,Y176&lt;=基本資料!$C$16),"D",IF(AND(Y176&gt;基本資料!$B$17,Y176&lt;=基本資料!$C$17),"E","F")))))</f>
        <v>A</v>
      </c>
      <c r="AA176" s="100">
        <v>100</v>
      </c>
      <c r="AB176">
        <f t="shared" si="27"/>
        <v>-100</v>
      </c>
      <c r="AC176" s="90" t="str">
        <f>IF(AB176&gt;=基本資料!$B$27,"A",IF(AND(AB176&gt;=基本資料!$B$28,AB176&lt;基本資料!$C$28),"B",IF(AND(AB176&gt;=基本資料!$B$29,AB176&lt;基本資料!$C$29),"C",IF(AND(AB176&gt;=基本資料!$B$30,AB176&lt;基本資料!$C$30),"D",IF(AND(AB176&gt;=基本資料!$B$31,AB176&lt;基本資料!$C$31),"E","F")))))</f>
        <v>F</v>
      </c>
    </row>
    <row r="177" spans="1:29" x14ac:dyDescent="0.25">
      <c r="A177" s="174"/>
      <c r="B177" s="174"/>
      <c r="C177" s="163"/>
      <c r="D177" s="73" t="s">
        <v>884</v>
      </c>
      <c r="E177" s="176"/>
      <c r="F177" s="176"/>
      <c r="G177" s="157"/>
      <c r="H177" s="157"/>
      <c r="I177" s="173"/>
      <c r="J177" s="44" t="s">
        <v>427</v>
      </c>
      <c r="K177" s="44">
        <v>2</v>
      </c>
      <c r="L177" s="44"/>
      <c r="M177" s="10">
        <f>N177*基本資料!$I$21+O177*基本資料!$I$22+P177*基本資料!$I$23+Q177*基本資料!$I$24+R177*基本資料!$I$25+S177*基本資料!$I$26</f>
        <v>11227.4</v>
      </c>
      <c r="N177" s="33">
        <v>10220</v>
      </c>
      <c r="O177" s="33">
        <v>63</v>
      </c>
      <c r="P177" s="33">
        <v>305</v>
      </c>
      <c r="Q177" s="33">
        <v>18</v>
      </c>
      <c r="R177" s="33">
        <v>132</v>
      </c>
      <c r="S177" s="33">
        <v>9</v>
      </c>
      <c r="T177" s="13">
        <v>1054.5</v>
      </c>
      <c r="U177" s="39" t="s">
        <v>377</v>
      </c>
      <c r="V177" s="90"/>
      <c r="W177" s="42"/>
      <c r="X177" s="41">
        <f t="shared" si="35"/>
        <v>4200</v>
      </c>
      <c r="Y177" s="51">
        <f t="shared" si="34"/>
        <v>0.25107142857142856</v>
      </c>
      <c r="Z177" s="90" t="str">
        <f>IF(AND(Y177&gt;基本資料!$B$13,Y177&lt;=基本資料!$C$13),"A",IF(AND(Y177&gt;基本資料!$B$14,Y177&lt;=基本資料!$C$14),"B",IF(AND(Y177&gt;基本資料!$B$15,Y177&lt;=基本資料!$C$15),"C",IF(AND(Y177&gt;基本資料!$B$16,Y177&lt;=基本資料!$C$16),"D",IF(AND(Y177&gt;基本資料!$B$17,Y177&lt;=基本資料!$C$17),"E","F")))))</f>
        <v>A</v>
      </c>
      <c r="AA177" s="100">
        <v>100</v>
      </c>
      <c r="AB177">
        <f t="shared" si="27"/>
        <v>-100</v>
      </c>
      <c r="AC177" s="90" t="str">
        <f>IF(AB177&gt;=基本資料!$B$27,"A",IF(AND(AB177&gt;=基本資料!$B$28,AB177&lt;基本資料!$C$28),"B",IF(AND(AB177&gt;=基本資料!$B$29,AB177&lt;基本資料!$C$29),"C",IF(AND(AB177&gt;=基本資料!$B$30,AB177&lt;基本資料!$C$30),"D",IF(AND(AB177&gt;=基本資料!$B$31,AB177&lt;基本資料!$C$31),"E","F")))))</f>
        <v>F</v>
      </c>
    </row>
    <row r="178" spans="1:29" x14ac:dyDescent="0.25">
      <c r="A178" s="174" t="s">
        <v>368</v>
      </c>
      <c r="B178" s="174" t="s">
        <v>8</v>
      </c>
      <c r="C178" s="163" t="s">
        <v>885</v>
      </c>
      <c r="D178" s="73" t="s">
        <v>886</v>
      </c>
      <c r="E178" s="175">
        <v>120.32268999999999</v>
      </c>
      <c r="F178" s="175">
        <v>23.428609999999999</v>
      </c>
      <c r="G178" s="157" t="s">
        <v>887</v>
      </c>
      <c r="H178" s="157" t="s">
        <v>888</v>
      </c>
      <c r="I178" s="173">
        <v>8.6999999999999993</v>
      </c>
      <c r="J178" s="44" t="s">
        <v>426</v>
      </c>
      <c r="K178" s="44">
        <v>2</v>
      </c>
      <c r="L178" s="44"/>
      <c r="M178" s="10">
        <f>N178*基本資料!$I$21+O178*基本資料!$I$22+P178*基本資料!$I$23+Q178*基本資料!$I$24+R178*基本資料!$I$25+S178*基本資料!$I$26</f>
        <v>16000.8</v>
      </c>
      <c r="N178" s="33">
        <v>13797</v>
      </c>
      <c r="O178" s="33">
        <v>130</v>
      </c>
      <c r="P178" s="33">
        <v>810</v>
      </c>
      <c r="Q178" s="33">
        <v>24</v>
      </c>
      <c r="R178" s="33">
        <v>239</v>
      </c>
      <c r="S178" s="33">
        <v>8</v>
      </c>
      <c r="T178" s="13">
        <v>1700.2</v>
      </c>
      <c r="U178" s="39" t="s">
        <v>56</v>
      </c>
      <c r="V178" s="90"/>
      <c r="W178" s="42"/>
      <c r="X178" s="41">
        <f t="shared" si="35"/>
        <v>4200</v>
      </c>
      <c r="Y178" s="51">
        <f t="shared" si="34"/>
        <v>0.40480952380952384</v>
      </c>
      <c r="Z178" s="90" t="str">
        <f>IF(AND(Y178&gt;基本資料!$B$13,Y178&lt;=基本資料!$C$13),"A",IF(AND(Y178&gt;基本資料!$B$14,Y178&lt;=基本資料!$C$14),"B",IF(AND(Y178&gt;基本資料!$B$15,Y178&lt;=基本資料!$C$15),"C",IF(AND(Y178&gt;基本資料!$B$16,Y178&lt;=基本資料!$C$16),"D",IF(AND(Y178&gt;基本資料!$B$17,Y178&lt;=基本資料!$C$17),"E","F")))))</f>
        <v>B</v>
      </c>
      <c r="AA178" s="100">
        <v>100</v>
      </c>
      <c r="AB178">
        <f t="shared" si="27"/>
        <v>-100</v>
      </c>
      <c r="AC178" s="90" t="str">
        <f>IF(AB178&gt;=基本資料!$B$27,"A",IF(AND(AB178&gt;=基本資料!$B$28,AB178&lt;基本資料!$C$28),"B",IF(AND(AB178&gt;=基本資料!$B$29,AB178&lt;基本資料!$C$29),"C",IF(AND(AB178&gt;=基本資料!$B$30,AB178&lt;基本資料!$C$30),"D",IF(AND(AB178&gt;=基本資料!$B$31,AB178&lt;基本資料!$C$31),"E","F")))))</f>
        <v>F</v>
      </c>
    </row>
    <row r="179" spans="1:29" x14ac:dyDescent="0.25">
      <c r="A179" s="174"/>
      <c r="B179" s="174"/>
      <c r="C179" s="163"/>
      <c r="D179" s="73" t="s">
        <v>889</v>
      </c>
      <c r="E179" s="176"/>
      <c r="F179" s="176"/>
      <c r="G179" s="157"/>
      <c r="H179" s="157"/>
      <c r="I179" s="173"/>
      <c r="J179" s="44" t="s">
        <v>427</v>
      </c>
      <c r="K179" s="44">
        <v>2</v>
      </c>
      <c r="L179" s="44"/>
      <c r="M179" s="10">
        <f>N179*基本資料!$I$21+O179*基本資料!$I$22+P179*基本資料!$I$23+Q179*基本資料!$I$24+R179*基本資料!$I$25+S179*基本資料!$I$26</f>
        <v>16337.6</v>
      </c>
      <c r="N179" s="33">
        <v>14237</v>
      </c>
      <c r="O179" s="33">
        <v>134</v>
      </c>
      <c r="P179" s="33">
        <v>760</v>
      </c>
      <c r="Q179" s="33">
        <v>17</v>
      </c>
      <c r="R179" s="33">
        <v>233</v>
      </c>
      <c r="S179" s="33">
        <v>16</v>
      </c>
      <c r="T179" s="13">
        <v>1716.7</v>
      </c>
      <c r="U179" s="39" t="s">
        <v>78</v>
      </c>
      <c r="V179" s="90"/>
      <c r="W179" s="42"/>
      <c r="X179" s="41">
        <f t="shared" si="35"/>
        <v>4200</v>
      </c>
      <c r="Y179" s="51">
        <f t="shared" si="34"/>
        <v>0.40873809523809523</v>
      </c>
      <c r="Z179" s="90" t="str">
        <f>IF(AND(Y179&gt;基本資料!$B$13,Y179&lt;=基本資料!$C$13),"A",IF(AND(Y179&gt;基本資料!$B$14,Y179&lt;=基本資料!$C$14),"B",IF(AND(Y179&gt;基本資料!$B$15,Y179&lt;=基本資料!$C$15),"C",IF(AND(Y179&gt;基本資料!$B$16,Y179&lt;=基本資料!$C$16),"D",IF(AND(Y179&gt;基本資料!$B$17,Y179&lt;=基本資料!$C$17),"E","F")))))</f>
        <v>B</v>
      </c>
      <c r="AA179" s="100">
        <v>100</v>
      </c>
      <c r="AB179">
        <f t="shared" si="27"/>
        <v>-100</v>
      </c>
      <c r="AC179" s="90" t="str">
        <f>IF(AB179&gt;=基本資料!$B$27,"A",IF(AND(AB179&gt;=基本資料!$B$28,AB179&lt;基本資料!$C$28),"B",IF(AND(AB179&gt;=基本資料!$B$29,AB179&lt;基本資料!$C$29),"C",IF(AND(AB179&gt;=基本資料!$B$30,AB179&lt;基本資料!$C$30),"D",IF(AND(AB179&gt;=基本資料!$B$31,AB179&lt;基本資料!$C$31),"E","F")))))</f>
        <v>F</v>
      </c>
    </row>
    <row r="180" spans="1:29" x14ac:dyDescent="0.25">
      <c r="A180" s="174" t="s">
        <v>368</v>
      </c>
      <c r="B180" s="174" t="s">
        <v>8</v>
      </c>
      <c r="C180" s="163" t="s">
        <v>890</v>
      </c>
      <c r="D180" s="73" t="s">
        <v>891</v>
      </c>
      <c r="E180" s="175">
        <v>120.44503</v>
      </c>
      <c r="F180" s="175">
        <v>23.42944</v>
      </c>
      <c r="G180" s="157" t="s">
        <v>892</v>
      </c>
      <c r="H180" s="157" t="s">
        <v>893</v>
      </c>
      <c r="I180" s="173">
        <v>9.5</v>
      </c>
      <c r="J180" s="44" t="s">
        <v>426</v>
      </c>
      <c r="K180" s="44">
        <v>2</v>
      </c>
      <c r="L180" s="44"/>
      <c r="M180" s="10">
        <f>N180*基本資料!$I$21+O180*基本資料!$I$22+P180*基本資料!$I$23+Q180*基本資料!$I$24+R180*基本資料!$I$25+S180*基本資料!$I$26</f>
        <v>13998.9</v>
      </c>
      <c r="N180" s="33">
        <v>11118</v>
      </c>
      <c r="O180" s="33">
        <v>137</v>
      </c>
      <c r="P180" s="33">
        <v>840</v>
      </c>
      <c r="Q180" s="33">
        <v>20</v>
      </c>
      <c r="R180" s="33">
        <v>450</v>
      </c>
      <c r="S180" s="33">
        <v>9</v>
      </c>
      <c r="T180" s="13">
        <v>1126</v>
      </c>
      <c r="U180" s="39" t="s">
        <v>56</v>
      </c>
      <c r="V180" s="90"/>
      <c r="W180" s="42"/>
      <c r="X180" s="41">
        <f t="shared" si="35"/>
        <v>4200</v>
      </c>
      <c r="Y180" s="51">
        <f t="shared" si="34"/>
        <v>0.26809523809523811</v>
      </c>
      <c r="Z180" s="90" t="str">
        <f>IF(AND(Y180&gt;基本資料!$B$13,Y180&lt;=基本資料!$C$13),"A",IF(AND(Y180&gt;基本資料!$B$14,Y180&lt;=基本資料!$C$14),"B",IF(AND(Y180&gt;基本資料!$B$15,Y180&lt;=基本資料!$C$15),"C",IF(AND(Y180&gt;基本資料!$B$16,Y180&lt;=基本資料!$C$16),"D",IF(AND(Y180&gt;基本資料!$B$17,Y180&lt;=基本資料!$C$17),"E","F")))))</f>
        <v>A</v>
      </c>
      <c r="AA180" s="100">
        <v>100</v>
      </c>
      <c r="AB180">
        <f t="shared" si="27"/>
        <v>-100</v>
      </c>
      <c r="AC180" s="90" t="str">
        <f>IF(AB180&gt;=基本資料!$B$27,"A",IF(AND(AB180&gt;=基本資料!$B$28,AB180&lt;基本資料!$C$28),"B",IF(AND(AB180&gt;=基本資料!$B$29,AB180&lt;基本資料!$C$29),"C",IF(AND(AB180&gt;=基本資料!$B$30,AB180&lt;基本資料!$C$30),"D",IF(AND(AB180&gt;=基本資料!$B$31,AB180&lt;基本資料!$C$31),"E","F")))))</f>
        <v>F</v>
      </c>
    </row>
    <row r="181" spans="1:29" x14ac:dyDescent="0.25">
      <c r="A181" s="174"/>
      <c r="B181" s="174"/>
      <c r="C181" s="163"/>
      <c r="D181" s="73" t="s">
        <v>894</v>
      </c>
      <c r="E181" s="176"/>
      <c r="F181" s="176"/>
      <c r="G181" s="157"/>
      <c r="H181" s="157"/>
      <c r="I181" s="173"/>
      <c r="J181" s="44" t="s">
        <v>427</v>
      </c>
      <c r="K181" s="44">
        <v>2</v>
      </c>
      <c r="L181" s="44"/>
      <c r="M181" s="10">
        <f>N181*基本資料!$I$21+O181*基本資料!$I$22+P181*基本資料!$I$23+Q181*基本資料!$I$24+R181*基本資料!$I$25+S181*基本資料!$I$26</f>
        <v>12198.5</v>
      </c>
      <c r="N181" s="33">
        <v>9671</v>
      </c>
      <c r="O181" s="33">
        <v>114</v>
      </c>
      <c r="P181" s="33">
        <v>711</v>
      </c>
      <c r="Q181" s="33">
        <v>16</v>
      </c>
      <c r="R181" s="33">
        <v>411</v>
      </c>
      <c r="S181" s="33">
        <v>15</v>
      </c>
      <c r="T181" s="13">
        <v>1064.3</v>
      </c>
      <c r="U181" s="39" t="s">
        <v>56</v>
      </c>
      <c r="V181" s="90"/>
      <c r="W181" s="42"/>
      <c r="X181" s="41">
        <f t="shared" si="35"/>
        <v>4200</v>
      </c>
      <c r="Y181" s="51">
        <f t="shared" si="34"/>
        <v>0.25340476190476191</v>
      </c>
      <c r="Z181" s="90" t="str">
        <f>IF(AND(Y181&gt;基本資料!$B$13,Y181&lt;=基本資料!$C$13),"A",IF(AND(Y181&gt;基本資料!$B$14,Y181&lt;=基本資料!$C$14),"B",IF(AND(Y181&gt;基本資料!$B$15,Y181&lt;=基本資料!$C$15),"C",IF(AND(Y181&gt;基本資料!$B$16,Y181&lt;=基本資料!$C$16),"D",IF(AND(Y181&gt;基本資料!$B$17,Y181&lt;=基本資料!$C$17),"E","F")))))</f>
        <v>A</v>
      </c>
      <c r="AA181" s="100">
        <v>100</v>
      </c>
      <c r="AB181">
        <f t="shared" si="27"/>
        <v>-100</v>
      </c>
      <c r="AC181" s="90" t="str">
        <f>IF(AB181&gt;=基本資料!$B$27,"A",IF(AND(AB181&gt;=基本資料!$B$28,AB181&lt;基本資料!$C$28),"B",IF(AND(AB181&gt;=基本資料!$B$29,AB181&lt;基本資料!$C$29),"C",IF(AND(AB181&gt;=基本資料!$B$30,AB181&lt;基本資料!$C$30),"D",IF(AND(AB181&gt;=基本資料!$B$31,AB181&lt;基本資料!$C$31),"E","F")))))</f>
        <v>F</v>
      </c>
    </row>
    <row r="182" spans="1:29" x14ac:dyDescent="0.25">
      <c r="A182" s="174" t="s">
        <v>368</v>
      </c>
      <c r="B182" s="174" t="s">
        <v>8</v>
      </c>
      <c r="C182" s="163" t="s">
        <v>895</v>
      </c>
      <c r="D182" s="73" t="s">
        <v>896</v>
      </c>
      <c r="E182" s="175">
        <v>120.455</v>
      </c>
      <c r="F182" s="175">
        <v>23.43281</v>
      </c>
      <c r="G182" s="157" t="s">
        <v>897</v>
      </c>
      <c r="H182" s="157" t="s">
        <v>898</v>
      </c>
      <c r="I182" s="173">
        <v>2.2000000000000002</v>
      </c>
      <c r="J182" s="44" t="s">
        <v>426</v>
      </c>
      <c r="K182" s="44">
        <v>2</v>
      </c>
      <c r="L182" s="44"/>
      <c r="M182" s="10">
        <f>N182*基本資料!$I$21+O182*基本資料!$I$22+P182*基本資料!$I$23+Q182*基本資料!$I$24+R182*基本資料!$I$25+S182*基本資料!$I$26</f>
        <v>9442.5</v>
      </c>
      <c r="N182" s="33">
        <v>7755</v>
      </c>
      <c r="O182" s="33">
        <v>55</v>
      </c>
      <c r="P182" s="33">
        <v>496</v>
      </c>
      <c r="Q182" s="33">
        <v>5</v>
      </c>
      <c r="R182" s="33">
        <v>282</v>
      </c>
      <c r="S182" s="33">
        <v>0</v>
      </c>
      <c r="T182" s="13">
        <v>697.5</v>
      </c>
      <c r="U182" s="39" t="s">
        <v>56</v>
      </c>
      <c r="V182" s="90"/>
      <c r="W182" s="42"/>
      <c r="X182" s="41">
        <f t="shared" si="35"/>
        <v>4200</v>
      </c>
      <c r="Y182" s="51">
        <f t="shared" si="34"/>
        <v>0.16607142857142856</v>
      </c>
      <c r="Z182" s="90" t="str">
        <f>IF(AND(Y182&gt;基本資料!$B$13,Y182&lt;=基本資料!$C$13),"A",IF(AND(Y182&gt;基本資料!$B$14,Y182&lt;=基本資料!$C$14),"B",IF(AND(Y182&gt;基本資料!$B$15,Y182&lt;=基本資料!$C$15),"C",IF(AND(Y182&gt;基本資料!$B$16,Y182&lt;=基本資料!$C$16),"D",IF(AND(Y182&gt;基本資料!$B$17,Y182&lt;=基本資料!$C$17),"E","F")))))</f>
        <v>A</v>
      </c>
      <c r="AA182" s="100">
        <v>100</v>
      </c>
      <c r="AB182">
        <f t="shared" si="27"/>
        <v>-100</v>
      </c>
      <c r="AC182" s="90" t="str">
        <f>IF(AB182&gt;=基本資料!$B$27,"A",IF(AND(AB182&gt;=基本資料!$B$28,AB182&lt;基本資料!$C$28),"B",IF(AND(AB182&gt;=基本資料!$B$29,AB182&lt;基本資料!$C$29),"C",IF(AND(AB182&gt;=基本資料!$B$30,AB182&lt;基本資料!$C$30),"D",IF(AND(AB182&gt;=基本資料!$B$31,AB182&lt;基本資料!$C$31),"E","F")))))</f>
        <v>F</v>
      </c>
    </row>
    <row r="183" spans="1:29" x14ac:dyDescent="0.25">
      <c r="A183" s="174"/>
      <c r="B183" s="174"/>
      <c r="C183" s="163"/>
      <c r="D183" s="73" t="s">
        <v>899</v>
      </c>
      <c r="E183" s="176"/>
      <c r="F183" s="176"/>
      <c r="G183" s="157"/>
      <c r="H183" s="157"/>
      <c r="I183" s="173"/>
      <c r="J183" s="44" t="s">
        <v>427</v>
      </c>
      <c r="K183" s="44">
        <v>2</v>
      </c>
      <c r="L183" s="44"/>
      <c r="M183" s="10">
        <f>N183*基本資料!$I$21+O183*基本資料!$I$22+P183*基本資料!$I$23+Q183*基本資料!$I$24+R183*基本資料!$I$25+S183*基本資料!$I$26</f>
        <v>9361</v>
      </c>
      <c r="N183" s="33">
        <v>7771</v>
      </c>
      <c r="O183" s="33">
        <v>140</v>
      </c>
      <c r="P183" s="33">
        <v>440</v>
      </c>
      <c r="Q183" s="33">
        <v>2</v>
      </c>
      <c r="R183" s="33">
        <v>238</v>
      </c>
      <c r="S183" s="33">
        <v>0</v>
      </c>
      <c r="T183" s="13">
        <v>714</v>
      </c>
      <c r="U183" s="39" t="s">
        <v>78</v>
      </c>
      <c r="V183" s="90"/>
      <c r="W183" s="42"/>
      <c r="X183" s="41">
        <f t="shared" si="35"/>
        <v>4200</v>
      </c>
      <c r="Y183" s="51">
        <f t="shared" si="34"/>
        <v>0.17</v>
      </c>
      <c r="Z183" s="90" t="str">
        <f>IF(AND(Y183&gt;基本資料!$B$13,Y183&lt;=基本資料!$C$13),"A",IF(AND(Y183&gt;基本資料!$B$14,Y183&lt;=基本資料!$C$14),"B",IF(AND(Y183&gt;基本資料!$B$15,Y183&lt;=基本資料!$C$15),"C",IF(AND(Y183&gt;基本資料!$B$16,Y183&lt;=基本資料!$C$16),"D",IF(AND(Y183&gt;基本資料!$B$17,Y183&lt;=基本資料!$C$17),"E","F")))))</f>
        <v>A</v>
      </c>
      <c r="AA183" s="100">
        <v>100</v>
      </c>
      <c r="AB183">
        <f t="shared" si="27"/>
        <v>-100</v>
      </c>
      <c r="AC183" s="90" t="str">
        <f>IF(AB183&gt;=基本資料!$B$27,"A",IF(AND(AB183&gt;=基本資料!$B$28,AB183&lt;基本資料!$C$28),"B",IF(AND(AB183&gt;=基本資料!$B$29,AB183&lt;基本資料!$C$29),"C",IF(AND(AB183&gt;=基本資料!$B$30,AB183&lt;基本資料!$C$30),"D",IF(AND(AB183&gt;=基本資料!$B$31,AB183&lt;基本資料!$C$31),"E","F")))))</f>
        <v>F</v>
      </c>
    </row>
    <row r="184" spans="1:29" x14ac:dyDescent="0.25">
      <c r="A184" s="160" t="s">
        <v>900</v>
      </c>
      <c r="B184" s="162" t="s">
        <v>9</v>
      </c>
      <c r="C184" s="170" t="s">
        <v>901</v>
      </c>
      <c r="D184" s="73" t="s">
        <v>902</v>
      </c>
      <c r="E184" s="164">
        <v>120.13849</v>
      </c>
      <c r="F184" s="164">
        <v>23.274560000000001</v>
      </c>
      <c r="G184" s="162" t="s">
        <v>903</v>
      </c>
      <c r="H184" s="166" t="s">
        <v>904</v>
      </c>
      <c r="I184" s="171">
        <v>12</v>
      </c>
      <c r="J184" s="44" t="s">
        <v>426</v>
      </c>
      <c r="K184" s="44">
        <v>2</v>
      </c>
      <c r="L184" s="44"/>
      <c r="M184" s="10">
        <f>N184*基本資料!$I$21+O184*基本資料!$I$22+P184*基本資料!$I$23+Q184*基本資料!$I$24+R184*基本資料!$I$25+S184*基本資料!$I$26</f>
        <v>6589.4</v>
      </c>
      <c r="N184" s="33">
        <v>3035</v>
      </c>
      <c r="O184" s="33">
        <v>43</v>
      </c>
      <c r="P184" s="33">
        <v>605</v>
      </c>
      <c r="Q184" s="33">
        <v>54</v>
      </c>
      <c r="R184" s="33">
        <v>799</v>
      </c>
      <c r="S184" s="33">
        <v>39</v>
      </c>
      <c r="T184" s="13">
        <v>500.6</v>
      </c>
      <c r="U184" s="39" t="s">
        <v>56</v>
      </c>
      <c r="V184" s="90"/>
      <c r="W184" s="42"/>
      <c r="X184" s="41">
        <f t="shared" si="35"/>
        <v>4200</v>
      </c>
      <c r="Y184" s="51">
        <f>T184/X184</f>
        <v>0.11919047619047619</v>
      </c>
      <c r="Z184" s="90" t="str">
        <f>IF(AND(Y184&gt;基本資料!$B$13,Y184&lt;=基本資料!$C$13),"A",IF(AND(Y184&gt;基本資料!$B$14,Y184&lt;=基本資料!$C$14),"B",IF(AND(Y184&gt;基本資料!$B$15,Y184&lt;=基本資料!$C$15),"C",IF(AND(Y184&gt;基本資料!$B$16,Y184&lt;=基本資料!$C$16),"D",IF(AND(Y184&gt;基本資料!$B$17,Y184&lt;=基本資料!$C$17),"E","F")))))</f>
        <v>A</v>
      </c>
      <c r="AA184" s="100">
        <v>100</v>
      </c>
      <c r="AB184">
        <f t="shared" si="27"/>
        <v>-100</v>
      </c>
      <c r="AC184" s="90" t="str">
        <f>IF(AB184&gt;=基本資料!$B$27,"A",IF(AND(AB184&gt;=基本資料!$B$28,AB184&lt;基本資料!$C$28),"B",IF(AND(AB184&gt;=基本資料!$B$29,AB184&lt;基本資料!$C$29),"C",IF(AND(AB184&gt;=基本資料!$B$30,AB184&lt;基本資料!$C$30),"D",IF(AND(AB184&gt;=基本資料!$B$31,AB184&lt;基本資料!$C$31),"E","F")))))</f>
        <v>F</v>
      </c>
    </row>
    <row r="185" spans="1:29" x14ac:dyDescent="0.25">
      <c r="A185" s="161"/>
      <c r="B185" s="162"/>
      <c r="C185" s="170"/>
      <c r="D185" s="73" t="s">
        <v>905</v>
      </c>
      <c r="E185" s="164"/>
      <c r="F185" s="164"/>
      <c r="G185" s="162"/>
      <c r="H185" s="166"/>
      <c r="I185" s="172"/>
      <c r="J185" s="44" t="s">
        <v>427</v>
      </c>
      <c r="K185" s="44">
        <v>2</v>
      </c>
      <c r="L185" s="44"/>
      <c r="M185" s="10">
        <f>N185*基本資料!$I$21+O185*基本資料!$I$22+P185*基本資料!$I$23+Q185*基本資料!$I$24+R185*基本資料!$I$25+S185*基本資料!$I$26</f>
        <v>6399.7</v>
      </c>
      <c r="N185" s="33">
        <v>2935</v>
      </c>
      <c r="O185" s="33">
        <v>38</v>
      </c>
      <c r="P185" s="33">
        <v>653</v>
      </c>
      <c r="Q185" s="33">
        <v>47</v>
      </c>
      <c r="R185" s="33">
        <v>757</v>
      </c>
      <c r="S185" s="33">
        <v>27</v>
      </c>
      <c r="T185" s="13">
        <v>497.1</v>
      </c>
      <c r="U185" s="39" t="s">
        <v>200</v>
      </c>
      <c r="V185" s="90"/>
      <c r="W185" s="42"/>
      <c r="X185" s="41">
        <f t="shared" si="35"/>
        <v>4200</v>
      </c>
      <c r="Y185" s="51">
        <f t="shared" ref="Y185:Y193" si="36">T185/X185</f>
        <v>0.11835714285714287</v>
      </c>
      <c r="Z185" s="90" t="str">
        <f>IF(AND(Y185&gt;基本資料!$B$13,Y185&lt;=基本資料!$C$13),"A",IF(AND(Y185&gt;基本資料!$B$14,Y185&lt;=基本資料!$C$14),"B",IF(AND(Y185&gt;基本資料!$B$15,Y185&lt;=基本資料!$C$15),"C",IF(AND(Y185&gt;基本資料!$B$16,Y185&lt;=基本資料!$C$16),"D",IF(AND(Y185&gt;基本資料!$B$17,Y185&lt;=基本資料!$C$17),"E","F")))))</f>
        <v>A</v>
      </c>
      <c r="AA185" s="100">
        <v>100</v>
      </c>
      <c r="AB185">
        <f t="shared" si="27"/>
        <v>-100</v>
      </c>
      <c r="AC185" s="90" t="str">
        <f>IF(AB185&gt;=基本資料!$B$27,"A",IF(AND(AB185&gt;=基本資料!$B$28,AB185&lt;基本資料!$C$28),"B",IF(AND(AB185&gt;=基本資料!$B$29,AB185&lt;基本資料!$C$29),"C",IF(AND(AB185&gt;=基本資料!$B$30,AB185&lt;基本資料!$C$30),"D",IF(AND(AB185&gt;=基本資料!$B$31,AB185&lt;基本資料!$C$31),"E","F")))))</f>
        <v>F</v>
      </c>
    </row>
    <row r="186" spans="1:29" x14ac:dyDescent="0.25">
      <c r="A186" s="160" t="s">
        <v>900</v>
      </c>
      <c r="B186" s="162" t="s">
        <v>9</v>
      </c>
      <c r="C186" s="163" t="s">
        <v>906</v>
      </c>
      <c r="D186" s="73" t="s">
        <v>907</v>
      </c>
      <c r="E186" s="164">
        <v>120.20928000000001</v>
      </c>
      <c r="F186" s="164">
        <v>23.240269999999999</v>
      </c>
      <c r="G186" s="162" t="s">
        <v>908</v>
      </c>
      <c r="H186" s="166" t="s">
        <v>909</v>
      </c>
      <c r="I186" s="171">
        <v>12</v>
      </c>
      <c r="J186" s="44" t="s">
        <v>426</v>
      </c>
      <c r="K186" s="44">
        <v>2</v>
      </c>
      <c r="L186" s="44"/>
      <c r="M186" s="10">
        <f>N186*基本資料!$I$21+O186*基本資料!$I$22+P186*基本資料!$I$23+Q186*基本資料!$I$24+R186*基本資料!$I$25+S186*基本資料!$I$26</f>
        <v>9817.7000000000007</v>
      </c>
      <c r="N186" s="33">
        <v>5609</v>
      </c>
      <c r="O186" s="33">
        <v>45</v>
      </c>
      <c r="P186" s="33">
        <v>602</v>
      </c>
      <c r="Q186" s="33">
        <v>28</v>
      </c>
      <c r="R186" s="33">
        <v>1048</v>
      </c>
      <c r="S186" s="33">
        <v>17</v>
      </c>
      <c r="T186" s="13">
        <v>727.1</v>
      </c>
      <c r="U186" s="39" t="s">
        <v>56</v>
      </c>
      <c r="V186" s="90"/>
      <c r="W186" s="42"/>
      <c r="X186" s="41">
        <f t="shared" si="35"/>
        <v>4200</v>
      </c>
      <c r="Y186" s="51">
        <f t="shared" si="36"/>
        <v>0.17311904761904762</v>
      </c>
      <c r="Z186" s="90" t="str">
        <f>IF(AND(Y186&gt;基本資料!$B$13,Y186&lt;=基本資料!$C$13),"A",IF(AND(Y186&gt;基本資料!$B$14,Y186&lt;=基本資料!$C$14),"B",IF(AND(Y186&gt;基本資料!$B$15,Y186&lt;=基本資料!$C$15),"C",IF(AND(Y186&gt;基本資料!$B$16,Y186&lt;=基本資料!$C$16),"D",IF(AND(Y186&gt;基本資料!$B$17,Y186&lt;=基本資料!$C$17),"E","F")))))</f>
        <v>A</v>
      </c>
      <c r="AA186" s="100">
        <v>100</v>
      </c>
      <c r="AB186">
        <f t="shared" si="27"/>
        <v>-100</v>
      </c>
      <c r="AC186" s="90" t="str">
        <f>IF(AB186&gt;=基本資料!$B$27,"A",IF(AND(AB186&gt;=基本資料!$B$28,AB186&lt;基本資料!$C$28),"B",IF(AND(AB186&gt;=基本資料!$B$29,AB186&lt;基本資料!$C$29),"C",IF(AND(AB186&gt;=基本資料!$B$30,AB186&lt;基本資料!$C$30),"D",IF(AND(AB186&gt;=基本資料!$B$31,AB186&lt;基本資料!$C$31),"E","F")))))</f>
        <v>F</v>
      </c>
    </row>
    <row r="187" spans="1:29" x14ac:dyDescent="0.25">
      <c r="A187" s="161"/>
      <c r="B187" s="162"/>
      <c r="C187" s="163"/>
      <c r="D187" s="73" t="s">
        <v>910</v>
      </c>
      <c r="E187" s="164"/>
      <c r="F187" s="164"/>
      <c r="G187" s="162"/>
      <c r="H187" s="166"/>
      <c r="I187" s="172"/>
      <c r="J187" s="44" t="s">
        <v>427</v>
      </c>
      <c r="K187" s="44">
        <v>2</v>
      </c>
      <c r="L187" s="44"/>
      <c r="M187" s="10">
        <f>N187*基本資料!$I$21+O187*基本資料!$I$22+P187*基本資料!$I$23+Q187*基本資料!$I$24+R187*基本資料!$I$25+S187*基本資料!$I$26</f>
        <v>9650.1</v>
      </c>
      <c r="N187" s="33">
        <v>5445</v>
      </c>
      <c r="O187" s="33">
        <v>45</v>
      </c>
      <c r="P187" s="33">
        <v>466</v>
      </c>
      <c r="Q187" s="33">
        <v>27</v>
      </c>
      <c r="R187" s="33">
        <v>1116</v>
      </c>
      <c r="S187" s="33">
        <v>16</v>
      </c>
      <c r="T187" s="13">
        <v>766</v>
      </c>
      <c r="U187" s="39" t="s">
        <v>59</v>
      </c>
      <c r="V187" s="90"/>
      <c r="W187" s="42"/>
      <c r="X187" s="41">
        <f t="shared" si="35"/>
        <v>4200</v>
      </c>
      <c r="Y187" s="51">
        <f t="shared" si="36"/>
        <v>0.18238095238095239</v>
      </c>
      <c r="Z187" s="90" t="str">
        <f>IF(AND(Y187&gt;基本資料!$B$13,Y187&lt;=基本資料!$C$13),"A",IF(AND(Y187&gt;基本資料!$B$14,Y187&lt;=基本資料!$C$14),"B",IF(AND(Y187&gt;基本資料!$B$15,Y187&lt;=基本資料!$C$15),"C",IF(AND(Y187&gt;基本資料!$B$16,Y187&lt;=基本資料!$C$16),"D",IF(AND(Y187&gt;基本資料!$B$17,Y187&lt;=基本資料!$C$17),"E","F")))))</f>
        <v>A</v>
      </c>
      <c r="AA187" s="100">
        <v>100</v>
      </c>
      <c r="AB187">
        <f t="shared" si="27"/>
        <v>-100</v>
      </c>
      <c r="AC187" s="90" t="str">
        <f>IF(AB187&gt;=基本資料!$B$27,"A",IF(AND(AB187&gt;=基本資料!$B$28,AB187&lt;基本資料!$C$28),"B",IF(AND(AB187&gt;=基本資料!$B$29,AB187&lt;基本資料!$C$29),"C",IF(AND(AB187&gt;=基本資料!$B$30,AB187&lt;基本資料!$C$30),"D",IF(AND(AB187&gt;=基本資料!$B$31,AB187&lt;基本資料!$C$31),"E","F")))))</f>
        <v>F</v>
      </c>
    </row>
    <row r="188" spans="1:29" x14ac:dyDescent="0.25">
      <c r="A188" s="160" t="s">
        <v>900</v>
      </c>
      <c r="B188" s="162" t="s">
        <v>9</v>
      </c>
      <c r="C188" s="163" t="s">
        <v>911</v>
      </c>
      <c r="D188" s="73" t="s">
        <v>912</v>
      </c>
      <c r="E188" s="164">
        <v>120.30271999999999</v>
      </c>
      <c r="F188" s="164">
        <v>23.180689999999998</v>
      </c>
      <c r="G188" s="162" t="s">
        <v>913</v>
      </c>
      <c r="H188" s="166" t="s">
        <v>914</v>
      </c>
      <c r="I188" s="171">
        <v>4.5</v>
      </c>
      <c r="J188" s="44" t="s">
        <v>426</v>
      </c>
      <c r="K188" s="44">
        <v>2</v>
      </c>
      <c r="L188" s="44"/>
      <c r="M188" s="10">
        <f>N188*基本資料!$I$21+O188*基本資料!$I$22+P188*基本資料!$I$23+Q188*基本資料!$I$24+R188*基本資料!$I$25+S188*基本資料!$I$26</f>
        <v>5996.4</v>
      </c>
      <c r="N188" s="33">
        <v>3777</v>
      </c>
      <c r="O188" s="33">
        <v>46</v>
      </c>
      <c r="P188" s="33">
        <v>480</v>
      </c>
      <c r="Q188" s="33">
        <v>38</v>
      </c>
      <c r="R188" s="33">
        <v>433</v>
      </c>
      <c r="S188" s="33">
        <v>29</v>
      </c>
      <c r="T188" s="13">
        <v>474.2</v>
      </c>
      <c r="U188" s="39" t="s">
        <v>56</v>
      </c>
      <c r="V188" s="90"/>
      <c r="W188" s="42"/>
      <c r="X188" s="41">
        <f t="shared" si="35"/>
        <v>4200</v>
      </c>
      <c r="Y188" s="51">
        <f t="shared" si="36"/>
        <v>0.1129047619047619</v>
      </c>
      <c r="Z188" s="90" t="str">
        <f>IF(AND(Y188&gt;基本資料!$B$13,Y188&lt;=基本資料!$C$13),"A",IF(AND(Y188&gt;基本資料!$B$14,Y188&lt;=基本資料!$C$14),"B",IF(AND(Y188&gt;基本資料!$B$15,Y188&lt;=基本資料!$C$15),"C",IF(AND(Y188&gt;基本資料!$B$16,Y188&lt;=基本資料!$C$16),"D",IF(AND(Y188&gt;基本資料!$B$17,Y188&lt;=基本資料!$C$17),"E","F")))))</f>
        <v>A</v>
      </c>
      <c r="AA188" s="100">
        <v>100</v>
      </c>
      <c r="AB188">
        <f t="shared" si="27"/>
        <v>-100</v>
      </c>
      <c r="AC188" s="90" t="str">
        <f>IF(AB188&gt;=基本資料!$B$27,"A",IF(AND(AB188&gt;=基本資料!$B$28,AB188&lt;基本資料!$C$28),"B",IF(AND(AB188&gt;=基本資料!$B$29,AB188&lt;基本資料!$C$29),"C",IF(AND(AB188&gt;=基本資料!$B$30,AB188&lt;基本資料!$C$30),"D",IF(AND(AB188&gt;=基本資料!$B$31,AB188&lt;基本資料!$C$31),"E","F")))))</f>
        <v>F</v>
      </c>
    </row>
    <row r="189" spans="1:29" x14ac:dyDescent="0.25">
      <c r="A189" s="161"/>
      <c r="B189" s="162"/>
      <c r="C189" s="163"/>
      <c r="D189" s="73" t="s">
        <v>915</v>
      </c>
      <c r="E189" s="164"/>
      <c r="F189" s="164"/>
      <c r="G189" s="162"/>
      <c r="H189" s="166"/>
      <c r="I189" s="172"/>
      <c r="J189" s="44" t="s">
        <v>427</v>
      </c>
      <c r="K189" s="44">
        <v>2</v>
      </c>
      <c r="L189" s="44"/>
      <c r="M189" s="10">
        <f>N189*基本資料!$I$21+O189*基本資料!$I$22+P189*基本資料!$I$23+Q189*基本資料!$I$24+R189*基本資料!$I$25+S189*基本資料!$I$26</f>
        <v>5858.7</v>
      </c>
      <c r="N189" s="33">
        <v>3513</v>
      </c>
      <c r="O189" s="33">
        <v>41</v>
      </c>
      <c r="P189" s="33">
        <v>366</v>
      </c>
      <c r="Q189" s="33">
        <v>21</v>
      </c>
      <c r="R189" s="33">
        <v>550</v>
      </c>
      <c r="S189" s="33">
        <v>37</v>
      </c>
      <c r="T189" s="13">
        <v>454.3</v>
      </c>
      <c r="U189" s="39" t="s">
        <v>78</v>
      </c>
      <c r="V189" s="90"/>
      <c r="W189" s="42"/>
      <c r="X189" s="41">
        <f t="shared" si="35"/>
        <v>4200</v>
      </c>
      <c r="Y189" s="51">
        <f t="shared" si="36"/>
        <v>0.10816666666666667</v>
      </c>
      <c r="Z189" s="90" t="str">
        <f>IF(AND(Y189&gt;基本資料!$B$13,Y189&lt;=基本資料!$C$13),"A",IF(AND(Y189&gt;基本資料!$B$14,Y189&lt;=基本資料!$C$14),"B",IF(AND(Y189&gt;基本資料!$B$15,Y189&lt;=基本資料!$C$15),"C",IF(AND(Y189&gt;基本資料!$B$16,Y189&lt;=基本資料!$C$16),"D",IF(AND(Y189&gt;基本資料!$B$17,Y189&lt;=基本資料!$C$17),"E","F")))))</f>
        <v>A</v>
      </c>
      <c r="AA189" s="100">
        <v>100</v>
      </c>
      <c r="AB189">
        <f t="shared" si="27"/>
        <v>-100</v>
      </c>
      <c r="AC189" s="90" t="str">
        <f>IF(AB189&gt;=基本資料!$B$27,"A",IF(AND(AB189&gt;=基本資料!$B$28,AB189&lt;基本資料!$C$28),"B",IF(AND(AB189&gt;=基本資料!$B$29,AB189&lt;基本資料!$C$29),"C",IF(AND(AB189&gt;=基本資料!$B$30,AB189&lt;基本資料!$C$30),"D",IF(AND(AB189&gt;=基本資料!$B$31,AB189&lt;基本資料!$C$31),"E","F")))))</f>
        <v>F</v>
      </c>
    </row>
    <row r="190" spans="1:29" x14ac:dyDescent="0.25">
      <c r="A190" s="160" t="s">
        <v>900</v>
      </c>
      <c r="B190" s="162" t="s">
        <v>9</v>
      </c>
      <c r="C190" s="163" t="s">
        <v>916</v>
      </c>
      <c r="D190" s="73" t="s">
        <v>917</v>
      </c>
      <c r="E190" s="164">
        <v>120.36789</v>
      </c>
      <c r="F190" s="164">
        <v>23.145309999999998</v>
      </c>
      <c r="G190" s="162" t="s">
        <v>918</v>
      </c>
      <c r="H190" s="166" t="s">
        <v>919</v>
      </c>
      <c r="I190" s="171">
        <v>5.9</v>
      </c>
      <c r="J190" s="44" t="s">
        <v>426</v>
      </c>
      <c r="K190" s="44">
        <v>2</v>
      </c>
      <c r="L190" s="44"/>
      <c r="M190" s="10">
        <f>N190*基本資料!$I$21+O190*基本資料!$I$22+P190*基本資料!$I$23+Q190*基本資料!$I$24+R190*基本資料!$I$25+S190*基本資料!$I$26</f>
        <v>4970.3</v>
      </c>
      <c r="N190" s="33">
        <v>4391</v>
      </c>
      <c r="O190" s="33">
        <v>107</v>
      </c>
      <c r="P190" s="33">
        <v>202</v>
      </c>
      <c r="Q190" s="33">
        <v>0</v>
      </c>
      <c r="R190" s="33">
        <v>33</v>
      </c>
      <c r="S190" s="33">
        <v>28</v>
      </c>
      <c r="T190" s="13">
        <v>429.6</v>
      </c>
      <c r="U190" s="39" t="s">
        <v>152</v>
      </c>
      <c r="V190" s="90"/>
      <c r="W190" s="42"/>
      <c r="X190" s="41">
        <f t="shared" si="35"/>
        <v>4200</v>
      </c>
      <c r="Y190" s="51">
        <f t="shared" si="36"/>
        <v>0.10228571428571429</v>
      </c>
      <c r="Z190" s="90" t="str">
        <f>IF(AND(Y190&gt;基本資料!$B$13,Y190&lt;=基本資料!$C$13),"A",IF(AND(Y190&gt;基本資料!$B$14,Y190&lt;=基本資料!$C$14),"B",IF(AND(Y190&gt;基本資料!$B$15,Y190&lt;=基本資料!$C$15),"C",IF(AND(Y190&gt;基本資料!$B$16,Y190&lt;=基本資料!$C$16),"D",IF(AND(Y190&gt;基本資料!$B$17,Y190&lt;=基本資料!$C$17),"E","F")))))</f>
        <v>A</v>
      </c>
      <c r="AA190" s="100">
        <v>90</v>
      </c>
      <c r="AB190">
        <f t="shared" si="27"/>
        <v>-90</v>
      </c>
      <c r="AC190" s="90" t="str">
        <f>IF(AB190&gt;=基本資料!$B$27,"A",IF(AND(AB190&gt;=基本資料!$B$28,AB190&lt;基本資料!$C$28),"B",IF(AND(AB190&gt;=基本資料!$B$29,AB190&lt;基本資料!$C$29),"C",IF(AND(AB190&gt;=基本資料!$B$30,AB190&lt;基本資料!$C$30),"D",IF(AND(AB190&gt;=基本資料!$B$31,AB190&lt;基本資料!$C$31),"E","F")))))</f>
        <v>F</v>
      </c>
    </row>
    <row r="191" spans="1:29" x14ac:dyDescent="0.25">
      <c r="A191" s="161"/>
      <c r="B191" s="162"/>
      <c r="C191" s="163"/>
      <c r="D191" s="73" t="s">
        <v>920</v>
      </c>
      <c r="E191" s="164"/>
      <c r="F191" s="164"/>
      <c r="G191" s="162"/>
      <c r="H191" s="166"/>
      <c r="I191" s="172"/>
      <c r="J191" s="44" t="s">
        <v>427</v>
      </c>
      <c r="K191" s="44">
        <v>2</v>
      </c>
      <c r="L191" s="44"/>
      <c r="M191" s="10">
        <f>N191*基本資料!$I$21+O191*基本資料!$I$22+P191*基本資料!$I$23+Q191*基本資料!$I$24+R191*基本資料!$I$25+S191*基本資料!$I$26</f>
        <v>5620.8</v>
      </c>
      <c r="N191" s="33">
        <v>5067</v>
      </c>
      <c r="O191" s="33">
        <v>84</v>
      </c>
      <c r="P191" s="33">
        <v>132</v>
      </c>
      <c r="Q191" s="33">
        <v>0</v>
      </c>
      <c r="R191" s="33">
        <v>70</v>
      </c>
      <c r="S191" s="33">
        <v>33</v>
      </c>
      <c r="T191" s="13">
        <v>526.6</v>
      </c>
      <c r="U191" s="39" t="s">
        <v>56</v>
      </c>
      <c r="V191" s="90"/>
      <c r="W191" s="42"/>
      <c r="X191" s="41">
        <f t="shared" si="35"/>
        <v>4200</v>
      </c>
      <c r="Y191" s="51">
        <f t="shared" si="36"/>
        <v>0.1253809523809524</v>
      </c>
      <c r="Z191" s="90" t="str">
        <f>IF(AND(Y191&gt;基本資料!$B$13,Y191&lt;=基本資料!$C$13),"A",IF(AND(Y191&gt;基本資料!$B$14,Y191&lt;=基本資料!$C$14),"B",IF(AND(Y191&gt;基本資料!$B$15,Y191&lt;=基本資料!$C$15),"C",IF(AND(Y191&gt;基本資料!$B$16,Y191&lt;=基本資料!$C$16),"D",IF(AND(Y191&gt;基本資料!$B$17,Y191&lt;=基本資料!$C$17),"E","F")))))</f>
        <v>A</v>
      </c>
      <c r="AA191" s="100">
        <v>90</v>
      </c>
      <c r="AB191">
        <f t="shared" si="27"/>
        <v>-90</v>
      </c>
      <c r="AC191" s="90" t="str">
        <f>IF(AB191&gt;=基本資料!$B$27,"A",IF(AND(AB191&gt;=基本資料!$B$28,AB191&lt;基本資料!$C$28),"B",IF(AND(AB191&gt;=基本資料!$B$29,AB191&lt;基本資料!$C$29),"C",IF(AND(AB191&gt;=基本資料!$B$30,AB191&lt;基本資料!$C$30),"D",IF(AND(AB191&gt;=基本資料!$B$31,AB191&lt;基本資料!$C$31),"E","F")))))</f>
        <v>F</v>
      </c>
    </row>
    <row r="192" spans="1:29" x14ac:dyDescent="0.25">
      <c r="A192" s="160" t="s">
        <v>900</v>
      </c>
      <c r="B192" s="162" t="s">
        <v>9</v>
      </c>
      <c r="C192" s="163" t="s">
        <v>921</v>
      </c>
      <c r="D192" s="73" t="s">
        <v>922</v>
      </c>
      <c r="E192" s="164">
        <v>120.4355</v>
      </c>
      <c r="F192" s="164">
        <v>23.137440000000002</v>
      </c>
      <c r="G192" s="162" t="s">
        <v>923</v>
      </c>
      <c r="H192" s="166" t="s">
        <v>924</v>
      </c>
      <c r="I192" s="171">
        <v>4</v>
      </c>
      <c r="J192" s="44" t="s">
        <v>426</v>
      </c>
      <c r="K192" s="44">
        <v>2</v>
      </c>
      <c r="L192" s="44">
        <v>1</v>
      </c>
      <c r="M192" s="10">
        <f>N192*基本資料!$I$21+O192*基本資料!$I$22+P192*基本資料!$I$23+Q192*基本資料!$I$24+R192*基本資料!$I$25+S192*基本資料!$I$26</f>
        <v>5871</v>
      </c>
      <c r="N192" s="33">
        <v>4872</v>
      </c>
      <c r="O192" s="33">
        <v>89</v>
      </c>
      <c r="P192" s="33">
        <v>209</v>
      </c>
      <c r="Q192" s="33">
        <v>1</v>
      </c>
      <c r="R192" s="33">
        <v>34</v>
      </c>
      <c r="S192" s="33">
        <v>745</v>
      </c>
      <c r="T192" s="13">
        <v>496.2</v>
      </c>
      <c r="U192" s="39" t="s">
        <v>56</v>
      </c>
      <c r="V192" s="90"/>
      <c r="W192" s="42"/>
      <c r="X192" s="41">
        <f>1900*K192</f>
        <v>3800</v>
      </c>
      <c r="Y192" s="51">
        <f t="shared" si="36"/>
        <v>0.13057894736842104</v>
      </c>
      <c r="Z192" s="90" t="str">
        <f>IF(AND(Y192&gt;基本資料!$B$13,Y192&lt;=基本資料!$C$13),"A",IF(AND(Y192&gt;基本資料!$B$14,Y192&lt;=基本資料!$C$14),"B",IF(AND(Y192&gt;基本資料!$B$15,Y192&lt;=基本資料!$C$15),"C",IF(AND(Y192&gt;基本資料!$B$16,Y192&lt;=基本資料!$C$16),"D",IF(AND(Y192&gt;基本資料!$B$17,Y192&lt;=基本資料!$C$17),"E","F")))))</f>
        <v>A</v>
      </c>
      <c r="AA192" s="100">
        <v>70</v>
      </c>
      <c r="AB192">
        <f t="shared" si="27"/>
        <v>-70</v>
      </c>
      <c r="AC192" s="90" t="str">
        <f>IF(AB192&gt;=基本資料!$B$27,"A",IF(AND(AB192&gt;=基本資料!$B$28,AB192&lt;基本資料!$C$28),"B",IF(AND(AB192&gt;=基本資料!$B$29,AB192&lt;基本資料!$C$29),"C",IF(AND(AB192&gt;=基本資料!$B$30,AB192&lt;基本資料!$C$30),"D",IF(AND(AB192&gt;=基本資料!$B$31,AB192&lt;基本資料!$C$31),"E","F")))))</f>
        <v>F</v>
      </c>
    </row>
    <row r="193" spans="1:29" x14ac:dyDescent="0.25">
      <c r="A193" s="161"/>
      <c r="B193" s="162"/>
      <c r="C193" s="163"/>
      <c r="D193" s="73" t="s">
        <v>925</v>
      </c>
      <c r="E193" s="164"/>
      <c r="F193" s="164"/>
      <c r="G193" s="162"/>
      <c r="H193" s="166"/>
      <c r="I193" s="172"/>
      <c r="J193" s="44" t="s">
        <v>427</v>
      </c>
      <c r="K193" s="44">
        <v>2</v>
      </c>
      <c r="L193" s="44">
        <v>1</v>
      </c>
      <c r="M193" s="10">
        <f>N193*基本資料!$I$21+O193*基本資料!$I$22+P193*基本資料!$I$23+Q193*基本資料!$I$24+R193*基本資料!$I$25+S193*基本資料!$I$26</f>
        <v>5936.7</v>
      </c>
      <c r="N193" s="33">
        <v>4962</v>
      </c>
      <c r="O193" s="33">
        <v>92</v>
      </c>
      <c r="P193" s="33">
        <v>153</v>
      </c>
      <c r="Q193" s="33">
        <v>1</v>
      </c>
      <c r="R193" s="33">
        <v>64</v>
      </c>
      <c r="S193" s="33">
        <v>687</v>
      </c>
      <c r="T193" s="13">
        <v>550.1</v>
      </c>
      <c r="U193" s="39" t="s">
        <v>124</v>
      </c>
      <c r="V193" s="90"/>
      <c r="W193" s="42"/>
      <c r="X193" s="41">
        <f>1900*K193</f>
        <v>3800</v>
      </c>
      <c r="Y193" s="51">
        <f t="shared" si="36"/>
        <v>0.14476315789473684</v>
      </c>
      <c r="Z193" s="90" t="str">
        <f>IF(AND(Y193&gt;基本資料!$B$13,Y193&lt;=基本資料!$C$13),"A",IF(AND(Y193&gt;基本資料!$B$14,Y193&lt;=基本資料!$C$14),"B",IF(AND(Y193&gt;基本資料!$B$15,Y193&lt;=基本資料!$C$15),"C",IF(AND(Y193&gt;基本資料!$B$16,Y193&lt;=基本資料!$C$16),"D",IF(AND(Y193&gt;基本資料!$B$17,Y193&lt;=基本資料!$C$17),"E","F")))))</f>
        <v>A</v>
      </c>
      <c r="AA193" s="100">
        <v>70</v>
      </c>
      <c r="AB193">
        <f t="shared" si="27"/>
        <v>-70</v>
      </c>
      <c r="AC193" s="90" t="str">
        <f>IF(AB193&gt;=基本資料!$B$27,"A",IF(AND(AB193&gt;=基本資料!$B$28,AB193&lt;基本資料!$C$28),"B",IF(AND(AB193&gt;=基本資料!$B$29,AB193&lt;基本資料!$C$29),"C",IF(AND(AB193&gt;=基本資料!$B$30,AB193&lt;基本資料!$C$30),"D",IF(AND(AB193&gt;=基本資料!$B$31,AB193&lt;基本資料!$C$31),"E","F")))))</f>
        <v>F</v>
      </c>
    </row>
    <row r="194" spans="1:29" x14ac:dyDescent="0.25">
      <c r="A194" s="160" t="s">
        <v>900</v>
      </c>
      <c r="B194" s="160" t="s">
        <v>10</v>
      </c>
      <c r="C194" s="170" t="s">
        <v>926</v>
      </c>
      <c r="D194" s="73" t="s">
        <v>927</v>
      </c>
      <c r="E194" s="168">
        <v>120.29371</v>
      </c>
      <c r="F194" s="168">
        <v>22.909939999999999</v>
      </c>
      <c r="G194" s="166" t="s">
        <v>928</v>
      </c>
      <c r="H194" s="166" t="s">
        <v>929</v>
      </c>
      <c r="I194" s="158">
        <v>2</v>
      </c>
      <c r="J194" s="44" t="s">
        <v>426</v>
      </c>
      <c r="K194" s="44">
        <v>2</v>
      </c>
      <c r="L194" s="44"/>
      <c r="M194" s="10">
        <f>N194*基本資料!$I$21+O194*基本資料!$I$22+P194*基本資料!$I$23+Q194*基本資料!$I$24+R194*基本資料!$I$25+S194*基本資料!$I$26</f>
        <v>12759</v>
      </c>
      <c r="N194" s="33">
        <v>10209</v>
      </c>
      <c r="O194" s="33">
        <v>96</v>
      </c>
      <c r="P194" s="33">
        <v>524</v>
      </c>
      <c r="Q194" s="33">
        <v>3</v>
      </c>
      <c r="R194" s="33">
        <v>532</v>
      </c>
      <c r="S194" s="33">
        <v>25</v>
      </c>
      <c r="T194" s="13">
        <v>954.1</v>
      </c>
      <c r="U194" s="39" t="s">
        <v>200</v>
      </c>
      <c r="V194" s="90"/>
      <c r="W194" s="42"/>
      <c r="X194" s="36">
        <f>2100*K194</f>
        <v>4200</v>
      </c>
      <c r="Y194" s="39">
        <f>T194/X194</f>
        <v>0.22716666666666668</v>
      </c>
      <c r="Z194" s="90" t="str">
        <f>IF(AND(Y194&gt;基本資料!$B$13,Y194&lt;=基本資料!$C$13),"A",IF(AND(Y194&gt;基本資料!$B$14,Y194&lt;=基本資料!$C$14),"B",IF(AND(Y194&gt;基本資料!$B$15,Y194&lt;=基本資料!$C$15),"C",IF(AND(Y194&gt;基本資料!$B$16,Y194&lt;=基本資料!$C$16),"D",IF(AND(Y194&gt;基本資料!$B$17,Y194&lt;=基本資料!$C$17),"E","F")))))</f>
        <v>A</v>
      </c>
      <c r="AA194" s="100">
        <v>90</v>
      </c>
      <c r="AB194">
        <f t="shared" si="27"/>
        <v>-90</v>
      </c>
      <c r="AC194" s="90" t="str">
        <f>IF(AB194&gt;=基本資料!$B$27,"A",IF(AND(AB194&gt;=基本資料!$B$28,AB194&lt;基本資料!$C$28),"B",IF(AND(AB194&gt;=基本資料!$B$29,AB194&lt;基本資料!$C$29),"C",IF(AND(AB194&gt;=基本資料!$B$30,AB194&lt;基本資料!$C$30),"D",IF(AND(AB194&gt;=基本資料!$B$31,AB194&lt;基本資料!$C$31),"E","F")))))</f>
        <v>F</v>
      </c>
    </row>
    <row r="195" spans="1:29" x14ac:dyDescent="0.25">
      <c r="A195" s="161"/>
      <c r="B195" s="161"/>
      <c r="C195" s="170"/>
      <c r="D195" s="73" t="s">
        <v>930</v>
      </c>
      <c r="E195" s="169"/>
      <c r="F195" s="169"/>
      <c r="G195" s="166"/>
      <c r="H195" s="166"/>
      <c r="I195" s="159"/>
      <c r="J195" s="44" t="s">
        <v>427</v>
      </c>
      <c r="K195" s="44">
        <v>2</v>
      </c>
      <c r="L195" s="44"/>
      <c r="M195" s="10">
        <f>N195*基本資料!$I$21+O195*基本資料!$I$22+P195*基本資料!$I$23+Q195*基本資料!$I$24+R195*基本資料!$I$25+S195*基本資料!$I$26</f>
        <v>12715.8</v>
      </c>
      <c r="N195" s="33">
        <v>10452</v>
      </c>
      <c r="O195" s="33">
        <v>93</v>
      </c>
      <c r="P195" s="33">
        <v>349</v>
      </c>
      <c r="Q195" s="33">
        <v>1</v>
      </c>
      <c r="R195" s="33">
        <v>528</v>
      </c>
      <c r="S195" s="33">
        <v>23</v>
      </c>
      <c r="T195" s="13">
        <v>970.6</v>
      </c>
      <c r="U195" s="39" t="s">
        <v>124</v>
      </c>
      <c r="V195" s="90"/>
      <c r="W195" s="42"/>
      <c r="X195" s="36">
        <f t="shared" ref="X195:X205" si="37">2100*K195</f>
        <v>4200</v>
      </c>
      <c r="Y195" s="39">
        <f t="shared" ref="Y195:Y205" si="38">T195/X195</f>
        <v>0.2310952380952381</v>
      </c>
      <c r="Z195" s="90" t="str">
        <f>IF(AND(Y195&gt;基本資料!$B$13,Y195&lt;=基本資料!$C$13),"A",IF(AND(Y195&gt;基本資料!$B$14,Y195&lt;=基本資料!$C$14),"B",IF(AND(Y195&gt;基本資料!$B$15,Y195&lt;=基本資料!$C$15),"C",IF(AND(Y195&gt;基本資料!$B$16,Y195&lt;=基本資料!$C$16),"D",IF(AND(Y195&gt;基本資料!$B$17,Y195&lt;=基本資料!$C$17),"E","F")))))</f>
        <v>A</v>
      </c>
      <c r="AA195" s="100">
        <v>90</v>
      </c>
      <c r="AB195">
        <f t="shared" si="27"/>
        <v>-90</v>
      </c>
      <c r="AC195" s="90" t="str">
        <f>IF(AB195&gt;=基本資料!$B$27,"A",IF(AND(AB195&gt;=基本資料!$B$28,AB195&lt;基本資料!$C$28),"B",IF(AND(AB195&gt;=基本資料!$B$29,AB195&lt;基本資料!$C$29),"C",IF(AND(AB195&gt;=基本資料!$B$30,AB195&lt;基本資料!$C$30),"D",IF(AND(AB195&gt;=基本資料!$B$31,AB195&lt;基本資料!$C$31),"E","F")))))</f>
        <v>F</v>
      </c>
    </row>
    <row r="196" spans="1:29" x14ac:dyDescent="0.25">
      <c r="A196" s="160" t="s">
        <v>900</v>
      </c>
      <c r="B196" s="160" t="s">
        <v>10</v>
      </c>
      <c r="C196" s="163" t="s">
        <v>931</v>
      </c>
      <c r="D196" s="73" t="s">
        <v>932</v>
      </c>
      <c r="E196" s="168">
        <v>120.20979</v>
      </c>
      <c r="F196" s="168">
        <v>22.92728</v>
      </c>
      <c r="G196" s="166" t="s">
        <v>933</v>
      </c>
      <c r="H196" s="166" t="s">
        <v>934</v>
      </c>
      <c r="I196" s="158">
        <v>3.3</v>
      </c>
      <c r="J196" s="44" t="s">
        <v>426</v>
      </c>
      <c r="K196" s="44">
        <v>2</v>
      </c>
      <c r="L196" s="44"/>
      <c r="M196" s="10">
        <f>N196*基本資料!$I$21+O196*基本資料!$I$22+P196*基本資料!$I$23+Q196*基本資料!$I$24+R196*基本資料!$I$25+S196*基本資料!$I$26</f>
        <v>22565.200000000001</v>
      </c>
      <c r="N196" s="33">
        <v>18952</v>
      </c>
      <c r="O196" s="33">
        <v>160</v>
      </c>
      <c r="P196" s="33">
        <v>1118</v>
      </c>
      <c r="Q196" s="33">
        <v>10</v>
      </c>
      <c r="R196" s="33">
        <v>548</v>
      </c>
      <c r="S196" s="33">
        <v>37</v>
      </c>
      <c r="T196" s="13">
        <v>1941.6</v>
      </c>
      <c r="U196" s="39" t="s">
        <v>56</v>
      </c>
      <c r="V196" s="90"/>
      <c r="W196" s="42"/>
      <c r="X196" s="36">
        <f t="shared" si="37"/>
        <v>4200</v>
      </c>
      <c r="Y196" s="39">
        <f t="shared" si="38"/>
        <v>0.46228571428571424</v>
      </c>
      <c r="Z196" s="90" t="str">
        <f>IF(AND(Y196&gt;基本資料!$B$13,Y196&lt;=基本資料!$C$13),"A",IF(AND(Y196&gt;基本資料!$B$14,Y196&lt;=基本資料!$C$14),"B",IF(AND(Y196&gt;基本資料!$B$15,Y196&lt;=基本資料!$C$15),"C",IF(AND(Y196&gt;基本資料!$B$16,Y196&lt;=基本資料!$C$16),"D",IF(AND(Y196&gt;基本資料!$B$17,Y196&lt;=基本資料!$C$17),"E","F")))))</f>
        <v>B</v>
      </c>
      <c r="AA196" s="100">
        <v>90</v>
      </c>
      <c r="AB196">
        <f t="shared" si="27"/>
        <v>-90</v>
      </c>
      <c r="AC196" s="90" t="str">
        <f>IF(AB196&gt;=基本資料!$B$27,"A",IF(AND(AB196&gt;=基本資料!$B$28,AB196&lt;基本資料!$C$28),"B",IF(AND(AB196&gt;=基本資料!$B$29,AB196&lt;基本資料!$C$29),"C",IF(AND(AB196&gt;=基本資料!$B$30,AB196&lt;基本資料!$C$30),"D",IF(AND(AB196&gt;=基本資料!$B$31,AB196&lt;基本資料!$C$31),"E","F")))))</f>
        <v>F</v>
      </c>
    </row>
    <row r="197" spans="1:29" x14ac:dyDescent="0.25">
      <c r="A197" s="161"/>
      <c r="B197" s="161"/>
      <c r="C197" s="163"/>
      <c r="D197" s="73" t="s">
        <v>935</v>
      </c>
      <c r="E197" s="169"/>
      <c r="F197" s="169"/>
      <c r="G197" s="166"/>
      <c r="H197" s="166"/>
      <c r="I197" s="159"/>
      <c r="J197" s="44" t="s">
        <v>427</v>
      </c>
      <c r="K197" s="44">
        <v>2</v>
      </c>
      <c r="L197" s="44"/>
      <c r="M197" s="10">
        <f>N197*基本資料!$I$21+O197*基本資料!$I$22+P197*基本資料!$I$23+Q197*基本資料!$I$24+R197*基本資料!$I$25+S197*基本資料!$I$26</f>
        <v>23998.5</v>
      </c>
      <c r="N197" s="33">
        <v>20700</v>
      </c>
      <c r="O197" s="33">
        <v>171</v>
      </c>
      <c r="P197" s="33">
        <v>730</v>
      </c>
      <c r="Q197" s="33">
        <v>3</v>
      </c>
      <c r="R197" s="33">
        <v>638</v>
      </c>
      <c r="S197" s="33">
        <v>40</v>
      </c>
      <c r="T197" s="13">
        <v>1960.4</v>
      </c>
      <c r="U197" s="39" t="s">
        <v>59</v>
      </c>
      <c r="V197" s="90"/>
      <c r="W197" s="42"/>
      <c r="X197" s="36">
        <f t="shared" si="37"/>
        <v>4200</v>
      </c>
      <c r="Y197" s="39">
        <f t="shared" si="38"/>
        <v>0.46676190476190477</v>
      </c>
      <c r="Z197" s="90" t="str">
        <f>IF(AND(Y197&gt;基本資料!$B$13,Y197&lt;=基本資料!$C$13),"A",IF(AND(Y197&gt;基本資料!$B$14,Y197&lt;=基本資料!$C$14),"B",IF(AND(Y197&gt;基本資料!$B$15,Y197&lt;=基本資料!$C$15),"C",IF(AND(Y197&gt;基本資料!$B$16,Y197&lt;=基本資料!$C$16),"D",IF(AND(Y197&gt;基本資料!$B$17,Y197&lt;=基本資料!$C$17),"E","F")))))</f>
        <v>B</v>
      </c>
      <c r="AA197" s="100">
        <v>90</v>
      </c>
      <c r="AB197">
        <f t="shared" ref="AB197:AB215" si="39">V197-AA197</f>
        <v>-90</v>
      </c>
      <c r="AC197" s="90" t="str">
        <f>IF(AB197&gt;=基本資料!$B$27,"A",IF(AND(AB197&gt;=基本資料!$B$28,AB197&lt;基本資料!$C$28),"B",IF(AND(AB197&gt;=基本資料!$B$29,AB197&lt;基本資料!$C$29),"C",IF(AND(AB197&gt;=基本資料!$B$30,AB197&lt;基本資料!$C$30),"D",IF(AND(AB197&gt;=基本資料!$B$31,AB197&lt;基本資料!$C$31),"E","F")))))</f>
        <v>F</v>
      </c>
    </row>
    <row r="198" spans="1:29" x14ac:dyDescent="0.25">
      <c r="A198" s="160" t="s">
        <v>900</v>
      </c>
      <c r="B198" s="160" t="s">
        <v>10</v>
      </c>
      <c r="C198" s="163" t="s">
        <v>936</v>
      </c>
      <c r="D198" s="73" t="s">
        <v>937</v>
      </c>
      <c r="E198" s="168">
        <v>120.28579000000001</v>
      </c>
      <c r="F198" s="168">
        <v>23.006710000000002</v>
      </c>
      <c r="G198" s="166" t="s">
        <v>938</v>
      </c>
      <c r="H198" s="166" t="s">
        <v>939</v>
      </c>
      <c r="I198" s="158">
        <v>3.1</v>
      </c>
      <c r="J198" s="44" t="s">
        <v>426</v>
      </c>
      <c r="K198" s="44">
        <v>2</v>
      </c>
      <c r="L198" s="44"/>
      <c r="M198" s="10">
        <f>N198*基本資料!$I$21+O198*基本資料!$I$22+P198*基本資料!$I$23+Q198*基本資料!$I$24+R198*基本資料!$I$25+S198*基本資料!$I$26</f>
        <v>29216.3</v>
      </c>
      <c r="N198" s="33">
        <v>24488</v>
      </c>
      <c r="O198" s="33">
        <v>477</v>
      </c>
      <c r="P198" s="33">
        <v>1250</v>
      </c>
      <c r="Q198" s="33">
        <v>11</v>
      </c>
      <c r="R198" s="33">
        <v>697</v>
      </c>
      <c r="S198" s="33">
        <v>23</v>
      </c>
      <c r="T198" s="13">
        <v>2319.6999999999998</v>
      </c>
      <c r="U198" s="39" t="s">
        <v>152</v>
      </c>
      <c r="V198" s="90"/>
      <c r="W198" s="42"/>
      <c r="X198" s="36">
        <f t="shared" si="37"/>
        <v>4200</v>
      </c>
      <c r="Y198" s="39">
        <f t="shared" si="38"/>
        <v>0.55230952380952381</v>
      </c>
      <c r="Z198" s="90" t="str">
        <f>IF(AND(Y198&gt;基本資料!$B$13,Y198&lt;=基本資料!$C$13),"A",IF(AND(Y198&gt;基本資料!$B$14,Y198&lt;=基本資料!$C$14),"B",IF(AND(Y198&gt;基本資料!$B$15,Y198&lt;=基本資料!$C$15),"C",IF(AND(Y198&gt;基本資料!$B$16,Y198&lt;=基本資料!$C$16),"D",IF(AND(Y198&gt;基本資料!$B$17,Y198&lt;=基本資料!$C$17),"E","F")))))</f>
        <v>B</v>
      </c>
      <c r="AA198" s="100">
        <v>90</v>
      </c>
      <c r="AB198">
        <f t="shared" si="39"/>
        <v>-90</v>
      </c>
      <c r="AC198" s="90" t="str">
        <f>IF(AB198&gt;=基本資料!$B$27,"A",IF(AND(AB198&gt;=基本資料!$B$28,AB198&lt;基本資料!$C$28),"B",IF(AND(AB198&gt;=基本資料!$B$29,AB198&lt;基本資料!$C$29),"C",IF(AND(AB198&gt;=基本資料!$B$30,AB198&lt;基本資料!$C$30),"D",IF(AND(AB198&gt;=基本資料!$B$31,AB198&lt;基本資料!$C$31),"E","F")))))</f>
        <v>F</v>
      </c>
    </row>
    <row r="199" spans="1:29" x14ac:dyDescent="0.25">
      <c r="A199" s="161"/>
      <c r="B199" s="161"/>
      <c r="C199" s="163"/>
      <c r="D199" s="73" t="s">
        <v>940</v>
      </c>
      <c r="E199" s="169"/>
      <c r="F199" s="169"/>
      <c r="G199" s="166"/>
      <c r="H199" s="166"/>
      <c r="I199" s="159"/>
      <c r="J199" s="44" t="s">
        <v>427</v>
      </c>
      <c r="K199" s="44">
        <v>2</v>
      </c>
      <c r="L199" s="44"/>
      <c r="M199" s="10">
        <f>N199*基本資料!$I$21+O199*基本資料!$I$22+P199*基本資料!$I$23+Q199*基本資料!$I$24+R199*基本資料!$I$25+S199*基本資料!$I$26</f>
        <v>31547.9</v>
      </c>
      <c r="N199" s="33">
        <v>27179</v>
      </c>
      <c r="O199" s="33">
        <v>346</v>
      </c>
      <c r="P199" s="33">
        <v>1097</v>
      </c>
      <c r="Q199" s="33">
        <v>12</v>
      </c>
      <c r="R199" s="33">
        <v>718</v>
      </c>
      <c r="S199" s="33">
        <v>24</v>
      </c>
      <c r="T199" s="13">
        <v>2566.1</v>
      </c>
      <c r="U199" s="39" t="s">
        <v>200</v>
      </c>
      <c r="V199" s="90"/>
      <c r="W199" s="42"/>
      <c r="X199" s="36">
        <f t="shared" si="37"/>
        <v>4200</v>
      </c>
      <c r="Y199" s="39">
        <f t="shared" si="38"/>
        <v>0.61097619047619045</v>
      </c>
      <c r="Z199" s="90" t="str">
        <f>IF(AND(Y199&gt;基本資料!$B$13,Y199&lt;=基本資料!$C$13),"A",IF(AND(Y199&gt;基本資料!$B$14,Y199&lt;=基本資料!$C$14),"B",IF(AND(Y199&gt;基本資料!$B$15,Y199&lt;=基本資料!$C$15),"C",IF(AND(Y199&gt;基本資料!$B$16,Y199&lt;=基本資料!$C$16),"D",IF(AND(Y199&gt;基本資料!$B$17,Y199&lt;=基本資料!$C$17),"E","F")))))</f>
        <v>C</v>
      </c>
      <c r="AA199" s="100">
        <v>90</v>
      </c>
      <c r="AB199">
        <f t="shared" si="39"/>
        <v>-90</v>
      </c>
      <c r="AC199" s="90" t="str">
        <f>IF(AB199&gt;=基本資料!$B$27,"A",IF(AND(AB199&gt;=基本資料!$B$28,AB199&lt;基本資料!$C$28),"B",IF(AND(AB199&gt;=基本資料!$B$29,AB199&lt;基本資料!$C$29),"C",IF(AND(AB199&gt;=基本資料!$B$30,AB199&lt;基本資料!$C$30),"D",IF(AND(AB199&gt;=基本資料!$B$31,AB199&lt;基本資料!$C$31),"E","F")))))</f>
        <v>F</v>
      </c>
    </row>
    <row r="200" spans="1:29" x14ac:dyDescent="0.25">
      <c r="A200" s="160" t="s">
        <v>900</v>
      </c>
      <c r="B200" s="160" t="s">
        <v>10</v>
      </c>
      <c r="C200" s="163" t="s">
        <v>941</v>
      </c>
      <c r="D200" s="73" t="s">
        <v>942</v>
      </c>
      <c r="E200" s="168">
        <v>120.27193</v>
      </c>
      <c r="F200" s="168">
        <v>22.968499999999999</v>
      </c>
      <c r="G200" s="166" t="s">
        <v>943</v>
      </c>
      <c r="H200" s="166" t="s">
        <v>944</v>
      </c>
      <c r="I200" s="158">
        <v>3.2</v>
      </c>
      <c r="J200" s="44" t="s">
        <v>426</v>
      </c>
      <c r="K200" s="44">
        <v>2</v>
      </c>
      <c r="L200" s="44"/>
      <c r="M200" s="10">
        <f>N200*基本資料!$I$21+O200*基本資料!$I$22+P200*基本資料!$I$23+Q200*基本資料!$I$24+R200*基本資料!$I$25+S200*基本資料!$I$26</f>
        <v>21040.6</v>
      </c>
      <c r="N200" s="33">
        <v>17140</v>
      </c>
      <c r="O200" s="33">
        <v>132</v>
      </c>
      <c r="P200" s="33">
        <v>946</v>
      </c>
      <c r="Q200" s="33">
        <v>26</v>
      </c>
      <c r="R200" s="33">
        <v>730</v>
      </c>
      <c r="S200" s="33">
        <v>26</v>
      </c>
      <c r="T200" s="13">
        <v>1966.9</v>
      </c>
      <c r="U200" s="39" t="s">
        <v>56</v>
      </c>
      <c r="V200" s="90"/>
      <c r="W200" s="42"/>
      <c r="X200" s="36">
        <f t="shared" si="37"/>
        <v>4200</v>
      </c>
      <c r="Y200" s="39">
        <f t="shared" si="38"/>
        <v>0.46830952380952384</v>
      </c>
      <c r="Z200" s="90" t="str">
        <f>IF(AND(Y200&gt;基本資料!$B$13,Y200&lt;=基本資料!$C$13),"A",IF(AND(Y200&gt;基本資料!$B$14,Y200&lt;=基本資料!$C$14),"B",IF(AND(Y200&gt;基本資料!$B$15,Y200&lt;=基本資料!$C$15),"C",IF(AND(Y200&gt;基本資料!$B$16,Y200&lt;=基本資料!$C$16),"D",IF(AND(Y200&gt;基本資料!$B$17,Y200&lt;=基本資料!$C$17),"E","F")))))</f>
        <v>B</v>
      </c>
      <c r="AA200" s="100">
        <v>90</v>
      </c>
      <c r="AB200">
        <f t="shared" si="39"/>
        <v>-90</v>
      </c>
      <c r="AC200" s="90" t="str">
        <f>IF(AB200&gt;=基本資料!$B$27,"A",IF(AND(AB200&gt;=基本資料!$B$28,AB200&lt;基本資料!$C$28),"B",IF(AND(AB200&gt;=基本資料!$B$29,AB200&lt;基本資料!$C$29),"C",IF(AND(AB200&gt;=基本資料!$B$30,AB200&lt;基本資料!$C$30),"D",IF(AND(AB200&gt;=基本資料!$B$31,AB200&lt;基本資料!$C$31),"E","F")))))</f>
        <v>F</v>
      </c>
    </row>
    <row r="201" spans="1:29" x14ac:dyDescent="0.25">
      <c r="A201" s="161"/>
      <c r="B201" s="161"/>
      <c r="C201" s="163"/>
      <c r="D201" s="73" t="s">
        <v>945</v>
      </c>
      <c r="E201" s="169"/>
      <c r="F201" s="169"/>
      <c r="G201" s="166"/>
      <c r="H201" s="166"/>
      <c r="I201" s="159"/>
      <c r="J201" s="44" t="s">
        <v>427</v>
      </c>
      <c r="K201" s="44">
        <v>2</v>
      </c>
      <c r="L201" s="44"/>
      <c r="M201" s="10">
        <f>N201*基本資料!$I$21+O201*基本資料!$I$22+P201*基本資料!$I$23+Q201*基本資料!$I$24+R201*基本資料!$I$25+S201*基本資料!$I$26</f>
        <v>21523.5</v>
      </c>
      <c r="N201" s="33">
        <v>18414</v>
      </c>
      <c r="O201" s="33">
        <v>129</v>
      </c>
      <c r="P201" s="33">
        <v>574</v>
      </c>
      <c r="Q201" s="33">
        <v>16</v>
      </c>
      <c r="R201" s="33">
        <v>659</v>
      </c>
      <c r="S201" s="33">
        <v>50</v>
      </c>
      <c r="T201" s="13">
        <v>2076.8000000000002</v>
      </c>
      <c r="U201" s="39" t="s">
        <v>59</v>
      </c>
      <c r="V201" s="90"/>
      <c r="W201" s="42"/>
      <c r="X201" s="36">
        <f t="shared" si="37"/>
        <v>4200</v>
      </c>
      <c r="Y201" s="39">
        <f t="shared" si="38"/>
        <v>0.49447619047619051</v>
      </c>
      <c r="Z201" s="90" t="str">
        <f>IF(AND(Y201&gt;基本資料!$B$13,Y201&lt;=基本資料!$C$13),"A",IF(AND(Y201&gt;基本資料!$B$14,Y201&lt;=基本資料!$C$14),"B",IF(AND(Y201&gt;基本資料!$B$15,Y201&lt;=基本資料!$C$15),"C",IF(AND(Y201&gt;基本資料!$B$16,Y201&lt;=基本資料!$C$16),"D",IF(AND(Y201&gt;基本資料!$B$17,Y201&lt;=基本資料!$C$17),"E","F")))))</f>
        <v>B</v>
      </c>
      <c r="AA201" s="100">
        <v>90</v>
      </c>
      <c r="AB201">
        <f t="shared" si="39"/>
        <v>-90</v>
      </c>
      <c r="AC201" s="90" t="str">
        <f>IF(AB201&gt;=基本資料!$B$27,"A",IF(AND(AB201&gt;=基本資料!$B$28,AB201&lt;基本資料!$C$28),"B",IF(AND(AB201&gt;=基本資料!$B$29,AB201&lt;基本資料!$C$29),"C",IF(AND(AB201&gt;=基本資料!$B$30,AB201&lt;基本資料!$C$30),"D",IF(AND(AB201&gt;=基本資料!$B$31,AB201&lt;基本資料!$C$31),"E","F")))))</f>
        <v>F</v>
      </c>
    </row>
    <row r="202" spans="1:29" x14ac:dyDescent="0.25">
      <c r="A202" s="160" t="s">
        <v>900</v>
      </c>
      <c r="B202" s="160" t="s">
        <v>10</v>
      </c>
      <c r="C202" s="163" t="s">
        <v>946</v>
      </c>
      <c r="D202" s="73" t="s">
        <v>947</v>
      </c>
      <c r="E202" s="168">
        <v>120.29371</v>
      </c>
      <c r="F202" s="168">
        <v>22.909939999999999</v>
      </c>
      <c r="G202" s="166" t="s">
        <v>948</v>
      </c>
      <c r="H202" s="166" t="s">
        <v>949</v>
      </c>
      <c r="I202" s="158">
        <v>5</v>
      </c>
      <c r="J202" s="44" t="s">
        <v>426</v>
      </c>
      <c r="K202" s="44">
        <v>2</v>
      </c>
      <c r="L202" s="44"/>
      <c r="M202" s="10">
        <f>N202*基本資料!$I$21+O202*基本資料!$I$22+P202*基本資料!$I$23+Q202*基本資料!$I$24+R202*基本資料!$I$25+S202*基本資料!$I$26</f>
        <v>14821.3</v>
      </c>
      <c r="N202" s="33">
        <v>12136</v>
      </c>
      <c r="O202" s="33">
        <v>100</v>
      </c>
      <c r="P202" s="33">
        <v>591</v>
      </c>
      <c r="Q202" s="33">
        <v>4</v>
      </c>
      <c r="R202" s="33">
        <v>540</v>
      </c>
      <c r="S202" s="33">
        <v>28</v>
      </c>
      <c r="T202" s="13">
        <v>1401.2</v>
      </c>
      <c r="U202" s="39" t="s">
        <v>200</v>
      </c>
      <c r="V202" s="90"/>
      <c r="W202" s="42"/>
      <c r="X202" s="36">
        <f t="shared" si="37"/>
        <v>4200</v>
      </c>
      <c r="Y202" s="39">
        <f t="shared" si="38"/>
        <v>0.33361904761904765</v>
      </c>
      <c r="Z202" s="90" t="str">
        <f>IF(AND(Y202&gt;基本資料!$B$13,Y202&lt;=基本資料!$C$13),"A",IF(AND(Y202&gt;基本資料!$B$14,Y202&lt;=基本資料!$C$14),"B",IF(AND(Y202&gt;基本資料!$B$15,Y202&lt;=基本資料!$C$15),"C",IF(AND(Y202&gt;基本資料!$B$16,Y202&lt;=基本資料!$C$16),"D",IF(AND(Y202&gt;基本資料!$B$17,Y202&lt;=基本資料!$C$17),"E","F")))))</f>
        <v>A</v>
      </c>
      <c r="AA202" s="100">
        <v>90</v>
      </c>
      <c r="AB202">
        <f t="shared" si="39"/>
        <v>-90</v>
      </c>
      <c r="AC202" s="90" t="str">
        <f>IF(AB202&gt;=基本資料!$B$27,"A",IF(AND(AB202&gt;=基本資料!$B$28,AB202&lt;基本資料!$C$28),"B",IF(AND(AB202&gt;=基本資料!$B$29,AB202&lt;基本資料!$C$29),"C",IF(AND(AB202&gt;=基本資料!$B$30,AB202&lt;基本資料!$C$30),"D",IF(AND(AB202&gt;=基本資料!$B$31,AB202&lt;基本資料!$C$31),"E","F")))))</f>
        <v>F</v>
      </c>
    </row>
    <row r="203" spans="1:29" x14ac:dyDescent="0.25">
      <c r="A203" s="161"/>
      <c r="B203" s="161"/>
      <c r="C203" s="163"/>
      <c r="D203" s="73" t="s">
        <v>950</v>
      </c>
      <c r="E203" s="169"/>
      <c r="F203" s="169"/>
      <c r="G203" s="166"/>
      <c r="H203" s="166"/>
      <c r="I203" s="159"/>
      <c r="J203" s="44" t="s">
        <v>427</v>
      </c>
      <c r="K203" s="44">
        <v>2</v>
      </c>
      <c r="L203" s="44"/>
      <c r="M203" s="10">
        <f>N203*基本資料!$I$21+O203*基本資料!$I$22+P203*基本資料!$I$23+Q203*基本資料!$I$24+R203*基本資料!$I$25+S203*基本資料!$I$26</f>
        <v>14880.9</v>
      </c>
      <c r="N203" s="33">
        <v>12405</v>
      </c>
      <c r="O203" s="33">
        <v>66</v>
      </c>
      <c r="P203" s="33">
        <v>347</v>
      </c>
      <c r="Q203" s="33">
        <v>0</v>
      </c>
      <c r="R203" s="33">
        <v>614</v>
      </c>
      <c r="S203" s="33">
        <v>24</v>
      </c>
      <c r="T203" s="13">
        <v>1175.4000000000001</v>
      </c>
      <c r="U203" s="39" t="s">
        <v>56</v>
      </c>
      <c r="V203" s="90"/>
      <c r="W203" s="42"/>
      <c r="X203" s="36">
        <f t="shared" si="37"/>
        <v>4200</v>
      </c>
      <c r="Y203" s="39">
        <f t="shared" si="38"/>
        <v>0.27985714285714286</v>
      </c>
      <c r="Z203" s="90" t="str">
        <f>IF(AND(Y203&gt;基本資料!$B$13,Y203&lt;=基本資料!$C$13),"A",IF(AND(Y203&gt;基本資料!$B$14,Y203&lt;=基本資料!$C$14),"B",IF(AND(Y203&gt;基本資料!$B$15,Y203&lt;=基本資料!$C$15),"C",IF(AND(Y203&gt;基本資料!$B$16,Y203&lt;=基本資料!$C$16),"D",IF(AND(Y203&gt;基本資料!$B$17,Y203&lt;=基本資料!$C$17),"E","F")))))</f>
        <v>A</v>
      </c>
      <c r="AA203" s="100">
        <v>90</v>
      </c>
      <c r="AB203">
        <f t="shared" si="39"/>
        <v>-90</v>
      </c>
      <c r="AC203" s="90" t="str">
        <f>IF(AB203&gt;=基本資料!$B$27,"A",IF(AND(AB203&gt;=基本資料!$B$28,AB203&lt;基本資料!$C$28),"B",IF(AND(AB203&gt;=基本資料!$B$29,AB203&lt;基本資料!$C$29),"C",IF(AND(AB203&gt;=基本資料!$B$30,AB203&lt;基本資料!$C$30),"D",IF(AND(AB203&gt;=基本資料!$B$31,AB203&lt;基本資料!$C$31),"E","F")))))</f>
        <v>F</v>
      </c>
    </row>
    <row r="204" spans="1:29" x14ac:dyDescent="0.25">
      <c r="A204" s="160" t="s">
        <v>900</v>
      </c>
      <c r="B204" s="160" t="s">
        <v>10</v>
      </c>
      <c r="C204" s="163" t="s">
        <v>951</v>
      </c>
      <c r="D204" s="73" t="s">
        <v>952</v>
      </c>
      <c r="E204" s="168">
        <v>120.31644</v>
      </c>
      <c r="F204" s="168">
        <v>22.973890000000001</v>
      </c>
      <c r="G204" s="166" t="s">
        <v>953</v>
      </c>
      <c r="H204" s="166" t="s">
        <v>954</v>
      </c>
      <c r="I204" s="158">
        <v>2.2999999999999998</v>
      </c>
      <c r="J204" s="44" t="s">
        <v>426</v>
      </c>
      <c r="K204" s="44">
        <v>2</v>
      </c>
      <c r="L204" s="44">
        <v>1</v>
      </c>
      <c r="M204" s="10">
        <f>N204*基本資料!$I$21+O204*基本資料!$I$22+P204*基本資料!$I$23+Q204*基本資料!$I$24+R204*基本資料!$I$25+S204*基本資料!$I$26</f>
        <v>14245.4</v>
      </c>
      <c r="N204" s="33">
        <v>10505</v>
      </c>
      <c r="O204" s="33">
        <v>93</v>
      </c>
      <c r="P204" s="33">
        <v>973</v>
      </c>
      <c r="Q204" s="33">
        <v>16</v>
      </c>
      <c r="R204" s="33">
        <v>635</v>
      </c>
      <c r="S204" s="33">
        <v>314</v>
      </c>
      <c r="T204" s="13">
        <v>1292.4000000000001</v>
      </c>
      <c r="U204" s="39" t="s">
        <v>78</v>
      </c>
      <c r="V204" s="90"/>
      <c r="W204" s="39"/>
      <c r="X204" s="36">
        <f t="shared" si="37"/>
        <v>4200</v>
      </c>
      <c r="Y204" s="39">
        <f t="shared" si="38"/>
        <v>0.30771428571428572</v>
      </c>
      <c r="Z204" s="90" t="str">
        <f>IF(AND(Y204&gt;基本資料!$B$13,Y204&lt;=基本資料!$C$13),"A",IF(AND(Y204&gt;基本資料!$B$14,Y204&lt;=基本資料!$C$14),"B",IF(AND(Y204&gt;基本資料!$B$15,Y204&lt;=基本資料!$C$15),"C",IF(AND(Y204&gt;基本資料!$B$16,Y204&lt;=基本資料!$C$16),"D",IF(AND(Y204&gt;基本資料!$B$17,Y204&lt;=基本資料!$C$17),"E","F")))))</f>
        <v>A</v>
      </c>
      <c r="AA204" s="100">
        <v>70</v>
      </c>
      <c r="AB204">
        <f t="shared" si="39"/>
        <v>-70</v>
      </c>
      <c r="AC204" s="90" t="str">
        <f>IF(AB204&gt;=基本資料!$B$27,"A",IF(AND(AB204&gt;=基本資料!$B$28,AB204&lt;基本資料!$C$28),"B",IF(AND(AB204&gt;=基本資料!$B$29,AB204&lt;基本資料!$C$29),"C",IF(AND(AB204&gt;=基本資料!$B$30,AB204&lt;基本資料!$C$30),"D",IF(AND(AB204&gt;=基本資料!$B$31,AB204&lt;基本資料!$C$31),"E","F")))))</f>
        <v>F</v>
      </c>
    </row>
    <row r="205" spans="1:29" x14ac:dyDescent="0.25">
      <c r="A205" s="161"/>
      <c r="B205" s="161"/>
      <c r="C205" s="163"/>
      <c r="D205" s="73" t="s">
        <v>955</v>
      </c>
      <c r="E205" s="169"/>
      <c r="F205" s="169"/>
      <c r="G205" s="166"/>
      <c r="H205" s="166"/>
      <c r="I205" s="159"/>
      <c r="J205" s="44" t="s">
        <v>427</v>
      </c>
      <c r="K205" s="44">
        <v>2</v>
      </c>
      <c r="L205" s="44">
        <v>1</v>
      </c>
      <c r="M205" s="10">
        <f>N205*基本資料!$I$21+O205*基本資料!$I$22+P205*基本資料!$I$23+Q205*基本資料!$I$24+R205*基本資料!$I$25+S205*基本資料!$I$26</f>
        <v>13947.9</v>
      </c>
      <c r="N205" s="33">
        <v>10488</v>
      </c>
      <c r="O205" s="33">
        <v>65</v>
      </c>
      <c r="P205" s="33">
        <v>766</v>
      </c>
      <c r="Q205" s="33">
        <v>12</v>
      </c>
      <c r="R205" s="33">
        <v>650</v>
      </c>
      <c r="S205" s="33">
        <v>379</v>
      </c>
      <c r="T205" s="13">
        <v>1132.4000000000001</v>
      </c>
      <c r="U205" s="39" t="s">
        <v>56</v>
      </c>
      <c r="V205" s="90"/>
      <c r="W205" s="39"/>
      <c r="X205" s="36">
        <f t="shared" si="37"/>
        <v>4200</v>
      </c>
      <c r="Y205" s="39">
        <f t="shared" si="38"/>
        <v>0.26961904761904765</v>
      </c>
      <c r="Z205" s="90" t="str">
        <f>IF(AND(Y205&gt;基本資料!$B$13,Y205&lt;=基本資料!$C$13),"A",IF(AND(Y205&gt;基本資料!$B$14,Y205&lt;=基本資料!$C$14),"B",IF(AND(Y205&gt;基本資料!$B$15,Y205&lt;=基本資料!$C$15),"C",IF(AND(Y205&gt;基本資料!$B$16,Y205&lt;=基本資料!$C$16),"D",IF(AND(Y205&gt;基本資料!$B$17,Y205&lt;=基本資料!$C$17),"E","F")))))</f>
        <v>A</v>
      </c>
      <c r="AA205" s="100">
        <v>70</v>
      </c>
      <c r="AB205">
        <f t="shared" si="39"/>
        <v>-70</v>
      </c>
      <c r="AC205" s="90" t="str">
        <f>IF(AB205&gt;=基本資料!$B$27,"A",IF(AND(AB205&gt;=基本資料!$B$28,AB205&lt;基本資料!$C$28),"B",IF(AND(AB205&gt;=基本資料!$B$29,AB205&lt;基本資料!$C$29),"C",IF(AND(AB205&gt;=基本資料!$B$30,AB205&lt;基本資料!$C$30),"D",IF(AND(AB205&gt;=基本資料!$B$31,AB205&lt;基本資料!$C$31),"E","F")))))</f>
        <v>F</v>
      </c>
    </row>
    <row r="206" spans="1:29" x14ac:dyDescent="0.25">
      <c r="A206" s="160" t="s">
        <v>571</v>
      </c>
      <c r="B206" s="162" t="s">
        <v>11</v>
      </c>
      <c r="C206" s="163" t="s">
        <v>956</v>
      </c>
      <c r="D206" s="72" t="s">
        <v>957</v>
      </c>
      <c r="E206" s="164">
        <v>120.35197788000001</v>
      </c>
      <c r="F206" s="164">
        <v>22.5909263</v>
      </c>
      <c r="G206" s="167" t="s">
        <v>572</v>
      </c>
      <c r="H206" s="167" t="s">
        <v>958</v>
      </c>
      <c r="I206" s="158">
        <v>2.2000000000000002</v>
      </c>
      <c r="J206" s="44" t="s">
        <v>426</v>
      </c>
      <c r="K206" s="44">
        <v>2</v>
      </c>
      <c r="L206" s="44"/>
      <c r="M206" s="10">
        <f>N206*基本資料!$I$21+O206*基本資料!$I$22+P206*基本資料!$I$23+Q206*基本資料!$I$24+R206*基本資料!$I$25+S206*基本資料!$I$26</f>
        <v>48460.5</v>
      </c>
      <c r="N206" s="33">
        <v>36717</v>
      </c>
      <c r="O206" s="33">
        <v>497</v>
      </c>
      <c r="P206" s="33">
        <v>1622</v>
      </c>
      <c r="Q206" s="33">
        <v>126</v>
      </c>
      <c r="R206" s="33">
        <v>2729</v>
      </c>
      <c r="S206" s="33">
        <v>0</v>
      </c>
      <c r="T206" s="13">
        <v>3249.5</v>
      </c>
      <c r="U206" s="39" t="s">
        <v>78</v>
      </c>
      <c r="V206" s="90"/>
      <c r="W206" s="42"/>
      <c r="X206" s="36">
        <f>2100*K206</f>
        <v>4200</v>
      </c>
      <c r="Y206" s="11">
        <f>T206/X206</f>
        <v>0.77369047619047615</v>
      </c>
      <c r="Z206" s="90" t="str">
        <f>IF(AND(Y206&gt;基本資料!$B$13,Y206&lt;=基本資料!$C$13),"A",IF(AND(Y206&gt;基本資料!$B$14,Y206&lt;=基本資料!$C$14),"B",IF(AND(Y206&gt;基本資料!$B$15,Y206&lt;=基本資料!$C$15),"C",IF(AND(Y206&gt;基本資料!$B$16,Y206&lt;=基本資料!$C$16),"D",IF(AND(Y206&gt;基本資料!$B$17,Y206&lt;=基本資料!$C$17),"E","F")))))</f>
        <v>C</v>
      </c>
      <c r="AA206" s="100">
        <v>90</v>
      </c>
      <c r="AB206">
        <f t="shared" si="39"/>
        <v>-90</v>
      </c>
      <c r="AC206" s="90" t="str">
        <f>IF(AB206&gt;=基本資料!$B$27,"A",IF(AND(AB206&gt;=基本資料!$B$28,AB206&lt;基本資料!$C$28),"B",IF(AND(AB206&gt;=基本資料!$B$29,AB206&lt;基本資料!$C$29),"C",IF(AND(AB206&gt;=基本資料!$B$30,AB206&lt;基本資料!$C$30),"D",IF(AND(AB206&gt;=基本資料!$B$31,AB206&lt;基本資料!$C$31),"E","F")))))</f>
        <v>F</v>
      </c>
    </row>
    <row r="207" spans="1:29" x14ac:dyDescent="0.25">
      <c r="A207" s="161"/>
      <c r="B207" s="162"/>
      <c r="C207" s="163"/>
      <c r="D207" s="72" t="s">
        <v>959</v>
      </c>
      <c r="E207" s="165"/>
      <c r="F207" s="165"/>
      <c r="G207" s="167"/>
      <c r="H207" s="167"/>
      <c r="I207" s="159"/>
      <c r="J207" s="44" t="s">
        <v>427</v>
      </c>
      <c r="K207" s="44">
        <v>2</v>
      </c>
      <c r="L207" s="44"/>
      <c r="M207" s="10">
        <f>N207*基本資料!$I$21+O207*基本資料!$I$22+P207*基本資料!$I$23+Q207*基本資料!$I$24+R207*基本資料!$I$25+S207*基本資料!$I$26</f>
        <v>48332.5</v>
      </c>
      <c r="N207" s="33">
        <v>36673</v>
      </c>
      <c r="O207" s="33">
        <v>436</v>
      </c>
      <c r="P207" s="33">
        <v>1591</v>
      </c>
      <c r="Q207" s="33">
        <v>106</v>
      </c>
      <c r="R207" s="33">
        <v>2767</v>
      </c>
      <c r="S207" s="33">
        <v>0</v>
      </c>
      <c r="T207" s="13">
        <v>3471</v>
      </c>
      <c r="U207" s="39" t="s">
        <v>267</v>
      </c>
      <c r="V207" s="90"/>
      <c r="W207" s="42"/>
      <c r="X207" s="36">
        <f t="shared" ref="X207:X215" si="40">2100*K207</f>
        <v>4200</v>
      </c>
      <c r="Y207" s="11">
        <f t="shared" ref="Y207:Y215" si="41">T207/X207</f>
        <v>0.8264285714285714</v>
      </c>
      <c r="Z207" s="90" t="str">
        <f>IF(AND(Y207&gt;基本資料!$B$13,Y207&lt;=基本資料!$C$13),"A",IF(AND(Y207&gt;基本資料!$B$14,Y207&lt;=基本資料!$C$14),"B",IF(AND(Y207&gt;基本資料!$B$15,Y207&lt;=基本資料!$C$15),"C",IF(AND(Y207&gt;基本資料!$B$16,Y207&lt;=基本資料!$C$16),"D",IF(AND(Y207&gt;基本資料!$B$17,Y207&lt;=基本資料!$C$17),"E","F")))))</f>
        <v>C</v>
      </c>
      <c r="AA207" s="100">
        <v>90</v>
      </c>
      <c r="AB207">
        <f t="shared" si="39"/>
        <v>-90</v>
      </c>
      <c r="AC207" s="90" t="str">
        <f>IF(AB207&gt;=基本資料!$B$27,"A",IF(AND(AB207&gt;=基本資料!$B$28,AB207&lt;基本資料!$C$28),"B",IF(AND(AB207&gt;=基本資料!$B$29,AB207&lt;基本資料!$C$29),"C",IF(AND(AB207&gt;=基本資料!$B$30,AB207&lt;基本資料!$C$30),"D",IF(AND(AB207&gt;=基本資料!$B$31,AB207&lt;基本資料!$C$31),"E","F")))))</f>
        <v>F</v>
      </c>
    </row>
    <row r="208" spans="1:29" x14ac:dyDescent="0.25">
      <c r="A208" s="160" t="s">
        <v>571</v>
      </c>
      <c r="B208" s="162" t="s">
        <v>11</v>
      </c>
      <c r="C208" s="163" t="s">
        <v>960</v>
      </c>
      <c r="D208" s="72" t="s">
        <v>961</v>
      </c>
      <c r="E208" s="164">
        <v>120.38693250999999</v>
      </c>
      <c r="F208" s="164">
        <v>22.589283609999999</v>
      </c>
      <c r="G208" s="167" t="s">
        <v>573</v>
      </c>
      <c r="H208" s="167" t="s">
        <v>962</v>
      </c>
      <c r="I208" s="158">
        <v>4.9000000000000004</v>
      </c>
      <c r="J208" s="44" t="s">
        <v>426</v>
      </c>
      <c r="K208" s="44">
        <v>2</v>
      </c>
      <c r="L208" s="44"/>
      <c r="M208" s="10">
        <f>N208*基本資料!$I$21+O208*基本資料!$I$22+P208*基本資料!$I$23+Q208*基本資料!$I$24+R208*基本資料!$I$25+S208*基本資料!$I$26</f>
        <v>49170.400000000001</v>
      </c>
      <c r="N208" s="33">
        <v>38089</v>
      </c>
      <c r="O208" s="33">
        <v>504</v>
      </c>
      <c r="P208" s="33">
        <v>1374</v>
      </c>
      <c r="Q208" s="33">
        <v>76</v>
      </c>
      <c r="R208" s="33">
        <v>2668</v>
      </c>
      <c r="S208" s="33">
        <v>54</v>
      </c>
      <c r="T208" s="13">
        <v>3831.8</v>
      </c>
      <c r="U208" s="39" t="s">
        <v>78</v>
      </c>
      <c r="V208" s="90"/>
      <c r="W208" s="42"/>
      <c r="X208" s="36">
        <f t="shared" si="40"/>
        <v>4200</v>
      </c>
      <c r="Y208" s="11">
        <f t="shared" si="41"/>
        <v>0.91233333333333333</v>
      </c>
      <c r="Z208" s="90" t="str">
        <f>IF(AND(Y208&gt;基本資料!$B$13,Y208&lt;=基本資料!$C$13),"A",IF(AND(Y208&gt;基本資料!$B$14,Y208&lt;=基本資料!$C$14),"B",IF(AND(Y208&gt;基本資料!$B$15,Y208&lt;=基本資料!$C$15),"C",IF(AND(Y208&gt;基本資料!$B$16,Y208&lt;=基本資料!$C$16),"D",IF(AND(Y208&gt;基本資料!$B$17,Y208&lt;=基本資料!$C$17),"E","F")))))</f>
        <v>D</v>
      </c>
      <c r="AA208" s="100">
        <v>90</v>
      </c>
      <c r="AB208">
        <f t="shared" si="39"/>
        <v>-90</v>
      </c>
      <c r="AC208" s="90" t="str">
        <f>IF(AB208&gt;=基本資料!$B$27,"A",IF(AND(AB208&gt;=基本資料!$B$28,AB208&lt;基本資料!$C$28),"B",IF(AND(AB208&gt;=基本資料!$B$29,AB208&lt;基本資料!$C$29),"C",IF(AND(AB208&gt;=基本資料!$B$30,AB208&lt;基本資料!$C$30),"D",IF(AND(AB208&gt;=基本資料!$B$31,AB208&lt;基本資料!$C$31),"E","F")))))</f>
        <v>F</v>
      </c>
    </row>
    <row r="209" spans="1:29" x14ac:dyDescent="0.25">
      <c r="A209" s="161"/>
      <c r="B209" s="162"/>
      <c r="C209" s="163"/>
      <c r="D209" s="72" t="s">
        <v>963</v>
      </c>
      <c r="E209" s="165"/>
      <c r="F209" s="165"/>
      <c r="G209" s="167"/>
      <c r="H209" s="167"/>
      <c r="I209" s="159"/>
      <c r="J209" s="44" t="s">
        <v>427</v>
      </c>
      <c r="K209" s="44">
        <v>2</v>
      </c>
      <c r="L209" s="44"/>
      <c r="M209" s="10">
        <f>N209*基本資料!$I$21+O209*基本資料!$I$22+P209*基本資料!$I$23+Q209*基本資料!$I$24+R209*基本資料!$I$25+S209*基本資料!$I$26</f>
        <v>47560.4</v>
      </c>
      <c r="N209" s="33">
        <v>35615</v>
      </c>
      <c r="O209" s="33">
        <v>455</v>
      </c>
      <c r="P209" s="33">
        <v>1309</v>
      </c>
      <c r="Q209" s="33">
        <v>56</v>
      </c>
      <c r="R209" s="33">
        <v>3034</v>
      </c>
      <c r="S209" s="33">
        <v>49</v>
      </c>
      <c r="T209" s="13">
        <v>3441.7</v>
      </c>
      <c r="U209" s="39" t="s">
        <v>124</v>
      </c>
      <c r="V209" s="90"/>
      <c r="W209" s="42"/>
      <c r="X209" s="36">
        <f t="shared" si="40"/>
        <v>4200</v>
      </c>
      <c r="Y209" s="11">
        <f t="shared" si="41"/>
        <v>0.81945238095238093</v>
      </c>
      <c r="Z209" s="90" t="str">
        <f>IF(AND(Y209&gt;基本資料!$B$13,Y209&lt;=基本資料!$C$13),"A",IF(AND(Y209&gt;基本資料!$B$14,Y209&lt;=基本資料!$C$14),"B",IF(AND(Y209&gt;基本資料!$B$15,Y209&lt;=基本資料!$C$15),"C",IF(AND(Y209&gt;基本資料!$B$16,Y209&lt;=基本資料!$C$16),"D",IF(AND(Y209&gt;基本資料!$B$17,Y209&lt;=基本資料!$C$17),"E","F")))))</f>
        <v>C</v>
      </c>
      <c r="AA209" s="100">
        <v>90</v>
      </c>
      <c r="AB209">
        <f t="shared" si="39"/>
        <v>-90</v>
      </c>
      <c r="AC209" s="90" t="str">
        <f>IF(AB209&gt;=基本資料!$B$27,"A",IF(AND(AB209&gt;=基本資料!$B$28,AB209&lt;基本資料!$C$28),"B",IF(AND(AB209&gt;=基本資料!$B$29,AB209&lt;基本資料!$C$29),"C",IF(AND(AB209&gt;=基本資料!$B$30,AB209&lt;基本資料!$C$30),"D",IF(AND(AB209&gt;=基本資料!$B$31,AB209&lt;基本資料!$C$31),"E","F")))))</f>
        <v>F</v>
      </c>
    </row>
    <row r="210" spans="1:29" x14ac:dyDescent="0.25">
      <c r="A210" s="160" t="s">
        <v>571</v>
      </c>
      <c r="B210" s="162" t="s">
        <v>11</v>
      </c>
      <c r="C210" s="163" t="s">
        <v>964</v>
      </c>
      <c r="D210" s="72" t="s">
        <v>965</v>
      </c>
      <c r="E210" s="164">
        <v>120.41382484</v>
      </c>
      <c r="F210" s="164">
        <v>22.586419679999999</v>
      </c>
      <c r="G210" s="167" t="s">
        <v>1035</v>
      </c>
      <c r="H210" s="167" t="s">
        <v>966</v>
      </c>
      <c r="I210" s="158">
        <v>2.7</v>
      </c>
      <c r="J210" s="44" t="s">
        <v>426</v>
      </c>
      <c r="K210" s="44">
        <v>2</v>
      </c>
      <c r="L210" s="44"/>
      <c r="M210" s="10">
        <f>N210*基本資料!$I$21+O210*基本資料!$I$22+P210*基本資料!$I$23+Q210*基本資料!$I$24+R210*基本資料!$I$25+S210*基本資料!$I$26</f>
        <v>38698.800000000003</v>
      </c>
      <c r="N210" s="33">
        <v>28281</v>
      </c>
      <c r="O210" s="33">
        <v>391</v>
      </c>
      <c r="P210" s="33">
        <v>1051</v>
      </c>
      <c r="Q210" s="33">
        <v>76</v>
      </c>
      <c r="R210" s="33">
        <v>2662</v>
      </c>
      <c r="S210" s="33">
        <v>68</v>
      </c>
      <c r="T210" s="13">
        <v>2961.5</v>
      </c>
      <c r="U210" s="39" t="s">
        <v>200</v>
      </c>
      <c r="V210" s="90"/>
      <c r="W210" s="42"/>
      <c r="X210" s="36">
        <f t="shared" si="40"/>
        <v>4200</v>
      </c>
      <c r="Y210" s="11">
        <f t="shared" si="41"/>
        <v>0.70511904761904765</v>
      </c>
      <c r="Z210" s="90" t="str">
        <f>IF(AND(Y210&gt;基本資料!$B$13,Y210&lt;=基本資料!$C$13),"A",IF(AND(Y210&gt;基本資料!$B$14,Y210&lt;=基本資料!$C$14),"B",IF(AND(Y210&gt;基本資料!$B$15,Y210&lt;=基本資料!$C$15),"C",IF(AND(Y210&gt;基本資料!$B$16,Y210&lt;=基本資料!$C$16),"D",IF(AND(Y210&gt;基本資料!$B$17,Y210&lt;=基本資料!$C$17),"E","F")))))</f>
        <v>C</v>
      </c>
      <c r="AA210" s="100">
        <v>90</v>
      </c>
      <c r="AB210">
        <f t="shared" si="39"/>
        <v>-90</v>
      </c>
      <c r="AC210" s="90" t="str">
        <f>IF(AB210&gt;=基本資料!$B$27,"A",IF(AND(AB210&gt;=基本資料!$B$28,AB210&lt;基本資料!$C$28),"B",IF(AND(AB210&gt;=基本資料!$B$29,AB210&lt;基本資料!$C$29),"C",IF(AND(AB210&gt;=基本資料!$B$30,AB210&lt;基本資料!$C$30),"D",IF(AND(AB210&gt;=基本資料!$B$31,AB210&lt;基本資料!$C$31),"E","F")))))</f>
        <v>F</v>
      </c>
    </row>
    <row r="211" spans="1:29" x14ac:dyDescent="0.25">
      <c r="A211" s="161"/>
      <c r="B211" s="162"/>
      <c r="C211" s="163"/>
      <c r="D211" s="72" t="s">
        <v>967</v>
      </c>
      <c r="E211" s="165"/>
      <c r="F211" s="165"/>
      <c r="G211" s="167"/>
      <c r="H211" s="167"/>
      <c r="I211" s="159"/>
      <c r="J211" s="44" t="s">
        <v>427</v>
      </c>
      <c r="K211" s="44">
        <v>2</v>
      </c>
      <c r="L211" s="44"/>
      <c r="M211" s="10">
        <f>N211*基本資料!$I$21+O211*基本資料!$I$22+P211*基本資料!$I$23+Q211*基本資料!$I$24+R211*基本資料!$I$25+S211*基本資料!$I$26</f>
        <v>38846.699999999997</v>
      </c>
      <c r="N211" s="33">
        <v>28005</v>
      </c>
      <c r="O211" s="33">
        <v>417</v>
      </c>
      <c r="P211" s="33">
        <v>1136</v>
      </c>
      <c r="Q211" s="33">
        <v>41</v>
      </c>
      <c r="R211" s="33">
        <v>2786</v>
      </c>
      <c r="S211" s="33">
        <v>52</v>
      </c>
      <c r="T211" s="13">
        <v>2935.8</v>
      </c>
      <c r="U211" s="39" t="s">
        <v>56</v>
      </c>
      <c r="V211" s="90"/>
      <c r="W211" s="42"/>
      <c r="X211" s="36">
        <f t="shared" si="40"/>
        <v>4200</v>
      </c>
      <c r="Y211" s="11">
        <f t="shared" si="41"/>
        <v>0.69900000000000007</v>
      </c>
      <c r="Z211" s="90" t="str">
        <f>IF(AND(Y211&gt;基本資料!$B$13,Y211&lt;=基本資料!$C$13),"A",IF(AND(Y211&gt;基本資料!$B$14,Y211&lt;=基本資料!$C$14),"B",IF(AND(Y211&gt;基本資料!$B$15,Y211&lt;=基本資料!$C$15),"C",IF(AND(Y211&gt;基本資料!$B$16,Y211&lt;=基本資料!$C$16),"D",IF(AND(Y211&gt;基本資料!$B$17,Y211&lt;=基本資料!$C$17),"E","F")))))</f>
        <v>C</v>
      </c>
      <c r="AA211" s="100">
        <v>90</v>
      </c>
      <c r="AB211">
        <f t="shared" si="39"/>
        <v>-90</v>
      </c>
      <c r="AC211" s="90" t="str">
        <f>IF(AB211&gt;=基本資料!$B$27,"A",IF(AND(AB211&gt;=基本資料!$B$28,AB211&lt;基本資料!$C$28),"B",IF(AND(AB211&gt;=基本資料!$B$29,AB211&lt;基本資料!$C$29),"C",IF(AND(AB211&gt;=基本資料!$B$30,AB211&lt;基本資料!$C$30),"D",IF(AND(AB211&gt;=基本資料!$B$31,AB211&lt;基本資料!$C$31),"E","F")))))</f>
        <v>F</v>
      </c>
    </row>
    <row r="212" spans="1:29" x14ac:dyDescent="0.25">
      <c r="A212" s="160" t="s">
        <v>571</v>
      </c>
      <c r="B212" s="162" t="s">
        <v>11</v>
      </c>
      <c r="C212" s="163" t="s">
        <v>968</v>
      </c>
      <c r="D212" s="72" t="s">
        <v>969</v>
      </c>
      <c r="E212" s="164">
        <v>120.44914543</v>
      </c>
      <c r="F212" s="164">
        <v>22.591493249999999</v>
      </c>
      <c r="G212" s="166" t="s">
        <v>970</v>
      </c>
      <c r="H212" s="157" t="s">
        <v>971</v>
      </c>
      <c r="I212" s="158">
        <v>5.4</v>
      </c>
      <c r="J212" s="44" t="s">
        <v>426</v>
      </c>
      <c r="K212" s="44">
        <v>2</v>
      </c>
      <c r="L212" s="44"/>
      <c r="M212" s="10">
        <f>N212*基本資料!$I$21+O212*基本資料!$I$22+P212*基本資料!$I$23+Q212*基本資料!$I$24+R212*基本資料!$I$25+S212*基本資料!$I$26</f>
        <v>34234.800000000003</v>
      </c>
      <c r="N212" s="33">
        <v>27165</v>
      </c>
      <c r="O212" s="33">
        <v>442</v>
      </c>
      <c r="P212" s="33">
        <v>1190</v>
      </c>
      <c r="Q212" s="33">
        <v>9</v>
      </c>
      <c r="R212" s="33">
        <v>1519</v>
      </c>
      <c r="S212" s="33">
        <v>63</v>
      </c>
      <c r="T212" s="13">
        <v>2907.5</v>
      </c>
      <c r="U212" s="39" t="s">
        <v>56</v>
      </c>
      <c r="V212" s="90"/>
      <c r="W212" s="42" t="s">
        <v>224</v>
      </c>
      <c r="X212" s="36">
        <f t="shared" si="40"/>
        <v>4200</v>
      </c>
      <c r="Y212" s="11">
        <f t="shared" si="41"/>
        <v>0.69226190476190474</v>
      </c>
      <c r="Z212" s="90" t="str">
        <f>IF(AND(Y212&gt;基本資料!$B$13,Y212&lt;=基本資料!$C$13),"A",IF(AND(Y212&gt;基本資料!$B$14,Y212&lt;=基本資料!$C$14),"B",IF(AND(Y212&gt;基本資料!$B$15,Y212&lt;=基本資料!$C$15),"C",IF(AND(Y212&gt;基本資料!$B$16,Y212&lt;=基本資料!$C$16),"D",IF(AND(Y212&gt;基本資料!$B$17,Y212&lt;=基本資料!$C$17),"E","F")))))</f>
        <v>C</v>
      </c>
      <c r="AA212" s="100">
        <v>90</v>
      </c>
      <c r="AB212">
        <f t="shared" si="39"/>
        <v>-90</v>
      </c>
      <c r="AC212" s="90" t="str">
        <f>IF(AB212&gt;=基本資料!$B$27,"A",IF(AND(AB212&gt;=基本資料!$B$28,AB212&lt;基本資料!$C$28),"B",IF(AND(AB212&gt;=基本資料!$B$29,AB212&lt;基本資料!$C$29),"C",IF(AND(AB212&gt;=基本資料!$B$30,AB212&lt;基本資料!$C$30),"D",IF(AND(AB212&gt;=基本資料!$B$31,AB212&lt;基本資料!$C$31),"E","F")))))</f>
        <v>F</v>
      </c>
    </row>
    <row r="213" spans="1:29" x14ac:dyDescent="0.25">
      <c r="A213" s="161"/>
      <c r="B213" s="162"/>
      <c r="C213" s="163"/>
      <c r="D213" s="72" t="s">
        <v>972</v>
      </c>
      <c r="E213" s="165"/>
      <c r="F213" s="165"/>
      <c r="G213" s="166"/>
      <c r="H213" s="157"/>
      <c r="I213" s="159"/>
      <c r="J213" s="44" t="s">
        <v>427</v>
      </c>
      <c r="K213" s="44">
        <v>2</v>
      </c>
      <c r="L213" s="44"/>
      <c r="M213" s="10">
        <f>N213*基本資料!$I$21+O213*基本資料!$I$22+P213*基本資料!$I$23+Q213*基本資料!$I$24+R213*基本資料!$I$25+S213*基本資料!$I$26</f>
        <v>32782.800000000003</v>
      </c>
      <c r="N213" s="33">
        <v>25773</v>
      </c>
      <c r="O213" s="33">
        <v>390</v>
      </c>
      <c r="P213" s="33">
        <v>1124</v>
      </c>
      <c r="Q213" s="33">
        <v>4</v>
      </c>
      <c r="R213" s="33">
        <v>1565</v>
      </c>
      <c r="S213" s="33">
        <v>53</v>
      </c>
      <c r="T213" s="13">
        <v>2675.4</v>
      </c>
      <c r="U213" s="39" t="s">
        <v>78</v>
      </c>
      <c r="V213" s="90"/>
      <c r="W213" s="42" t="s">
        <v>224</v>
      </c>
      <c r="X213" s="36">
        <f t="shared" si="40"/>
        <v>4200</v>
      </c>
      <c r="Y213" s="11">
        <f t="shared" si="41"/>
        <v>0.63700000000000001</v>
      </c>
      <c r="Z213" s="90" t="str">
        <f>IF(AND(Y213&gt;基本資料!$B$13,Y213&lt;=基本資料!$C$13),"A",IF(AND(Y213&gt;基本資料!$B$14,Y213&lt;=基本資料!$C$14),"B",IF(AND(Y213&gt;基本資料!$B$15,Y213&lt;=基本資料!$C$15),"C",IF(AND(Y213&gt;基本資料!$B$16,Y213&lt;=基本資料!$C$16),"D",IF(AND(Y213&gt;基本資料!$B$17,Y213&lt;=基本資料!$C$17),"E","F")))))</f>
        <v>C</v>
      </c>
      <c r="AA213" s="100">
        <v>90</v>
      </c>
      <c r="AB213">
        <f t="shared" si="39"/>
        <v>-90</v>
      </c>
      <c r="AC213" s="90" t="str">
        <f>IF(AB213&gt;=基本資料!$B$27,"A",IF(AND(AB213&gt;=基本資料!$B$28,AB213&lt;基本資料!$C$28),"B",IF(AND(AB213&gt;=基本資料!$B$29,AB213&lt;基本資料!$C$29),"C",IF(AND(AB213&gt;=基本資料!$B$30,AB213&lt;基本資料!$C$30),"D",IF(AND(AB213&gt;=基本資料!$B$31,AB213&lt;基本資料!$C$31),"E","F")))))</f>
        <v>F</v>
      </c>
    </row>
    <row r="214" spans="1:29" x14ac:dyDescent="0.25">
      <c r="A214" s="160" t="s">
        <v>973</v>
      </c>
      <c r="B214" s="162" t="s">
        <v>11</v>
      </c>
      <c r="C214" s="163" t="s">
        <v>974</v>
      </c>
      <c r="D214" s="72" t="s">
        <v>975</v>
      </c>
      <c r="E214" s="164">
        <v>120.51823016</v>
      </c>
      <c r="F214" s="164">
        <v>22.568242269999999</v>
      </c>
      <c r="G214" s="166" t="s">
        <v>976</v>
      </c>
      <c r="H214" s="157" t="s">
        <v>977</v>
      </c>
      <c r="I214" s="158">
        <v>7.2</v>
      </c>
      <c r="J214" s="44" t="s">
        <v>426</v>
      </c>
      <c r="K214" s="44">
        <v>2</v>
      </c>
      <c r="L214" s="44"/>
      <c r="M214" s="10">
        <f>N214*基本資料!$I$21+O214*基本資料!$I$22+P214*基本資料!$I$23+Q214*基本資料!$I$24+R214*基本資料!$I$25+S214*基本資料!$I$26</f>
        <v>25526.7</v>
      </c>
      <c r="N214" s="33">
        <v>20322</v>
      </c>
      <c r="O214" s="33">
        <v>396</v>
      </c>
      <c r="P214" s="33">
        <v>889</v>
      </c>
      <c r="Q214" s="33">
        <v>9</v>
      </c>
      <c r="R214" s="33">
        <v>1073</v>
      </c>
      <c r="S214" s="33">
        <v>52</v>
      </c>
      <c r="T214" s="13">
        <v>2141</v>
      </c>
      <c r="U214" s="39" t="s">
        <v>56</v>
      </c>
      <c r="V214" s="90"/>
      <c r="W214" s="42"/>
      <c r="X214" s="36">
        <f t="shared" si="40"/>
        <v>4200</v>
      </c>
      <c r="Y214" s="11">
        <f t="shared" si="41"/>
        <v>0.50976190476190475</v>
      </c>
      <c r="Z214" s="90" t="str">
        <f>IF(AND(Y214&gt;基本資料!$B$13,Y214&lt;=基本資料!$C$13),"A",IF(AND(Y214&gt;基本資料!$B$14,Y214&lt;=基本資料!$C$14),"B",IF(AND(Y214&gt;基本資料!$B$15,Y214&lt;=基本資料!$C$15),"C",IF(AND(Y214&gt;基本資料!$B$16,Y214&lt;=基本資料!$C$16),"D",IF(AND(Y214&gt;基本資料!$B$17,Y214&lt;=基本資料!$C$17),"E","F")))))</f>
        <v>B</v>
      </c>
      <c r="AA214" s="100">
        <v>90</v>
      </c>
      <c r="AB214">
        <f t="shared" si="39"/>
        <v>-90</v>
      </c>
      <c r="AC214" s="90" t="str">
        <f>IF(AB214&gt;=基本資料!$B$27,"A",IF(AND(AB214&gt;=基本資料!$B$28,AB214&lt;基本資料!$C$28),"B",IF(AND(AB214&gt;=基本資料!$B$29,AB214&lt;基本資料!$C$29),"C",IF(AND(AB214&gt;=基本資料!$B$30,AB214&lt;基本資料!$C$30),"D",IF(AND(AB214&gt;=基本資料!$B$31,AB214&lt;基本資料!$C$31),"E","F")))))</f>
        <v>F</v>
      </c>
    </row>
    <row r="215" spans="1:29" x14ac:dyDescent="0.25">
      <c r="A215" s="161"/>
      <c r="B215" s="162"/>
      <c r="C215" s="163"/>
      <c r="D215" s="72" t="s">
        <v>978</v>
      </c>
      <c r="E215" s="165"/>
      <c r="F215" s="165"/>
      <c r="G215" s="166"/>
      <c r="H215" s="157"/>
      <c r="I215" s="159"/>
      <c r="J215" s="44" t="s">
        <v>427</v>
      </c>
      <c r="K215" s="44">
        <v>2</v>
      </c>
      <c r="L215" s="44"/>
      <c r="M215" s="10">
        <f>N215*基本資料!$I$21+O215*基本資料!$I$22+P215*基本資料!$I$23+Q215*基本資料!$I$24+R215*基本資料!$I$25+S215*基本資料!$I$26</f>
        <v>25356.799999999999</v>
      </c>
      <c r="N215" s="33">
        <v>20249</v>
      </c>
      <c r="O215" s="33">
        <v>274</v>
      </c>
      <c r="P215" s="33">
        <v>786</v>
      </c>
      <c r="Q215" s="33">
        <v>4</v>
      </c>
      <c r="R215" s="33">
        <v>1162</v>
      </c>
      <c r="S215" s="33">
        <v>33</v>
      </c>
      <c r="T215" s="13">
        <v>2182</v>
      </c>
      <c r="U215" s="39" t="s">
        <v>78</v>
      </c>
      <c r="V215" s="90"/>
      <c r="W215" s="42"/>
      <c r="X215" s="36">
        <f t="shared" si="40"/>
        <v>4200</v>
      </c>
      <c r="Y215" s="11">
        <f t="shared" si="41"/>
        <v>0.5195238095238095</v>
      </c>
      <c r="Z215" s="90" t="str">
        <f>IF(AND(Y215&gt;基本資料!$B$13,Y215&lt;=基本資料!$C$13),"A",IF(AND(Y215&gt;基本資料!$B$14,Y215&lt;=基本資料!$C$14),"B",IF(AND(Y215&gt;基本資料!$B$15,Y215&lt;=基本資料!$C$15),"C",IF(AND(Y215&gt;基本資料!$B$16,Y215&lt;=基本資料!$C$16),"D",IF(AND(Y215&gt;基本資料!$B$17,Y215&lt;=基本資料!$C$17),"E","F")))))</f>
        <v>B</v>
      </c>
      <c r="AA215" s="100">
        <v>90</v>
      </c>
      <c r="AB215">
        <f t="shared" si="39"/>
        <v>-90</v>
      </c>
      <c r="AC215" s="90" t="str">
        <f>IF(AB215&gt;=基本資料!$B$27,"A",IF(AND(AB215&gt;=基本資料!$B$28,AB215&lt;基本資料!$C$28),"B",IF(AND(AB215&gt;=基本資料!$B$29,AB215&lt;基本資料!$C$29),"C",IF(AND(AB215&gt;=基本資料!$B$30,AB215&lt;基本資料!$C$30),"D",IF(AND(AB215&gt;=基本資料!$B$31,AB215&lt;基本資料!$C$31),"E","F")))))</f>
        <v>F</v>
      </c>
    </row>
  </sheetData>
  <autoFilter ref="A2:Z215"/>
  <mergeCells count="856">
    <mergeCell ref="T1:U1"/>
    <mergeCell ref="Y1:Y3"/>
    <mergeCell ref="Z1:Z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A1:A3"/>
    <mergeCell ref="B1:B3"/>
    <mergeCell ref="C1:C3"/>
    <mergeCell ref="D1:D3"/>
    <mergeCell ref="E1:E3"/>
    <mergeCell ref="F1:F3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4:A15"/>
    <mergeCell ref="B14:B15"/>
    <mergeCell ref="C14:C15"/>
    <mergeCell ref="E14:E15"/>
    <mergeCell ref="F14:F15"/>
    <mergeCell ref="G14:G15"/>
    <mergeCell ref="H14:H15"/>
    <mergeCell ref="I14:I15"/>
    <mergeCell ref="A12:A13"/>
    <mergeCell ref="B12:B13"/>
    <mergeCell ref="C12:C13"/>
    <mergeCell ref="E12:E13"/>
    <mergeCell ref="F12:F13"/>
    <mergeCell ref="G12:G13"/>
    <mergeCell ref="H16:H17"/>
    <mergeCell ref="I16:I17"/>
    <mergeCell ref="A18:A19"/>
    <mergeCell ref="B18:B19"/>
    <mergeCell ref="C18:C19"/>
    <mergeCell ref="E18:E19"/>
    <mergeCell ref="F18:F19"/>
    <mergeCell ref="G18:G19"/>
    <mergeCell ref="H18:H19"/>
    <mergeCell ref="I18:I19"/>
    <mergeCell ref="A16:A17"/>
    <mergeCell ref="B16:B17"/>
    <mergeCell ref="C16:C17"/>
    <mergeCell ref="E16:E17"/>
    <mergeCell ref="F16:F17"/>
    <mergeCell ref="G16:G17"/>
    <mergeCell ref="H20:H21"/>
    <mergeCell ref="I20:I21"/>
    <mergeCell ref="A22:A23"/>
    <mergeCell ref="B22:B23"/>
    <mergeCell ref="C22:C23"/>
    <mergeCell ref="E22:E23"/>
    <mergeCell ref="F22:F23"/>
    <mergeCell ref="G22:G23"/>
    <mergeCell ref="H22:H23"/>
    <mergeCell ref="I22:I23"/>
    <mergeCell ref="A20:A21"/>
    <mergeCell ref="B20:B21"/>
    <mergeCell ref="C20:C21"/>
    <mergeCell ref="E20:E21"/>
    <mergeCell ref="F20:F21"/>
    <mergeCell ref="G20:G21"/>
    <mergeCell ref="H24:H25"/>
    <mergeCell ref="I24:I25"/>
    <mergeCell ref="A26:A27"/>
    <mergeCell ref="B26:B27"/>
    <mergeCell ref="C26:C27"/>
    <mergeCell ref="E26:E27"/>
    <mergeCell ref="F26:F27"/>
    <mergeCell ref="G26:G27"/>
    <mergeCell ref="H26:H27"/>
    <mergeCell ref="I26:I27"/>
    <mergeCell ref="A24:A25"/>
    <mergeCell ref="B24:B25"/>
    <mergeCell ref="C24:C25"/>
    <mergeCell ref="E24:E25"/>
    <mergeCell ref="F24:F25"/>
    <mergeCell ref="G24:G25"/>
    <mergeCell ref="H28:H29"/>
    <mergeCell ref="I28:I29"/>
    <mergeCell ref="A30:A31"/>
    <mergeCell ref="B30:B31"/>
    <mergeCell ref="C30:C31"/>
    <mergeCell ref="E30:E31"/>
    <mergeCell ref="F30:F31"/>
    <mergeCell ref="G30:G31"/>
    <mergeCell ref="H30:H31"/>
    <mergeCell ref="I30:I31"/>
    <mergeCell ref="A28:A29"/>
    <mergeCell ref="B28:B29"/>
    <mergeCell ref="C28:C29"/>
    <mergeCell ref="E28:E29"/>
    <mergeCell ref="F28:F29"/>
    <mergeCell ref="G28:G29"/>
    <mergeCell ref="H32:H33"/>
    <mergeCell ref="I32:I33"/>
    <mergeCell ref="A34:A35"/>
    <mergeCell ref="B34:B35"/>
    <mergeCell ref="C34:C35"/>
    <mergeCell ref="E34:E35"/>
    <mergeCell ref="F34:F35"/>
    <mergeCell ref="G34:G35"/>
    <mergeCell ref="H34:H35"/>
    <mergeCell ref="I34:I35"/>
    <mergeCell ref="A32:A33"/>
    <mergeCell ref="B32:B33"/>
    <mergeCell ref="C32:C33"/>
    <mergeCell ref="E32:E33"/>
    <mergeCell ref="F32:F33"/>
    <mergeCell ref="G32:G33"/>
    <mergeCell ref="H36:H37"/>
    <mergeCell ref="I36:I37"/>
    <mergeCell ref="A38:A39"/>
    <mergeCell ref="B38:B39"/>
    <mergeCell ref="C38:C39"/>
    <mergeCell ref="E38:E39"/>
    <mergeCell ref="F38:F39"/>
    <mergeCell ref="G38:G39"/>
    <mergeCell ref="H38:H39"/>
    <mergeCell ref="I38:I39"/>
    <mergeCell ref="A36:A37"/>
    <mergeCell ref="B36:B37"/>
    <mergeCell ref="C36:C37"/>
    <mergeCell ref="E36:E37"/>
    <mergeCell ref="F36:F37"/>
    <mergeCell ref="G36:G37"/>
    <mergeCell ref="H40:H41"/>
    <mergeCell ref="I40:I41"/>
    <mergeCell ref="A42:A43"/>
    <mergeCell ref="B42:B43"/>
    <mergeCell ref="C42:C43"/>
    <mergeCell ref="E42:E43"/>
    <mergeCell ref="F42:F43"/>
    <mergeCell ref="G42:G43"/>
    <mergeCell ref="H42:H43"/>
    <mergeCell ref="I42:I43"/>
    <mergeCell ref="A40:A41"/>
    <mergeCell ref="B40:B41"/>
    <mergeCell ref="C40:C41"/>
    <mergeCell ref="E40:E41"/>
    <mergeCell ref="F40:F41"/>
    <mergeCell ref="G40:G41"/>
    <mergeCell ref="H44:H45"/>
    <mergeCell ref="I44:I45"/>
    <mergeCell ref="A46:A47"/>
    <mergeCell ref="B46:B47"/>
    <mergeCell ref="C46:C47"/>
    <mergeCell ref="E46:E47"/>
    <mergeCell ref="F46:F47"/>
    <mergeCell ref="G46:G47"/>
    <mergeCell ref="H46:H47"/>
    <mergeCell ref="I46:I47"/>
    <mergeCell ref="A44:A45"/>
    <mergeCell ref="B44:B45"/>
    <mergeCell ref="C44:C45"/>
    <mergeCell ref="E44:E45"/>
    <mergeCell ref="F44:F45"/>
    <mergeCell ref="G44:G45"/>
    <mergeCell ref="H48:H49"/>
    <mergeCell ref="I48:I49"/>
    <mergeCell ref="A50:A51"/>
    <mergeCell ref="B50:B51"/>
    <mergeCell ref="C50:C51"/>
    <mergeCell ref="E50:E51"/>
    <mergeCell ref="F50:F51"/>
    <mergeCell ref="G50:G51"/>
    <mergeCell ref="H50:H51"/>
    <mergeCell ref="I50:I51"/>
    <mergeCell ref="A48:A49"/>
    <mergeCell ref="B48:B49"/>
    <mergeCell ref="C48:C49"/>
    <mergeCell ref="E48:E49"/>
    <mergeCell ref="F48:F49"/>
    <mergeCell ref="G48:G49"/>
    <mergeCell ref="H52:H53"/>
    <mergeCell ref="I52:I53"/>
    <mergeCell ref="A54:A55"/>
    <mergeCell ref="B54:B55"/>
    <mergeCell ref="C54:C55"/>
    <mergeCell ref="E54:E55"/>
    <mergeCell ref="F54:F55"/>
    <mergeCell ref="G54:G55"/>
    <mergeCell ref="H54:H55"/>
    <mergeCell ref="I54:I55"/>
    <mergeCell ref="A52:A53"/>
    <mergeCell ref="B52:B53"/>
    <mergeCell ref="C52:C53"/>
    <mergeCell ref="E52:E53"/>
    <mergeCell ref="F52:F53"/>
    <mergeCell ref="G52:G53"/>
    <mergeCell ref="H56:H57"/>
    <mergeCell ref="I56:I57"/>
    <mergeCell ref="A58:A59"/>
    <mergeCell ref="B58:B59"/>
    <mergeCell ref="C58:C59"/>
    <mergeCell ref="E58:E59"/>
    <mergeCell ref="F58:F59"/>
    <mergeCell ref="G58:G59"/>
    <mergeCell ref="H58:H59"/>
    <mergeCell ref="I58:I59"/>
    <mergeCell ref="A56:A57"/>
    <mergeCell ref="B56:B57"/>
    <mergeCell ref="C56:C57"/>
    <mergeCell ref="E56:E57"/>
    <mergeCell ref="F56:F57"/>
    <mergeCell ref="G56:G57"/>
    <mergeCell ref="H60:H61"/>
    <mergeCell ref="I60:I61"/>
    <mergeCell ref="A62:A63"/>
    <mergeCell ref="B62:B63"/>
    <mergeCell ref="C62:C63"/>
    <mergeCell ref="E62:E63"/>
    <mergeCell ref="F62:F63"/>
    <mergeCell ref="G62:G63"/>
    <mergeCell ref="H62:H63"/>
    <mergeCell ref="I62:I63"/>
    <mergeCell ref="A60:A61"/>
    <mergeCell ref="B60:B61"/>
    <mergeCell ref="C60:C61"/>
    <mergeCell ref="E60:E61"/>
    <mergeCell ref="F60:F61"/>
    <mergeCell ref="G60:G61"/>
    <mergeCell ref="H64:H65"/>
    <mergeCell ref="I64:I65"/>
    <mergeCell ref="A66:A67"/>
    <mergeCell ref="B66:B67"/>
    <mergeCell ref="C66:C67"/>
    <mergeCell ref="E66:E67"/>
    <mergeCell ref="F66:F67"/>
    <mergeCell ref="G66:G67"/>
    <mergeCell ref="H66:H67"/>
    <mergeCell ref="I66:I67"/>
    <mergeCell ref="A64:A65"/>
    <mergeCell ref="B64:B65"/>
    <mergeCell ref="C64:C65"/>
    <mergeCell ref="E64:E65"/>
    <mergeCell ref="F64:F65"/>
    <mergeCell ref="G64:G65"/>
    <mergeCell ref="H68:H69"/>
    <mergeCell ref="I68:I69"/>
    <mergeCell ref="A70:A71"/>
    <mergeCell ref="B70:B71"/>
    <mergeCell ref="C70:C71"/>
    <mergeCell ref="E70:E71"/>
    <mergeCell ref="F70:F71"/>
    <mergeCell ref="G70:G71"/>
    <mergeCell ref="H70:H71"/>
    <mergeCell ref="I70:I71"/>
    <mergeCell ref="A68:A69"/>
    <mergeCell ref="B68:B69"/>
    <mergeCell ref="C68:C69"/>
    <mergeCell ref="E68:E69"/>
    <mergeCell ref="F68:F69"/>
    <mergeCell ref="G68:G69"/>
    <mergeCell ref="H72:H73"/>
    <mergeCell ref="I72:I73"/>
    <mergeCell ref="A74:A75"/>
    <mergeCell ref="B74:B75"/>
    <mergeCell ref="C74:C75"/>
    <mergeCell ref="E74:E75"/>
    <mergeCell ref="F74:F75"/>
    <mergeCell ref="G74:G75"/>
    <mergeCell ref="H74:H75"/>
    <mergeCell ref="I74:I75"/>
    <mergeCell ref="A72:A73"/>
    <mergeCell ref="B72:B73"/>
    <mergeCell ref="C72:C73"/>
    <mergeCell ref="E72:E73"/>
    <mergeCell ref="F72:F73"/>
    <mergeCell ref="G72:G73"/>
    <mergeCell ref="H76:H77"/>
    <mergeCell ref="I76:I77"/>
    <mergeCell ref="A78:A79"/>
    <mergeCell ref="B78:B79"/>
    <mergeCell ref="C78:C79"/>
    <mergeCell ref="E78:E79"/>
    <mergeCell ref="F78:F79"/>
    <mergeCell ref="G78:G79"/>
    <mergeCell ref="H78:H79"/>
    <mergeCell ref="I78:I79"/>
    <mergeCell ref="A76:A77"/>
    <mergeCell ref="B76:B77"/>
    <mergeCell ref="C76:C77"/>
    <mergeCell ref="E76:E77"/>
    <mergeCell ref="F76:F77"/>
    <mergeCell ref="G76:G77"/>
    <mergeCell ref="H80:H81"/>
    <mergeCell ref="I80:I81"/>
    <mergeCell ref="A82:A83"/>
    <mergeCell ref="B82:B83"/>
    <mergeCell ref="C82:C83"/>
    <mergeCell ref="E82:E83"/>
    <mergeCell ref="F82:F83"/>
    <mergeCell ref="G82:G83"/>
    <mergeCell ref="H82:H83"/>
    <mergeCell ref="I82:I83"/>
    <mergeCell ref="A80:A81"/>
    <mergeCell ref="B80:B81"/>
    <mergeCell ref="C80:C81"/>
    <mergeCell ref="E80:E81"/>
    <mergeCell ref="F80:F81"/>
    <mergeCell ref="G80:G81"/>
    <mergeCell ref="H85:H86"/>
    <mergeCell ref="I85:I86"/>
    <mergeCell ref="A87:A88"/>
    <mergeCell ref="B87:B88"/>
    <mergeCell ref="C87:C88"/>
    <mergeCell ref="E87:E88"/>
    <mergeCell ref="F87:F88"/>
    <mergeCell ref="G87:G88"/>
    <mergeCell ref="H87:H88"/>
    <mergeCell ref="I87:I88"/>
    <mergeCell ref="A85:A86"/>
    <mergeCell ref="B85:B86"/>
    <mergeCell ref="C85:C86"/>
    <mergeCell ref="E85:E86"/>
    <mergeCell ref="F85:F86"/>
    <mergeCell ref="G85:G86"/>
    <mergeCell ref="H89:H90"/>
    <mergeCell ref="I89:I90"/>
    <mergeCell ref="A91:A92"/>
    <mergeCell ref="B91:B92"/>
    <mergeCell ref="C91:C92"/>
    <mergeCell ref="E91:E92"/>
    <mergeCell ref="F91:F92"/>
    <mergeCell ref="G91:G92"/>
    <mergeCell ref="H91:H92"/>
    <mergeCell ref="I91:I92"/>
    <mergeCell ref="A89:A90"/>
    <mergeCell ref="B89:B90"/>
    <mergeCell ref="C89:C90"/>
    <mergeCell ref="E89:E90"/>
    <mergeCell ref="F89:F90"/>
    <mergeCell ref="G89:G90"/>
    <mergeCell ref="H93:H94"/>
    <mergeCell ref="I93:I94"/>
    <mergeCell ref="A95:A96"/>
    <mergeCell ref="B95:B96"/>
    <mergeCell ref="C95:C96"/>
    <mergeCell ref="E95:E96"/>
    <mergeCell ref="F95:F96"/>
    <mergeCell ref="G95:G96"/>
    <mergeCell ref="H95:H96"/>
    <mergeCell ref="I95:I96"/>
    <mergeCell ref="A93:A94"/>
    <mergeCell ref="B93:B94"/>
    <mergeCell ref="C93:C94"/>
    <mergeCell ref="E93:E94"/>
    <mergeCell ref="F93:F94"/>
    <mergeCell ref="G93:G94"/>
    <mergeCell ref="H97:H98"/>
    <mergeCell ref="I97:I98"/>
    <mergeCell ref="A99:A100"/>
    <mergeCell ref="B99:B100"/>
    <mergeCell ref="C99:C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E97:E98"/>
    <mergeCell ref="F97:F98"/>
    <mergeCell ref="G97:G98"/>
    <mergeCell ref="H101:H102"/>
    <mergeCell ref="I101:I102"/>
    <mergeCell ref="A103:A104"/>
    <mergeCell ref="B103:B104"/>
    <mergeCell ref="C103:C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E101:E102"/>
    <mergeCell ref="F101:F102"/>
    <mergeCell ref="G101:G102"/>
    <mergeCell ref="H105:H106"/>
    <mergeCell ref="I105:I106"/>
    <mergeCell ref="A107:A108"/>
    <mergeCell ref="B107:B108"/>
    <mergeCell ref="C107:C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E105:E106"/>
    <mergeCell ref="F105:F106"/>
    <mergeCell ref="G105:G106"/>
    <mergeCell ref="H109:H110"/>
    <mergeCell ref="I109:I110"/>
    <mergeCell ref="A111:A112"/>
    <mergeCell ref="B111:B112"/>
    <mergeCell ref="C111:C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E109:E110"/>
    <mergeCell ref="F109:F110"/>
    <mergeCell ref="G109:G110"/>
    <mergeCell ref="H113:H114"/>
    <mergeCell ref="I113:I114"/>
    <mergeCell ref="A115:A116"/>
    <mergeCell ref="B115:B116"/>
    <mergeCell ref="C115:C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E113:E114"/>
    <mergeCell ref="F113:F114"/>
    <mergeCell ref="G113:G114"/>
    <mergeCell ref="H117:H118"/>
    <mergeCell ref="I117:I118"/>
    <mergeCell ref="A119:A120"/>
    <mergeCell ref="B119:B120"/>
    <mergeCell ref="C119:C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E117:E118"/>
    <mergeCell ref="F117:F118"/>
    <mergeCell ref="G117:G118"/>
    <mergeCell ref="H121:H122"/>
    <mergeCell ref="I121:I122"/>
    <mergeCell ref="A123:A124"/>
    <mergeCell ref="B123:B124"/>
    <mergeCell ref="C123:C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E121:E122"/>
    <mergeCell ref="F121:F122"/>
    <mergeCell ref="G121:G122"/>
    <mergeCell ref="H126:H127"/>
    <mergeCell ref="I126:I127"/>
    <mergeCell ref="A128:A129"/>
    <mergeCell ref="B128:B129"/>
    <mergeCell ref="C128:C129"/>
    <mergeCell ref="E128:E129"/>
    <mergeCell ref="F128:F129"/>
    <mergeCell ref="G128:G129"/>
    <mergeCell ref="H128:H129"/>
    <mergeCell ref="I128:I129"/>
    <mergeCell ref="A126:A127"/>
    <mergeCell ref="B126:B127"/>
    <mergeCell ref="C126:C127"/>
    <mergeCell ref="E126:E127"/>
    <mergeCell ref="F126:F127"/>
    <mergeCell ref="G126:G127"/>
    <mergeCell ref="H132:H133"/>
    <mergeCell ref="I132:I133"/>
    <mergeCell ref="A134:A135"/>
    <mergeCell ref="B134:B135"/>
    <mergeCell ref="C134:C135"/>
    <mergeCell ref="E134:E135"/>
    <mergeCell ref="F134:F135"/>
    <mergeCell ref="G134:G135"/>
    <mergeCell ref="H134:H135"/>
    <mergeCell ref="I134:I135"/>
    <mergeCell ref="A132:A133"/>
    <mergeCell ref="B132:B133"/>
    <mergeCell ref="C132:C133"/>
    <mergeCell ref="E132:E133"/>
    <mergeCell ref="F132:F133"/>
    <mergeCell ref="G132:G133"/>
    <mergeCell ref="H136:H137"/>
    <mergeCell ref="I136:I137"/>
    <mergeCell ref="A138:A139"/>
    <mergeCell ref="B138:B139"/>
    <mergeCell ref="C138:C139"/>
    <mergeCell ref="E138:E139"/>
    <mergeCell ref="F138:F139"/>
    <mergeCell ref="G138:G139"/>
    <mergeCell ref="H138:H139"/>
    <mergeCell ref="I138:I139"/>
    <mergeCell ref="A136:A137"/>
    <mergeCell ref="B136:B137"/>
    <mergeCell ref="C136:C137"/>
    <mergeCell ref="E136:E137"/>
    <mergeCell ref="F136:F137"/>
    <mergeCell ref="G136:G137"/>
    <mergeCell ref="H140:H141"/>
    <mergeCell ref="I140:I141"/>
    <mergeCell ref="A142:A143"/>
    <mergeCell ref="B142:B143"/>
    <mergeCell ref="C142:C143"/>
    <mergeCell ref="E142:E143"/>
    <mergeCell ref="F142:F143"/>
    <mergeCell ref="G142:G143"/>
    <mergeCell ref="H142:H143"/>
    <mergeCell ref="I142:I143"/>
    <mergeCell ref="A140:A141"/>
    <mergeCell ref="B140:B141"/>
    <mergeCell ref="C140:C141"/>
    <mergeCell ref="E140:E141"/>
    <mergeCell ref="F140:F141"/>
    <mergeCell ref="G140:G141"/>
    <mergeCell ref="H144:H145"/>
    <mergeCell ref="I144:I145"/>
    <mergeCell ref="A146:A147"/>
    <mergeCell ref="B146:B147"/>
    <mergeCell ref="C146:C147"/>
    <mergeCell ref="E146:E147"/>
    <mergeCell ref="F146:F147"/>
    <mergeCell ref="G146:G147"/>
    <mergeCell ref="H146:H147"/>
    <mergeCell ref="I146:I147"/>
    <mergeCell ref="A144:A145"/>
    <mergeCell ref="B144:B145"/>
    <mergeCell ref="C144:C145"/>
    <mergeCell ref="E144:E145"/>
    <mergeCell ref="F144:F145"/>
    <mergeCell ref="G144:G145"/>
    <mergeCell ref="H148:H149"/>
    <mergeCell ref="I148:I149"/>
    <mergeCell ref="A150:A151"/>
    <mergeCell ref="B150:B151"/>
    <mergeCell ref="C150:C151"/>
    <mergeCell ref="E150:E151"/>
    <mergeCell ref="F150:F151"/>
    <mergeCell ref="G150:G151"/>
    <mergeCell ref="H150:H151"/>
    <mergeCell ref="I150:I151"/>
    <mergeCell ref="A148:A149"/>
    <mergeCell ref="B148:B149"/>
    <mergeCell ref="C148:C149"/>
    <mergeCell ref="E148:E149"/>
    <mergeCell ref="F148:F149"/>
    <mergeCell ref="G148:G149"/>
    <mergeCell ref="H152:H153"/>
    <mergeCell ref="I152:I153"/>
    <mergeCell ref="A154:A155"/>
    <mergeCell ref="B154:B155"/>
    <mergeCell ref="C154:C155"/>
    <mergeCell ref="E154:E155"/>
    <mergeCell ref="F154:F155"/>
    <mergeCell ref="G154:G155"/>
    <mergeCell ref="H154:H155"/>
    <mergeCell ref="I154:I155"/>
    <mergeCell ref="A152:A153"/>
    <mergeCell ref="B152:B153"/>
    <mergeCell ref="C152:C153"/>
    <mergeCell ref="E152:E153"/>
    <mergeCell ref="F152:F153"/>
    <mergeCell ref="G152:G153"/>
    <mergeCell ref="H156:H157"/>
    <mergeCell ref="I156:I157"/>
    <mergeCell ref="A158:A159"/>
    <mergeCell ref="B158:B159"/>
    <mergeCell ref="C158:C159"/>
    <mergeCell ref="E158:E159"/>
    <mergeCell ref="F158:F159"/>
    <mergeCell ref="G158:G159"/>
    <mergeCell ref="H158:H159"/>
    <mergeCell ref="I158:I159"/>
    <mergeCell ref="A156:A157"/>
    <mergeCell ref="B156:B157"/>
    <mergeCell ref="C156:C157"/>
    <mergeCell ref="E156:E157"/>
    <mergeCell ref="F156:F157"/>
    <mergeCell ref="G156:G157"/>
    <mergeCell ref="H160:H161"/>
    <mergeCell ref="I160:I161"/>
    <mergeCell ref="A162:A163"/>
    <mergeCell ref="B162:B163"/>
    <mergeCell ref="C162:C163"/>
    <mergeCell ref="E162:E163"/>
    <mergeCell ref="F162:F163"/>
    <mergeCell ref="G162:G163"/>
    <mergeCell ref="H162:H163"/>
    <mergeCell ref="I162:I163"/>
    <mergeCell ref="A160:A161"/>
    <mergeCell ref="B160:B161"/>
    <mergeCell ref="C160:C161"/>
    <mergeCell ref="E160:E161"/>
    <mergeCell ref="F160:F161"/>
    <mergeCell ref="G160:G161"/>
    <mergeCell ref="G164:G165"/>
    <mergeCell ref="H164:H165"/>
    <mergeCell ref="I164:I165"/>
    <mergeCell ref="A166:A167"/>
    <mergeCell ref="B166:B167"/>
    <mergeCell ref="C166:C167"/>
    <mergeCell ref="D166:D167"/>
    <mergeCell ref="E166:E167"/>
    <mergeCell ref="F166:F167"/>
    <mergeCell ref="G166:G167"/>
    <mergeCell ref="A164:A165"/>
    <mergeCell ref="B164:B165"/>
    <mergeCell ref="C164:C165"/>
    <mergeCell ref="D164:D165"/>
    <mergeCell ref="E164:E165"/>
    <mergeCell ref="F164:F165"/>
    <mergeCell ref="H166:H167"/>
    <mergeCell ref="I166:I167"/>
    <mergeCell ref="A168:A169"/>
    <mergeCell ref="B168:B169"/>
    <mergeCell ref="C168:C169"/>
    <mergeCell ref="D168:D169"/>
    <mergeCell ref="E168:E169"/>
    <mergeCell ref="F168:F169"/>
    <mergeCell ref="G168:G169"/>
    <mergeCell ref="H168:H169"/>
    <mergeCell ref="I168:I169"/>
    <mergeCell ref="A170:A171"/>
    <mergeCell ref="B170:B171"/>
    <mergeCell ref="C170:C171"/>
    <mergeCell ref="D170:D171"/>
    <mergeCell ref="E170:E171"/>
    <mergeCell ref="F170:F171"/>
    <mergeCell ref="G170:G171"/>
    <mergeCell ref="H170:H171"/>
    <mergeCell ref="I170:I171"/>
    <mergeCell ref="G172:G173"/>
    <mergeCell ref="H172:H173"/>
    <mergeCell ref="I172:I173"/>
    <mergeCell ref="A174:A175"/>
    <mergeCell ref="B174:B175"/>
    <mergeCell ref="C174:C175"/>
    <mergeCell ref="E174:E175"/>
    <mergeCell ref="F174:F175"/>
    <mergeCell ref="G174:G175"/>
    <mergeCell ref="H174:H175"/>
    <mergeCell ref="A172:A173"/>
    <mergeCell ref="B172:B173"/>
    <mergeCell ref="C172:C173"/>
    <mergeCell ref="D172:D173"/>
    <mergeCell ref="E172:E173"/>
    <mergeCell ref="F172:F173"/>
    <mergeCell ref="I174:I175"/>
    <mergeCell ref="A176:A177"/>
    <mergeCell ref="B176:B177"/>
    <mergeCell ref="C176:C177"/>
    <mergeCell ref="E176:E177"/>
    <mergeCell ref="F176:F177"/>
    <mergeCell ref="G176:G177"/>
    <mergeCell ref="H176:H177"/>
    <mergeCell ref="I176:I177"/>
    <mergeCell ref="H178:H179"/>
    <mergeCell ref="I178:I179"/>
    <mergeCell ref="A180:A181"/>
    <mergeCell ref="B180:B181"/>
    <mergeCell ref="C180:C181"/>
    <mergeCell ref="E180:E181"/>
    <mergeCell ref="F180:F181"/>
    <mergeCell ref="G180:G181"/>
    <mergeCell ref="H180:H181"/>
    <mergeCell ref="I180:I181"/>
    <mergeCell ref="A178:A179"/>
    <mergeCell ref="B178:B179"/>
    <mergeCell ref="C178:C179"/>
    <mergeCell ref="E178:E179"/>
    <mergeCell ref="F178:F179"/>
    <mergeCell ref="G178:G179"/>
    <mergeCell ref="H182:H183"/>
    <mergeCell ref="I182:I183"/>
    <mergeCell ref="A184:A185"/>
    <mergeCell ref="B184:B185"/>
    <mergeCell ref="C184:C185"/>
    <mergeCell ref="E184:E185"/>
    <mergeCell ref="F184:F185"/>
    <mergeCell ref="G184:G185"/>
    <mergeCell ref="H184:H185"/>
    <mergeCell ref="I184:I185"/>
    <mergeCell ref="A182:A183"/>
    <mergeCell ref="B182:B183"/>
    <mergeCell ref="C182:C183"/>
    <mergeCell ref="E182:E183"/>
    <mergeCell ref="F182:F183"/>
    <mergeCell ref="G182:G183"/>
    <mergeCell ref="H186:H187"/>
    <mergeCell ref="I186:I187"/>
    <mergeCell ref="A188:A189"/>
    <mergeCell ref="B188:B189"/>
    <mergeCell ref="C188:C189"/>
    <mergeCell ref="E188:E189"/>
    <mergeCell ref="F188:F189"/>
    <mergeCell ref="G188:G189"/>
    <mergeCell ref="H188:H189"/>
    <mergeCell ref="I188:I189"/>
    <mergeCell ref="A186:A187"/>
    <mergeCell ref="B186:B187"/>
    <mergeCell ref="C186:C187"/>
    <mergeCell ref="E186:E187"/>
    <mergeCell ref="F186:F187"/>
    <mergeCell ref="G186:G187"/>
    <mergeCell ref="H190:H191"/>
    <mergeCell ref="I190:I191"/>
    <mergeCell ref="A192:A193"/>
    <mergeCell ref="B192:B193"/>
    <mergeCell ref="C192:C193"/>
    <mergeCell ref="E192:E193"/>
    <mergeCell ref="F192:F193"/>
    <mergeCell ref="G192:G193"/>
    <mergeCell ref="H192:H193"/>
    <mergeCell ref="I192:I193"/>
    <mergeCell ref="A190:A191"/>
    <mergeCell ref="B190:B191"/>
    <mergeCell ref="C190:C191"/>
    <mergeCell ref="E190:E191"/>
    <mergeCell ref="F190:F191"/>
    <mergeCell ref="G190:G191"/>
    <mergeCell ref="H194:H195"/>
    <mergeCell ref="I194:I195"/>
    <mergeCell ref="A196:A197"/>
    <mergeCell ref="B196:B197"/>
    <mergeCell ref="C196:C197"/>
    <mergeCell ref="E196:E197"/>
    <mergeCell ref="F196:F197"/>
    <mergeCell ref="G196:G197"/>
    <mergeCell ref="H196:H197"/>
    <mergeCell ref="I196:I197"/>
    <mergeCell ref="A194:A195"/>
    <mergeCell ref="B194:B195"/>
    <mergeCell ref="C194:C195"/>
    <mergeCell ref="E194:E195"/>
    <mergeCell ref="F194:F195"/>
    <mergeCell ref="G194:G195"/>
    <mergeCell ref="H198:H199"/>
    <mergeCell ref="I198:I199"/>
    <mergeCell ref="A200:A201"/>
    <mergeCell ref="B200:B201"/>
    <mergeCell ref="C200:C201"/>
    <mergeCell ref="E200:E201"/>
    <mergeCell ref="F200:F201"/>
    <mergeCell ref="G200:G201"/>
    <mergeCell ref="H200:H201"/>
    <mergeCell ref="I200:I201"/>
    <mergeCell ref="A198:A199"/>
    <mergeCell ref="B198:B199"/>
    <mergeCell ref="C198:C199"/>
    <mergeCell ref="E198:E199"/>
    <mergeCell ref="F198:F199"/>
    <mergeCell ref="G198:G199"/>
    <mergeCell ref="H202:H203"/>
    <mergeCell ref="I202:I203"/>
    <mergeCell ref="A204:A205"/>
    <mergeCell ref="B204:B205"/>
    <mergeCell ref="C204:C205"/>
    <mergeCell ref="E204:E205"/>
    <mergeCell ref="F204:F205"/>
    <mergeCell ref="G204:G205"/>
    <mergeCell ref="H204:H205"/>
    <mergeCell ref="I204:I205"/>
    <mergeCell ref="A202:A203"/>
    <mergeCell ref="B202:B203"/>
    <mergeCell ref="C202:C203"/>
    <mergeCell ref="E202:E203"/>
    <mergeCell ref="F202:F203"/>
    <mergeCell ref="G202:G203"/>
    <mergeCell ref="C210:C211"/>
    <mergeCell ref="E210:E211"/>
    <mergeCell ref="F210:F211"/>
    <mergeCell ref="G210:G211"/>
    <mergeCell ref="H206:H207"/>
    <mergeCell ref="I206:I207"/>
    <mergeCell ref="A208:A209"/>
    <mergeCell ref="B208:B209"/>
    <mergeCell ref="C208:C209"/>
    <mergeCell ref="E208:E209"/>
    <mergeCell ref="F208:F209"/>
    <mergeCell ref="G208:G209"/>
    <mergeCell ref="H208:H209"/>
    <mergeCell ref="I208:I209"/>
    <mergeCell ref="A206:A207"/>
    <mergeCell ref="B206:B207"/>
    <mergeCell ref="C206:C207"/>
    <mergeCell ref="E206:E207"/>
    <mergeCell ref="F206:F207"/>
    <mergeCell ref="G206:G207"/>
    <mergeCell ref="AA1:AA3"/>
    <mergeCell ref="AC1:AC3"/>
    <mergeCell ref="AB1:AB3"/>
    <mergeCell ref="V1:V3"/>
    <mergeCell ref="H214:H215"/>
    <mergeCell ref="I214:I215"/>
    <mergeCell ref="A214:A215"/>
    <mergeCell ref="B214:B215"/>
    <mergeCell ref="C214:C215"/>
    <mergeCell ref="E214:E215"/>
    <mergeCell ref="F214:F215"/>
    <mergeCell ref="G214:G215"/>
    <mergeCell ref="H210:H211"/>
    <mergeCell ref="I210:I211"/>
    <mergeCell ref="A212:A213"/>
    <mergeCell ref="B212:B213"/>
    <mergeCell ref="C212:C213"/>
    <mergeCell ref="E212:E213"/>
    <mergeCell ref="F212:F213"/>
    <mergeCell ref="G212:G213"/>
    <mergeCell ref="H212:H213"/>
    <mergeCell ref="I212:I213"/>
    <mergeCell ref="A210:A211"/>
    <mergeCell ref="B210:B211"/>
  </mergeCells>
  <phoneticPr fontId="1" type="noConversion"/>
  <conditionalFormatting sqref="M4:M215">
    <cfRule type="aboveAverage" dxfId="20" priority="25" stdDev="1"/>
  </conditionalFormatting>
  <conditionalFormatting sqref="T2:T215">
    <cfRule type="aboveAverage" dxfId="19" priority="24" stdDev="1"/>
  </conditionalFormatting>
  <conditionalFormatting sqref="Z4:Z81 Z85:Z86 Z89:Z90 Z93:Z94 Z97:Z98 Z101:Z102 Z105:Z106 Z109:Z110 Z113:Z114 Z117:Z118 Z123:Z124 Z128:Z129 Z132:Z133 Z138:Z139 Z142:Z143 Z146:Z147 Z152:Z153 Z156:Z157 Z160:Z161 Z164:Z215">
    <cfRule type="expression" dxfId="18" priority="17">
      <formula>OR($Z4="A",$Z4="B")</formula>
    </cfRule>
    <cfRule type="expression" dxfId="17" priority="20">
      <formula>OR($Z4="E",$Z4="F")</formula>
    </cfRule>
  </conditionalFormatting>
  <conditionalFormatting sqref="Z4:Z81 Z85:Z86 Z89:Z90 Z93:Z94 Z97:Z98 Z101:Z102 Z105:Z106 Z109:Z110 Z113:Z114 Z117:Z118 Z123:Z124 Z128:Z129 Z132:Z133 Z138:Z139 Z142:Z143 Z146:Z147 Z152:Z153 Z156:Z157 Z160:Z161 Z164:Z215">
    <cfRule type="expression" dxfId="16" priority="18">
      <formula>OR($Z4="C",$Z4="D")</formula>
    </cfRule>
  </conditionalFormatting>
  <conditionalFormatting sqref="AC4:AC30">
    <cfRule type="expression" dxfId="15" priority="10">
      <formula>OR($AC4="C",$AC4="D")</formula>
    </cfRule>
    <cfRule type="expression" dxfId="14" priority="11">
      <formula>OR($AC4="A",$AC4="B")</formula>
    </cfRule>
    <cfRule type="expression" dxfId="13" priority="15">
      <formula>OR($AC4="E",$AC4="F")</formula>
    </cfRule>
  </conditionalFormatting>
  <conditionalFormatting sqref="AC31:AC215">
    <cfRule type="expression" dxfId="12" priority="1">
      <formula>OR($AC31="C",$AC31="D")</formula>
    </cfRule>
    <cfRule type="expression" dxfId="11" priority="2">
      <formula>OR($AC31="A",$AC31="B")</formula>
    </cfRule>
    <cfRule type="expression" dxfId="10" priority="3">
      <formula>OR($AC31="E",$AC31="F")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135"/>
  <sheetViews>
    <sheetView zoomScale="115" zoomScaleNormal="115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R17" sqref="R17"/>
    </sheetView>
  </sheetViews>
  <sheetFormatPr defaultRowHeight="16.5" x14ac:dyDescent="0.25"/>
  <cols>
    <col min="4" max="4" width="13.25" customWidth="1"/>
    <col min="7" max="7" width="13.375" customWidth="1"/>
    <col min="10" max="10" width="6.125" customWidth="1"/>
    <col min="11" max="11" width="7.125" customWidth="1"/>
    <col min="12" max="12" width="7.625" customWidth="1"/>
    <col min="23" max="23" width="5.875" customWidth="1"/>
    <col min="25" max="25" width="6" bestFit="1" customWidth="1"/>
    <col min="27" max="27" width="9" style="102"/>
    <col min="29" max="30" width="9" style="102"/>
  </cols>
  <sheetData>
    <row r="1" spans="1:31" x14ac:dyDescent="0.25">
      <c r="A1" s="116" t="s">
        <v>19</v>
      </c>
      <c r="B1" s="116" t="s">
        <v>20</v>
      </c>
      <c r="C1" s="116" t="s">
        <v>21</v>
      </c>
      <c r="D1" s="116" t="s">
        <v>23</v>
      </c>
      <c r="E1" s="116" t="s">
        <v>24</v>
      </c>
      <c r="F1" s="116" t="s">
        <v>26</v>
      </c>
      <c r="G1" s="116" t="s">
        <v>28</v>
      </c>
      <c r="H1" s="113" t="s">
        <v>29</v>
      </c>
      <c r="I1" s="113" t="s">
        <v>30</v>
      </c>
      <c r="J1" s="113" t="s">
        <v>31</v>
      </c>
      <c r="K1" s="149" t="s">
        <v>32</v>
      </c>
      <c r="L1" s="150"/>
      <c r="M1" s="149" t="s">
        <v>33</v>
      </c>
      <c r="N1" s="151"/>
      <c r="O1" s="151"/>
      <c r="P1" s="151"/>
      <c r="Q1" s="151"/>
      <c r="R1" s="151"/>
      <c r="S1" s="150"/>
      <c r="T1" s="149" t="s">
        <v>34</v>
      </c>
      <c r="U1" s="150"/>
      <c r="V1" s="116" t="s">
        <v>1079</v>
      </c>
      <c r="W1" s="1" t="s">
        <v>35</v>
      </c>
      <c r="X1" s="1" t="s">
        <v>979</v>
      </c>
      <c r="Y1" s="113" t="s">
        <v>980</v>
      </c>
      <c r="Z1" s="113" t="s">
        <v>981</v>
      </c>
      <c r="AA1" s="110" t="s">
        <v>1076</v>
      </c>
      <c r="AB1" s="110" t="s">
        <v>1077</v>
      </c>
      <c r="AC1" s="152" t="s">
        <v>592</v>
      </c>
      <c r="AE1" s="75">
        <f>SUBTOTAL(3,C3:C15)</f>
        <v>4</v>
      </c>
    </row>
    <row r="2" spans="1:31" x14ac:dyDescent="0.25">
      <c r="A2" s="116"/>
      <c r="B2" s="116"/>
      <c r="C2" s="116"/>
      <c r="D2" s="116"/>
      <c r="E2" s="116"/>
      <c r="F2" s="116"/>
      <c r="G2" s="116"/>
      <c r="H2" s="114"/>
      <c r="I2" s="114"/>
      <c r="J2" s="114"/>
      <c r="K2" s="49" t="s">
        <v>39</v>
      </c>
      <c r="L2" s="49" t="s">
        <v>982</v>
      </c>
      <c r="M2" s="1" t="s">
        <v>41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42</v>
      </c>
      <c r="U2" s="1" t="s">
        <v>43</v>
      </c>
      <c r="V2" s="116"/>
      <c r="W2" s="1"/>
      <c r="X2" s="1"/>
      <c r="Y2" s="114"/>
      <c r="Z2" s="114"/>
      <c r="AA2" s="111"/>
      <c r="AB2" s="111"/>
      <c r="AC2" s="153"/>
      <c r="AE2" s="75">
        <f>SUBTOTAL(3,C4:C16)</f>
        <v>4</v>
      </c>
    </row>
    <row r="3" spans="1:31" x14ac:dyDescent="0.25">
      <c r="A3" s="116"/>
      <c r="B3" s="116"/>
      <c r="C3" s="113"/>
      <c r="D3" s="113"/>
      <c r="E3" s="113"/>
      <c r="F3" s="113"/>
      <c r="G3" s="116"/>
      <c r="H3" s="115"/>
      <c r="I3" s="115"/>
      <c r="J3" s="115"/>
      <c r="K3" s="50"/>
      <c r="L3" s="50"/>
      <c r="M3" s="1" t="s">
        <v>44</v>
      </c>
      <c r="N3" s="53" t="s">
        <v>45</v>
      </c>
      <c r="O3" s="53" t="s">
        <v>45</v>
      </c>
      <c r="P3" s="53" t="s">
        <v>45</v>
      </c>
      <c r="Q3" s="53" t="s">
        <v>45</v>
      </c>
      <c r="R3" s="53" t="s">
        <v>45</v>
      </c>
      <c r="S3" s="53" t="s">
        <v>45</v>
      </c>
      <c r="T3" s="1" t="s">
        <v>46</v>
      </c>
      <c r="U3" s="1"/>
      <c r="V3" s="116"/>
      <c r="W3" s="1"/>
      <c r="X3" s="1"/>
      <c r="Y3" s="115"/>
      <c r="Z3" s="115"/>
      <c r="AA3" s="112"/>
      <c r="AB3" s="112"/>
      <c r="AC3" s="154"/>
    </row>
    <row r="4" spans="1:31" x14ac:dyDescent="0.25">
      <c r="A4" s="113" t="s">
        <v>47</v>
      </c>
      <c r="B4" s="113" t="s">
        <v>4</v>
      </c>
      <c r="C4" s="235" t="s">
        <v>983</v>
      </c>
      <c r="D4" s="54" t="s">
        <v>984</v>
      </c>
      <c r="E4" s="142" t="s">
        <v>985</v>
      </c>
      <c r="F4" s="236" t="s">
        <v>986</v>
      </c>
      <c r="G4" s="238" t="s">
        <v>1028</v>
      </c>
      <c r="H4" s="238" t="s">
        <v>987</v>
      </c>
      <c r="I4" s="113">
        <v>1.8</v>
      </c>
      <c r="J4" s="1" t="s">
        <v>55</v>
      </c>
      <c r="K4" s="1">
        <v>2</v>
      </c>
      <c r="L4" s="1"/>
      <c r="M4" s="10">
        <f>N4*基本資料!$I$21+O4*基本資料!$I$22+P4*基本資料!$I$23+Q4*基本資料!$I$24+R4*基本資料!$I$25+S4*基本資料!$I$26</f>
        <v>36081.4</v>
      </c>
      <c r="N4" s="33">
        <v>31525</v>
      </c>
      <c r="O4" s="33">
        <v>352</v>
      </c>
      <c r="P4" s="33">
        <v>826</v>
      </c>
      <c r="Q4" s="33">
        <v>13</v>
      </c>
      <c r="R4" s="33">
        <v>846</v>
      </c>
      <c r="S4" s="33">
        <v>354</v>
      </c>
      <c r="T4" s="13">
        <v>2431.1</v>
      </c>
      <c r="U4" s="48" t="s">
        <v>78</v>
      </c>
      <c r="V4" s="90"/>
      <c r="W4" s="2"/>
      <c r="X4" s="2">
        <f t="shared" ref="X4:X9" si="0">2000*K4</f>
        <v>4000</v>
      </c>
      <c r="Y4" s="55">
        <f t="shared" ref="Y4:Y11" si="1">T4/X4</f>
        <v>0.60777499999999995</v>
      </c>
      <c r="Z4" s="56" t="str">
        <f>IF(AND(Y4&gt;=基本資料!$B$13,Y4&lt;基本資料!$C$13),"A",IF(AND(Y4&gt;=基本資料!$B$14,Y4&lt;基本資料!$C$14),"B",IF(AND(Y4&gt;=基本資料!$B$15,Y4&lt;基本資料!$C$15),"C",IF(AND(Y4&gt;=基本資料!$B$16,Y4&lt;基本資料!$C$16),"D",IF(AND(Y4&gt;=基本資料!$B$17,Y4&lt;基本資料!$C$17),"E","F")))))</f>
        <v>C</v>
      </c>
      <c r="AA4" s="100">
        <v>80</v>
      </c>
      <c r="AB4">
        <f>V4-AA4</f>
        <v>-80</v>
      </c>
      <c r="AC4" s="90" t="str">
        <f>IF(AND(AB4&gt;=基本資料!$B$13,AB4&lt;基本資料!$C$13),"A",IF(AND(AB4&gt;=基本資料!$B$14,AB4&lt;基本資料!$C$14),"B",IF(AND(AB4&gt;=基本資料!$B$15,AB4&lt;基本資料!$C$15),"C",IF(AND(AB4&gt;=基本資料!$B$16,AB4&lt;基本資料!$C$16),"D",IF(AND(AB4&gt;=基本資料!$B$17,AB4&lt;基本資料!$C$17),"E","F")))))</f>
        <v>F</v>
      </c>
    </row>
    <row r="5" spans="1:31" x14ac:dyDescent="0.25">
      <c r="A5" s="115"/>
      <c r="B5" s="115"/>
      <c r="C5" s="235"/>
      <c r="D5" s="54" t="s">
        <v>988</v>
      </c>
      <c r="E5" s="142"/>
      <c r="F5" s="237"/>
      <c r="G5" s="239"/>
      <c r="H5" s="239"/>
      <c r="I5" s="115"/>
      <c r="J5" s="1" t="s">
        <v>58</v>
      </c>
      <c r="K5" s="1">
        <v>2</v>
      </c>
      <c r="L5" s="1"/>
      <c r="M5" s="10">
        <f>N5*基本資料!$I$21+O5*基本資料!$I$22+P5*基本資料!$I$23+Q5*基本資料!$I$24+R5*基本資料!$I$25+S5*基本資料!$I$26</f>
        <v>34900.300000000003</v>
      </c>
      <c r="N5" s="33">
        <v>30136</v>
      </c>
      <c r="O5" s="33">
        <v>392</v>
      </c>
      <c r="P5" s="33">
        <v>851</v>
      </c>
      <c r="Q5" s="33">
        <v>14</v>
      </c>
      <c r="R5" s="33">
        <v>881</v>
      </c>
      <c r="S5" s="33">
        <v>358</v>
      </c>
      <c r="T5" s="13">
        <v>2380.5</v>
      </c>
      <c r="U5" s="48" t="s">
        <v>56</v>
      </c>
      <c r="V5" s="90"/>
      <c r="W5" s="2"/>
      <c r="X5" s="2">
        <f t="shared" si="0"/>
        <v>4000</v>
      </c>
      <c r="Y5" s="55">
        <f t="shared" si="1"/>
        <v>0.59512500000000002</v>
      </c>
      <c r="Z5" s="56" t="str">
        <f>IF(AND(Y5&gt;=基本資料!$B$13,Y5&lt;基本資料!$C$13),"A",IF(AND(Y5&gt;=基本資料!$B$14,Y5&lt;基本資料!$C$14),"B",IF(AND(Y5&gt;=基本資料!$B$15,Y5&lt;基本資料!$C$15),"C",IF(AND(Y5&gt;=基本資料!$B$16,Y5&lt;基本資料!$C$16),"D",IF(AND(Y5&gt;=基本資料!$B$17,Y5&lt;基本資料!$C$17),"E","F")))))</f>
        <v>B</v>
      </c>
      <c r="AA5" s="100">
        <v>80</v>
      </c>
      <c r="AB5">
        <f t="shared" ref="AB5:AB11" si="2">V5-AA5</f>
        <v>-80</v>
      </c>
      <c r="AC5" s="90" t="str">
        <f>IF(AND(AB5&gt;=基本資料!$B$13,AB5&lt;基本資料!$C$13),"A",IF(AND(AB5&gt;=基本資料!$B$14,AB5&lt;基本資料!$C$14),"B",IF(AND(AB5&gt;=基本資料!$B$15,AB5&lt;基本資料!$C$15),"C",IF(AND(AB5&gt;=基本資料!$B$16,AB5&lt;基本資料!$C$16),"D",IF(AND(AB5&gt;=基本資料!$B$17,AB5&lt;基本資料!$C$17),"E","F")))))</f>
        <v>F</v>
      </c>
    </row>
    <row r="6" spans="1:31" x14ac:dyDescent="0.25">
      <c r="A6" s="113" t="s">
        <v>47</v>
      </c>
      <c r="B6" s="113" t="s">
        <v>4</v>
      </c>
      <c r="C6" s="235" t="s">
        <v>989</v>
      </c>
      <c r="D6" s="54" t="s">
        <v>990</v>
      </c>
      <c r="E6" s="142" t="s">
        <v>991</v>
      </c>
      <c r="F6" s="236" t="s">
        <v>992</v>
      </c>
      <c r="G6" s="238" t="s">
        <v>993</v>
      </c>
      <c r="H6" s="238" t="s">
        <v>994</v>
      </c>
      <c r="I6" s="113">
        <v>3.5</v>
      </c>
      <c r="J6" s="1" t="s">
        <v>55</v>
      </c>
      <c r="K6" s="1">
        <v>3</v>
      </c>
      <c r="L6" s="1"/>
      <c r="M6" s="10">
        <f>N6*基本資料!$I$21+O6*基本資料!$I$22+P6*基本資料!$I$23+Q6*基本資料!$I$24+R6*基本資料!$I$25+S6*基本資料!$I$26</f>
        <v>33383.9</v>
      </c>
      <c r="N6" s="33">
        <v>29801</v>
      </c>
      <c r="O6" s="33">
        <v>312</v>
      </c>
      <c r="P6" s="33">
        <v>783</v>
      </c>
      <c r="Q6" s="33">
        <v>14</v>
      </c>
      <c r="R6" s="33">
        <v>555</v>
      </c>
      <c r="S6" s="33">
        <v>389</v>
      </c>
      <c r="T6" s="13">
        <v>2487.8000000000002</v>
      </c>
      <c r="U6" s="48" t="s">
        <v>78</v>
      </c>
      <c r="V6" s="90"/>
      <c r="W6" s="2"/>
      <c r="X6" s="2">
        <f t="shared" si="0"/>
        <v>6000</v>
      </c>
      <c r="Y6" s="55">
        <f t="shared" si="1"/>
        <v>0.41463333333333335</v>
      </c>
      <c r="Z6" s="56" t="str">
        <f>IF(AND(Y6&gt;=基本資料!$B$13,Y6&lt;基本資料!$C$13),"A",IF(AND(Y6&gt;=基本資料!$B$14,Y6&lt;基本資料!$C$14),"B",IF(AND(Y6&gt;=基本資料!$B$15,Y6&lt;基本資料!$C$15),"C",IF(AND(Y6&gt;=基本資料!$B$16,Y6&lt;基本資料!$C$16),"D",IF(AND(Y6&gt;=基本資料!$B$17,Y6&lt;基本資料!$C$17),"E","F")))))</f>
        <v>B</v>
      </c>
      <c r="AA6" s="100">
        <v>80</v>
      </c>
      <c r="AB6">
        <f t="shared" si="2"/>
        <v>-80</v>
      </c>
      <c r="AC6" s="90" t="str">
        <f>IF(AND(AB6&gt;=基本資料!$B$13,AB6&lt;基本資料!$C$13),"A",IF(AND(AB6&gt;=基本資料!$B$14,AB6&lt;基本資料!$C$14),"B",IF(AND(AB6&gt;=基本資料!$B$15,AB6&lt;基本資料!$C$15),"C",IF(AND(AB6&gt;=基本資料!$B$16,AB6&lt;基本資料!$C$16),"D",IF(AND(AB6&gt;=基本資料!$B$17,AB6&lt;基本資料!$C$17),"E","F")))))</f>
        <v>F</v>
      </c>
    </row>
    <row r="7" spans="1:31" x14ac:dyDescent="0.25">
      <c r="A7" s="115"/>
      <c r="B7" s="115"/>
      <c r="C7" s="235"/>
      <c r="D7" s="54" t="s">
        <v>995</v>
      </c>
      <c r="E7" s="142"/>
      <c r="F7" s="237"/>
      <c r="G7" s="239"/>
      <c r="H7" s="239"/>
      <c r="I7" s="115"/>
      <c r="J7" s="1" t="s">
        <v>58</v>
      </c>
      <c r="K7" s="1">
        <v>3</v>
      </c>
      <c r="L7" s="1"/>
      <c r="M7" s="10">
        <f>N7*基本資料!$I$21+O7*基本資料!$I$22+P7*基本資料!$I$23+Q7*基本資料!$I$24+R7*基本資料!$I$25+S7*基本資料!$I$26</f>
        <v>31471.4</v>
      </c>
      <c r="N7" s="33">
        <v>27731</v>
      </c>
      <c r="O7" s="33">
        <v>287</v>
      </c>
      <c r="P7" s="33">
        <v>529</v>
      </c>
      <c r="Q7" s="33">
        <v>24</v>
      </c>
      <c r="R7" s="33">
        <v>742</v>
      </c>
      <c r="S7" s="33">
        <v>364</v>
      </c>
      <c r="T7" s="13">
        <v>2363.4</v>
      </c>
      <c r="U7" s="48" t="s">
        <v>56</v>
      </c>
      <c r="V7" s="90"/>
      <c r="W7" s="2"/>
      <c r="X7" s="2">
        <f t="shared" si="0"/>
        <v>6000</v>
      </c>
      <c r="Y7" s="55">
        <f t="shared" si="1"/>
        <v>0.39390000000000003</v>
      </c>
      <c r="Z7" s="56" t="str">
        <f>IF(AND(Y7&gt;=基本資料!$B$13,Y7&lt;基本資料!$C$13),"A",IF(AND(Y7&gt;=基本資料!$B$14,Y7&lt;基本資料!$C$14),"B",IF(AND(Y7&gt;=基本資料!$B$15,Y7&lt;基本資料!$C$15),"C",IF(AND(Y7&gt;=基本資料!$B$16,Y7&lt;基本資料!$C$16),"D",IF(AND(Y7&gt;=基本資料!$B$17,Y7&lt;基本資料!$C$17),"E","F")))))</f>
        <v>B</v>
      </c>
      <c r="AA7" s="100">
        <v>80</v>
      </c>
      <c r="AB7">
        <f t="shared" si="2"/>
        <v>-80</v>
      </c>
      <c r="AC7" s="90" t="str">
        <f>IF(AND(AB7&gt;=基本資料!$B$13,AB7&lt;基本資料!$C$13),"A",IF(AND(AB7&gt;=基本資料!$B$14,AB7&lt;基本資料!$C$14),"B",IF(AND(AB7&gt;=基本資料!$B$15,AB7&lt;基本資料!$C$15),"C",IF(AND(AB7&gt;=基本資料!$B$16,AB7&lt;基本資料!$C$16),"D",IF(AND(AB7&gt;=基本資料!$B$17,AB7&lt;基本資料!$C$17),"E","F")))))</f>
        <v>F</v>
      </c>
    </row>
    <row r="8" spans="1:31" x14ac:dyDescent="0.25">
      <c r="A8" s="113" t="s">
        <v>47</v>
      </c>
      <c r="B8" s="113" t="s">
        <v>4</v>
      </c>
      <c r="C8" s="235" t="s">
        <v>996</v>
      </c>
      <c r="D8" s="54" t="s">
        <v>997</v>
      </c>
      <c r="E8" s="142" t="s">
        <v>998</v>
      </c>
      <c r="F8" s="236" t="s">
        <v>999</v>
      </c>
      <c r="G8" s="238" t="s">
        <v>1000</v>
      </c>
      <c r="H8" s="238" t="s">
        <v>1001</v>
      </c>
      <c r="I8" s="113">
        <v>5.4</v>
      </c>
      <c r="J8" s="1" t="s">
        <v>55</v>
      </c>
      <c r="K8" s="1">
        <v>2</v>
      </c>
      <c r="L8" s="1"/>
      <c r="M8" s="10">
        <f>N8*基本資料!$I$21+O8*基本資料!$I$22+P8*基本資料!$I$23+Q8*基本資料!$I$24+R8*基本資料!$I$25+S8*基本資料!$I$26</f>
        <v>38671.5</v>
      </c>
      <c r="N8" s="33">
        <v>32928</v>
      </c>
      <c r="O8" s="33">
        <v>691</v>
      </c>
      <c r="P8" s="33">
        <v>1034</v>
      </c>
      <c r="Q8" s="33">
        <v>17</v>
      </c>
      <c r="R8" s="33">
        <v>972</v>
      </c>
      <c r="S8" s="33">
        <v>315</v>
      </c>
      <c r="T8" s="13">
        <v>2942.5</v>
      </c>
      <c r="U8" s="48" t="s">
        <v>59</v>
      </c>
      <c r="V8" s="90"/>
      <c r="W8" s="2"/>
      <c r="X8" s="2">
        <f t="shared" si="0"/>
        <v>4000</v>
      </c>
      <c r="Y8" s="55">
        <f t="shared" si="1"/>
        <v>0.73562499999999997</v>
      </c>
      <c r="Z8" s="56" t="str">
        <f>IF(AND(Y8&gt;=基本資料!$B$13,Y8&lt;基本資料!$C$13),"A",IF(AND(Y8&gt;=基本資料!$B$14,Y8&lt;基本資料!$C$14),"B",IF(AND(Y8&gt;=基本資料!$B$15,Y8&lt;基本資料!$C$15),"C",IF(AND(Y8&gt;=基本資料!$B$16,Y8&lt;基本資料!$C$16),"D",IF(AND(Y8&gt;=基本資料!$B$17,Y8&lt;基本資料!$C$17),"E","F")))))</f>
        <v>C</v>
      </c>
      <c r="AA8" s="100">
        <v>80</v>
      </c>
      <c r="AB8">
        <f t="shared" si="2"/>
        <v>-80</v>
      </c>
      <c r="AC8" s="90" t="str">
        <f>IF(AND(AB8&gt;=基本資料!$B$13,AB8&lt;基本資料!$C$13),"A",IF(AND(AB8&gt;=基本資料!$B$14,AB8&lt;基本資料!$C$14),"B",IF(AND(AB8&gt;=基本資料!$B$15,AB8&lt;基本資料!$C$15),"C",IF(AND(AB8&gt;=基本資料!$B$16,AB8&lt;基本資料!$C$16),"D",IF(AND(AB8&gt;=基本資料!$B$17,AB8&lt;基本資料!$C$17),"E","F")))))</f>
        <v>F</v>
      </c>
    </row>
    <row r="9" spans="1:31" x14ac:dyDescent="0.25">
      <c r="A9" s="115"/>
      <c r="B9" s="115"/>
      <c r="C9" s="235"/>
      <c r="D9" s="54" t="s">
        <v>1002</v>
      </c>
      <c r="E9" s="142"/>
      <c r="F9" s="237"/>
      <c r="G9" s="239"/>
      <c r="H9" s="239"/>
      <c r="I9" s="115"/>
      <c r="J9" s="1" t="s">
        <v>58</v>
      </c>
      <c r="K9" s="1">
        <v>2</v>
      </c>
      <c r="L9" s="1"/>
      <c r="M9" s="10">
        <f>N9*基本資料!$I$21+O9*基本資料!$I$22+P9*基本資料!$I$23+Q9*基本資料!$I$24+R9*基本資料!$I$25+S9*基本資料!$I$26</f>
        <v>36077.800000000003</v>
      </c>
      <c r="N9" s="33">
        <v>31405</v>
      </c>
      <c r="O9" s="33">
        <v>546</v>
      </c>
      <c r="P9" s="33">
        <v>836</v>
      </c>
      <c r="Q9" s="33">
        <v>20</v>
      </c>
      <c r="R9" s="33">
        <v>784</v>
      </c>
      <c r="S9" s="33">
        <v>313</v>
      </c>
      <c r="T9" s="13">
        <v>2461.9</v>
      </c>
      <c r="U9" s="48" t="s">
        <v>78</v>
      </c>
      <c r="V9" s="90"/>
      <c r="W9" s="2"/>
      <c r="X9" s="2">
        <f t="shared" si="0"/>
        <v>4000</v>
      </c>
      <c r="Y9" s="55">
        <f t="shared" si="1"/>
        <v>0.61547499999999999</v>
      </c>
      <c r="Z9" s="56" t="str">
        <f>IF(AND(Y9&gt;=基本資料!$B$13,Y9&lt;基本資料!$C$13),"A",IF(AND(Y9&gt;=基本資料!$B$14,Y9&lt;基本資料!$C$14),"B",IF(AND(Y9&gt;=基本資料!$B$15,Y9&lt;基本資料!$C$15),"C",IF(AND(Y9&gt;=基本資料!$B$16,Y9&lt;基本資料!$C$16),"D",IF(AND(Y9&gt;=基本資料!$B$17,Y9&lt;基本資料!$C$17),"E","F")))))</f>
        <v>C</v>
      </c>
      <c r="AA9" s="100">
        <v>80</v>
      </c>
      <c r="AB9">
        <f t="shared" si="2"/>
        <v>-80</v>
      </c>
      <c r="AC9" s="90" t="str">
        <f>IF(AND(AB9&gt;=基本資料!$B$13,AB9&lt;基本資料!$C$13),"A",IF(AND(AB9&gt;=基本資料!$B$14,AB9&lt;基本資料!$C$14),"B",IF(AND(AB9&gt;=基本資料!$B$15,AB9&lt;基本資料!$C$15),"C",IF(AND(AB9&gt;=基本資料!$B$16,AB9&lt;基本資料!$C$16),"D",IF(AND(AB9&gt;=基本資料!$B$17,AB9&lt;基本資料!$C$17),"E","F")))))</f>
        <v>F</v>
      </c>
    </row>
    <row r="10" spans="1:31" x14ac:dyDescent="0.25">
      <c r="A10" s="113" t="s">
        <v>47</v>
      </c>
      <c r="B10" s="113" t="s">
        <v>4</v>
      </c>
      <c r="C10" s="235" t="s">
        <v>1003</v>
      </c>
      <c r="D10" s="54" t="s">
        <v>1004</v>
      </c>
      <c r="E10" s="142" t="s">
        <v>1005</v>
      </c>
      <c r="F10" s="236" t="s">
        <v>1006</v>
      </c>
      <c r="G10" s="240" t="s">
        <v>1007</v>
      </c>
      <c r="H10" s="240" t="s">
        <v>1008</v>
      </c>
      <c r="I10" s="113">
        <v>1.7</v>
      </c>
      <c r="J10" s="1" t="s">
        <v>55</v>
      </c>
      <c r="K10" s="1">
        <v>2</v>
      </c>
      <c r="L10" s="1"/>
      <c r="M10" s="10">
        <f>N10*基本資料!$I$21+O10*基本資料!$I$22+P10*基本資料!$I$23+Q10*基本資料!$I$24+R10*基本資料!$I$25+S10*基本資料!$I$26</f>
        <v>34542.5</v>
      </c>
      <c r="N10" s="33">
        <v>30338</v>
      </c>
      <c r="O10" s="33">
        <v>609</v>
      </c>
      <c r="P10" s="33">
        <v>470</v>
      </c>
      <c r="Q10" s="33">
        <v>19</v>
      </c>
      <c r="R10" s="33">
        <v>843</v>
      </c>
      <c r="S10" s="33">
        <v>0</v>
      </c>
      <c r="T10" s="13">
        <v>2544.5</v>
      </c>
      <c r="U10" s="48" t="s">
        <v>78</v>
      </c>
      <c r="V10" s="90"/>
      <c r="W10" s="2"/>
      <c r="X10" s="2">
        <f>1800*K10</f>
        <v>3600</v>
      </c>
      <c r="Y10" s="55">
        <f t="shared" si="1"/>
        <v>0.70680555555555558</v>
      </c>
      <c r="Z10" s="56" t="str">
        <f>IF(AND(Y10&gt;=基本資料!$B$13,Y10&lt;基本資料!$C$13),"A",IF(AND(Y10&gt;=基本資料!$B$14,Y10&lt;基本資料!$C$14),"B",IF(AND(Y10&gt;=基本資料!$B$15,Y10&lt;基本資料!$C$15),"C",IF(AND(Y10&gt;=基本資料!$B$16,Y10&lt;基本資料!$C$16),"D",IF(AND(Y10&gt;=基本資料!$B$17,Y10&lt;基本資料!$C$17),"E","F")))))</f>
        <v>C</v>
      </c>
      <c r="AA10" s="100">
        <v>60</v>
      </c>
      <c r="AB10">
        <f t="shared" si="2"/>
        <v>-60</v>
      </c>
      <c r="AC10" s="90" t="str">
        <f>IF(AND(AB10&gt;=基本資料!$B$13,AB10&lt;基本資料!$C$13),"A",IF(AND(AB10&gt;=基本資料!$B$14,AB10&lt;基本資料!$C$14),"B",IF(AND(AB10&gt;=基本資料!$B$15,AB10&lt;基本資料!$C$15),"C",IF(AND(AB10&gt;=基本資料!$B$16,AB10&lt;基本資料!$C$16),"D",IF(AND(AB10&gt;=基本資料!$B$17,AB10&lt;基本資料!$C$17),"E","F")))))</f>
        <v>F</v>
      </c>
    </row>
    <row r="11" spans="1:31" x14ac:dyDescent="0.25">
      <c r="A11" s="115"/>
      <c r="B11" s="115"/>
      <c r="C11" s="235"/>
      <c r="D11" s="54" t="s">
        <v>1009</v>
      </c>
      <c r="E11" s="142"/>
      <c r="F11" s="237"/>
      <c r="G11" s="241"/>
      <c r="H11" s="241"/>
      <c r="I11" s="115"/>
      <c r="J11" s="1" t="s">
        <v>58</v>
      </c>
      <c r="K11" s="1">
        <v>2</v>
      </c>
      <c r="L11" s="1"/>
      <c r="M11" s="10">
        <f>N11*基本資料!$I$21+O11*基本資料!$I$22+P11*基本資料!$I$23+Q11*基本資料!$I$24+R11*基本資料!$I$25+S11*基本資料!$I$26</f>
        <v>34656.5</v>
      </c>
      <c r="N11" s="33">
        <v>31454</v>
      </c>
      <c r="O11" s="33">
        <v>491</v>
      </c>
      <c r="P11" s="33">
        <v>640</v>
      </c>
      <c r="Q11" s="33">
        <v>28</v>
      </c>
      <c r="R11" s="33">
        <v>474</v>
      </c>
      <c r="S11" s="33">
        <v>0</v>
      </c>
      <c r="T11" s="13">
        <v>2526</v>
      </c>
      <c r="U11" s="48" t="s">
        <v>78</v>
      </c>
      <c r="V11" s="90"/>
      <c r="W11" s="2"/>
      <c r="X11" s="2">
        <f>1800*K11</f>
        <v>3600</v>
      </c>
      <c r="Y11" s="55">
        <f t="shared" si="1"/>
        <v>0.70166666666666666</v>
      </c>
      <c r="Z11" s="56" t="str">
        <f>IF(AND(Y11&gt;=基本資料!$B$13,Y11&lt;基本資料!$C$13),"A",IF(AND(Y11&gt;=基本資料!$B$14,Y11&lt;基本資料!$C$14),"B",IF(AND(Y11&gt;=基本資料!$B$15,Y11&lt;基本資料!$C$15),"C",IF(AND(Y11&gt;=基本資料!$B$16,Y11&lt;基本資料!$C$16),"D",IF(AND(Y11&gt;=基本資料!$B$17,Y11&lt;基本資料!$C$17),"E","F")))))</f>
        <v>C</v>
      </c>
      <c r="AA11" s="100">
        <v>60</v>
      </c>
      <c r="AB11">
        <f t="shared" si="2"/>
        <v>-60</v>
      </c>
      <c r="AC11" s="90" t="str">
        <f>IF(AND(AB11&gt;=基本資料!$B$13,AB11&lt;基本資料!$C$13),"A",IF(AND(AB11&gt;=基本資料!$B$14,AB11&lt;基本資料!$C$14),"B",IF(AND(AB11&gt;=基本資料!$B$15,AB11&lt;基本資料!$C$15),"C",IF(AND(AB11&gt;=基本資料!$B$16,AB11&lt;基本資料!$C$16),"D",IF(AND(AB11&gt;=基本資料!$B$17,AB11&lt;基本資料!$C$17),"E","F")))))</f>
        <v>F</v>
      </c>
    </row>
    <row r="12" spans="1:31" x14ac:dyDescent="0.25">
      <c r="AA12" s="101"/>
      <c r="AC12" s="101"/>
      <c r="AD12" s="101"/>
    </row>
    <row r="13" spans="1:31" x14ac:dyDescent="0.25">
      <c r="AA13" s="101"/>
      <c r="AC13" s="101"/>
      <c r="AD13" s="101"/>
    </row>
    <row r="14" spans="1:31" x14ac:dyDescent="0.25">
      <c r="AA14" s="101"/>
      <c r="AC14" s="101"/>
      <c r="AD14" s="101"/>
    </row>
    <row r="15" spans="1:31" x14ac:dyDescent="0.25">
      <c r="AA15" s="101"/>
      <c r="AC15" s="101"/>
      <c r="AD15" s="101"/>
    </row>
    <row r="16" spans="1:31" x14ac:dyDescent="0.25">
      <c r="AA16" s="101"/>
      <c r="AC16" s="101"/>
      <c r="AD16" s="101"/>
    </row>
    <row r="17" spans="1:30" x14ac:dyDescent="0.25">
      <c r="AA17" s="101"/>
      <c r="AC17" s="101"/>
      <c r="AD17" s="101"/>
    </row>
    <row r="18" spans="1:30" x14ac:dyDescent="0.25">
      <c r="A18" s="242"/>
      <c r="B18" s="242"/>
      <c r="C18" s="242"/>
      <c r="D18" s="242"/>
      <c r="E18" s="242"/>
      <c r="F18" s="242"/>
      <c r="G18" s="92"/>
      <c r="H18" s="242"/>
      <c r="I18" s="242"/>
      <c r="J18" s="242"/>
      <c r="K18" s="242"/>
      <c r="L18" s="93"/>
      <c r="M18" s="93"/>
      <c r="AA18" s="101"/>
      <c r="AC18" s="101"/>
      <c r="AD18" s="101"/>
    </row>
    <row r="19" spans="1:30" x14ac:dyDescent="0.25">
      <c r="A19" s="242"/>
      <c r="B19" s="242"/>
      <c r="C19" s="242"/>
      <c r="D19" s="242"/>
      <c r="E19" s="242"/>
      <c r="F19" s="242"/>
      <c r="G19" s="94"/>
      <c r="H19" s="94"/>
      <c r="I19" s="94"/>
      <c r="J19" s="242"/>
      <c r="K19" s="242"/>
      <c r="L19" s="93"/>
      <c r="M19" s="93"/>
      <c r="AA19" s="101"/>
      <c r="AC19" s="101"/>
      <c r="AD19" s="101"/>
    </row>
    <row r="20" spans="1:30" x14ac:dyDescent="0.25">
      <c r="A20" s="242"/>
      <c r="B20" s="243"/>
      <c r="C20" s="243"/>
      <c r="D20" s="242"/>
      <c r="E20" s="94"/>
      <c r="F20" s="94"/>
      <c r="G20" s="95"/>
      <c r="H20" s="96"/>
      <c r="I20" s="97"/>
      <c r="J20" s="98"/>
      <c r="K20" s="93"/>
      <c r="L20" s="93"/>
      <c r="M20" s="93"/>
      <c r="AA20" s="101"/>
      <c r="AC20" s="101"/>
      <c r="AD20" s="101"/>
    </row>
    <row r="21" spans="1:30" x14ac:dyDescent="0.25">
      <c r="A21" s="242"/>
      <c r="B21" s="243"/>
      <c r="C21" s="243"/>
      <c r="D21" s="242"/>
      <c r="E21" s="94"/>
      <c r="F21" s="94"/>
      <c r="G21" s="95"/>
      <c r="H21" s="96"/>
      <c r="I21" s="97"/>
      <c r="J21" s="98"/>
      <c r="K21" s="93"/>
      <c r="L21" s="93"/>
      <c r="M21" s="93"/>
      <c r="AA21" s="101"/>
      <c r="AC21" s="101"/>
      <c r="AD21" s="101"/>
    </row>
    <row r="22" spans="1:30" x14ac:dyDescent="0.25">
      <c r="A22" s="242"/>
      <c r="B22" s="243"/>
      <c r="C22" s="243"/>
      <c r="D22" s="242"/>
      <c r="E22" s="94"/>
      <c r="F22" s="94"/>
      <c r="G22" s="95"/>
      <c r="H22" s="96"/>
      <c r="I22" s="97"/>
      <c r="J22" s="98"/>
      <c r="K22" s="93"/>
      <c r="L22" s="93"/>
      <c r="M22" s="93"/>
      <c r="AA22" s="101"/>
      <c r="AC22" s="101"/>
      <c r="AD22" s="101"/>
    </row>
    <row r="23" spans="1:30" x14ac:dyDescent="0.25">
      <c r="A23" s="242"/>
      <c r="B23" s="243"/>
      <c r="C23" s="243"/>
      <c r="D23" s="242"/>
      <c r="E23" s="94"/>
      <c r="F23" s="94"/>
      <c r="G23" s="95"/>
      <c r="H23" s="96"/>
      <c r="I23" s="97"/>
      <c r="J23" s="98"/>
      <c r="K23" s="93"/>
      <c r="L23" s="93"/>
      <c r="M23" s="93"/>
      <c r="AA23" s="101"/>
      <c r="AC23" s="101"/>
      <c r="AD23" s="101"/>
    </row>
    <row r="24" spans="1:30" x14ac:dyDescent="0.25">
      <c r="A24" s="242"/>
      <c r="B24" s="243"/>
      <c r="C24" s="243"/>
      <c r="D24" s="242"/>
      <c r="E24" s="94"/>
      <c r="F24" s="94"/>
      <c r="G24" s="95"/>
      <c r="H24" s="96"/>
      <c r="I24" s="97"/>
      <c r="J24" s="98"/>
      <c r="K24" s="93"/>
      <c r="L24" s="93"/>
      <c r="M24" s="93"/>
      <c r="AA24" s="101"/>
      <c r="AC24" s="101"/>
      <c r="AD24" s="101"/>
    </row>
    <row r="25" spans="1:30" x14ac:dyDescent="0.25">
      <c r="A25" s="242"/>
      <c r="B25" s="243"/>
      <c r="C25" s="243"/>
      <c r="D25" s="242"/>
      <c r="E25" s="94"/>
      <c r="F25" s="94"/>
      <c r="G25" s="95"/>
      <c r="H25" s="96"/>
      <c r="I25" s="97"/>
      <c r="J25" s="98"/>
      <c r="K25" s="93"/>
      <c r="L25" s="93"/>
      <c r="M25" s="93"/>
      <c r="AA25" s="101"/>
      <c r="AC25" s="101"/>
      <c r="AD25" s="101"/>
    </row>
    <row r="26" spans="1:30" x14ac:dyDescent="0.25">
      <c r="A26" s="242"/>
      <c r="B26" s="243"/>
      <c r="C26" s="243"/>
      <c r="D26" s="242"/>
      <c r="E26" s="94"/>
      <c r="F26" s="94"/>
      <c r="G26" s="95"/>
      <c r="H26" s="96"/>
      <c r="I26" s="97"/>
      <c r="J26" s="98"/>
      <c r="K26" s="93"/>
      <c r="L26" s="93"/>
      <c r="M26" s="93"/>
      <c r="AA26" s="101"/>
      <c r="AC26" s="101"/>
      <c r="AD26" s="101"/>
    </row>
    <row r="27" spans="1:30" x14ac:dyDescent="0.25">
      <c r="A27" s="242"/>
      <c r="B27" s="243"/>
      <c r="C27" s="243"/>
      <c r="D27" s="242"/>
      <c r="E27" s="94"/>
      <c r="F27" s="94"/>
      <c r="G27" s="95"/>
      <c r="H27" s="96"/>
      <c r="I27" s="97"/>
      <c r="J27" s="98"/>
      <c r="K27" s="93"/>
      <c r="L27" s="93"/>
      <c r="M27" s="93"/>
      <c r="AA27" s="101"/>
      <c r="AC27" s="101"/>
      <c r="AD27" s="101"/>
    </row>
    <row r="28" spans="1:30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AA28" s="101"/>
      <c r="AC28" s="101"/>
      <c r="AD28" s="101"/>
    </row>
    <row r="29" spans="1:30" x14ac:dyDescent="0.25">
      <c r="AA29" s="101"/>
      <c r="AC29" s="101"/>
      <c r="AD29" s="101"/>
    </row>
    <row r="30" spans="1:30" x14ac:dyDescent="0.25">
      <c r="AA30" s="101"/>
      <c r="AC30" s="101"/>
      <c r="AD30" s="101"/>
    </row>
    <row r="31" spans="1:30" x14ac:dyDescent="0.25">
      <c r="AA31" s="101"/>
      <c r="AC31" s="101"/>
      <c r="AD31" s="101"/>
    </row>
    <row r="32" spans="1:30" x14ac:dyDescent="0.25">
      <c r="AA32" s="101"/>
      <c r="AC32" s="101"/>
      <c r="AD32" s="101"/>
    </row>
    <row r="33" spans="27:30" x14ac:dyDescent="0.25">
      <c r="AA33" s="101"/>
      <c r="AC33" s="101"/>
      <c r="AD33" s="101"/>
    </row>
    <row r="34" spans="27:30" x14ac:dyDescent="0.25">
      <c r="AA34" s="101"/>
      <c r="AC34" s="101"/>
      <c r="AD34" s="101"/>
    </row>
    <row r="35" spans="27:30" x14ac:dyDescent="0.25">
      <c r="AA35" s="101"/>
      <c r="AC35" s="101"/>
      <c r="AD35" s="101"/>
    </row>
    <row r="36" spans="27:30" x14ac:dyDescent="0.25">
      <c r="AA36" s="101"/>
      <c r="AC36" s="101"/>
      <c r="AD36" s="101"/>
    </row>
    <row r="37" spans="27:30" x14ac:dyDescent="0.25">
      <c r="AA37" s="101"/>
      <c r="AC37" s="101"/>
      <c r="AD37" s="101"/>
    </row>
    <row r="38" spans="27:30" x14ac:dyDescent="0.25">
      <c r="AA38" s="101"/>
      <c r="AC38" s="101"/>
      <c r="AD38" s="101"/>
    </row>
    <row r="39" spans="27:30" x14ac:dyDescent="0.25">
      <c r="AA39" s="101"/>
      <c r="AC39" s="101"/>
      <c r="AD39" s="101"/>
    </row>
    <row r="40" spans="27:30" x14ac:dyDescent="0.25">
      <c r="AA40" s="101"/>
      <c r="AC40" s="101"/>
      <c r="AD40" s="101"/>
    </row>
    <row r="41" spans="27:30" x14ac:dyDescent="0.25">
      <c r="AA41" s="101"/>
      <c r="AC41" s="101"/>
      <c r="AD41" s="101"/>
    </row>
    <row r="42" spans="27:30" x14ac:dyDescent="0.25">
      <c r="AA42" s="101"/>
      <c r="AC42" s="101"/>
      <c r="AD42" s="101"/>
    </row>
    <row r="43" spans="27:30" x14ac:dyDescent="0.25">
      <c r="AA43" s="101"/>
      <c r="AC43" s="101"/>
      <c r="AD43" s="101"/>
    </row>
    <row r="44" spans="27:30" x14ac:dyDescent="0.25">
      <c r="AA44" s="101"/>
      <c r="AC44" s="101"/>
      <c r="AD44" s="101"/>
    </row>
    <row r="45" spans="27:30" x14ac:dyDescent="0.25">
      <c r="AA45" s="101"/>
      <c r="AC45" s="101"/>
      <c r="AD45" s="101"/>
    </row>
    <row r="46" spans="27:30" x14ac:dyDescent="0.25">
      <c r="AA46" s="101"/>
      <c r="AC46" s="101"/>
      <c r="AD46" s="101"/>
    </row>
    <row r="47" spans="27:30" x14ac:dyDescent="0.25">
      <c r="AA47" s="101"/>
      <c r="AC47" s="101"/>
      <c r="AD47" s="101"/>
    </row>
    <row r="48" spans="27:30" x14ac:dyDescent="0.25">
      <c r="AA48" s="101"/>
      <c r="AC48" s="101"/>
      <c r="AD48" s="101"/>
    </row>
    <row r="49" spans="27:30" x14ac:dyDescent="0.25">
      <c r="AA49" s="101"/>
      <c r="AC49" s="101"/>
      <c r="AD49" s="101"/>
    </row>
    <row r="50" spans="27:30" x14ac:dyDescent="0.25">
      <c r="AA50" s="101"/>
      <c r="AC50" s="101"/>
      <c r="AD50" s="101"/>
    </row>
    <row r="51" spans="27:30" x14ac:dyDescent="0.25">
      <c r="AA51" s="101"/>
      <c r="AC51" s="101"/>
      <c r="AD51" s="101"/>
    </row>
    <row r="52" spans="27:30" x14ac:dyDescent="0.25">
      <c r="AA52" s="101"/>
      <c r="AC52" s="101"/>
      <c r="AD52" s="101"/>
    </row>
    <row r="53" spans="27:30" x14ac:dyDescent="0.25">
      <c r="AA53" s="101"/>
      <c r="AC53" s="101"/>
      <c r="AD53" s="101"/>
    </row>
    <row r="54" spans="27:30" x14ac:dyDescent="0.25">
      <c r="AA54" s="101"/>
      <c r="AC54" s="101"/>
      <c r="AD54" s="101"/>
    </row>
    <row r="55" spans="27:30" x14ac:dyDescent="0.25">
      <c r="AA55" s="101"/>
      <c r="AC55" s="101"/>
      <c r="AD55" s="101"/>
    </row>
    <row r="56" spans="27:30" x14ac:dyDescent="0.25">
      <c r="AA56" s="101"/>
      <c r="AC56" s="101"/>
      <c r="AD56" s="101"/>
    </row>
    <row r="57" spans="27:30" x14ac:dyDescent="0.25">
      <c r="AA57" s="101"/>
      <c r="AC57" s="101"/>
      <c r="AD57" s="101"/>
    </row>
    <row r="58" spans="27:30" x14ac:dyDescent="0.25">
      <c r="AA58" s="101"/>
      <c r="AC58" s="101"/>
      <c r="AD58" s="101"/>
    </row>
    <row r="59" spans="27:30" x14ac:dyDescent="0.25">
      <c r="AA59" s="101"/>
      <c r="AC59" s="101"/>
      <c r="AD59" s="101"/>
    </row>
    <row r="60" spans="27:30" x14ac:dyDescent="0.25">
      <c r="AA60" s="101"/>
      <c r="AC60" s="101"/>
      <c r="AD60" s="101"/>
    </row>
    <row r="61" spans="27:30" x14ac:dyDescent="0.25">
      <c r="AA61" s="101"/>
      <c r="AC61" s="101"/>
      <c r="AD61" s="101"/>
    </row>
    <row r="62" spans="27:30" x14ac:dyDescent="0.25">
      <c r="AA62" s="101"/>
      <c r="AC62" s="101"/>
      <c r="AD62" s="101"/>
    </row>
    <row r="63" spans="27:30" x14ac:dyDescent="0.25">
      <c r="AA63" s="101"/>
      <c r="AC63" s="101"/>
      <c r="AD63" s="101"/>
    </row>
    <row r="64" spans="27:30" x14ac:dyDescent="0.25">
      <c r="AA64" s="101"/>
      <c r="AC64" s="101"/>
      <c r="AD64" s="101"/>
    </row>
    <row r="65" spans="27:30" x14ac:dyDescent="0.25">
      <c r="AA65" s="101"/>
      <c r="AC65" s="101"/>
      <c r="AD65" s="101"/>
    </row>
    <row r="66" spans="27:30" x14ac:dyDescent="0.25">
      <c r="AA66" s="101"/>
      <c r="AC66" s="101"/>
      <c r="AD66" s="101"/>
    </row>
    <row r="67" spans="27:30" x14ac:dyDescent="0.25">
      <c r="AA67" s="101"/>
      <c r="AC67" s="101"/>
      <c r="AD67" s="101"/>
    </row>
    <row r="68" spans="27:30" x14ac:dyDescent="0.25">
      <c r="AA68" s="101"/>
      <c r="AC68" s="101"/>
      <c r="AD68" s="101"/>
    </row>
    <row r="69" spans="27:30" x14ac:dyDescent="0.25">
      <c r="AA69" s="101"/>
      <c r="AC69" s="101"/>
      <c r="AD69" s="101"/>
    </row>
    <row r="70" spans="27:30" x14ac:dyDescent="0.25">
      <c r="AA70" s="101"/>
      <c r="AC70" s="101"/>
      <c r="AD70" s="101"/>
    </row>
    <row r="71" spans="27:30" x14ac:dyDescent="0.25">
      <c r="AA71" s="101"/>
      <c r="AC71" s="101"/>
      <c r="AD71" s="101"/>
    </row>
    <row r="72" spans="27:30" x14ac:dyDescent="0.25">
      <c r="AA72" s="101"/>
      <c r="AC72" s="101"/>
      <c r="AD72" s="101"/>
    </row>
    <row r="73" spans="27:30" x14ac:dyDescent="0.25">
      <c r="AA73" s="101"/>
      <c r="AC73" s="101"/>
      <c r="AD73" s="101"/>
    </row>
    <row r="74" spans="27:30" x14ac:dyDescent="0.25">
      <c r="AA74" s="101"/>
      <c r="AC74" s="101"/>
      <c r="AD74" s="101"/>
    </row>
    <row r="75" spans="27:30" x14ac:dyDescent="0.25">
      <c r="AA75" s="101"/>
      <c r="AC75" s="101"/>
      <c r="AD75" s="101"/>
    </row>
    <row r="76" spans="27:30" x14ac:dyDescent="0.25">
      <c r="AA76" s="101"/>
      <c r="AC76" s="101"/>
      <c r="AD76" s="101"/>
    </row>
    <row r="77" spans="27:30" x14ac:dyDescent="0.25">
      <c r="AA77" s="101"/>
      <c r="AC77" s="101"/>
      <c r="AD77" s="101"/>
    </row>
    <row r="78" spans="27:30" x14ac:dyDescent="0.25">
      <c r="AA78" s="101"/>
      <c r="AC78" s="101"/>
      <c r="AD78" s="101"/>
    </row>
    <row r="79" spans="27:30" x14ac:dyDescent="0.25">
      <c r="AA79" s="101"/>
      <c r="AC79" s="101"/>
      <c r="AD79" s="101"/>
    </row>
    <row r="80" spans="27:30" x14ac:dyDescent="0.25">
      <c r="AA80" s="101"/>
      <c r="AC80" s="101"/>
      <c r="AD80" s="101"/>
    </row>
    <row r="81" spans="27:30" x14ac:dyDescent="0.25">
      <c r="AA81" s="101"/>
      <c r="AC81" s="101"/>
      <c r="AD81" s="101"/>
    </row>
    <row r="82" spans="27:30" x14ac:dyDescent="0.25">
      <c r="AA82" s="101"/>
      <c r="AC82" s="101"/>
      <c r="AD82" s="101"/>
    </row>
    <row r="83" spans="27:30" x14ac:dyDescent="0.25">
      <c r="AA83" s="101"/>
      <c r="AC83" s="101"/>
      <c r="AD83" s="101"/>
    </row>
    <row r="84" spans="27:30" x14ac:dyDescent="0.25">
      <c r="AA84" s="101"/>
      <c r="AC84" s="101"/>
      <c r="AD84" s="101"/>
    </row>
    <row r="85" spans="27:30" x14ac:dyDescent="0.25">
      <c r="AA85" s="101"/>
      <c r="AC85" s="101"/>
      <c r="AD85" s="101"/>
    </row>
    <row r="86" spans="27:30" x14ac:dyDescent="0.25">
      <c r="AA86" s="101"/>
      <c r="AC86" s="101"/>
      <c r="AD86" s="101"/>
    </row>
    <row r="87" spans="27:30" x14ac:dyDescent="0.25">
      <c r="AA87" s="101"/>
      <c r="AC87" s="101"/>
      <c r="AD87" s="101"/>
    </row>
    <row r="88" spans="27:30" x14ac:dyDescent="0.25">
      <c r="AA88" s="101"/>
      <c r="AC88" s="101"/>
      <c r="AD88" s="101"/>
    </row>
    <row r="89" spans="27:30" x14ac:dyDescent="0.25">
      <c r="AA89" s="101"/>
      <c r="AC89" s="101"/>
      <c r="AD89" s="101"/>
    </row>
    <row r="90" spans="27:30" x14ac:dyDescent="0.25">
      <c r="AA90" s="105"/>
      <c r="AB90" s="20"/>
      <c r="AC90" s="101"/>
      <c r="AD90" s="101"/>
    </row>
    <row r="91" spans="27:30" x14ac:dyDescent="0.25">
      <c r="AA91" s="100"/>
      <c r="AB91" s="20"/>
      <c r="AC91" s="101"/>
      <c r="AD91" s="101"/>
    </row>
    <row r="92" spans="27:30" x14ac:dyDescent="0.25">
      <c r="AA92" s="100">
        <v>90</v>
      </c>
      <c r="AC92" s="101"/>
      <c r="AD92" s="101"/>
    </row>
    <row r="93" spans="27:30" x14ac:dyDescent="0.25">
      <c r="AA93" s="100">
        <v>90</v>
      </c>
      <c r="AC93" s="101"/>
      <c r="AD93" s="101"/>
    </row>
    <row r="94" spans="27:30" x14ac:dyDescent="0.25">
      <c r="AA94" s="100">
        <v>90</v>
      </c>
      <c r="AC94" s="101"/>
      <c r="AD94" s="101"/>
    </row>
    <row r="95" spans="27:30" x14ac:dyDescent="0.25">
      <c r="AA95" s="100">
        <v>90</v>
      </c>
      <c r="AC95" s="101"/>
      <c r="AD95" s="101"/>
    </row>
    <row r="96" spans="27:30" x14ac:dyDescent="0.25">
      <c r="AA96" s="100">
        <v>90</v>
      </c>
      <c r="AC96" s="101"/>
      <c r="AD96" s="101"/>
    </row>
    <row r="97" spans="27:30" x14ac:dyDescent="0.25">
      <c r="AA97" s="100">
        <v>90</v>
      </c>
      <c r="AC97" s="101"/>
      <c r="AD97" s="101"/>
    </row>
    <row r="98" spans="27:30" x14ac:dyDescent="0.25">
      <c r="AA98" s="100">
        <v>90</v>
      </c>
      <c r="AC98" s="101"/>
      <c r="AD98" s="101"/>
    </row>
    <row r="99" spans="27:30" x14ac:dyDescent="0.25">
      <c r="AA99" s="100">
        <v>90</v>
      </c>
      <c r="AC99" s="101"/>
      <c r="AD99" s="101"/>
    </row>
    <row r="100" spans="27:30" x14ac:dyDescent="0.25">
      <c r="AA100" s="100">
        <v>90</v>
      </c>
      <c r="AC100" s="101"/>
      <c r="AD100" s="101"/>
    </row>
    <row r="101" spans="27:30" x14ac:dyDescent="0.25">
      <c r="AA101" s="100">
        <v>90</v>
      </c>
      <c r="AC101" s="101"/>
      <c r="AD101" s="101"/>
    </row>
    <row r="102" spans="27:30" x14ac:dyDescent="0.25">
      <c r="AA102" s="100">
        <v>90</v>
      </c>
      <c r="AC102" s="101"/>
      <c r="AD102" s="101"/>
    </row>
    <row r="103" spans="27:30" x14ac:dyDescent="0.25">
      <c r="AA103" s="100">
        <v>90</v>
      </c>
      <c r="AC103" s="101"/>
      <c r="AD103" s="101"/>
    </row>
    <row r="104" spans="27:30" x14ac:dyDescent="0.25">
      <c r="AA104" s="100">
        <v>90</v>
      </c>
      <c r="AC104" s="101"/>
      <c r="AD104" s="101"/>
    </row>
    <row r="105" spans="27:30" x14ac:dyDescent="0.25">
      <c r="AA105" s="100">
        <v>90</v>
      </c>
      <c r="AC105" s="101"/>
      <c r="AD105" s="101"/>
    </row>
    <row r="106" spans="27:30" x14ac:dyDescent="0.25">
      <c r="AA106" s="100">
        <v>90</v>
      </c>
      <c r="AC106" s="101"/>
      <c r="AD106" s="101"/>
    </row>
    <row r="107" spans="27:30" x14ac:dyDescent="0.25">
      <c r="AA107" s="100">
        <v>90</v>
      </c>
      <c r="AC107" s="101"/>
      <c r="AD107" s="101"/>
    </row>
    <row r="108" spans="27:30" x14ac:dyDescent="0.25">
      <c r="AA108" s="100">
        <v>90</v>
      </c>
      <c r="AC108" s="101"/>
      <c r="AD108" s="101"/>
    </row>
    <row r="109" spans="27:30" x14ac:dyDescent="0.25">
      <c r="AA109" s="100">
        <v>90</v>
      </c>
      <c r="AC109" s="101"/>
      <c r="AD109" s="101"/>
    </row>
    <row r="110" spans="27:30" x14ac:dyDescent="0.25">
      <c r="AA110" s="100">
        <v>90</v>
      </c>
      <c r="AC110" s="101"/>
      <c r="AD110" s="101"/>
    </row>
    <row r="111" spans="27:30" x14ac:dyDescent="0.25">
      <c r="AA111" s="100">
        <v>90</v>
      </c>
      <c r="AC111" s="101"/>
      <c r="AD111" s="101"/>
    </row>
    <row r="112" spans="27:30" x14ac:dyDescent="0.25">
      <c r="AA112" s="100">
        <v>90</v>
      </c>
      <c r="AC112" s="101"/>
      <c r="AD112" s="101"/>
    </row>
    <row r="113" spans="27:30" x14ac:dyDescent="0.25">
      <c r="AA113" s="100">
        <v>90</v>
      </c>
      <c r="AC113" s="101"/>
      <c r="AD113" s="101"/>
    </row>
    <row r="114" spans="27:30" x14ac:dyDescent="0.25">
      <c r="AA114" s="100">
        <v>90</v>
      </c>
      <c r="AC114" s="101"/>
      <c r="AD114" s="101"/>
    </row>
    <row r="115" spans="27:30" x14ac:dyDescent="0.25">
      <c r="AA115" s="100">
        <v>90</v>
      </c>
      <c r="AC115" s="101"/>
      <c r="AD115" s="101"/>
    </row>
    <row r="116" spans="27:30" x14ac:dyDescent="0.25">
      <c r="AA116" s="100">
        <v>90</v>
      </c>
      <c r="AC116" s="101"/>
      <c r="AD116" s="101"/>
    </row>
    <row r="117" spans="27:30" x14ac:dyDescent="0.25">
      <c r="AA117" s="100">
        <v>90</v>
      </c>
      <c r="AC117" s="101"/>
      <c r="AD117" s="101"/>
    </row>
    <row r="118" spans="27:30" x14ac:dyDescent="0.25">
      <c r="AA118" s="100">
        <v>90</v>
      </c>
      <c r="AC118" s="101"/>
      <c r="AD118" s="101"/>
    </row>
    <row r="119" spans="27:30" x14ac:dyDescent="0.25">
      <c r="AA119" s="100">
        <v>90</v>
      </c>
      <c r="AC119" s="101"/>
      <c r="AD119" s="101"/>
    </row>
    <row r="120" spans="27:30" x14ac:dyDescent="0.25">
      <c r="AA120" s="101"/>
      <c r="AC120" s="101"/>
      <c r="AD120" s="101"/>
    </row>
    <row r="121" spans="27:30" x14ac:dyDescent="0.25">
      <c r="AA121" s="101"/>
      <c r="AC121" s="101"/>
      <c r="AD121" s="101"/>
    </row>
    <row r="122" spans="27:30" x14ac:dyDescent="0.25">
      <c r="AA122" s="101"/>
      <c r="AC122" s="101"/>
      <c r="AD122" s="101"/>
    </row>
    <row r="123" spans="27:30" x14ac:dyDescent="0.25">
      <c r="AA123" s="101"/>
      <c r="AC123" s="101"/>
      <c r="AD123" s="101"/>
    </row>
    <row r="124" spans="27:30" x14ac:dyDescent="0.25">
      <c r="AA124" s="101"/>
      <c r="AC124" s="101"/>
      <c r="AD124" s="101"/>
    </row>
    <row r="125" spans="27:30" x14ac:dyDescent="0.25">
      <c r="AA125" s="101"/>
      <c r="AC125" s="101"/>
      <c r="AD125" s="101"/>
    </row>
    <row r="126" spans="27:30" x14ac:dyDescent="0.25">
      <c r="AA126" s="101"/>
      <c r="AC126" s="101"/>
      <c r="AD126" s="101"/>
    </row>
    <row r="127" spans="27:30" x14ac:dyDescent="0.25">
      <c r="AA127" s="101"/>
      <c r="AC127" s="101"/>
      <c r="AD127" s="101"/>
    </row>
    <row r="128" spans="27:30" x14ac:dyDescent="0.25">
      <c r="AA128" s="101"/>
      <c r="AC128" s="101"/>
      <c r="AD128" s="101"/>
    </row>
    <row r="129" spans="27:30" x14ac:dyDescent="0.25">
      <c r="AA129" s="101"/>
      <c r="AC129" s="101"/>
      <c r="AD129" s="101"/>
    </row>
    <row r="130" spans="27:30" x14ac:dyDescent="0.25">
      <c r="AA130" s="101"/>
      <c r="AC130" s="101"/>
      <c r="AD130" s="101"/>
    </row>
    <row r="131" spans="27:30" x14ac:dyDescent="0.25">
      <c r="AA131" s="101"/>
      <c r="AC131" s="101"/>
      <c r="AD131" s="101"/>
    </row>
    <row r="132" spans="27:30" x14ac:dyDescent="0.25">
      <c r="AA132" s="101"/>
      <c r="AC132" s="101"/>
      <c r="AD132" s="101"/>
    </row>
    <row r="133" spans="27:30" x14ac:dyDescent="0.25">
      <c r="AA133" s="101"/>
      <c r="AC133" s="101"/>
      <c r="AD133" s="101"/>
    </row>
    <row r="134" spans="27:30" x14ac:dyDescent="0.25">
      <c r="AA134" s="101"/>
      <c r="AC134" s="101"/>
      <c r="AD134" s="101"/>
    </row>
    <row r="135" spans="27:30" x14ac:dyDescent="0.25">
      <c r="AA135" s="101"/>
      <c r="AC135" s="101"/>
      <c r="AD135" s="101"/>
    </row>
  </sheetData>
  <mergeCells count="76">
    <mergeCell ref="A26:A27"/>
    <mergeCell ref="B26:B27"/>
    <mergeCell ref="C26:C27"/>
    <mergeCell ref="D26:D27"/>
    <mergeCell ref="F18:F19"/>
    <mergeCell ref="A22:A23"/>
    <mergeCell ref="B22:B23"/>
    <mergeCell ref="C22:C23"/>
    <mergeCell ref="D22:D23"/>
    <mergeCell ref="A24:A25"/>
    <mergeCell ref="B24:B25"/>
    <mergeCell ref="C24:C25"/>
    <mergeCell ref="D24:D25"/>
    <mergeCell ref="J18:J19"/>
    <mergeCell ref="K18:K19"/>
    <mergeCell ref="A20:A21"/>
    <mergeCell ref="B20:B21"/>
    <mergeCell ref="C20:C21"/>
    <mergeCell ref="D20:D21"/>
    <mergeCell ref="A18:A19"/>
    <mergeCell ref="B18:B19"/>
    <mergeCell ref="C18:C19"/>
    <mergeCell ref="D18:D19"/>
    <mergeCell ref="E18:E19"/>
    <mergeCell ref="H18:I18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A10:A11"/>
    <mergeCell ref="B10:B11"/>
    <mergeCell ref="C10:C11"/>
    <mergeCell ref="E10:E11"/>
    <mergeCell ref="F10:F11"/>
    <mergeCell ref="G6:G7"/>
    <mergeCell ref="H6:H7"/>
    <mergeCell ref="I6:I7"/>
    <mergeCell ref="H8:H9"/>
    <mergeCell ref="I8:I9"/>
    <mergeCell ref="A6:A7"/>
    <mergeCell ref="B6:B7"/>
    <mergeCell ref="C6:C7"/>
    <mergeCell ref="E6:E7"/>
    <mergeCell ref="F6:F7"/>
    <mergeCell ref="G4:G5"/>
    <mergeCell ref="H4:H5"/>
    <mergeCell ref="G1:G3"/>
    <mergeCell ref="H1:H3"/>
    <mergeCell ref="I1:I3"/>
    <mergeCell ref="I4:I5"/>
    <mergeCell ref="A4:A5"/>
    <mergeCell ref="B4:B5"/>
    <mergeCell ref="C4:C5"/>
    <mergeCell ref="E4:E5"/>
    <mergeCell ref="F4:F5"/>
    <mergeCell ref="A1:A3"/>
    <mergeCell ref="B1:B3"/>
    <mergeCell ref="C1:C3"/>
    <mergeCell ref="D1:D3"/>
    <mergeCell ref="E1:E3"/>
    <mergeCell ref="AA1:AA3"/>
    <mergeCell ref="AB1:AB3"/>
    <mergeCell ref="V1:V3"/>
    <mergeCell ref="AC1:AC3"/>
    <mergeCell ref="F1:F3"/>
    <mergeCell ref="T1:U1"/>
    <mergeCell ref="Y1:Y3"/>
    <mergeCell ref="Z1:Z3"/>
    <mergeCell ref="J1:J3"/>
    <mergeCell ref="K1:L1"/>
    <mergeCell ref="M1:S1"/>
  </mergeCells>
  <phoneticPr fontId="1" type="noConversion"/>
  <conditionalFormatting sqref="T4:T11">
    <cfRule type="top10" dxfId="9" priority="19" rank="3"/>
  </conditionalFormatting>
  <conditionalFormatting sqref="M4:M11">
    <cfRule type="top10" dxfId="8" priority="18" rank="3"/>
  </conditionalFormatting>
  <conditionalFormatting sqref="H20:H27">
    <cfRule type="top10" dxfId="7" priority="16" rank="3"/>
  </conditionalFormatting>
  <conditionalFormatting sqref="G20:G27">
    <cfRule type="top10" dxfId="6" priority="17" rank="3"/>
  </conditionalFormatting>
  <conditionalFormatting sqref="Z4:Z11">
    <cfRule type="expression" dxfId="5" priority="15">
      <formula>OR($Z7="C",$Z7="D")</formula>
    </cfRule>
  </conditionalFormatting>
  <conditionalFormatting sqref="Z4:Z13">
    <cfRule type="expression" dxfId="4" priority="14">
      <formula>OR($Z7="A",$Z7="B")</formula>
    </cfRule>
  </conditionalFormatting>
  <conditionalFormatting sqref="Z1:Z1048576">
    <cfRule type="expression" dxfId="3" priority="13">
      <formula>OR($Y4="E",$Y4="F")</formula>
    </cfRule>
  </conditionalFormatting>
  <conditionalFormatting sqref="AC4:AC11">
    <cfRule type="expression" dxfId="2" priority="1">
      <formula>OR($AC4="C",$AC4="D")</formula>
    </cfRule>
    <cfRule type="expression" dxfId="1" priority="2">
      <formula>OR($AC4="A",$AC4="B")</formula>
    </cfRule>
    <cfRule type="expression" dxfId="0" priority="3">
      <formula>OR($AC4="E",$AC4="F")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基本資料</vt:lpstr>
      <vt:lpstr>台61(平)</vt:lpstr>
      <vt:lpstr>東西快(平)</vt:lpstr>
      <vt:lpstr>台65(平)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電機部 周怡均</dc:creator>
  <cp:lastModifiedBy>ED 電機部 周怡均</cp:lastModifiedBy>
  <dcterms:created xsi:type="dcterms:W3CDTF">2020-06-16T08:59:10Z</dcterms:created>
  <dcterms:modified xsi:type="dcterms:W3CDTF">2020-09-10T09:37:58Z</dcterms:modified>
</cp:coreProperties>
</file>