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inakim/Library/Containers/com.microsoft.Excel/Data/Desktop/"/>
    </mc:Choice>
  </mc:AlternateContent>
  <xr:revisionPtr revIDLastSave="0" documentId="13_ncr:1_{9028B355-FDB9-B444-82BD-C185D558FA91}" xr6:coauthVersionLast="36" xr6:coauthVersionMax="36" xr10:uidLastSave="{00000000-0000-0000-0000-000000000000}"/>
  <bookViews>
    <workbookView xWindow="11180" yWindow="1100" windowWidth="18340" windowHeight="13140" activeTab="3" xr2:uid="{00000000-000D-0000-FFFF-FFFF00000000}"/>
  </bookViews>
  <sheets>
    <sheet name="data" sheetId="1" r:id="rId1"/>
    <sheet name="pivot 1" sheetId="4" r:id="rId2"/>
    <sheet name="pivot 2" sheetId="6" r:id="rId3"/>
    <sheet name="pivot 3" sheetId="8" r:id="rId4"/>
    <sheet name="bonus" sheetId="9" r:id="rId5"/>
  </sheets>
  <definedNames>
    <definedName name="_xlnm._FilterDatabase" localSheetId="0" hidden="1">data!$A$1:$T$4115</definedName>
  </definedNames>
  <calcPr calcId="162913"/>
  <pivotCaches>
    <pivotCache cacheId="54" r:id="rId6"/>
    <pivotCache cacheId="5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1" i="9"/>
  <c r="B12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<sst xmlns="http://schemas.openxmlformats.org/spreadsheetml/2006/main" count="33049" uniqueCount="8399">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</sst>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1" fillId="0" borderId="0" xfId="1" applyNumberFormat="1" applyFont="1"/>
    <xf numFmtId="164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66C9EF"/>
        </patternFill>
      </fill>
    </dxf>
  </dxfs>
  <tableStyles count="0" defaultTableStyle="TableStyleMedium2" defaultPivotStyle="PivotStyleLight16"/>
  <colors>
    <mruColors>
      <color rgb="FF66C9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1- ginakim.xlsx]pivot 1!PivotTable6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vs. Count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B-5649-BD6F-30B1AE79314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0B-5649-BD6F-30B1AE79314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0B-5649-BD6F-30B1AE79314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0B-5649-BD6F-30B1AE793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0009327"/>
        <c:axId val="1873575279"/>
      </c:barChart>
      <c:catAx>
        <c:axId val="1830009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75279"/>
        <c:crosses val="autoZero"/>
        <c:auto val="1"/>
        <c:lblAlgn val="ctr"/>
        <c:lblOffset val="100"/>
        <c:noMultiLvlLbl val="0"/>
      </c:catAx>
      <c:valAx>
        <c:axId val="187357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0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1- ginakim.xlsx]pivot 2!PivotTable7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vs. Count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C-2C48-A425-DA9F2FAE1F8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C-2C48-A425-DA9F2FAE1F8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C-2C48-A425-DA9F2FAE1F8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C-2C48-A425-DA9F2FAE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2707887"/>
        <c:axId val="1119560815"/>
      </c:barChart>
      <c:catAx>
        <c:axId val="1272707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60815"/>
        <c:crosses val="autoZero"/>
        <c:auto val="1"/>
        <c:lblAlgn val="ctr"/>
        <c:lblOffset val="100"/>
        <c:noMultiLvlLbl val="0"/>
      </c:catAx>
      <c:valAx>
        <c:axId val="111956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70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1- ginakim.xlsx]pivot 3!PivotTable10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Launched vs. Count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D-C446-95E6-EF601272D6E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D-C446-95E6-EF601272D6E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D-C446-95E6-EF601272D6E3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4D-C446-95E6-EF601272D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198303"/>
        <c:axId val="1238272383"/>
      </c:lineChart>
      <c:catAx>
        <c:axId val="112119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Launched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72383"/>
        <c:crosses val="autoZero"/>
        <c:auto val="1"/>
        <c:lblAlgn val="ctr"/>
        <c:lblOffset val="100"/>
        <c:noMultiLvlLbl val="0"/>
      </c:catAx>
      <c:valAx>
        <c:axId val="123827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1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1-F542-A73B-251BF01B5E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1-F542-A73B-251BF01B5E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1-F542-A73B-251BF01B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011487"/>
        <c:axId val="1184013167"/>
      </c:lineChart>
      <c:catAx>
        <c:axId val="118401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3167"/>
        <c:crosses val="autoZero"/>
        <c:auto val="1"/>
        <c:lblAlgn val="ctr"/>
        <c:lblOffset val="100"/>
        <c:noMultiLvlLbl val="0"/>
      </c:catAx>
      <c:valAx>
        <c:axId val="118401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5</xdr:row>
      <xdr:rowOff>139700</xdr:rowOff>
    </xdr:from>
    <xdr:to>
      <xdr:col>27</xdr:col>
      <xdr:colOff>57150</xdr:colOff>
      <xdr:row>20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E642F-AB87-5148-8786-52EFA6D99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162560</xdr:colOff>
      <xdr:row>9</xdr:row>
      <xdr:rowOff>157480</xdr:rowOff>
    </xdr:from>
    <xdr:to>
      <xdr:col>11</xdr:col>
      <xdr:colOff>619760</xdr:colOff>
      <xdr:row>24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FED819-2FD7-8F43-B901-03414215D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8</xdr:row>
      <xdr:rowOff>139700</xdr:rowOff>
    </xdr:from>
    <xdr:to>
      <xdr:col>12</xdr:col>
      <xdr:colOff>730250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F244C-0AEB-724F-808D-40DD5C74F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10</xdr:row>
      <xdr:rowOff>38100</xdr:rowOff>
    </xdr:from>
    <xdr:to>
      <xdr:col>7</xdr:col>
      <xdr:colOff>546100</xdr:colOff>
      <xdr:row>29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A3AA99-87D4-904C-8EC3-C9DC832A5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9.841996527779" createdVersion="6" refreshedVersion="6" minRefreshableVersion="3" recordCount="4114" xr:uid="{F151BC09-AF8F-8745-93D2-ADF421D6D24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1.834035879627" createdVersion="6" refreshedVersion="6" minRefreshableVersion="3" recordCount="4115" xr:uid="{ACCC9345-132D-2941-9EFC-7226DBC3F37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E85E7-DC69-4743-BE52-DC19AC93EDFD}" name="PivotTable6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F3942-3A89-464C-BECA-6B26140CAAF2}" name="PivotTable7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51B75-387C-4449-A94C-EA8FA7768614}" name="PivotTable10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75" zoomScaleNormal="114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33203125" style="7" customWidth="1"/>
    <col min="16" max="16" width="32.1640625" customWidth="1"/>
    <col min="17" max="17" width="23.83203125" customWidth="1"/>
    <col min="18" max="18" width="20.6640625" customWidth="1"/>
    <col min="19" max="19" width="19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autoFilter ref="A1:T4115" xr:uid="{9E150AAD-11CB-CF46-BDE8-4E31D1DE0670}"/>
  <conditionalFormatting sqref="F1:F1048576">
    <cfRule type="containsText" dxfId="5" priority="13" operator="containsText" text="live">
      <formula>NOT(ISERROR(SEARCH("live",F1)))</formula>
    </cfRule>
    <cfRule type="containsText" dxfId="4" priority="14" operator="containsText" text="failed">
      <formula>NOT(ISERROR(SEARCH("failed",F1)))</formula>
    </cfRule>
    <cfRule type="containsText" dxfId="3" priority="15" operator="containsText" text="successful">
      <formula>NOT(ISERROR(SEARCH("successful",F1)))</formula>
    </cfRule>
    <cfRule type="containsText" dxfId="2" priority="16" operator="containsText" text="canceled">
      <formula>NOT(ISERROR(SEARCH("canceled",F1)))</formula>
    </cfRule>
    <cfRule type="containsText" dxfId="1" priority="17" operator="containsText" text="successful">
      <formula>NOT(ISERROR(SEARCH("successful",F1)))</formula>
    </cfRule>
    <cfRule type="containsText" dxfId="0" priority="18" operator="containsText" text="sucessful">
      <formula>NOT(ISERROR(SEARCH("sucessful",F1)))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66C9E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AF29-42A5-764F-B617-4E0D999A4366}">
  <sheetPr codeName="Sheet2"/>
  <dimension ref="A1:F14"/>
  <sheetViews>
    <sheetView topLeftCell="F3" zoomScale="125" workbookViewId="0">
      <selection activeCell="M4" sqref="M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45" width="3.1640625" bestFit="1" customWidth="1"/>
    <col min="146" max="211" width="4.1640625" bestFit="1" customWidth="1"/>
    <col min="212" max="215" width="5.1640625" bestFit="1" customWidth="1"/>
    <col min="216" max="216" width="7.6640625" bestFit="1" customWidth="1"/>
    <col min="217" max="217" width="12.33203125" bestFit="1" customWidth="1"/>
    <col min="218" max="218" width="7.1640625" bestFit="1" customWidth="1"/>
    <col min="219" max="764" width="3.1640625" bestFit="1" customWidth="1"/>
    <col min="765" max="1171" width="4.1640625" bestFit="1" customWidth="1"/>
    <col min="1172" max="1172" width="9.6640625" bestFit="1" customWidth="1"/>
    <col min="1173" max="1173" width="5.6640625" bestFit="1" customWidth="1"/>
    <col min="1174" max="1188" width="3.1640625" bestFit="1" customWidth="1"/>
    <col min="1189" max="1209" width="4.1640625" bestFit="1" customWidth="1"/>
    <col min="1210" max="1217" width="5.1640625" bestFit="1" customWidth="1"/>
    <col min="1218" max="1218" width="8.1640625" bestFit="1" customWidth="1"/>
    <col min="1219" max="1219" width="10.5" bestFit="1" customWidth="1"/>
    <col min="1220" max="2913" width="5.1640625" bestFit="1" customWidth="1"/>
    <col min="2914" max="2939" width="6.6640625" bestFit="1" customWidth="1"/>
    <col min="2940" max="2941" width="8.6640625" bestFit="1" customWidth="1"/>
    <col min="2942" max="2942" width="10.1640625" bestFit="1" customWidth="1"/>
    <col min="2943" max="2943" width="13" bestFit="1" customWidth="1"/>
    <col min="2944" max="2944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09C50-3C30-9D42-ABA6-0BEBD059D0D0}">
  <sheetPr codeName="Sheet3"/>
  <dimension ref="A1:F47"/>
  <sheetViews>
    <sheetView topLeftCell="D3" zoomScale="125" workbookViewId="0">
      <selection activeCell="K7" sqref="K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BB1B-B9AE-8443-99F9-73EC76DF8C3E}">
  <sheetPr codeName="Sheet4"/>
  <dimension ref="A1:F18"/>
  <sheetViews>
    <sheetView tabSelected="1" topLeftCell="A3" zoomScale="109" workbookViewId="0">
      <selection activeCell="H7" sqref="H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">
      <c r="A7" s="10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">
      <c r="A8" s="10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">
      <c r="A9" s="10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">
      <c r="A10" s="10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">
      <c r="A11" s="10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">
      <c r="A12" s="10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">
      <c r="A13" s="10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">
      <c r="A14" s="10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">
      <c r="A15" s="10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">
      <c r="A16" s="10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">
      <c r="A17" s="10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A442F-21E4-174D-8B23-A7990D040F4E}">
  <sheetPr codeName="Sheet5"/>
  <dimension ref="A1:H13"/>
  <sheetViews>
    <sheetView workbookViewId="0">
      <selection activeCell="H8" sqref="H8"/>
    </sheetView>
  </sheetViews>
  <sheetFormatPr baseColWidth="10" defaultRowHeight="15" x14ac:dyDescent="0.2"/>
  <cols>
    <col min="1" max="1" width="24" customWidth="1"/>
    <col min="2" max="2" width="16.1640625" customWidth="1"/>
    <col min="3" max="3" width="13.83203125" customWidth="1"/>
    <col min="4" max="4" width="15.1640625" customWidth="1"/>
    <col min="5" max="5" width="12.83203125" customWidth="1"/>
    <col min="6" max="6" width="18.1640625" bestFit="1" customWidth="1"/>
    <col min="7" max="7" width="15.6640625" customWidth="1"/>
    <col min="8" max="8" width="18.33203125" customWidth="1"/>
  </cols>
  <sheetData>
    <row r="1" spans="1:8" x14ac:dyDescent="0.2">
      <c r="A1" s="5" t="s">
        <v>8216</v>
      </c>
      <c r="B1" s="5" t="s">
        <v>8392</v>
      </c>
      <c r="C1" s="5" t="s">
        <v>8393</v>
      </c>
      <c r="D1" s="5" t="s">
        <v>8394</v>
      </c>
      <c r="E1" s="5" t="s">
        <v>8395</v>
      </c>
      <c r="F1" s="5" t="s">
        <v>8396</v>
      </c>
      <c r="G1" s="5" t="s">
        <v>8397</v>
      </c>
      <c r="H1" s="5" t="s">
        <v>8398</v>
      </c>
    </row>
    <row r="2" spans="1:8" x14ac:dyDescent="0.2">
      <c r="A2" t="s">
        <v>8380</v>
      </c>
      <c r="B2">
        <f>COUNTIFS(data!$F:$F,"successful",data!$D:$D, "&lt;1000")</f>
        <v>322</v>
      </c>
      <c r="C2">
        <f>COUNTIFS(data!$F:$F,"failed",data!$D:$D, "&lt;1000")</f>
        <v>113</v>
      </c>
      <c r="D2">
        <f>COUNTIFS(data!$F:$F,"canceled",data!$D:$D,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8381</v>
      </c>
      <c r="B3">
        <f>COUNTIFS(data!$F:$F,"successful",data!$D:$D, "&gt;=1000",data!$D:$D, "&lt;=4999")</f>
        <v>932</v>
      </c>
      <c r="C3">
        <f>COUNTIFS(data!$F:$F,"failed",data!$D:$D, "&gt;=1000",data!$D:$D, "&lt;=4999")</f>
        <v>420</v>
      </c>
      <c r="D3">
        <f>COUNTIFS(data!$F:$F,"canceled",data!$D:$D, "&gt;=1000",data!$D:$D, 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8382</v>
      </c>
      <c r="B4">
        <f>COUNTIFS(data!$F:$F,"successful",data!$D:$D, "&gt;=5000",data!$D:$D, "&lt;=9999")</f>
        <v>381</v>
      </c>
      <c r="C4">
        <f>COUNTIFS(data!$F:$F,"failed",data!$D:$D, "&gt;=5000",data!$D:$D, "&lt;=9999")</f>
        <v>283</v>
      </c>
      <c r="D4">
        <f>COUNTIFS(data!$F:$F,"canceled",data!$D:$D, "&gt;=5000",data!$D:$D,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8383</v>
      </c>
      <c r="B5">
        <f>COUNTIFS(data!$F:$F,"successful",data!$D:$D, "&gt;=10000",data!$D:$D, "&lt;=14999")</f>
        <v>168</v>
      </c>
      <c r="C5">
        <f>COUNTIFS(data!$F:$F,"failed",data!$D:$D, "&gt;=10000",data!$D:$D, "&lt;=14999")</f>
        <v>144</v>
      </c>
      <c r="D5">
        <f>COUNTIFS(data!$F:$F,"canceled",data!$D:$D, "&gt;=10000",data!$D:$D,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8384</v>
      </c>
      <c r="B6">
        <f>COUNTIFS(data!$F:$F,"successful",data!$D:$D, "&gt;=15000",data!$D:$D, "&lt;=19999")</f>
        <v>94</v>
      </c>
      <c r="C6">
        <f>COUNTIFS(data!$F:$F,"failed",data!$D:$D, "&gt;=15000",data!$D:$D, "&lt;=19999")</f>
        <v>90</v>
      </c>
      <c r="D6">
        <f>COUNTIFS(data!$F:$F,"canceled",data!$D:$D, "&gt;=15000",data!$D:$D,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8385</v>
      </c>
      <c r="B7">
        <f>COUNTIFS(data!$F:$F,"successful",data!$D:$D, "&gt;=20000",data!$D:$D, "&lt;=24999")</f>
        <v>62</v>
      </c>
      <c r="C7">
        <f>COUNTIFS(data!$F:$F,"failed",data!$D:$D, "&gt;=20000",data!$D:$D, "&lt;=24999")</f>
        <v>72</v>
      </c>
      <c r="D7">
        <f>COUNTIFS(data!$F:$F,"canceled",data!$D:$D, "&gt;=20000",data!$D:$D,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8386</v>
      </c>
      <c r="B8">
        <f>COUNTIFS(data!$F:$F,"successful",data!$D:$D, "&gt;=25000",data!$D:$D, "&lt;=29999")</f>
        <v>55</v>
      </c>
      <c r="C8">
        <f>COUNTIFS(data!$F:$F,"failed",data!$D:$D, "&gt;=25000",data!$D:$D, "&lt;=29999")</f>
        <v>64</v>
      </c>
      <c r="D8">
        <f>COUNTIFS(data!$F:$F,"canceled",data!$D:$D, "&gt;=25000",data!$D:$D,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8387</v>
      </c>
      <c r="B9">
        <f>COUNTIFS(data!$F:$F,"successful",data!$D:$D, "&gt;=30000",data!$D:$D, "&lt;=34999")</f>
        <v>32</v>
      </c>
      <c r="C9">
        <f>COUNTIFS(data!$F:$F,"failed",data!$D:$D, "&gt;=30000",data!$D:$D, "&lt;=34999")</f>
        <v>37</v>
      </c>
      <c r="D9">
        <f>COUNTIFS(data!$F:$F,"canceled",data!$D:$D, "&gt;=30000",data!$D:$D,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8388</v>
      </c>
      <c r="B10">
        <f>COUNTIFS(data!$F:$F,"successful",data!$D:$D, "&gt;=35000",data!$D:$D, "&lt;=39999")</f>
        <v>26</v>
      </c>
      <c r="C10">
        <f>COUNTIFS(data!$F:$F,"failed",data!$D:$D, "&gt;=35000",data!$D:$D, "&lt;=39999")</f>
        <v>22</v>
      </c>
      <c r="D10">
        <f>COUNTIFS(data!$F:$F,"canceled",data!$D:$D, "&gt;=35000",data!$D:$D,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8389</v>
      </c>
      <c r="B11">
        <f>COUNTIFS(data!$F:$F,"successful",data!$D:$D, "&gt;=40000",data!$D:$D, "&lt;=44999")</f>
        <v>21</v>
      </c>
      <c r="C11">
        <f>COUNTIFS(data!$F:$F,"failed",data!$D:$D, "&gt;=40000",data!$D:$D, "&lt;=44999")</f>
        <v>16</v>
      </c>
      <c r="D11">
        <f>COUNTIFS(data!$F:$F,"canceled",data!$D:$D, "&gt;=40000",data!$D:$D,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8390</v>
      </c>
      <c r="B12">
        <f>COUNTIFS(data!$F:$F,"successful",data!$D:$D, "&gt;=45000",data!$D:$D, "&lt;=49999")</f>
        <v>6</v>
      </c>
      <c r="C12">
        <f>COUNTIFS(data!$F:$F,"failed",data!$D:$D, "&gt;=45000",data!$D:$D, "&lt;=49999")</f>
        <v>11</v>
      </c>
      <c r="D12">
        <f>COUNTIFS(data!$F:$F,"canceled",data!$D:$D, "&gt;=45000",data!$D:$D,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8391</v>
      </c>
      <c r="B13">
        <f>COUNTIFS(data!$F:$F,"successful",data!$D:$D, "&gt;=50000")</f>
        <v>86</v>
      </c>
      <c r="C13">
        <f>COUNTIFS(data!$F:$F,"failed",data!$D:$D, "&gt;=50000")</f>
        <v>258</v>
      </c>
      <c r="D13">
        <f>COUNTIFS(data!$F:$F,"canceled",data!$D:$D,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2018-08-22T16:35:46Z</dcterms:modified>
</cp:coreProperties>
</file>