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Projects\22-MyOmniscient\hw\"/>
    </mc:Choice>
  </mc:AlternateContent>
  <xr:revisionPtr revIDLastSave="0" documentId="13_ncr:1_{BEB08146-FE3B-4E2C-8BFA-F5A8DFFECC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o(PERIODIC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E18" i="1" l="1"/>
  <c r="D18" i="1"/>
  <c r="B4" i="1"/>
  <c r="F18" i="1" l="1"/>
  <c r="H18" i="1" l="1"/>
  <c r="I18" i="1" s="1"/>
  <c r="J18" i="1" s="1"/>
</calcChain>
</file>

<file path=xl/sharedStrings.xml><?xml version="1.0" encoding="utf-8"?>
<sst xmlns="http://schemas.openxmlformats.org/spreadsheetml/2006/main" count="54" uniqueCount="35">
  <si>
    <t>GPS</t>
  </si>
  <si>
    <t>SEND</t>
  </si>
  <si>
    <t>Batterie</t>
  </si>
  <si>
    <t>Tension</t>
  </si>
  <si>
    <t>Puissance dispo</t>
  </si>
  <si>
    <t>Mode</t>
  </si>
  <si>
    <t>Remarques</t>
  </si>
  <si>
    <t>Autonomie en heure</t>
  </si>
  <si>
    <t>Autonomie en jour</t>
  </si>
  <si>
    <t>Info</t>
  </si>
  <si>
    <t>Valeurs</t>
  </si>
  <si>
    <t>Consommation mesurée</t>
  </si>
  <si>
    <t>Nb d'heures d'utilisation /24h</t>
  </si>
  <si>
    <t>Périodicité GPS</t>
  </si>
  <si>
    <t>Périodicité émission</t>
  </si>
  <si>
    <t>Consommation /24h</t>
  </si>
  <si>
    <t>Temps GPS /24h</t>
  </si>
  <si>
    <t>Temps émission /24h</t>
  </si>
  <si>
    <t>Temps veille /24h</t>
  </si>
  <si>
    <t xml:space="preserve">Temps actif en s </t>
  </si>
  <si>
    <t>Deep Sleep</t>
  </si>
  <si>
    <t>Temps deep sleep
/24h</t>
  </si>
  <si>
    <t>Idle</t>
  </si>
  <si>
    <r>
      <rPr>
        <b/>
        <sz val="10"/>
        <color theme="1"/>
        <rFont val="Arial"/>
        <family val="2"/>
      </rPr>
      <t>DEEP SLEEP</t>
    </r>
    <r>
      <rPr>
        <sz val="10"/>
        <color theme="1"/>
        <rFont val="Arial"/>
        <family val="2"/>
      </rPr>
      <t xml:space="preserve"> hors utilisation - </t>
    </r>
    <r>
      <rPr>
        <b/>
        <sz val="10"/>
        <color theme="1"/>
        <rFont val="Arial"/>
        <family val="2"/>
      </rPr>
      <t>IDLE</t>
    </r>
    <r>
      <rPr>
        <sz val="10"/>
        <color theme="1"/>
        <rFont val="Arial"/>
        <family val="2"/>
      </rPr>
      <t xml:space="preserve"> entre messages</t>
    </r>
  </si>
  <si>
    <t>Réseau</t>
  </si>
  <si>
    <t>LTE</t>
  </si>
  <si>
    <t>GSM</t>
  </si>
  <si>
    <t>Etape</t>
  </si>
  <si>
    <t>Deep sleep</t>
  </si>
  <si>
    <t>BG96 éteint entre les cycles</t>
  </si>
  <si>
    <t>IDLE</t>
  </si>
  <si>
    <t>x</t>
  </si>
  <si>
    <t>Tous modes confondus</t>
  </si>
  <si>
    <t>Esti 3,7V</t>
  </si>
  <si>
    <t>MESURES SPTK 10,8V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</si>
</sst>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&quot; mA&quot;"/>
    <numFmt numFmtId="165" formatCode="#,##0&quot; s&quot;"/>
    <numFmt numFmtId="166" formatCode="#,##0&quot; mAh&quot;"/>
    <numFmt numFmtId="167" formatCode="#,##0&quot; mVolts&quot;"/>
    <numFmt numFmtId="168" formatCode="#,##0&quot; mWh&quot;"/>
    <numFmt numFmtId="169" formatCode="0.0&quot; h&quot;"/>
    <numFmt numFmtId="170" formatCode="#,##0.00&quot; h&quot;"/>
    <numFmt numFmtId="171" formatCode="#,##0.00&quot; jours&quot;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theme="5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171" fontId="0" fillId="4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&quot; s&quot;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00&quot; mA&quot;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00&quot; mA&quot;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right style="thin">
          <color theme="7"/>
        </right>
        <top style="thin">
          <color theme="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7"/>
        </patternFill>
      </fill>
      <alignment horizontal="center" vertical="center" textRotation="0" wrapText="1" indent="0" justifyLastLine="0" shrinkToFit="0" readingOrder="0"/>
    </dxf>
    <dxf>
      <numFmt numFmtId="171" formatCode="#,##0.00&quot; jours&quot;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66" formatCode="#,##0&quot; mAh&quot;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9" formatCode="0.0&quot; h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&quot; 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00&quot; mA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D1:G5" totalsRowShown="0" headerRowDxfId="29" dataDxfId="28">
  <autoFilter ref="D1:G5" xr:uid="{00000000-0009-0000-0100-000001000000}"/>
  <tableColumns count="4">
    <tableColumn id="1" xr3:uid="{00000000-0010-0000-0000-000001000000}" name="Mode" dataDxfId="27"/>
    <tableColumn id="2" xr3:uid="{00000000-0010-0000-0000-000002000000}" name="Consommation mesurée" dataDxfId="26"/>
    <tableColumn id="3" xr3:uid="{00000000-0010-0000-0000-000003000000}" name="Temps actif en s " dataDxfId="25"/>
    <tableColumn id="4" xr3:uid="{00000000-0010-0000-0000-000004000000}" name="Remarques" dataDxfId="2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B4" totalsRowShown="0" headerRowDxfId="23" dataDxfId="22">
  <autoFilter ref="A1:B4" xr:uid="{00000000-0009-0000-0100-000002000000}"/>
  <tableColumns count="2">
    <tableColumn id="1" xr3:uid="{00000000-0010-0000-0100-000001000000}" name="Info" dataDxfId="21"/>
    <tableColumn id="2" xr3:uid="{00000000-0010-0000-0100-000002000000}" name="Valeurs" dataDxfId="20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17:J18" totalsRowShown="0" headerRowDxfId="19" dataDxfId="18">
  <autoFilter ref="A17:J18" xr:uid="{00000000-0009-0000-0100-000005000000}"/>
  <tableColumns count="10">
    <tableColumn id="1" xr3:uid="{00000000-0010-0000-0200-000001000000}" name="Nb d'heures d'utilisation /24h" dataDxfId="17"/>
    <tableColumn id="2" xr3:uid="{00000000-0010-0000-0200-000002000000}" name="Périodicité GPS" dataDxfId="16"/>
    <tableColumn id="4" xr3:uid="{00000000-0010-0000-0200-000004000000}" name="Périodicité émission" dataDxfId="15"/>
    <tableColumn id="6" xr3:uid="{00000000-0010-0000-0200-000006000000}" name="Temps GPS /24h" dataDxfId="14">
      <calculatedColumnFormula>(Tableau5[[#This Row],[Nb d''heures d''utilisation /24h]]/Tableau5[[#This Row],[Périodicité GPS]]*$F$3)</calculatedColumnFormula>
    </tableColumn>
    <tableColumn id="7" xr3:uid="{00000000-0010-0000-0200-000007000000}" name="Temps émission /24h" dataDxfId="13">
      <calculatedColumnFormula>(Tableau5[[#This Row],[Nb d''heures d''utilisation /24h]]/Tableau5[[#This Row],[Périodicité émission]]*$F$4)</calculatedColumnFormula>
    </tableColumn>
    <tableColumn id="8" xr3:uid="{00000000-0010-0000-0200-000008000000}" name="Temps veille /24h" dataDxfId="12">
      <calculatedColumnFormula>Tableau5[[#This Row],[Nb d''heures d''utilisation /24h]]-E18-D18</calculatedColumnFormula>
    </tableColumn>
    <tableColumn id="3" xr3:uid="{00000000-0010-0000-0200-000003000000}" name="Temps deep sleep_x000a_/24h" dataDxfId="11">
      <calculatedColumnFormula>24-Tableau5[[#This Row],[Nb d''heures d''utilisation /24h]]</calculatedColumnFormula>
    </tableColumn>
    <tableColumn id="9" xr3:uid="{00000000-0010-0000-0200-000009000000}" name="Consommation /24h" dataDxfId="10">
      <calculatedColumnFormula>($E$2*Tableau5[[#This Row],[Temps veille /24h]]+$E$3*Tableau5[[#This Row],[Temps GPS /24h]]+$E$4*Tableau5[[#This Row],[Temps émission /24h]]+$E$5*Tableau5[[#This Row],[Temps deep sleep
/24h]])/24</calculatedColumnFormula>
    </tableColumn>
    <tableColumn id="10" xr3:uid="{00000000-0010-0000-0200-00000A000000}" name="Autonomie en heure" dataDxfId="9">
      <calculatedColumnFormula>$B$4/(Tableau5[[#This Row],[Consommation /24h]]*$B$3)</calculatedColumnFormula>
    </tableColumn>
    <tableColumn id="11" xr3:uid="{00000000-0010-0000-0200-00000B000000}" name="Autonomie en jour" dataDxfId="8">
      <calculatedColumnFormula>Tableau5[[#This Row],[Autonomie en heure]]/24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au3" displayName="Tableau3" ref="I2:M11" totalsRowShown="0" headerRowDxfId="7" dataDxfId="5" headerRowBorderDxfId="6" tableBorderDxfId="4">
  <autoFilter ref="I2:M11" xr:uid="{00000000-0009-0000-0100-000003000000}"/>
  <tableColumns count="5">
    <tableColumn id="1" xr3:uid="{00000000-0010-0000-0300-000001000000}" name="Mode"/>
    <tableColumn id="2" xr3:uid="{00000000-0010-0000-0300-000002000000}" name="Etape" dataDxfId="3"/>
    <tableColumn id="3" xr3:uid="{00000000-0010-0000-0300-000003000000}" name="Réseau" dataDxfId="2"/>
    <tableColumn id="4" xr3:uid="{00000000-0010-0000-0300-000004000000}" name="Consommation mesurée" dataDxfId="1"/>
    <tableColumn id="5" xr3:uid="{00000000-0010-0000-0300-000005000000}" name="Temps actif en s 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F13" sqref="F13"/>
    </sheetView>
  </sheetViews>
  <sheetFormatPr baseColWidth="10" defaultRowHeight="14.4" x14ac:dyDescent="0.3"/>
  <cols>
    <col min="1" max="1" width="27" customWidth="1"/>
    <col min="2" max="2" width="19.109375" bestFit="1" customWidth="1"/>
    <col min="3" max="3" width="15.33203125" bestFit="1" customWidth="1"/>
    <col min="4" max="4" width="15.33203125" customWidth="1"/>
    <col min="5" max="5" width="16.33203125" customWidth="1"/>
    <col min="6" max="6" width="17.33203125" customWidth="1"/>
    <col min="7" max="7" width="16.88671875" customWidth="1"/>
    <col min="8" max="8" width="19" customWidth="1"/>
    <col min="9" max="9" width="20.88671875" customWidth="1"/>
    <col min="10" max="10" width="19" customWidth="1"/>
    <col min="11" max="11" width="18.5546875" customWidth="1"/>
    <col min="12" max="12" width="25.109375" customWidth="1"/>
    <col min="13" max="13" width="18.5546875" customWidth="1"/>
  </cols>
  <sheetData>
    <row r="1" spans="1:13" ht="26.4" x14ac:dyDescent="0.3">
      <c r="A1" s="2" t="s">
        <v>9</v>
      </c>
      <c r="B1" s="2" t="s">
        <v>10</v>
      </c>
      <c r="C1" s="2"/>
      <c r="D1" s="6" t="s">
        <v>5</v>
      </c>
      <c r="E1" s="3" t="s">
        <v>11</v>
      </c>
      <c r="F1" s="3" t="s">
        <v>19</v>
      </c>
      <c r="G1" s="3" t="s">
        <v>6</v>
      </c>
      <c r="H1" s="2"/>
      <c r="I1" s="40" t="s">
        <v>34</v>
      </c>
      <c r="J1" s="41"/>
      <c r="K1" s="41"/>
      <c r="L1" s="41"/>
      <c r="M1" s="41"/>
    </row>
    <row r="2" spans="1:13" x14ac:dyDescent="0.3">
      <c r="A2" s="3" t="s">
        <v>2</v>
      </c>
      <c r="B2" s="9">
        <v>13000</v>
      </c>
      <c r="C2" s="2"/>
      <c r="D2" s="6" t="s">
        <v>22</v>
      </c>
      <c r="E2" s="5">
        <v>0.75</v>
      </c>
      <c r="F2" s="7"/>
      <c r="G2" s="3" t="s">
        <v>33</v>
      </c>
      <c r="H2" s="4"/>
      <c r="I2" s="31" t="s">
        <v>5</v>
      </c>
      <c r="J2" s="32" t="s">
        <v>27</v>
      </c>
      <c r="K2" s="33" t="s">
        <v>24</v>
      </c>
      <c r="L2" s="33" t="s">
        <v>11</v>
      </c>
      <c r="M2" s="33" t="s">
        <v>19</v>
      </c>
    </row>
    <row r="3" spans="1:13" ht="26.4" x14ac:dyDescent="0.3">
      <c r="A3" s="3" t="s">
        <v>3</v>
      </c>
      <c r="B3" s="10">
        <v>3700</v>
      </c>
      <c r="C3" s="2"/>
      <c r="D3" s="6" t="s">
        <v>0</v>
      </c>
      <c r="E3" s="5">
        <v>70</v>
      </c>
      <c r="F3" s="7">
        <v>32</v>
      </c>
      <c r="G3" s="3" t="s">
        <v>33</v>
      </c>
      <c r="H3" s="4"/>
      <c r="I3" s="26" t="s">
        <v>29</v>
      </c>
      <c r="J3" s="29" t="s">
        <v>0</v>
      </c>
      <c r="K3" s="27" t="s">
        <v>25</v>
      </c>
      <c r="L3" s="27">
        <v>24</v>
      </c>
      <c r="M3" s="30">
        <v>28</v>
      </c>
    </row>
    <row r="4" spans="1:13" x14ac:dyDescent="0.3">
      <c r="A4" s="3" t="s">
        <v>4</v>
      </c>
      <c r="B4" s="11">
        <f>B2*B3</f>
        <v>48100000</v>
      </c>
      <c r="C4" s="2"/>
      <c r="D4" s="6" t="s">
        <v>1</v>
      </c>
      <c r="E4" s="5">
        <v>90</v>
      </c>
      <c r="F4" s="7">
        <v>19</v>
      </c>
      <c r="G4" s="3" t="s">
        <v>33</v>
      </c>
      <c r="H4" s="4"/>
      <c r="I4" s="28" t="s">
        <v>31</v>
      </c>
      <c r="J4" s="29" t="s">
        <v>1</v>
      </c>
      <c r="K4" s="27" t="s">
        <v>25</v>
      </c>
      <c r="L4" s="27">
        <v>39</v>
      </c>
      <c r="M4" s="30">
        <v>19</v>
      </c>
    </row>
    <row r="5" spans="1:13" x14ac:dyDescent="0.3">
      <c r="A5" s="1"/>
      <c r="B5" s="1"/>
      <c r="C5" s="1"/>
      <c r="D5" s="16" t="s">
        <v>20</v>
      </c>
      <c r="E5" s="17">
        <v>0.75</v>
      </c>
      <c r="F5" s="18"/>
      <c r="G5" s="3" t="s">
        <v>33</v>
      </c>
      <c r="H5" s="4"/>
      <c r="I5" s="28" t="s">
        <v>31</v>
      </c>
      <c r="J5" s="29" t="s">
        <v>0</v>
      </c>
      <c r="K5" s="27" t="s">
        <v>26</v>
      </c>
      <c r="L5" s="27">
        <v>24</v>
      </c>
      <c r="M5" s="30">
        <v>32</v>
      </c>
    </row>
    <row r="6" spans="1:13" s="25" customFormat="1" x14ac:dyDescent="0.25">
      <c r="I6" s="28" t="s">
        <v>31</v>
      </c>
      <c r="J6" s="29" t="s">
        <v>1</v>
      </c>
      <c r="K6" s="27" t="s">
        <v>26</v>
      </c>
      <c r="L6" s="27">
        <v>33</v>
      </c>
      <c r="M6" s="30">
        <v>19</v>
      </c>
    </row>
    <row r="7" spans="1:13" s="8" customFormat="1" x14ac:dyDescent="0.3">
      <c r="I7" s="8" t="s">
        <v>31</v>
      </c>
      <c r="J7" s="29" t="s">
        <v>30</v>
      </c>
      <c r="K7" s="27" t="s">
        <v>31</v>
      </c>
      <c r="L7" s="27">
        <v>0.3</v>
      </c>
      <c r="M7" s="30" t="s">
        <v>31</v>
      </c>
    </row>
    <row r="8" spans="1:13" s="12" customFormat="1" x14ac:dyDescent="0.3">
      <c r="I8" s="26"/>
      <c r="J8" s="29"/>
      <c r="K8" s="27"/>
      <c r="L8" s="27"/>
      <c r="M8" s="30"/>
    </row>
    <row r="9" spans="1:13" x14ac:dyDescent="0.3">
      <c r="I9" s="8"/>
      <c r="J9" s="8"/>
      <c r="K9" s="27"/>
      <c r="L9" s="27"/>
      <c r="M9" s="30"/>
    </row>
    <row r="10" spans="1:13" x14ac:dyDescent="0.3">
      <c r="I10" s="4"/>
      <c r="J10" s="29"/>
      <c r="K10" s="27"/>
      <c r="L10" s="27"/>
      <c r="M10" s="30"/>
    </row>
    <row r="11" spans="1:13" ht="26.4" x14ac:dyDescent="0.3">
      <c r="I11" s="26" t="s">
        <v>32</v>
      </c>
      <c r="J11" s="34" t="s">
        <v>28</v>
      </c>
      <c r="K11" s="35" t="s">
        <v>31</v>
      </c>
      <c r="L11" s="35">
        <v>0.04</v>
      </c>
      <c r="M11" s="36" t="s">
        <v>31</v>
      </c>
    </row>
    <row r="14" spans="1:13" s="12" customFormat="1" x14ac:dyDescent="0.3"/>
    <row r="15" spans="1:13" ht="15" thickBot="1" x14ac:dyDescent="0.35"/>
    <row r="16" spans="1:13" ht="15" customHeight="1" x14ac:dyDescent="0.3">
      <c r="A16" s="25"/>
      <c r="B16" s="25"/>
      <c r="C16" s="25"/>
      <c r="D16" s="25"/>
      <c r="E16" s="25"/>
      <c r="F16" s="8"/>
      <c r="G16" s="8"/>
      <c r="H16" s="37" t="s">
        <v>23</v>
      </c>
      <c r="I16" s="38"/>
      <c r="J16" s="39"/>
    </row>
    <row r="17" spans="1:10" ht="29.4" thickBot="1" x14ac:dyDescent="0.35">
      <c r="A17" s="8" t="s">
        <v>12</v>
      </c>
      <c r="B17" s="8" t="s">
        <v>13</v>
      </c>
      <c r="C17" s="8" t="s">
        <v>14</v>
      </c>
      <c r="D17" s="8" t="s">
        <v>16</v>
      </c>
      <c r="E17" s="8" t="s">
        <v>17</v>
      </c>
      <c r="F17" s="8" t="s">
        <v>18</v>
      </c>
      <c r="G17" s="8" t="s">
        <v>21</v>
      </c>
      <c r="H17" s="22" t="s">
        <v>15</v>
      </c>
      <c r="I17" s="23" t="s">
        <v>7</v>
      </c>
      <c r="J17" s="24" t="s">
        <v>8</v>
      </c>
    </row>
    <row r="18" spans="1:10" x14ac:dyDescent="0.3">
      <c r="A18" s="13">
        <v>24</v>
      </c>
      <c r="B18" s="14">
        <v>40000</v>
      </c>
      <c r="C18" s="14">
        <v>40000</v>
      </c>
      <c r="D18" s="15">
        <f>(Tableau5[[#This Row],[Nb d''heures d''utilisation /24h]]/Tableau5[[#This Row],[Périodicité GPS]]*$F$3)</f>
        <v>1.9199999999999998E-2</v>
      </c>
      <c r="E18" s="15">
        <f>(Tableau5[[#This Row],[Nb d''heures d''utilisation /24h]]/Tableau5[[#This Row],[Périodicité émission]]*$F$4)</f>
        <v>1.1399999999999999E-2</v>
      </c>
      <c r="F18" s="15">
        <f>Tableau5[[#This Row],[Nb d''heures d''utilisation /24h]]-E18-D18</f>
        <v>23.9694</v>
      </c>
      <c r="G18" s="15">
        <f>24-Tableau5[[#This Row],[Nb d''heures d''utilisation /24h]]</f>
        <v>0</v>
      </c>
      <c r="H18" s="19">
        <f>($E$2*Tableau5[[#This Row],[Temps veille /24h]]+$E$3*Tableau5[[#This Row],[Temps GPS /24h]]+$E$4*Tableau5[[#This Row],[Temps émission /24h]]+$E$5*Tableau5[[#This Row],[Temps deep sleep
/24h]])/24</f>
        <v>0.84779375000000001</v>
      </c>
      <c r="I18" s="20">
        <f>$B$4/(Tableau5[[#This Row],[Consommation /24h]]*$B$3)</f>
        <v>15333.918184699993</v>
      </c>
      <c r="J18" s="21">
        <f>Tableau5[[#This Row],[Autonomie en heure]]/24</f>
        <v>638.91325769583307</v>
      </c>
    </row>
  </sheetData>
  <mergeCells count="2">
    <mergeCell ref="H16:J16"/>
    <mergeCell ref="I1:M1"/>
  </mergeCells>
  <phoneticPr fontId="3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Conso(PERIODIC)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JACQUOT</dc:creator>
  <cp:lastModifiedBy>Martin</cp:lastModifiedBy>
  <dcterms:created xsi:type="dcterms:W3CDTF">2020-04-06T07:57:34Z</dcterms:created>
  <dcterms:modified xsi:type="dcterms:W3CDTF">2021-07-19T08:32:47Z</dcterms:modified>
</cp:coreProperties>
</file>