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foronline-my.sharepoint.com/personal/reynard_pugay_infor_com/Documents/Summary of Cash Claims/June 30 2020/OnCall/"/>
    </mc:Choice>
  </mc:AlternateContent>
  <xr:revisionPtr revIDLastSave="1" documentId="8_{6CB292D5-D63B-4046-8A85-0DC77890EB41}" xr6:coauthVersionLast="44" xr6:coauthVersionMax="45" xr10:uidLastSave="{E4F0BACF-6C8C-460A-85E6-B52D8B27615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08" yWindow="-108" windowWidth="23256" windowHeight="11964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N45" i="1"/>
  <c r="P45" i="1" s="1"/>
  <c r="Q44" i="1"/>
  <c r="R44" i="1" s="1"/>
  <c r="S44" i="1" s="1"/>
  <c r="T44" i="1" s="1"/>
  <c r="N44" i="1"/>
  <c r="P44" i="1" s="1"/>
  <c r="Q43" i="1"/>
  <c r="R43" i="1" s="1"/>
  <c r="N43" i="1"/>
  <c r="P43" i="1" s="1"/>
  <c r="Q42" i="1"/>
  <c r="R42" i="1" s="1"/>
  <c r="N42" i="1"/>
  <c r="P42" i="1" s="1"/>
  <c r="Q41" i="1"/>
  <c r="R41" i="1" s="1"/>
  <c r="N41" i="1"/>
  <c r="P41" i="1" s="1"/>
  <c r="Q40" i="1"/>
  <c r="R40" i="1" s="1"/>
  <c r="S40" i="1" s="1"/>
  <c r="T40" i="1" s="1"/>
  <c r="N40" i="1"/>
  <c r="P40" i="1" s="1"/>
  <c r="Q39" i="1"/>
  <c r="R39" i="1" s="1"/>
  <c r="N39" i="1"/>
  <c r="P39" i="1" s="1"/>
  <c r="Q38" i="1"/>
  <c r="R38" i="1" s="1"/>
  <c r="N38" i="1"/>
  <c r="P38" i="1" s="1"/>
  <c r="Q37" i="1"/>
  <c r="R37" i="1" s="1"/>
  <c r="N37" i="1"/>
  <c r="P37" i="1" s="1"/>
  <c r="Q36" i="1"/>
  <c r="R36" i="1" s="1"/>
  <c r="N36" i="1"/>
  <c r="P36" i="1" s="1"/>
  <c r="Q35" i="1"/>
  <c r="R35" i="1" s="1"/>
  <c r="N35" i="1"/>
  <c r="P35" i="1" s="1"/>
  <c r="Q34" i="1"/>
  <c r="R34" i="1" s="1"/>
  <c r="N34" i="1"/>
  <c r="P34" i="1" s="1"/>
  <c r="Q33" i="1"/>
  <c r="R33" i="1" s="1"/>
  <c r="N33" i="1"/>
  <c r="P33" i="1" s="1"/>
  <c r="Q32" i="1"/>
  <c r="R32" i="1" s="1"/>
  <c r="N32" i="1"/>
  <c r="P32" i="1" s="1"/>
  <c r="Q31" i="1"/>
  <c r="R31" i="1" s="1"/>
  <c r="N31" i="1"/>
  <c r="P31" i="1" s="1"/>
  <c r="Q30" i="1"/>
  <c r="R30" i="1" s="1"/>
  <c r="N30" i="1"/>
  <c r="P30" i="1" s="1"/>
  <c r="Q29" i="1"/>
  <c r="R29" i="1" s="1"/>
  <c r="N29" i="1"/>
  <c r="P29" i="1" s="1"/>
  <c r="Q28" i="1"/>
  <c r="R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S43" i="1" l="1"/>
  <c r="T43" i="1" s="1"/>
  <c r="S30" i="1"/>
  <c r="T30" i="1" s="1"/>
  <c r="S29" i="1"/>
  <c r="T29" i="1" s="1"/>
  <c r="S39" i="1"/>
  <c r="T39" i="1" s="1"/>
  <c r="S32" i="1"/>
  <c r="T32" i="1" s="1"/>
  <c r="S42" i="1"/>
  <c r="T42" i="1" s="1"/>
  <c r="S31" i="1"/>
  <c r="T31" i="1" s="1"/>
  <c r="S28" i="1"/>
  <c r="T28" i="1" s="1"/>
  <c r="S45" i="1"/>
  <c r="T45" i="1" s="1"/>
  <c r="S41" i="1"/>
  <c r="T41" i="1" s="1"/>
  <c r="S36" i="1"/>
  <c r="T36" i="1" s="1"/>
  <c r="S38" i="1"/>
  <c r="T38" i="1" s="1"/>
  <c r="S35" i="1"/>
  <c r="T35" i="1" s="1"/>
  <c r="S34" i="1"/>
  <c r="T34" i="1" s="1"/>
  <c r="S33" i="1"/>
  <c r="T33" i="1" s="1"/>
  <c r="S37" i="1"/>
  <c r="T37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<sst xmlns="http://schemas.openxmlformats.org/spreadsheetml/2006/main" count="39140" uniqueCount="11066">
  <si>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</si>
  <si>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</si>
  <si>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</si>
  <si>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</si>
  <si>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</si>
  <si>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</si>
  <si>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</si>
  <si>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</si>
  <si>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</si>
  <si>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</si>
  <si>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</si>
  <si>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</si>
  <si>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</si>
  <si>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</si>
  <si>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</si>
  <si>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</si>
  <si>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</si>
  <si>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</si>
  <si>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</si>
  <si>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</si>
  <si>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</si>
  <si>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</si>
  <si>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</si>
  <si>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</si>
  <si>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</si>
  <si>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</si>
  <si>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</si>
  <si>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</si>
  <si>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</si>
  <si>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</si>
  <si>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</si>
  <si>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</si>
  <si>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</si>
  <si>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</si>
  <si>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</si>
  <si>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</si>
  <si>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</si>
  <si>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</si>
  <si>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</si>
  <si>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</si>
  <si>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</si>
  <si>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</si>
  <si>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</si>
  <si>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</si>
  <si>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</si>
  <si>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</si>
  <si>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</si>
  <si>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</si>
  <si>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</si>
  <si>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</si>
  <si>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</si>
  <si>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</si>
  <si>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</si>
  <si>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</si>
  <si>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</si>
  <si>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</si>
  <si>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</si>
  <si>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</si>
  <si>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</si>
  <si>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</si>
  <si>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</si>
  <si>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</si>
  <si>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</si>
  <si>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</si>
  <si>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</si>
  <si>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</si>
  <si>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</si>
  <si>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</si>
  <si>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</si>
  <si>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</si>
  <si>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</si>
  <si>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</si>
  <si>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</si>
  <si>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</si>
  <si>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</si>
  <si>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</si>
  <si>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</si>
  <si>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</si>
  <si>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</si>
  <si>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</si>
  <si>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</si>
  <si>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</si>
  <si>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</si>
  <si>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</si>
  <si>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</si>
  <si>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</si>
  <si>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</si>
  <si>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</si>
  <si>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</si>
  <si>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</si>
  <si>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</si>
  <si>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</si>
  <si>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</si>
  <si>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</si>
  <si>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</si>
  <si>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</si>
  <si>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</si>
  <si>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</si>
  <si>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</si>
  <si>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</si>
  <si>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</si>
  <si>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</si>
  <si>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</si>
  <si>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</si>
  <si>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</si>
  <si>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</si>
  <si>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</si>
  <si>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</si>
  <si>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</si>
  <si>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</si>
  <si>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</si>
  <si>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</si>
  <si>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</si>
  <si>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</si>
  <si>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</si>
  <si>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</si>
  <si>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</si>
  <si>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</si>
  <si>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</si>
  <si>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</si>
  <si>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</si>
  <si>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</si>
  <si>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</si>
  <si>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</si>
  <si>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</si>
  <si>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</si>
  <si>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</si>
  <si>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</si>
  <si>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</si>
  <si>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</si>
  <si>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</si>
  <si>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</si>
  <si>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</si>
  <si>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</si>
  <si>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</si>
  <si>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</si>
  <si>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</si>
  <si>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</si>
  <si>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</si>
  <si>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</si>
  <si>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</si>
  <si>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</si>
  <si>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</si>
  <si>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</si>
  <si>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</si>
  <si>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</si>
  <si>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</si>
  <si>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</si>
  <si>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</si>
  <si>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</si>
  <si>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</si>
  <si>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</si>
  <si>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</si>
  <si>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</si>
  <si>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</si>
  <si>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</si>
  <si>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</si>
  <si>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</si>
  <si>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</si>
  <si>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</si>
  <si>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</si>
  <si>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</si>
  <si>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</si>
  <si>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</si>
  <si>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</si>
  <si>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</si>
  <si>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</si>
  <si>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</si>
  <si>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</si>
  <si>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</si>
  <si>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</si>
  <si>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</si>
  <si>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</si>
  <si>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</si>
  <si>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</si>
  <si>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</si>
  <si>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</si>
  <si>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</si>
  <si>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</si>
  <si>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</si>
  <si>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</si>
  <si>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</si>
  <si>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</si>
  <si>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</si>
  <si>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</si>
  <si>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</si>
  <si>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</si>
  <si>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</si>
  <si>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</si>
  <si>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</si>
  <si>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</si>
  <si>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</si>
  <si>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</si>
  <si>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</si>
  <si>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</si>
  <si>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</si>
  <si>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</si>
  <si>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</si>
  <si>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</si>
  <si>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</si>
  <si>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</si>
  <si>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</si>
  <si>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</si>
  <si>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</si>
  <si>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</si>
  <si>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</si>
  <si>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</si>
  <si>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</si>
  <si>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</si>
  <si>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</si>
  <si>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</si>
  <si>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</si>
  <si>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</si>
  <si>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</si>
  <si>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</si>
  <si>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</si>
  <si>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</si>
  <si>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</si>
  <si>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</si>
  <si>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</si>
  <si>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</si>
  <si>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</si>
  <si>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</si>
  <si>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</si>
  <si>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</si>
  <si>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</si>
  <si>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</si>
  <si>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</si>
  <si>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</si>
  <si>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</si>
  <si>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</si>
  <si>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</si>
  <si>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</si>
  <si>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</si>
  <si>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</si>
  <si>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</si>
  <si>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</si>
  <si>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</si>
  <si>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</si>
  <si>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</si>
  <si>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</si>
  <si>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</si>
  <si>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</si>
  <si>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</si>
  <si>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</si>
  <si>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</si>
  <si>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</si>
  <si>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</si>
  <si>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</si>
  <si>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</si>
  <si>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</si>
  <si>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</si>
  <si>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</si>
  <si>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</si>
  <si>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</si>
  <si>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</si>
  <si>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</si>
  <si>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</si>
  <si>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</si>
  <si>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</si>
  <si>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</si>
  <si>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</si>
  <si>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</si>
  <si>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</si>
  <si>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</si>
  <si>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</si>
  <si>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</si>
  <si>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</si>
  <si>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</si>
  <si>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</si>
  <si>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</si>
  <si>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</si>
  <si>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</si>
  <si>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</si>
  <si>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</si>
  <si>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</si>
  <si>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</si>
  <si>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</si>
  <si>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</si>
  <si>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</si>
  <si>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</si>
  <si>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</si>
  <si>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</si>
  <si>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</si>
  <si>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</si>
  <si>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</si>
  <si>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</si>
  <si>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</si>
  <si>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</si>
  <si>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</si>
  <si>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</si>
  <si>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</si>
  <si>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</si>
  <si>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</si>
  <si>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</si>
  <si>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</si>
  <si>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</si>
  <si>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</si>
  <si>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</si>
  <si>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</si>
  <si>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</si>
  <si>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</si>
  <si>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</si>
  <si>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</si>
  <si>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</si>
  <si>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</si>
  <si>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</si>
  <si>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</si>
  <si>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</si>
  <si>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</si>
  <si>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</si>
  <si>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</si>
  <si>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</si>
  <si>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</si>
  <si>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</si>
  <si>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</si>
  <si>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</si>
  <si>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</si>
  <si>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</si>
  <si>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</si>
  <si>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</si>
  <si>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</si>
  <si>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</si>
  <si>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</si>
  <si>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</si>
  <si>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</si>
  <si>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</si>
  <si>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</si>
  <si>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</si>
  <si>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</si>
  <si>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</si>
  <si>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</si>
  <si>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</si>
  <si>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</si>
  <si>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</si>
  <si>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</si>
  <si>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</si>
  <si>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</si>
  <si>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</si>
  <si>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</si>
  <si>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</si>
  <si>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</si>
  <si>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</si>
  <si>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</si>
  <si>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</si>
  <si>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</si>
  <si>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</si>
  <si>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</si>
  <si>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</si>
  <si>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</si>
  <si>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</si>
  <si>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</si>
  <si>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</si>
  <si>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</si>
  <si>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</si>
  <si>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</si>
  <si>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</si>
  <si>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</si>
  <si>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</si>
  <si>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</si>
  <si>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</si>
  <si>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</si>
  <si>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</si>
  <si>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</si>
  <si>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</si>
  <si>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</si>
  <si>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</si>
  <si>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</si>
  <si>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</si>
  <si>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</si>
  <si>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</si>
  <si>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</si>
  <si>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</si>
  <si>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</si>
  <si>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</si>
  <si>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</si>
  <si>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</si>
  <si>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</si>
  <si>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</si>
  <si>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</si>
  <si>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</si>
  <si>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</si>
  <si>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</si>
  <si>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</si>
  <si>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</si>
  <si>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</si>
  <si>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</si>
  <si>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</si>
  <si>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</si>
  <si>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</si>
  <si>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</si>
  <si>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</si>
  <si>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</si>
  <si>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</si>
  <si>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</si>
  <si>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</si>
  <si>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</si>
  <si>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</si>
  <si>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</si>
  <si>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</si>
  <si>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</si>
  <si>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</si>
  <si>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</si>
  <si>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</si>
  <si>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</si>
  <si>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</si>
  <si>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</si>
  <si>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</si>
  <si>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</si>
  <si>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</si>
  <si>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</si>
  <si>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</si>
  <si>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</si>
  <si>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</si>
  <si>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</si>
  <si>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</si>
  <si>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</si>
  <si>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</si>
  <si>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</si>
  <si>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</si>
  <si>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</si>
  <si>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</si>
  <si>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</si>
  <si>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</si>
  <si>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</si>
  <si>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</si>
  <si>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</si>
  <si>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</si>
  <si>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</si>
  <si>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</si>
  <si>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</si>
  <si>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</si>
  <si>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</si>
  <si>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</si>
  <si>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</si>
  <si>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</si>
  <si>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</si>
  <si>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</si>
  <si>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</si>
  <si>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</si>
  <si>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</si>
  <si>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</si>
  <si>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</si>
  <si>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</si>
  <si>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</si>
  <si>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</si>
  <si>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</si>
  <si>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</si>
  <si>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</si>
  <si>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</si>
  <si>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</si>
  <si>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</si>
  <si>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</si>
  <si>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</si>
  <si>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</si>
  <si>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</si>
  <si>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</si>
  <si>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</si>
  <si>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</si>
  <si>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</si>
  <si>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</si>
  <si>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</si>
  <si>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</si>
  <si>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</si>
  <si>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</si>
  <si>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</si>
  <si>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</si>
  <si>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</si>
  <si>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</si>
  <si>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</si>
  <si>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</si>
  <si>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</si>
  <si>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</si>
  <si>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</si>
  <si>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</si>
  <si>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</si>
  <si>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</si>
  <si>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</si>
  <si>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</si>
  <si>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</si>
  <si>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</si>
  <si>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</si>
  <si>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</si>
  <si>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</si>
  <si>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</si>
  <si>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</si>
  <si>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</si>
  <si>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</si>
  <si>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</si>
  <si>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</si>
  <si>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</si>
  <si>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</si>
  <si>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</si>
  <si>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</si>
  <si>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</si>
  <si>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</si>
  <si>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</si>
  <si>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</si>
  <si>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</si>
  <si>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</si>
  <si>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</si>
  <si>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</si>
  <si>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</si>
  <si>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</si>
  <si>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</si>
  <si>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</si>
  <si>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</si>
  <si>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</si>
  <si>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</si>
  <si>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</si>
  <si>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</si>
  <si>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</si>
  <si>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</si>
  <si>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</si>
  <si>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</si>
  <si>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</si>
  <si>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</si>
  <si>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</si>
  <si>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</si>
  <si>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</si>
  <si>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</si>
  <si>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</si>
  <si>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</si>
  <si>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</si>
  <si>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</si>
  <si>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</si>
  <si>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</si>
  <si>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</si>
  <si>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</si>
  <si>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</si>
  <si>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</si>
  <si>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</si>
  <si>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</si>
  <si>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</si>
  <si>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</si>
  <si>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</si>
  <si>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</si>
  <si>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</si>
  <si>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</si>
  <si>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</si>
  <si>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</si>
  <si>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</si>
  <si>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</si>
  <si>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</si>
  <si>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</si>
  <si>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</si>
  <si>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</si>
  <si>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</si>
  <si>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</si>
  <si>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</si>
  <si>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</si>
  <si>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</si>
  <si>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</si>
  <si>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</si>
  <si>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</si>
  <si>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</si>
  <si>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</si>
  <si>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</si>
  <si>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</si>
  <si>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</si>
  <si>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</si>
  <si>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</si>
  <si>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</si>
  <si>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</si>
  <si>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</si>
  <si>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</si>
  <si>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</si>
  <si>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</si>
  <si>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</si>
  <si>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</si>
  <si>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</si>
  <si>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</si>
  <si>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</si>
  <si>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</si>
  <si>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</si>
  <si>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</si>
  <si>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</si>
  <si>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</si>
  <si>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</si>
  <si>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</si>
  <si>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</si>
  <si>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</si>
  <si>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</si>
  <si>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</si>
  <si>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</si>
  <si>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</si>
  <si>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</si>
  <si>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</si>
  <si>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</si>
  <si>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</si>
  <si>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</si>
  <si>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</si>
  <si>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</si>
  <si>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</si>
  <si>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</si>
  <si>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</si>
  <si>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</si>
  <si>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</si>
  <si>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</si>
  <si>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</si>
  <si>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</si>
  <si>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</si>
  <si>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</si>
  <si>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</si>
  <si>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</si>
  <si>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</si>
  <si>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</si>
  <si>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</si>
  <si>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</si>
  <si>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</si>
  <si>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</si>
  <si>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</si>
  <si>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</si>
  <si>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</si>
  <si>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</si>
  <si>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</si>
  <si>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</si>
  <si>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</si>
  <si>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</si>
  <si>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</si>
  <si>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</si>
  <si>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</si>
  <si>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</si>
  <si>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</si>
  <si>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</si>
  <si>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</si>
  <si>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</si>
  <si>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</si>
  <si>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</si>
  <si>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</si>
  <si>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</si>
  <si>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</si>
  <si>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</si>
  <si>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</si>
  <si>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</si>
  <si>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</si>
  <si>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</si>
  <si>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</si>
  <si>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</si>
  <si>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</si>
  <si>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</si>
  <si>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</si>
  <si>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</si>
  <si>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</si>
  <si>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</si>
  <si>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</si>
  <si>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</si>
  <si>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</si>
  <si>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</si>
  <si>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</si>
  <si>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</si>
  <si>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</si>
  <si>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</si>
  <si>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</si>
  <si>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</si>
  <si>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</si>
  <si>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</si>
  <si>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</si>
  <si>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</si>
  <si>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</si>
  <si>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</si>
  <si>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</si>
  <si>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</si>
  <si>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</si>
  <si>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</si>
  <si>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</si>
  <si>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</si>
  <si>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</si>
  <si>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</si>
  <si>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</si>
  <si>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</si>
  <si>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</si>
  <si>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</si>
  <si>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</si>
  <si>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</si>
  <si>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</si>
  <si>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</si>
  <si>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</si>
  <si>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</si>
  <si>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</si>
  <si>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</si>
  <si>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</si>
  <si>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</si>
  <si>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</si>
  <si>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</si>
  <si>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</si>
  <si>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</si>
  <si>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</si>
  <si>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</si>
  <si>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</si>
  <si>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</si>
  <si>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</si>
  <si>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</si>
  <si>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</si>
  <si>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</si>
  <si>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</si>
  <si>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</si>
  <si>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</si>
  <si>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</si>
  <si>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</si>
  <si>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</si>
  <si>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</si>
  <si>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</si>
  <si>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</si>
  <si>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</si>
  <si>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</si>
  <si>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</si>
  <si>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</si>
  <si>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</si>
  <si>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</si>
  <si>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</si>
  <si>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</si>
  <si>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</si>
  <si>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</si>
  <si>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</si>
  <si>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</si>
  <si>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</si>
  <si>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</si>
  <si>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</si>
  <si>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</si>
  <si>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</si>
  <si>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</si>
  <si>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</si>
  <si>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</si>
  <si>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</si>
  <si>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</si>
  <si>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</si>
  <si>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</si>
  <si>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</si>
  <si>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</si>
  <si>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</si>
  <si>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</si>
  <si>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</si>
  <si>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</si>
  <si>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</si>
  <si>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</si>
  <si>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</si>
  <si>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</si>
  <si>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</si>
  <si>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</si>
  <si>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</si>
  <si>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</si>
  <si>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</si>
  <si>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</si>
  <si>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</si>
  <si>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</si>
  <si>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</si>
  <si>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</si>
  <si>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</si>
  <si>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</si>
  <si>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</si>
  <si>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</si>
  <si>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</si>
  <si>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</si>
  <si>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</si>
  <si>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</si>
  <si>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</si>
  <si>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</si>
  <si>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</si>
  <si>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</si>
  <si>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</si>
  <si>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</si>
  <si>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</si>
  <si>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</si>
  <si>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</si>
  <si>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</si>
  <si>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</si>
  <si>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</si>
  <si>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</si>
  <si>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</si>
  <si>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</si>
  <si>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</si>
  <si>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</si>
  <si>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</si>
  <si>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</si>
  <si>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</si>
  <si>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</si>
  <si>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</si>
  <si>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</si>
  <si>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</si>
  <si>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</si>
  <si>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</si>
  <si>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</si>
  <si>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</si>
  <si>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</si>
  <si>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</si>
  <si>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</si>
  <si>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</si>
  <si>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</si>
  <si>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</si>
  <si>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</si>
  <si>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</si>
  <si>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</si>
  <si>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</si>
  <si>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</si>
  <si>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</si>
  <si>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</si>
  <si>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</si>
  <si>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</si>
  <si>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</si>
  <si>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</si>
  <si>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</si>
  <si>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</si>
  <si>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</si>
  <si>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</si>
  <si>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</si>
  <si>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</si>
  <si>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</si>
  <si>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</si>
  <si>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</si>
  <si>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</si>
  <si>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</si>
  <si>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</si>
  <si>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</si>
  <si>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</si>
  <si>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</si>
  <si>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</si>
  <si>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</si>
  <si>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</si>
  <si>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</si>
  <si>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</si>
  <si>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</si>
  <si>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</si>
  <si>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</si>
  <si>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</si>
  <si>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</si>
  <si>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</si>
  <si>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</si>
  <si>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</si>
  <si>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</si>
  <si>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</si>
  <si>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</si>
  <si>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</si>
  <si>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</si>
  <si>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</si>
  <si>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</si>
  <si>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</si>
  <si>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</si>
  <si>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</si>
  <si>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</si>
  <si>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</si>
  <si>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</si>
  <si>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</si>
  <si>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</si>
  <si>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</si>
  <si>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</si>
  <si>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</si>
  <si>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</si>
  <si>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</si>
  <si>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</si>
  <si>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</si>
  <si>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</si>
  <si>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</si>
  <si>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</si>
  <si>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</si>
  <si>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</si>
  <si>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</si>
  <si>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</si>
  <si>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</si>
  <si>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</si>
  <si>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</si>
  <si>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</si>
  <si>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</si>
  <si>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</si>
  <si>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</si>
  <si>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</si>
  <si>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</si>
  <si>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</si>
  <si>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</si>
  <si>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</si>
  <si>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</si>
  <si>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</si>
  <si>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</si>
  <si>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</si>
  <si>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</si>
  <si>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</si>
  <si>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</si>
  <si>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</si>
  <si>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</si>
  <si>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</si>
  <si>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</si>
  <si>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</si>
  <si>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</si>
  <si>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</si>
  <si>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</si>
  <si>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</si>
  <si>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</si>
  <si>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</si>
  <si>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</si>
  <si>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</si>
  <si>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</si>
  <si>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</si>
  <si>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</si>
  <si>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</si>
  <si>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</si>
  <si>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</si>
  <si>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</si>
  <si>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</si>
  <si>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</si>
  <si>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</si>
  <si>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</si>
  <si>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</si>
  <si>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</si>
  <si>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</si>
  <si>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</si>
  <si>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</si>
  <si>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</si>
  <si>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</si>
  <si>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</si>
  <si>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</si>
  <si>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</si>
  <si>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</si>
  <si>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</si>
  <si>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</si>
  <si>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</si>
  <si>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</si>
  <si>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</si>
  <si>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</si>
  <si>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</si>
  <si>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</si>
  <si>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</si>
  <si>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</si>
  <si>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</si>
  <si>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</si>
  <si>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</si>
  <si>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</si>
  <si>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</si>
  <si>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</si>
  <si>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</si>
  <si>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</si>
  <si>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</si>
  <si>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</si>
  <si>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</si>
  <si>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</si>
  <si>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</si>
  <si>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</si>
  <si>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</si>
  <si>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</si>
  <si>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</si>
  <si>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</si>
  <si>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</si>
  <si>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</si>
  <si>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</si>
  <si>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</si>
  <si>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</si>
  <si>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</si>
  <si>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</si>
  <si>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</si>
  <si>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</si>
  <si>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</si>
  <si>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</si>
  <si>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</si>
  <si>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</si>
  <si>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</si>
  <si>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</si>
  <si>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</si>
  <si>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</si>
  <si>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</si>
  <si>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</si>
  <si>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</si>
  <si>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</si>
  <si>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</si>
  <si>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</si>
  <si>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</si>
  <si>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</si>
  <si>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</si>
  <si>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</si>
  <si>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</si>
  <si>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</si>
  <si>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</si>
  <si>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</si>
  <si>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</si>
  <si>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</si>
  <si>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</si>
  <si>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</si>
  <si>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</si>
  <si>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</si>
  <si>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</si>
  <si>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</si>
  <si>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</si>
  <si>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</si>
  <si>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</si>
  <si>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</si>
  <si>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</si>
  <si>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</si>
  <si>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</si>
  <si>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</si>
  <si>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</si>
  <si>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</si>
  <si>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</si>
  <si>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</si>
  <si>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</si>
  <si>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</si>
  <si>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</si>
  <si>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</si>
  <si>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</si>
  <si>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</si>
  <si>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</si>
  <si>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</si>
  <si>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</si>
  <si>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</si>
  <si>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</si>
  <si>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</si>
  <si>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</si>
  <si>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</si>
  <si>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</si>
  <si>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</si>
  <si>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</si>
  <si>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</si>
  <si>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</si>
  <si>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</si>
  <si>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</si>
  <si>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</si>
  <si>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</si>
  <si>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</si>
  <si>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</si>
  <si>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</si>
  <si>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</si>
  <si>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</si>
  <si>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</si>
  <si>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</si>
  <si>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</si>
  <si>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</si>
  <si>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</si>
  <si>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</si>
  <si>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</si>
  <si>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</si>
  <si>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</si>
  <si>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</si>
  <si>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</si>
  <si>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</si>
  <si>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</si>
  <si>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</si>
  <si>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</si>
  <si>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</si>
  <si>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</si>
  <si>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</si>
  <si>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</si>
  <si>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</si>
  <si>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</si>
  <si>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</si>
  <si>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</si>
  <si>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</si>
  <si>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</si>
  <si>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</si>
  <si>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</si>
  <si>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</si>
  <si>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</si>
  <si>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</si>
  <si>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</si>
  <si>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</si>
  <si>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</si>
  <si>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</si>
  <si>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</si>
  <si>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</si>
  <si>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</si>
  <si>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</si>
  <si>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</si>
  <si>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</si>
  <si>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</si>
  <si>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</si>
  <si>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</si>
  <si>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</si>
  <si>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</si>
  <si>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</si>
  <si>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</si>
  <si>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</si>
  <si>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</si>
  <si>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</si>
  <si>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</si>
  <si>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</si>
  <si>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</si>
  <si>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</si>
  <si>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</si>
  <si>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</si>
  <si>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</si>
  <si>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</si>
  <si>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</si>
  <si>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</si>
  <si>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</si>
  <si>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</si>
  <si>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</si>
  <si>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</si>
  <si>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</si>
  <si>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</si>
  <si>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</si>
  <si>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</si>
  <si>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</si>
  <si>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</si>
  <si>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</si>
  <si>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</si>
  <si>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</si>
  <si>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</si>
  <si>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</si>
  <si>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</si>
  <si>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</si>
  <si>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</si>
  <si>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</si>
  <si>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</si>
  <si>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</si>
  <si>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</si>
  <si>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</si>
  <si>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</si>
  <si>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</si>
  <si>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</si>
  <si>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</si>
  <si>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</si>
  <si>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</si>
  <si>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</si>
  <si>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</si>
  <si>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</si>
  <si>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</si>
  <si>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</si>
  <si>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</si>
  <si>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</si>
  <si>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</si>
  <si>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</si>
  <si>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</si>
  <si>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</si>
  <si>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</si>
  <si>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</si>
  <si>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</si>
  <si>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</si>
  <si>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</si>
  <si>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</si>
  <si>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</si>
  <si>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</si>
  <si>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</si>
  <si>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</si>
  <si>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</si>
  <si>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</si>
  <si>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</si>
  <si>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</si>
  <si>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</si>
  <si>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</si>
  <si>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</si>
  <si>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</si>
  <si>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</si>
  <si>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</si>
  <si>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</si>
  <si>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</si>
  <si>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</si>
  <si>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</si>
  <si>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</si>
  <si>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</si>
  <si>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</si>
  <si>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</si>
  <si>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</si>
  <si>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</si>
  <si>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</si>
  <si>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</si>
  <si>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</si>
  <si>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</si>
  <si>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</si>
  <si>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</si>
  <si>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</si>
  <si>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</si>
  <si>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</si>
  <si>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</si>
  <si>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</si>
  <si>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</si>
  <si>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</si>
  <si>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</si>
  <si>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</si>
  <si>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</si>
  <si>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</si>
  <si>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</si>
  <si>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</si>
  <si>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</si>
  <si>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</si>
  <si>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</si>
  <si>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</si>
  <si>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</si>
  <si>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</si>
  <si>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</si>
  <si>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</si>
  <si>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</si>
  <si>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</si>
  <si>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</si>
  <si>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</si>
  <si>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</si>
  <si>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</si>
  <si>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</si>
  <si>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</si>
  <si>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</si>
  <si>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</si>
  <si>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</si>
  <si>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</si>
  <si>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</si>
  <si>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</si>
  <si>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</si>
  <si>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</si>
  <si>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</si>
  <si>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</si>
  <si>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</si>
  <si>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</si>
  <si>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</si>
  <si>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</si>
  <si>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</si>
  <si>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</si>
  <si>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</si>
  <si>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</si>
  <si>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</si>
  <si>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</si>
  <si>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</si>
  <si>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</si>
  <si>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</si>
  <si>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</si>
  <si>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</si>
  <si>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</si>
  <si>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</si>
  <si>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</si>
  <si>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</si>
  <si>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</si>
  <si>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</si>
  <si>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</si>
  <si>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</si>
  <si>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</si>
  <si>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</si>
  <si>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</si>
  <si>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</si>
  <si>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</si>
  <si>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</si>
  <si>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</si>
  <si>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</si>
  <si>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</si>
  <si>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</si>
  <si>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</si>
  <si>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</si>
  <si>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</si>
  <si>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</si>
  <si>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</si>
  <si>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</si>
  <si>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</si>
  <si>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</si>
  <si>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</si>
  <si>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</si>
  <si>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</si>
  <si>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</si>
  <si>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</si>
  <si>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</si>
  <si>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</si>
  <si>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</si>
  <si>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</si>
  <si>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</si>
  <si>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</si>
  <si>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</si>
  <si>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</si>
  <si>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</si>
  <si>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</si>
  <si>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</si>
  <si>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</si>
  <si>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</si>
  <si>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</si>
  <si>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</si>
  <si>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</si>
  <si>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</si>
  <si>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</si>
  <si>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</si>
  <si>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</si>
  <si>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</si>
  <si>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</si>
  <si>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</si>
  <si>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</si>
  <si>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</si>
  <si>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</si>
  <si>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</si>
  <si>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</si>
  <si>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</si>
  <si>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</si>
  <si>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</si>
  <si>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</si>
  <si>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</si>
  <si>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</si>
  <si>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</si>
  <si>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</si>
  <si>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</si>
  <si>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</si>
  <si>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</si>
  <si>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</si>
  <si>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</si>
  <si>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</si>
  <si>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</si>
  <si>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</si>
  <si>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</si>
  <si>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</si>
  <si>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</si>
  <si>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</si>
  <si>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</si>
  <si>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</si>
  <si>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</si>
  <si>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</si>
  <si>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</si>
  <si>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</si>
  <si>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</si>
  <si>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</si>
  <si>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</si>
  <si>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</si>
  <si>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</si>
  <si>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</si>
  <si>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</si>
  <si>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</si>
  <si>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</si>
  <si>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</si>
  <si>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</si>
  <si>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</si>
  <si>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</si>
  <si>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</si>
  <si>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</si>
  <si>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</si>
  <si>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</si>
  <si>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</si>
  <si>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</si>
  <si>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</si>
  <si>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</si>
  <si>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</si>
  <si>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</si>
  <si>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</si>
  <si>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</si>
  <si>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</si>
  <si>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</si>
  <si>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</si>
  <si>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</si>
  <si>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</si>
  <si>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</si>
  <si>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</si>
  <si>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</si>
  <si>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</si>
  <si>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</si>
  <si>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</si>
  <si>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</si>
  <si>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</si>
  <si>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</si>
  <si>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</si>
  <si>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</si>
  <si>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</si>
  <si>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</si>
  <si>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</si>
  <si>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</si>
  <si>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</si>
  <si>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</si>
  <si>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</si>
  <si>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</si>
  <si>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</si>
  <si>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</si>
  <si>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</si>
  <si>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</si>
  <si>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</si>
  <si>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</si>
  <si>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</si>
  <si>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</si>
  <si>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</si>
  <si>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</si>
  <si>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</si>
  <si>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</si>
  <si>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</si>
  <si>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</si>
  <si>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</si>
  <si>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</si>
  <si>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</si>
  <si>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</si>
  <si>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</si>
  <si>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</si>
  <si>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</si>
  <si>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</si>
  <si>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</si>
  <si>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</si>
  <si>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</si>
  <si>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</si>
  <si>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</si>
  <si>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</si>
  <si>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</si>
  <si>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</si>
  <si>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</si>
  <si>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</si>
  <si>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</si>
  <si>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</si>
  <si>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</si>
  <si>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</si>
  <si>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</si>
  <si>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</si>
  <si>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</si>
  <si>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</si>
  <si>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</si>
  <si>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</si>
  <si>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</si>
  <si>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</si>
  <si>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</si>
  <si>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</si>
  <si>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</si>
  <si>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</si>
  <si>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</si>
  <si>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</si>
  <si>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</si>
  <si>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</si>
  <si>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</si>
  <si>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</si>
  <si>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</si>
  <si>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</si>
  <si>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</si>
  <si>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</si>
  <si>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</si>
  <si>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</si>
  <si>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</si>
  <si>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</si>
  <si>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</si>
  <si>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</si>
  <si>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</si>
  <si>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</si>
  <si>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</si>
  <si>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</si>
  <si>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</si>
  <si>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</si>
  <si>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</si>
  <si>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</si>
  <si>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</si>
  <si>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</si>
  <si>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</si>
  <si>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</si>
  <si>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</si>
  <si>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</si>
  <si>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</si>
  <si>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</si>
  <si>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</si>
  <si>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</si>
  <si>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</si>
  <si>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</si>
  <si>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</si>
  <si>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</si>
  <si>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</si>
  <si>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</si>
  <si>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</si>
  <si>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</si>
  <si>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</si>
  <si>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</si>
  <si>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</si>
  <si>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</si>
  <si>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</si>
  <si>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</si>
  <si>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</si>
  <si>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</si>
  <si>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</si>
  <si>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</si>
  <si>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</si>
  <si>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</si>
  <si>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</si>
  <si>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</si>
  <si>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</si>
  <si>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</si>
  <si>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</si>
  <si>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</si>
  <si>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</si>
  <si>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</si>
  <si>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</si>
  <si>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</si>
  <si>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</si>
  <si>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</si>
  <si>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</si>
  <si>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</si>
  <si>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</si>
  <si>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</si>
  <si>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</si>
  <si>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</si>
  <si>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</si>
  <si>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</si>
  <si>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</si>
  <si>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</si>
  <si>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</si>
  <si>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</si>
  <si>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</si>
  <si>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</si>
  <si>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</si>
  <si>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</si>
  <si>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</si>
  <si>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</si>
  <si>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</si>
  <si>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</si>
  <si>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</si>
  <si>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</si>
  <si>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</si>
  <si>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</si>
  <si>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</si>
  <si>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</si>
  <si>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</si>
  <si>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</si>
  <si>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</si>
  <si>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</si>
  <si>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</si>
  <si>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</si>
  <si>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</si>
  <si>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</si>
  <si>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</si>
  <si>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</si>
  <si>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</si>
  <si>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</si>
  <si>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</si>
  <si>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</si>
  <si>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</si>
  <si>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</si>
  <si>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</si>
  <si>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</si>
  <si>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</si>
  <si>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</si>
  <si>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</si>
  <si>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</si>
  <si>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</si>
  <si>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</si>
  <si>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</si>
  <si>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</si>
  <si>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</si>
  <si>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</si>
  <si>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</si>
  <si>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</si>
  <si>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</si>
  <si>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</si>
  <si>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</si>
  <si>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</si>
  <si>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</si>
  <si>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</si>
  <si>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</si>
  <si>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</si>
  <si>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</si>
  <si>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</si>
  <si>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</si>
  <si>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</si>
  <si>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</si>
  <si>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</si>
  <si>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</si>
  <si>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</si>
  <si>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</si>
  <si>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</si>
  <si>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</si>
  <si>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</si>
  <si>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</si>
  <si>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</si>
  <si>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</si>
  <si>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</si>
  <si>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</si>
  <si>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</si>
  <si>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</si>
  <si>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</si>
  <si>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</si>
  <si>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</si>
  <si>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</si>
  <si>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</si>
  <si>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</si>
  <si>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</si>
  <si>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</si>
  <si>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</si>
  <si>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</si>
  <si>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</si>
  <si>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</si>
  <si>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</si>
  <si>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</si>
  <si>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</si>
  <si>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</si>
  <si>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</si>
  <si>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</si>
  <si>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</si>
  <si>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</si>
  <si>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</si>
  <si>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</si>
  <si>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</si>
  <si>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</si>
  <si>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</si>
  <si>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</si>
  <si>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</si>
  <si>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</si>
  <si>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</si>
  <si>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</si>
  <si>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</si>
  <si>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</si>
  <si>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</si>
  <si>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</si>
  <si>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</si>
  <si>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</si>
  <si>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</si>
  <si>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</si>
  <si>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</si>
  <si>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</si>
  <si>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</si>
  <si>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</si>
  <si>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</si>
  <si>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</si>
  <si>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</si>
  <si>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</si>
  <si>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</si>
  <si>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</si>
  <si>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</si>
  <si>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</si>
  <si>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</si>
  <si>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</si>
  <si>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</si>
  <si>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</si>
  <si>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</si>
  <si>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</si>
  <si>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</si>
  <si>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</si>
  <si>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</si>
  <si>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</si>
  <si>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</si>
  <si>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</si>
  <si>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</si>
  <si>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</si>
  <si>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</si>
  <si>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</si>
  <si>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</si>
  <si>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</si>
  <si>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</si>
  <si>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</si>
  <si>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</si>
  <si>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</si>
  <si>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</si>
  <si>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</si>
  <si>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</si>
  <si>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</si>
  <si>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</si>
  <si>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</si>
  <si>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</si>
  <si>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</si>
  <si>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</si>
  <si>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</si>
  <si>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</si>
  <si>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</si>
  <si>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</si>
  <si>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</si>
  <si>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</si>
  <si>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</si>
  <si>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</si>
  <si>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</si>
  <si>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</si>
  <si>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</si>
  <si>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</si>
  <si>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</si>
  <si>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</si>
  <si>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</si>
  <si>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</si>
  <si>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</si>
  <si>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</si>
  <si>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</si>
  <si>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</si>
  <si>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</si>
  <si>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</si>
  <si>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</si>
  <si>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</si>
  <si>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</si>
  <si>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</si>
  <si>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</si>
  <si>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</si>
  <si>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</si>
  <si>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</si>
  <si>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</si>
  <si>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</si>
  <si>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</si>
  <si>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</si>
  <si>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</si>
  <si>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</si>
  <si>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</si>
  <si>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</si>
  <si>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</si>
  <si>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</si>
  <si>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</si>
  <si>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</si>
  <si>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</si>
  <si>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</si>
  <si>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</si>
  <si>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</si>
  <si>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</si>
  <si>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</si>
  <si>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</si>
  <si>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</si>
  <si>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</si>
  <si>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</si>
  <si>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</si>
  <si>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</si>
  <si>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</si>
  <si>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</si>
  <si>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</si>
  <si>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</si>
  <si>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</si>
  <si>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</si>
  <si>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</si>
  <si>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</si>
  <si>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</si>
  <si>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</si>
  <si>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</si>
  <si>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</si>
  <si>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</si>
  <si>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</si>
  <si>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</si>
  <si>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</si>
  <si>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</si>
  <si>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</si>
  <si>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</si>
  <si>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</si>
  <si>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</si>
  <si>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</si>
  <si>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</si>
  <si>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</si>
  <si>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</si>
  <si>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</si>
  <si>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</si>
  <si>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</si>
  <si>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</si>
  <si>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</si>
  <si>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</si>
  <si>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</si>
  <si>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</si>
  <si>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</si>
  <si>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</si>
  <si>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</si>
  <si>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</si>
  <si>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</si>
  <si>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</si>
  <si>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</si>
  <si>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</si>
  <si>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</si>
  <si>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</si>
  <si>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</si>
  <si>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</si>
  <si>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</si>
  <si>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</si>
  <si>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</si>
  <si>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</si>
  <si>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</si>
  <si>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</si>
  <si>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</si>
  <si>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</si>
  <si>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</si>
  <si>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</si>
  <si>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</si>
  <si>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</si>
  <si>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</si>
  <si>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</si>
  <si>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</si>
  <si>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</si>
  <si>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</si>
  <si>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</si>
  <si>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</si>
  <si>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</si>
  <si>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</si>
  <si>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</si>
  <si>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</si>
  <si>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</si>
  <si>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</si>
  <si>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</si>
  <si>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</si>
  <si>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</si>
  <si>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</si>
  <si>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</si>
  <si>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</si>
  <si>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</si>
  <si>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</si>
  <si>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</si>
  <si>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</si>
  <si>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</si>
  <si>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</si>
  <si>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</si>
  <si>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</si>
  <si>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</si>
  <si>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</si>
  <si>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</si>
  <si>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</si>
  <si>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</si>
  <si>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</si>
  <si>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</si>
  <si>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</si>
  <si>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</si>
  <si>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</si>
  <si>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</si>
  <si>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</si>
  <si>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</si>
  <si>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</si>
  <si>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</si>
  <si>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</si>
  <si>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</si>
  <si>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</si>
  <si>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</si>
  <si>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</si>
  <si>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</si>
  <si>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</si>
  <si>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</si>
  <si>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</si>
  <si>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</si>
  <si>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</si>
  <si>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</si>
  <si>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</si>
  <si>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</si>
  <si>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</si>
  <si>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</si>
  <si>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</si>
  <si>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</si>
  <si>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</si>
  <si>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</si>
  <si>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</si>
  <si>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</si>
  <si>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</si>
  <si>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</si>
  <si>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</si>
  <si>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</si>
  <si>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</si>
  <si>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</si>
  <si>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</si>
  <si>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</si>
  <si>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</si>
  <si>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</si>
  <si>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</si>
  <si>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</si>
  <si>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</si>
  <si>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</si>
  <si>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</si>
  <si>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</si>
  <si>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</si>
  <si>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</si>
  <si>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</si>
  <si>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</si>
  <si>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</si>
  <si>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</si>
  <si>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</si>
  <si>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</si>
  <si>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</si>
  <si>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</si>
  <si>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</si>
  <si>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</si>
  <si>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</si>
  <si>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</si>
  <si>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</si>
  <si>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</si>
  <si>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</si>
  <si>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</si>
  <si>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</si>
  <si>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</si>
  <si>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</si>
  <si>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</si>
  <si>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</si>
  <si>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</si>
  <si>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</si>
  <si>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</si>
  <si>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</si>
  <si>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</si>
  <si>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</si>
  <si>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</si>
  <si>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</si>
  <si>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</si>
  <si>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</si>
  <si>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</si>
  <si>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</si>
  <si>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</si>
  <si>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</si>
  <si>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</si>
  <si>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</si>
  <si>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</si>
  <si>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</si>
  <si>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</si>
  <si>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</si>
  <si>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</si>
  <si>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</si>
  <si>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</si>
  <si>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</si>
  <si>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</si>
  <si>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</si>
  <si>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</si>
  <si>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</si>
  <si>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</si>
  <si>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</si>
  <si>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</si>
  <si>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</si>
  <si>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</si>
  <si>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</si>
  <si>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</si>
  <si>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</si>
  <si>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</si>
  <si>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</si>
  <si>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</si>
  <si>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</si>
  <si>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</si>
  <si>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</si>
  <si>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</si>
  <si>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</si>
  <si>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</si>
  <si>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</si>
  <si>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</si>
  <si>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</si>
  <si>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</si>
  <si>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</si>
  <si>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</si>
  <si>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</si>
  <si>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</si>
  <si>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</si>
  <si>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</si>
  <si>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</si>
  <si>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</si>
  <si>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</si>
  <si>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</si>
  <si>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</si>
  <si>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</si>
  <si>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</si>
  <si>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</si>
  <si>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</si>
  <si>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</si>
  <si>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</si>
  <si>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</si>
  <si>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</si>
  <si>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</si>
  <si>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</si>
  <si>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</si>
  <si>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</si>
  <si>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</si>
  <si>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</si>
  <si>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</si>
  <si>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</si>
  <si>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</si>
  <si>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</si>
  <si>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</si>
  <si>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</si>
  <si>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</si>
  <si>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</si>
  <si>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</si>
  <si>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</si>
  <si>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</si>
  <si>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</si>
  <si>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</si>
  <si>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</si>
  <si>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</si>
  <si>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</si>
  <si>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</si>
  <si>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</si>
  <si>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</si>
  <si>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</si>
  <si>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</si>
  <si>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</si>
  <si>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</si>
  <si>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</si>
  <si>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</si>
  <si>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</si>
  <si>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</si>
  <si>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</si>
  <si>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</si>
  <si>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</si>
  <si>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</si>
  <si>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</si>
  <si>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</si>
  <si>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</si>
  <si>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</si>
  <si>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</si>
  <si>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</si>
  <si>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</si>
  <si>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</si>
  <si>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</si>
  <si>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</si>
  <si>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</si>
  <si>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</si>
  <si>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</si>
  <si>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</si>
  <si>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</si>
  <si>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</si>
  <si>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</si>
  <si>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</si>
  <si>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</si>
  <si>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</si>
  <si>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</si>
  <si>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</si>
  <si>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</si>
  <si>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</si>
  <si>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</si>
  <si>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</si>
  <si>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</si>
  <si>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</si>
  <si>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</si>
  <si>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</si>
  <si>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</si>
  <si>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</si>
  <si>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</si>
  <si>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</si>
  <si>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</si>
  <si>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</si>
  <si>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</si>
  <si>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</si>
  <si>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</si>
  <si>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</si>
  <si>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</si>
  <si>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</si>
  <si>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</si>
  <si>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</si>
  <si>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</si>
  <si>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</si>
  <si>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</si>
  <si>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</si>
  <si>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</si>
  <si>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</si>
  <si>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</si>
  <si>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</si>
  <si>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</si>
  <si>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</si>
  <si>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</si>
  <si>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</si>
  <si>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</si>
  <si>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</si>
  <si>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</si>
  <si>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</si>
  <si>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</si>
  <si>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</si>
  <si>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</si>
  <si>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</si>
  <si>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</si>
  <si>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</si>
  <si>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</si>
  <si>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</si>
  <si>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</si>
  <si>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</si>
  <si>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</si>
  <si>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</si>
  <si>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</si>
  <si>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</si>
  <si>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</si>
  <si>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</si>
  <si>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</si>
  <si>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</si>
  <si>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</si>
  <si>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</si>
  <si>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</si>
  <si>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</si>
  <si>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</si>
  <si>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</si>
  <si>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</si>
  <si>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</si>
  <si>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</si>
  <si>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</si>
  <si>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</si>
  <si>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</si>
  <si>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</si>
  <si>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</si>
  <si>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</si>
  <si>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</si>
  <si>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</si>
  <si>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</si>
  <si>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</si>
  <si>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</si>
  <si>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</si>
  <si>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</si>
  <si>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</si>
  <si>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</si>
  <si>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</si>
  <si>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</si>
  <si>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</si>
  <si>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</si>
  <si>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</si>
  <si>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</si>
  <si>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</si>
  <si>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</si>
  <si>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</si>
  <si>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</si>
  <si>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</si>
  <si>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</si>
  <si>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</si>
  <si>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</si>
  <si>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</si>
  <si>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</si>
  <si>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</si>
  <si>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</si>
  <si>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</si>
  <si>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</si>
  <si>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</si>
  <si>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</si>
  <si>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</si>
  <si>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</si>
  <si>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</si>
  <si>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</si>
  <si>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</si>
  <si>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</si>
  <si>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</si>
  <si>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</si>
  <si>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</si>
  <si>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</si>
  <si>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</si>
  <si>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</si>
  <si>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</si>
  <si>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</si>
  <si>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</si>
  <si>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</si>
  <si>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</si>
  <si>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</si>
  <si>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</si>
  <si>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</si>
  <si>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</si>
  <si>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</si>
  <si>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</si>
  <si>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</si>
  <si>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</si>
  <si>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</si>
  <si>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</si>
  <si>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</si>
  <si>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</si>
  <si>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</si>
  <si>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</si>
  <si>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</si>
  <si>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</si>
  <si>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</si>
  <si>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</si>
  <si>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</si>
  <si>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</si>
  <si>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</si>
  <si>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</si>
  <si>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</si>
  <si>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</si>
  <si>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</si>
  <si>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</si>
  <si>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</si>
  <si>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</si>
  <si>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</si>
  <si>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</si>
  <si>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</si>
  <si>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</si>
  <si>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</si>
  <si>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</si>
  <si>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</si>
  <si>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</si>
  <si>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</si>
  <si>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</si>
  <si>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</si>
  <si>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</si>
  <si>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</si>
  <si>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</si>
  <si>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</si>
  <si>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</si>
  <si>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</si>
  <si>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</si>
  <si>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</si>
  <si>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</si>
  <si>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</si>
  <si>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</si>
  <si>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</si>
  <si>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</si>
  <si>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</si>
  <si>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</si>
  <si>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</si>
  <si>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</si>
  <si>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</si>
  <si>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</si>
  <si>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</si>
  <si>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</si>
  <si>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</si>
  <si>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</si>
  <si>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</si>
  <si>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</si>
  <si>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</si>
  <si>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</si>
  <si>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</si>
  <si>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</si>
  <si>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</si>
  <si>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</si>
  <si>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</si>
  <si>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</si>
  <si>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</si>
  <si>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</si>
  <si>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</si>
  <si>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</si>
  <si>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</si>
  <si>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</si>
  <si>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</si>
  <si>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</si>
  <si>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</si>
  <si>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</si>
  <si>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</si>
  <si>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</si>
  <si>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</si>
  <si>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</si>
  <si>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</si>
  <si>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</si>
  <si>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</si>
  <si>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</si>
  <si>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</si>
  <si>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</si>
  <si>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</si>
  <si>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</si>
  <si>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</si>
  <si>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</si>
  <si>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</si>
  <si>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</si>
  <si>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</si>
  <si>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</si>
  <si>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</si>
  <si>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</si>
  <si>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</si>
  <si>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</si>
  <si>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</si>
  <si>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</si>
  <si>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</si>
  <si>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</si>
  <si>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</si>
  <si>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</si>
  <si>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</si>
  <si>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</si>
  <si>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</si>
  <si>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</si>
  <si>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</si>
  <si>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</si>
  <si>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</si>
  <si>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</si>
  <si>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</si>
  <si>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</si>
  <si>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</si>
  <si>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</si>
  <si>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</si>
  <si>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</si>
  <si>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</si>
  <si>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</si>
  <si>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</si>
  <si>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</si>
  <si>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</si>
  <si>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</si>
  <si>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</si>
  <si>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</si>
  <si>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</si>
  <si>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</si>
  <si>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</si>
  <si>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</si>
  <si>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</si>
  <si>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</si>
  <si>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</si>
  <si>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</si>
  <si>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</si>
  <si>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</si>
  <si>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</si>
  <si>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</si>
  <si>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</si>
  <si>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</si>
  <si>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</si>
  <si>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</si>
  <si>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</si>
  <si>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</si>
  <si>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</si>
  <si>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</si>
  <si>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</si>
  <si>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</si>
  <si>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</si>
  <si>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</si>
  <si>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</si>
  <si>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</si>
  <si>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</si>
  <si>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</si>
  <si>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</si>
  <si>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</si>
  <si>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</si>
  <si>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</si>
  <si>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</si>
  <si>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</si>
  <si>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</si>
  <si>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</si>
  <si>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</si>
  <si>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</si>
  <si>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</si>
  <si>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</si>
  <si>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</si>
  <si>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</si>
  <si>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</si>
  <si>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</si>
  <si>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</si>
  <si>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</si>
  <si>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</si>
  <si>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</si>
  <si>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</si>
  <si>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</si>
  <si>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</si>
  <si>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</si>
  <si>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</si>
  <si>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</si>
  <si>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</si>
  <si>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</si>
  <si>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</si>
  <si>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</si>
  <si>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</si>
  <si>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</si>
  <si>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</si>
  <si>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</si>
  <si>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</si>
  <si>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</si>
  <si>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</si>
  <si>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</si>
  <si>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</si>
  <si>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</si>
  <si>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</si>
  <si>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</si>
  <si>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</si>
  <si>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</si>
  <si>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</si>
  <si>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</si>
  <si>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</si>
  <si>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</si>
  <si>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</si>
  <si>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</si>
  <si>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</si>
  <si>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</si>
  <si>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</si>
  <si>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</si>
  <si>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</si>
  <si>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</si>
  <si>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</si>
  <si>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</si>
  <si>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</si>
  <si>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</si>
  <si>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</si>
  <si>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</si>
  <si>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</si>
  <si>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</si>
  <si>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</si>
  <si>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</si>
  <si>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</si>
  <si>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</si>
  <si>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</si>
  <si>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</si>
  <si>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</si>
  <si>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</si>
  <si>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</si>
  <si>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</si>
  <si>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</si>
  <si>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</si>
  <si>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</si>
  <si>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</si>
  <si>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</si>
  <si>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</si>
  <si>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</si>
  <si>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</si>
  <si>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</si>
  <si>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</si>
  <si>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</si>
  <si>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</si>
  <si>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</si>
  <si>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</si>
  <si>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</si>
  <si>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</si>
  <si>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</si>
  <si>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</si>
  <si>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</si>
  <si>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</si>
  <si>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</si>
  <si>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</si>
  <si>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</si>
  <si>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</si>
  <si>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</si>
  <si>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</si>
  <si>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</si>
  <si>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</si>
  <si>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</si>
  <si>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</si>
  <si>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</si>
  <si>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</si>
  <si>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</si>
  <si>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</si>
  <si>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</si>
  <si>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</si>
  <si>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</si>
  <si>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</si>
  <si>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</si>
  <si>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</si>
  <si>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</si>
  <si>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</si>
  <si>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</si>
  <si>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</si>
  <si>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</si>
  <si>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</si>
  <si>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</si>
  <si>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</si>
  <si>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</si>
  <si>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</si>
  <si>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</si>
  <si>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</si>
  <si>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</si>
  <si>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</si>
  <si>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</si>
  <si>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</si>
  <si>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</si>
  <si>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</si>
  <si>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</si>
  <si>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</si>
  <si>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</si>
  <si>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</si>
  <si>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</si>
  <si>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</si>
  <si>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</si>
  <si>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</si>
  <si>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</si>
  <si>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</si>
  <si>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</si>
  <si>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</si>
  <si>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</si>
  <si>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</si>
  <si>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</si>
  <si>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</si>
  <si>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</si>
  <si>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</si>
  <si>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</si>
  <si>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</si>
  <si>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</si>
  <si>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</si>
  <si>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</si>
  <si>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</si>
  <si>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</si>
  <si>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</si>
  <si>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</si>
  <si>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</si>
  <si>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</si>
  <si>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</si>
  <si>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</si>
  <si>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</si>
  <si>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</si>
  <si>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</si>
  <si>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</si>
  <si>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</si>
  <si>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</si>
  <si>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</si>
  <si>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</si>
  <si>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</si>
  <si>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</si>
  <si>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</si>
  <si>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</si>
  <si>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</si>
  <si>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</si>
  <si>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</si>
  <si>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</si>
  <si>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</si>
  <si>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</si>
  <si>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</si>
  <si>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</si>
  <si>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</si>
  <si>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</si>
  <si>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</si>
  <si>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</si>
  <si>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</si>
  <si>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</si>
  <si>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</si>
  <si>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</si>
  <si>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</si>
  <si>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</si>
  <si>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</si>
  <si>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</si>
  <si>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</si>
  <si>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</si>
  <si>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</si>
  <si>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</si>
  <si>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</si>
  <si>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</si>
  <si>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</si>
  <si>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</si>
  <si>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</si>
  <si>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</si>
  <si>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</si>
  <si>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</si>
  <si>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</si>
  <si>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</si>
  <si>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</si>
  <si>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</si>
  <si>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</si>
  <si>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</si>
  <si>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</si>
  <si>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</si>
  <si>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</si>
  <si>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</si>
  <si>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</si>
  <si>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</si>
  <si>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</si>
  <si>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</si>
  <si>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</si>
  <si>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</si>
  <si>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</si>
  <si>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</si>
  <si>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</si>
  <si>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</si>
  <si>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</si>
  <si>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</si>
  <si>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</si>
  <si>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</si>
  <si>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</si>
  <si>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</si>
  <si>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</si>
  <si>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</si>
  <si>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</si>
  <si>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</si>
  <si>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</si>
  <si>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</si>
  <si>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</si>
  <si>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</si>
  <si>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</si>
  <si>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</si>
  <si>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</si>
  <si>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</si>
  <si>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</si>
  <si>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</si>
  <si>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</si>
  <si>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</si>
  <si>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</si>
  <si>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</si>
  <si>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</si>
  <si>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</si>
  <si>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</si>
  <si>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</si>
  <si>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</si>
  <si>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</si>
  <si>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</si>
  <si>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</si>
  <si>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</si>
  <si>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</si>
  <si>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</si>
  <si>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</si>
  <si>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</si>
  <si>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</si>
  <si>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</si>
  <si>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</si>
  <si>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</si>
  <si>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</si>
  <si>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</si>
  <si>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</si>
  <si>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</si>
  <si>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</si>
  <si>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</si>
  <si>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</si>
  <si>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</si>
  <si>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</si>
  <si>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</si>
  <si>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</si>
  <si>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</si>
  <si>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</si>
  <si>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</si>
  <si>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</si>
  <si>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</si>
  <si>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</si>
  <si>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</si>
  <si>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</si>
  <si>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</si>
  <si>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</si>
  <si>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</si>
  <si>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</si>
  <si>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</si>
  <si>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</si>
  <si>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</si>
  <si>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</si>
  <si>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</si>
  <si>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</si>
  <si>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</si>
  <si>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</si>
  <si>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</si>
  <si>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</si>
  <si>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</si>
  <si>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</si>
  <si>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</si>
  <si>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</si>
  <si>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</si>
  <si>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</si>
  <si>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</si>
  <si>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</si>
  <si>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</si>
  <si>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</si>
  <si>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</si>
  <si>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</si>
  <si>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</si>
  <si>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</si>
  <si>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</si>
  <si>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</si>
  <si>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</si>
  <si>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</si>
  <si>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</si>
  <si>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</si>
  <si>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</si>
  <si>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</si>
  <si>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</si>
  <si>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</si>
  <si>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</si>
  <si>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</si>
  <si>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</si>
  <si>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</si>
  <si>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</si>
  <si>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</si>
  <si>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</si>
  <si>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</si>
  <si>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</si>
  <si>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</si>
  <si>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</si>
  <si>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</si>
  <si>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</si>
  <si>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</si>
  <si>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</si>
  <si>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</si>
  <si>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</si>
  <si>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</si>
  <si>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</si>
  <si>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</si>
  <si>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</si>
  <si>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</si>
  <si>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</si>
  <si>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</si>
  <si>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</si>
  <si>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</si>
  <si>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</si>
  <si>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</si>
  <si>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</si>
  <si>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</si>
  <si>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</si>
  <si>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</si>
  <si>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</si>
  <si>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</si>
  <si>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</si>
  <si>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</si>
  <si>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</si>
  <si>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</si>
  <si>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</si>
  <si>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</si>
  <si>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</si>
  <si>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</si>
  <si>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</si>
  <si>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</si>
  <si>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</si>
  <si>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</si>
  <si>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</si>
  <si>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</si>
  <si>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</si>
  <si>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</si>
  <si>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</si>
  <si>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</si>
  <si>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</si>
  <si>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</si>
  <si>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</si>
  <si>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</si>
  <si>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</si>
  <si>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</si>
  <si>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</si>
  <si>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</si>
  <si>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</si>
  <si>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</si>
  <si>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</si>
  <si>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</si>
  <si>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</si>
  <si>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</si>
  <si>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</si>
  <si>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</si>
  <si>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</si>
  <si>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</si>
  <si>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</si>
  <si>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</si>
  <si>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</si>
  <si>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</si>
  <si>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</si>
  <si>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</si>
  <si>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</si>
  <si>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</si>
  <si>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</si>
  <si>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</si>
  <si>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</si>
  <si>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</si>
  <si>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</si>
  <si>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</si>
  <si>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</si>
  <si>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</si>
  <si>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</si>
  <si>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</si>
  <si>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</si>
  <si>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</si>
  <si>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</si>
  <si>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</si>
  <si>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</si>
  <si>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</si>
  <si>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</si>
  <si>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</si>
  <si>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</si>
  <si>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</si>
  <si>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</si>
  <si>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</si>
  <si>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</si>
  <si>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</si>
  <si>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</si>
  <si>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</si>
  <si>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</si>
  <si>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</si>
  <si>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</si>
  <si>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</si>
  <si>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</si>
  <si>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</si>
  <si>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</si>
  <si>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</si>
  <si>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</si>
  <si>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</si>
  <si>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</si>
  <si>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</si>
  <si>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</si>
  <si>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</si>
  <si>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</si>
  <si>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</si>
  <si>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</si>
  <si>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</si>
  <si>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</si>
  <si>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</si>
  <si>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</si>
  <si>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</si>
  <si>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</si>
  <si>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</si>
  <si>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</si>
  <si>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</si>
  <si>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</si>
  <si>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</si>
  <si>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</si>
  <si>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</si>
  <si>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</si>
  <si>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</si>
  <si>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</si>
  <si>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</si>
  <si>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</si>
  <si>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</si>
  <si>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</si>
  <si>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</si>
  <si>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</si>
  <si>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</si>
  <si>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</si>
  <si>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</si>
  <si>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</si>
  <si>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</si>
  <si>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</si>
  <si>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</si>
  <si>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</si>
  <si>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</si>
  <si>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</si>
  <si>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</si>
  <si>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</si>
  <si>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</si>
  <si>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</si>
  <si>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</si>
  <si>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</si>
  <si>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</si>
  <si>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</si>
  <si>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</si>
  <si>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</si>
  <si>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</si>
  <si>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</si>
  <si>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</si>
  <si>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</si>
  <si>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</si>
  <si>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</si>
  <si>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</si>
  <si>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</si>
  <si>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</si>
  <si>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</si>
  <si>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</si>
  <si>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</si>
  <si>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</si>
  <si>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</si>
  <si>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</si>
  <si>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</si>
  <si>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</si>
  <si>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</si>
  <si>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</si>
  <si>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</si>
  <si>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</si>
  <si>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</si>
  <si>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</si>
  <si>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</si>
  <si>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</si>
  <si>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</si>
  <si>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</si>
  <si>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</si>
  <si>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</si>
  <si>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</si>
  <si>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</si>
  <si>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</si>
  <si>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</si>
  <si>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</si>
  <si>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</si>
  <si>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</si>
  <si>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</si>
  <si>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</si>
  <si>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</si>
  <si>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</si>
  <si>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</si>
  <si>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</si>
  <si>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</si>
  <si>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</si>
  <si>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</si>
  <si>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</si>
  <si>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</si>
  <si>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</si>
  <si>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</si>
  <si>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</si>
  <si>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</si>
  <si>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</si>
  <si>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</si>
  <si>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</si>
  <si>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</si>
  <si>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</si>
  <si>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</si>
  <si>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</si>
  <si>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</si>
  <si>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</si>
  <si>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</si>
  <si>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</si>
  <si>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</si>
  <si>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</si>
  <si>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</si>
  <si>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</si>
  <si>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</si>
  <si>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</si>
  <si>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</si>
  <si>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</si>
  <si>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</si>
  <si>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</si>
  <si>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</si>
  <si>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</si>
  <si>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</si>
  <si>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</si>
  <si>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</si>
  <si>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</si>
  <si>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</si>
  <si>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</si>
  <si>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</si>
  <si>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</si>
  <si>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</si>
  <si>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</si>
  <si>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</si>
  <si>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</si>
  <si>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</si>
  <si>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</si>
  <si>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</si>
  <si>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</si>
  <si>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</si>
  <si>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</si>
  <si>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</si>
  <si>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</si>
  <si>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</si>
  <si>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</si>
  <si>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</si>
  <si>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</si>
  <si>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</si>
  <si>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</si>
  <si>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</si>
  <si>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</si>
  <si>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</si>
  <si>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</si>
  <si>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</si>
  <si>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</si>
  <si>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</si>
  <si>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</si>
  <si>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</si>
  <si>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</si>
  <si>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</si>
  <si>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</si>
  <si>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</si>
  <si>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</si>
  <si>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</si>
  <si>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</si>
  <si>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</si>
  <si>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</si>
  <si>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</si>
  <si>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</si>
  <si>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</si>
  <si>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</si>
  <si>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</si>
  <si>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</si>
  <si>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</si>
  <si>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</si>
  <si>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</si>
  <si>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</si>
  <si>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</si>
  <si>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</si>
  <si>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</si>
  <si>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</si>
  <si>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</si>
  <si>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</si>
  <si>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</si>
  <si>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</si>
  <si>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</si>
  <si>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</si>
  <si>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</si>
  <si>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</si>
  <si>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</si>
  <si>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</si>
  <si>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</si>
  <si>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</si>
  <si>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</si>
  <si>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</si>
  <si>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</si>
  <si>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</si>
  <si>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</si>
  <si>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</si>
  <si>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</si>
  <si>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</si>
  <si>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</si>
  <si>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</si>
  <si>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</si>
  <si>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</si>
  <si>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</si>
  <si>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</si>
  <si>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</si>
  <si>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</si>
  <si>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</si>
  <si>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</si>
  <si>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</si>
  <si>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</si>
  <si>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</si>
  <si>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</si>
  <si>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</si>
  <si>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</si>
  <si>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</si>
  <si>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</si>
  <si>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</si>
  <si>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</si>
  <si>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</si>
  <si>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</si>
  <si>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</si>
  <si>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</si>
  <si>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</si>
  <si>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</si>
  <si>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</si>
  <si>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</si>
  <si>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</si>
  <si>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</si>
  <si>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</si>
  <si>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</si>
  <si>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</si>
  <si>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</si>
  <si>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</si>
  <si>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</si>
  <si>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</si>
  <si>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</si>
  <si>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</si>
  <si>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</si>
  <si>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</si>
  <si>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</si>
  <si>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</si>
  <si>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</si>
  <si>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</si>
  <si>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</si>
  <si>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</si>
  <si>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</si>
  <si>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</si>
  <si>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</si>
  <si>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</si>
  <si>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</si>
  <si>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</si>
  <si>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</si>
  <si>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</si>
  <si>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</si>
  <si>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</si>
  <si>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</si>
  <si>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</si>
  <si>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</si>
  <si>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</si>
  <si>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</si>
  <si>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</si>
  <si>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</si>
  <si>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</si>
  <si>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</si>
  <si>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</si>
  <si>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</si>
  <si>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</si>
  <si>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</si>
  <si>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</si>
  <si>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</si>
  <si>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</si>
  <si>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</si>
  <si>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</si>
  <si>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</si>
  <si>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</si>
  <si>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</si>
  <si>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</si>
  <si>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</si>
  <si>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</si>
  <si>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</si>
  <si>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</si>
  <si>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</si>
  <si>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</si>
  <si>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</si>
  <si>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</si>
  <si>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</si>
  <si>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</si>
  <si>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</si>
  <si>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</si>
  <si>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</si>
  <si>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</si>
  <si>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</si>
  <si>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</si>
  <si>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</si>
  <si>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</si>
  <si>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</si>
  <si>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</si>
  <si>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</si>
  <si>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</si>
  <si>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</si>
  <si>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</si>
  <si>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</si>
  <si>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</si>
  <si>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</si>
  <si>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</si>
  <si>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</si>
  <si>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</si>
  <si>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</si>
  <si>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</si>
  <si>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</si>
  <si>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</si>
  <si>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</si>
  <si>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</si>
  <si>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</si>
  <si>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</si>
  <si>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</si>
  <si>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</si>
  <si>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</si>
  <si>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</si>
  <si>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</si>
  <si>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</si>
  <si>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</si>
  <si>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</si>
  <si>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</si>
  <si>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</si>
  <si>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</si>
  <si>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</si>
  <si>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</si>
  <si>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</si>
  <si>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</si>
  <si>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</si>
  <si>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</si>
  <si>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</si>
  <si>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</si>
  <si>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</si>
  <si>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</si>
  <si>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</si>
  <si>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</si>
  <si>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</si>
  <si>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</si>
  <si>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</si>
  <si>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</si>
  <si>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</si>
  <si>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</si>
  <si>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</si>
  <si>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</si>
  <si>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</si>
  <si>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</si>
  <si>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</si>
  <si>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</si>
  <si>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</si>
  <si>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</si>
  <si>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</si>
  <si>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</si>
  <si>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</si>
  <si>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</si>
  <si>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</si>
  <si>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</si>
  <si>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</si>
  <si>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</si>
  <si>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</si>
  <si>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</si>
  <si>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</si>
  <si>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</si>
  <si>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</si>
  <si>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</si>
  <si>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</si>
  <si>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</si>
  <si>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</si>
  <si>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</si>
  <si>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</si>
  <si>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</si>
  <si>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</si>
  <si>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</si>
  <si>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</si>
  <si>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</si>
  <si>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</si>
  <si>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</si>
  <si>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</si>
  <si>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</si>
  <si>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</si>
  <si>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</si>
  <si>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</si>
  <si>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</si>
  <si>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</si>
  <si>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</si>
  <si>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</si>
  <si>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</si>
  <si>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</si>
  <si>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</si>
  <si>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</si>
  <si>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</si>
  <si>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</si>
  <si>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</si>
  <si>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</si>
  <si>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</si>
  <si>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</si>
  <si>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</si>
  <si>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</si>
  <si>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</si>
  <si>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</si>
  <si>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</si>
  <si>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</si>
  <si>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</si>
  <si>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</si>
  <si>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</si>
  <si>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</si>
  <si>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</si>
  <si>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</si>
  <si>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</si>
  <si>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</si>
  <si>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</si>
  <si>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</si>
  <si>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</si>
  <si>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</si>
  <si>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</si>
  <si>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</si>
  <si>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</si>
  <si>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</si>
  <si>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</si>
  <si>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</si>
  <si>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</si>
  <si>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</si>
  <si>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</si>
  <si>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</si>
  <si>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</si>
  <si>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</si>
  <si>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</si>
  <si>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</si>
  <si>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</si>
  <si>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</si>
  <si>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</si>
  <si>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</si>
  <si>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</si>
  <si>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</si>
  <si>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</si>
  <si>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</si>
  <si>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</si>
  <si>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</si>
  <si>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</si>
  <si>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</si>
  <si>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</si>
  <si>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</si>
  <si>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</si>
  <si>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</si>
  <si>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</si>
  <si>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</si>
  <si>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</si>
  <si>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</si>
  <si>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</si>
  <si>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</si>
  <si>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</si>
  <si>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</si>
  <si>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</si>
  <si>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</si>
  <si>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</si>
  <si>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</si>
  <si>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</si>
  <si>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</si>
  <si>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</si>
  <si>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</si>
  <si>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</si>
  <si>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</si>
  <si>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</si>
  <si>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</si>
  <si>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</si>
  <si>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</si>
  <si>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</si>
  <si>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</si>
  <si>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</si>
  <si>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</si>
  <si>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</si>
  <si>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</si>
  <si>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</si>
  <si>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</si>
  <si>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</si>
  <si>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</si>
  <si>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</si>
  <si>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</si>
  <si>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</si>
  <si>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</si>
  <si>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</si>
  <si>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</si>
  <si>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</si>
  <si>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</si>
  <si>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</si>
  <si>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</si>
  <si>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</si>
  <si>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</si>
  <si>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</si>
  <si>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</si>
  <si>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</si>
  <si>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</si>
  <si>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</si>
  <si>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</si>
  <si>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</si>
  <si>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</si>
  <si>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</si>
  <si>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</si>
  <si>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</si>
  <si>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</si>
  <si>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</si>
  <si>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</si>
  <si>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</si>
  <si>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</si>
  <si>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</si>
  <si>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</si>
  <si>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</si>
  <si>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</si>
  <si>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</si>
  <si>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</si>
  <si>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</si>
  <si>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</si>
  <si>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</si>
  <si>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</si>
  <si>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</si>
  <si>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</si>
  <si>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</si>
  <si>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</si>
  <si>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</si>
  <si>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</si>
  <si>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</si>
  <si>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</si>
  <si>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</si>
  <si>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</si>
  <si>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</si>
  <si>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</si>
  <si>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</si>
  <si>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</si>
  <si>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</si>
  <si>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</si>
  <si>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</si>
  <si>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</si>
  <si>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</si>
  <si>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</si>
  <si>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</si>
  <si>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</si>
  <si>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</si>
  <si>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</si>
  <si>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</si>
  <si>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</si>
  <si>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</si>
  <si>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</si>
  <si>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</si>
  <si>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</si>
  <si>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</si>
  <si>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</si>
  <si>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</si>
  <si>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</si>
  <si>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</si>
  <si>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</si>
  <si>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</si>
  <si>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</si>
  <si>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</si>
  <si>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</si>
  <si>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</si>
  <si>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</si>
  <si>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</si>
  <si>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</si>
  <si>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</si>
  <si>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</si>
  <si>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</si>
  <si>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</si>
  <si>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</si>
  <si>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</si>
  <si>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</si>
  <si>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</si>
  <si>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</si>
  <si>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</si>
  <si>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</si>
  <si>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</si>
  <si>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</si>
  <si>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</si>
  <si>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</si>
  <si>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</si>
  <si>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</si>
  <si>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</si>
  <si>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</si>
  <si>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</si>
  <si>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</si>
  <si>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</si>
  <si>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</si>
  <si>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</si>
  <si>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</si>
  <si>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</si>
  <si>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</si>
  <si>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</si>
  <si>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</si>
  <si>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</si>
  <si>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</si>
  <si>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</si>
  <si>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</si>
  <si>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</si>
  <si>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</si>
  <si>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</si>
  <si>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</si>
  <si>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</si>
  <si>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</si>
  <si>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</si>
  <si>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</si>
  <si>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</si>
  <si>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</si>
  <si>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</si>
  <si>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</si>
  <si>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</si>
  <si>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</si>
  <si>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</si>
  <si>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</si>
  <si>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</si>
  <si>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</si>
  <si>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</si>
  <si>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</si>
  <si>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</si>
  <si>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</si>
  <si>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</si>
  <si>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</si>
  <si>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</si>
  <si>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</si>
  <si>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</si>
  <si>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</si>
  <si>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</si>
  <si>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</si>
  <si>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</si>
  <si>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</si>
  <si>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</si>
  <si>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</si>
  <si>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</si>
  <si>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</si>
  <si>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</si>
  <si>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</si>
  <si>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</si>
  <si>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</si>
  <si>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</si>
  <si>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</si>
  <si>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</si>
  <si>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</si>
  <si>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</si>
  <si>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</si>
  <si>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</si>
  <si>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</si>
  <si>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</si>
  <si>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</si>
  <si>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</si>
  <si>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</si>
  <si>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</si>
  <si>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</si>
  <si>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</si>
  <si>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</si>
  <si>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</si>
  <si>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</si>
  <si>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</si>
  <si>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</si>
  <si>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</si>
  <si>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</si>
  <si>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</si>
  <si>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</si>
  <si>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</si>
  <si>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</si>
  <si>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</si>
  <si>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</si>
  <si>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</si>
  <si>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</si>
  <si>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</si>
  <si>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</si>
  <si>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</si>
  <si>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</si>
  <si>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</si>
  <si>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</si>
  <si>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</si>
  <si>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</si>
  <si>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</si>
  <si>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</si>
  <si>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</si>
  <si>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</si>
  <si>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</si>
  <si>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</si>
  <si>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</si>
  <si>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</si>
  <si>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</si>
  <si>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</si>
  <si>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</si>
  <si>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</si>
  <si>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</si>
  <si>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</si>
  <si>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</si>
  <si>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</si>
  <si>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</si>
  <si>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</si>
  <si>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</si>
  <si>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</si>
  <si>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</si>
  <si>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</si>
  <si>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</si>
  <si>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</si>
  <si>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</si>
  <si>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</si>
  <si>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</si>
  <si>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</si>
  <si>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</si>
  <si>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</si>
  <si>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</si>
  <si>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</si>
  <si>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</si>
  <si>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</si>
  <si>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</si>
  <si>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</si>
  <si>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</si>
  <si>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</si>
  <si>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</si>
  <si>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</si>
  <si>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</si>
  <si>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</si>
  <si>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</si>
  <si>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</si>
  <si>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</si>
  <si>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</si>
  <si>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</si>
  <si>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</si>
  <si>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</si>
  <si>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</si>
  <si>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</si>
  <si>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</si>
  <si>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</si>
  <si>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</si>
  <si>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</si>
  <si>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</si>
  <si>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</si>
  <si>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</si>
  <si>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</si>
  <si>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</si>
  <si>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</si>
  <si>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</si>
  <si>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</si>
  <si>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</si>
  <si>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</si>
  <si>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</si>
  <si>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</si>
  <si>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</si>
  <si>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</si>
  <si>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</si>
  <si>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</si>
  <si>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</si>
  <si>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</si>
  <si>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</si>
  <si>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</si>
  <si>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</si>
  <si>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</si>
  <si>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</si>
  <si>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</si>
  <si>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</si>
  <si>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</si>
  <si>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</si>
  <si>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</si>
  <si>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</si>
  <si>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</si>
  <si>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</si>
  <si>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</si>
  <si>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</si>
  <si>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</si>
  <si>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</si>
  <si>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</si>
  <si>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</si>
  <si>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</si>
  <si>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</si>
  <si>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</si>
  <si>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</si>
  <si>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</si>
  <si>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</si>
  <si>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</si>
  <si>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</si>
  <si>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</si>
  <si>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</si>
  <si>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</si>
  <si>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</si>
  <si>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</si>
  <si>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</si>
  <si>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</si>
  <si>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</si>
  <si>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</si>
  <si>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</si>
  <si>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</si>
  <si>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</si>
  <si>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</si>
  <si>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</si>
  <si>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</si>
  <si>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</si>
  <si>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</si>
  <si>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</si>
  <si>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</si>
  <si>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</si>
  <si>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</si>
  <si>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</si>
  <si>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</si>
  <si>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</si>
  <si>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</si>
  <si>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</si>
  <si>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</si>
  <si>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</si>
  <si>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</si>
  <si>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</si>
  <si>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</si>
  <si>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</si>
  <si>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</si>
  <si>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</si>
  <si>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</si>
  <si>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</si>
  <si>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</si>
  <si>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</si>
  <si>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</si>
  <si>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</si>
  <si>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</si>
  <si>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</si>
  <si>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</si>
  <si>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</si>
  <si>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</si>
  <si>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</si>
  <si>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</si>
  <si>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</si>
  <si>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</si>
  <si>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</si>
  <si>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</si>
  <si>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</si>
  <si>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</si>
  <si>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</si>
  <si>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</si>
  <si>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</si>
  <si>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</si>
  <si>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</si>
  <si>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</si>
  <si>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</si>
  <si>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</si>
  <si>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</si>
  <si>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</si>
  <si>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</si>
  <si>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</si>
  <si>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</si>
  <si>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</si>
  <si>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</si>
  <si>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</si>
  <si>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</si>
  <si>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</si>
  <si>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</si>
  <si>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</si>
  <si>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</si>
  <si>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</si>
  <si>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</si>
  <si>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</si>
  <si>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</si>
  <si>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</si>
  <si>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</si>
  <si>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</si>
  <si>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</si>
  <si>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</si>
  <si>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</si>
  <si>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</si>
  <si>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</si>
  <si>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</si>
  <si>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</si>
  <si>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</si>
  <si>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</si>
  <si>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</si>
  <si>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</si>
  <si>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</si>
  <si>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</si>
  <si>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</si>
  <si>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</si>
  <si>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</si>
  <si>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</si>
  <si>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</si>
  <si>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</si>
  <si>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</si>
  <si>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</si>
  <si>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</si>
  <si>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</si>
  <si>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</si>
  <si>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</si>
  <si>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</si>
  <si>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</si>
  <si>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</si>
  <si>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</si>
  <si>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</si>
  <si>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</si>
  <si>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</si>
  <si>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</si>
  <si>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</si>
  <si>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</si>
  <si>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</si>
  <si>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</si>
  <si>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</si>
  <si>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</si>
  <si>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</si>
  <si>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</si>
  <si>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</si>
  <si>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</si>
  <si>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</si>
  <si>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</si>
  <si>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</si>
  <si>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</si>
  <si>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</si>
  <si>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</si>
  <si>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</si>
  <si>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</si>
  <si>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</si>
  <si>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</si>
  <si>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</si>
  <si>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</si>
  <si>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</si>
  <si>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</si>
  <si>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</si>
  <si>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</si>
  <si>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</si>
  <si>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</si>
  <si>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</si>
  <si>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</si>
  <si>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</si>
  <si>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</si>
  <si>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</si>
  <si>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</si>
  <si>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</si>
  <si>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</si>
  <si>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</si>
  <si>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</si>
  <si>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</si>
  <si>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</si>
  <si>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</si>
  <si>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</si>
  <si>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</si>
  <si>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</si>
  <si>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</si>
  <si>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</si>
  <si>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</si>
  <si>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</si>
  <si>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</si>
  <si>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</si>
  <si>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</si>
  <si>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</si>
  <si>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</si>
  <si>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</si>
  <si>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</si>
  <si>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</si>
  <si>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</si>
  <si>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</si>
  <si>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</si>
  <si>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</si>
  <si>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</si>
  <si>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</si>
  <si>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</si>
  <si>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</si>
  <si>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</si>
  <si>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</si>
  <si>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</si>
  <si>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</si>
  <si>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</si>
  <si>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</si>
  <si>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</si>
  <si>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</si>
  <si>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</si>
  <si>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</si>
  <si>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</si>
  <si>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</si>
  <si>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</si>
  <si>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</si>
  <si>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</si>
  <si>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</si>
  <si>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</si>
  <si>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</si>
  <si>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</si>
  <si>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</si>
  <si>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</si>
  <si>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</si>
  <si>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</si>
  <si>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</si>
  <si>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</si>
  <si>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</si>
  <si>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</si>
  <si>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</si>
  <si>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</si>
  <si>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</si>
  <si>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</si>
  <si>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</si>
  <si>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</si>
  <si>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</si>
  <si>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</si>
  <si>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</si>
  <si>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</si>
  <si>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</si>
  <si>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</si>
  <si>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</si>
  <si>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</si>
  <si>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</si>
  <si>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</si>
  <si>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</si>
  <si>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</si>
  <si>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</si>
  <si>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</si>
  <si>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</si>
  <si>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</si>
  <si>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</si>
  <si>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</si>
  <si>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</si>
  <si>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</si>
  <si>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</si>
  <si>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</si>
  <si>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</si>
  <si>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</si>
  <si>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</si>
  <si>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</si>
  <si>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</si>
  <si>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</si>
  <si>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</si>
  <si>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</si>
  <si>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</si>
  <si>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</si>
  <si>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</si>
  <si>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</si>
  <si>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</si>
  <si>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</si>
  <si>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</si>
  <si>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</si>
  <si>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</si>
  <si>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</si>
  <si>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</si>
  <si>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</si>
  <si>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</si>
  <si>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</si>
  <si>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</si>
  <si>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</si>
  <si>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</si>
  <si>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</si>
  <si>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</si>
  <si>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</si>
  <si>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</si>
  <si>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</si>
  <si>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</si>
  <si>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</si>
  <si>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</si>
  <si>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</si>
  <si>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</si>
  <si>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</si>
  <si>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</si>
  <si>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</si>
  <si>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</si>
  <si>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</si>
  <si>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</si>
  <si>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</si>
  <si>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</si>
  <si>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</si>
  <si>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</si>
  <si>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</si>
  <si>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</si>
  <si>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</si>
  <si>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</si>
  <si>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</si>
  <si>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</si>
  <si>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</si>
  <si>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</si>
  <si>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</si>
  <si>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</si>
  <si>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</si>
  <si>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</si>
  <si>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</si>
  <si>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</si>
  <si>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</si>
  <si>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</si>
  <si>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</si>
  <si>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</si>
  <si>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</si>
  <si>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</si>
  <si>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</si>
  <si>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</si>
  <si>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</si>
  <si>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</si>
  <si>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</si>
  <si>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</si>
  <si>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</si>
  <si>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</si>
  <si>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</si>
  <si>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</si>
  <si>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</si>
  <si>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</si>
  <si>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</si>
  <si>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</si>
  <si>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</si>
  <si>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</si>
  <si>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</si>
  <si>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</si>
  <si>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</si>
  <si>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</si>
  <si>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</si>
  <si>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</si>
  <si>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</si>
  <si>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</si>
  <si>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</si>
  <si>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</si>
  <si>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</si>
  <si>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</si>
  <si>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</si>
  <si>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</si>
  <si>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</si>
  <si>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</si>
  <si>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</si>
  <si>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</si>
  <si>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</si>
  <si>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</si>
  <si>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</si>
  <si>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</si>
  <si>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</si>
  <si>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</si>
  <si>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</si>
  <si>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</si>
  <si>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</si>
  <si>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</si>
  <si>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</si>
  <si>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</si>
  <si>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</si>
  <si>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</si>
  <si>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</si>
  <si>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</si>
  <si>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</si>
  <si>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</si>
  <si>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</si>
  <si>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</si>
  <si>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</si>
  <si>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</si>
  <si>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</si>
  <si>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</si>
  <si>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</si>
  <si>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</si>
  <si>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</si>
  <si>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</si>
  <si>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</si>
  <si>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</si>
  <si>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</si>
  <si>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</si>
  <si>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</si>
  <si>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</si>
  <si>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</si>
  <si>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</si>
  <si>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</si>
  <si>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</si>
  <si>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</si>
  <si>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</si>
  <si>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</si>
  <si>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</si>
  <si>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</si>
  <si>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</si>
  <si>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</si>
  <si>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</si>
  <si>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</si>
  <si>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</si>
  <si>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</si>
  <si>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</si>
  <si>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</si>
  <si>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</si>
  <si>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</si>
  <si>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</si>
  <si>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</si>
  <si>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</si>
  <si>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</si>
  <si>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</si>
  <si>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</si>
  <si>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</si>
  <si>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</si>
  <si>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</si>
  <si>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</si>
  <si>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</si>
  <si>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</si>
  <si>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</si>
  <si>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</si>
  <si>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</si>
  <si>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</si>
  <si>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</si>
  <si>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</si>
  <si>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</si>
  <si>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</si>
  <si>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</si>
  <si>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</si>
  <si>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</si>
  <si>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</si>
  <si>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</si>
  <si>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</si>
  <si>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</si>
  <si>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</si>
  <si>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</si>
  <si>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</si>
  <si>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</si>
  <si>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</si>
  <si>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</si>
  <si>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</si>
  <si>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</si>
  <si>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</si>
  <si>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</si>
  <si>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</si>
  <si>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</si>
  <si>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</si>
  <si>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</si>
  <si>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</si>
  <si>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</si>
  <si>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</si>
  <si>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</si>
  <si>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</si>
  <si>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</si>
  <si>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</si>
  <si>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</si>
  <si>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</si>
  <si>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</si>
  <si>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</si>
  <si>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</si>
  <si>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</si>
  <si>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</si>
  <si>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</si>
  <si>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</si>
  <si>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</si>
  <si>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</si>
  <si>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</si>
  <si>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</si>
  <si>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</si>
  <si>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</si>
  <si>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</si>
  <si>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</si>
  <si>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</si>
  <si>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</si>
  <si>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</si>
  <si>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</si>
  <si>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</si>
  <si>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</si>
  <si>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</si>
  <si>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</si>
  <si>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</si>
  <si>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</si>
  <si>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</si>
  <si>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</si>
  <si>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</si>
  <si>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</si>
  <si>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</si>
  <si>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</si>
  <si>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</si>
  <si>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</si>
  <si>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</si>
  <si>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</si>
  <si>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</si>
  <si>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</si>
  <si>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</si>
  <si>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</si>
  <si>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</si>
  <si>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</si>
  <si>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</si>
  <si>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</si>
  <si>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</si>
  <si>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</si>
  <si>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</si>
  <si>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</si>
  <si>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</si>
  <si>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</si>
  <si>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</si>
  <si>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</si>
  <si>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</si>
  <si>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</si>
  <si>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</si>
  <si>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</si>
  <si>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</si>
  <si>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</si>
  <si>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</si>
  <si>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</si>
  <si>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</si>
  <si>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</si>
  <si>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</si>
  <si>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</si>
  <si>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</si>
  <si>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</si>
  <si>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</si>
  <si>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</si>
  <si>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</si>
  <si>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</si>
  <si>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</si>
  <si>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</si>
  <si>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</si>
  <si>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</si>
  <si>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</si>
  <si>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</si>
  <si>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</si>
  <si>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</si>
  <si>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</si>
  <si>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</si>
  <si>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</si>
  <si>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</si>
  <si>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</si>
  <si>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</si>
  <si>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</si>
  <si>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</si>
  <si>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</si>
  <si>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</si>
  <si>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</si>
  <si>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</si>
  <si>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</si>
  <si>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</si>
  <si>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</si>
  <si>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</si>
  <si>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</si>
  <si>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</si>
  <si>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</si>
  <si>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</si>
  <si>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</si>
  <si>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</si>
  <si>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</si>
  <si>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</si>
  <si>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</si>
  <si>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</si>
  <si>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</si>
  <si>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</si>
  <si>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</si>
  <si>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</si>
  <si>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</si>
  <si>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</si>
  <si>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</si>
  <si>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</si>
  <si>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</si>
  <si>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</si>
  <si>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</si>
  <si>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</si>
  <si>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</si>
  <si>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</si>
  <si>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</si>
  <si>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</si>
  <si>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</si>
  <si>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</si>
  <si>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</si>
  <si>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</si>
  <si>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</si>
  <si>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</si>
  <si>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</si>
  <si>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</si>
  <si>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</si>
  <si>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</si>
  <si>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</si>
  <si>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</si>
  <si>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</si>
  <si>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</si>
  <si>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</si>
  <si>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</si>
  <si>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</si>
  <si>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</si>
  <si>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</si>
  <si>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</si>
  <si>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</si>
  <si>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</si>
  <si>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</si>
  <si>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</si>
  <si>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</si>
  <si>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</si>
  <si>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</si>
  <si>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</si>
  <si>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</si>
  <si>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</si>
  <si>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</si>
  <si>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</si>
  <si>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</si>
  <si>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</si>
  <si>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</si>
  <si>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</si>
  <si>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</si>
  <si>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</si>
  <si>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</si>
  <si>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</si>
  <si>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</si>
  <si>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</si>
  <si>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</si>
  <si>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</si>
  <si>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</si>
  <si>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</si>
  <si>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</si>
  <si>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</si>
  <si>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</si>
  <si>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</si>
  <si>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</si>
  <si>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</si>
  <si>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</si>
  <si>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</si>
  <si>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</si>
  <si>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</si>
  <si>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</si>
  <si>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</si>
  <si>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</si>
  <si>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</si>
  <si>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</si>
  <si>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</si>
  <si>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</si>
  <si>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</si>
  <si>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</si>
  <si>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</si>
  <si>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</si>
  <si>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</si>
  <si>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</si>
  <si>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</si>
  <si>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</si>
  <si>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</si>
  <si>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</si>
  <si>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</si>
  <si>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</si>
  <si>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</si>
  <si>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</si>
  <si>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</si>
  <si>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</si>
  <si>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</si>
  <si>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</si>
  <si>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</si>
  <si>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</si>
  <si>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</si>
  <si>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</si>
  <si>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</si>
  <si>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</si>
  <si>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</si>
  <si>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</si>
  <si>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</si>
  <si>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</si>
  <si>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</si>
  <si>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</si>
  <si>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</si>
  <si>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</si>
  <si>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</si>
  <si>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</si>
  <si>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</si>
  <si>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</si>
  <si>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</si>
  <si>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</si>
  <si>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</si>
  <si>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</si>
  <si>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</si>
  <si>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</si>
  <si>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</si>
  <si>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</si>
  <si>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</si>
  <si>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</si>
  <si>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</si>
  <si>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</si>
  <si>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</si>
  <si>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</si>
  <si>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</si>
  <si>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</si>
  <si>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</si>
  <si>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</si>
  <si>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</si>
  <si>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</si>
  <si>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</si>
  <si>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</si>
  <si>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</si>
  <si>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</si>
  <si>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</si>
  <si>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</si>
  <si>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</si>
  <si>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</si>
  <si>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</si>
  <si>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</si>
  <si>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</si>
  <si>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</si>
  <si>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</si>
  <si>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</si>
  <si>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</si>
  <si>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</si>
  <si>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</si>
  <si>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</si>
  <si>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</si>
  <si>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</si>
  <si>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</si>
  <si>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</si>
  <si>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</si>
  <si>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</si>
  <si>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</si>
  <si>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</si>
  <si>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</si>
  <si>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</si>
  <si>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</si>
  <si>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</si>
  <si>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</si>
  <si>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</si>
  <si>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</si>
  <si>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</si>
  <si>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</si>
  <si>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</si>
  <si>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</si>
  <si>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</si>
  <si>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</si>
  <si>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</si>
  <si>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</si>
  <si>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</si>
  <si>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</si>
  <si>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</si>
  <si>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</si>
  <si>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</si>
  <si>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</si>
  <si>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</si>
  <si>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</si>
  <si>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</si>
  <si>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</si>
  <si>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</si>
  <si>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</si>
  <si>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</si>
  <si>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</si>
  <si>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</si>
  <si>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</si>
  <si>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</si>
  <si>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</si>
  <si>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</si>
  <si>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</si>
  <si>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</si>
  <si>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</si>
  <si>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</si>
  <si>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</si>
  <si>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</si>
  <si>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</si>
  <si>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</si>
  <si>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</si>
  <si>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</si>
  <si>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</si>
  <si>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</si>
  <si>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</si>
  <si>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</si>
  <si>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</si>
  <si>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</si>
  <si>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</si>
  <si>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</si>
  <si>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</si>
  <si>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</si>
  <si>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</si>
  <si>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</si>
  <si>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</si>
  <si>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</si>
  <si>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</si>
  <si>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</si>
  <si>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</si>
  <si>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</si>
  <si>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</si>
  <si>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</si>
  <si>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</si>
  <si>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</si>
  <si>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</si>
  <si>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</si>
  <si>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</si>
  <si>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</si>
  <si>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</si>
  <si>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</si>
  <si>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</si>
  <si>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</si>
  <si>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</si>
  <si>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</si>
  <si>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</si>
  <si>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</si>
  <si>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</si>
  <si>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</si>
  <si>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</si>
  <si>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</si>
  <si>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</si>
  <si>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</si>
  <si>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</si>
  <si>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</si>
  <si>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</si>
  <si>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</si>
  <si>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</si>
  <si>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</si>
  <si>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</si>
  <si>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</si>
  <si>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</si>
  <si>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</si>
  <si>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</si>
  <si>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</si>
  <si>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</si>
  <si>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</si>
  <si>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</si>
  <si>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</si>
  <si>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</si>
  <si>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</si>
  <si>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</si>
  <si>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</si>
  <si>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</si>
  <si>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</si>
  <si>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</si>
  <si>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</si>
  <si>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</si>
  <si>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</si>
  <si>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</si>
  <si>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</si>
  <si>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</si>
  <si>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</si>
  <si>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</si>
  <si>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</si>
  <si>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</si>
  <si>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</si>
  <si>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</si>
  <si>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</si>
  <si>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</si>
  <si>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</si>
  <si>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</si>
  <si>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</si>
  <si>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</si>
  <si>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</si>
  <si>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</si>
  <si>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</si>
  <si>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</si>
  <si>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</si>
  <si>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</si>
  <si>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</si>
  <si>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</si>
  <si>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</si>
  <si>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</si>
  <si>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</si>
  <si>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</si>
  <si>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</si>
  <si>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</si>
  <si>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</si>
  <si>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</si>
  <si>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</si>
  <si>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</si>
  <si>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</si>
  <si>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</si>
  <si>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</si>
  <si>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</si>
  <si>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</si>
  <si>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</si>
  <si>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</si>
  <si>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</si>
  <si>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</si>
  <si>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</si>
  <si>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</si>
  <si>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</si>
  <si>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</si>
  <si>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</si>
  <si>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</si>
  <si>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</si>
  <si>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</si>
  <si>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</si>
  <si>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</si>
  <si>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</si>
  <si>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</si>
  <si>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</si>
  <si>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</si>
  <si>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</si>
  <si>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</si>
  <si>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</si>
  <si>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</si>
  <si>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</si>
  <si>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</si>
  <si>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</si>
  <si>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</si>
  <si>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</si>
  <si>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</si>
  <si>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</si>
  <si>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</si>
  <si>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</si>
  <si>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</si>
  <si>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</si>
  <si>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</si>
  <si>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</si>
  <si>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</si>
  <si>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</si>
  <si>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</si>
  <si>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</si>
  <si>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</si>
  <si>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</si>
  <si>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</si>
  <si>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</si>
  <si>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</si>
  <si>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</si>
  <si>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</si>
  <si>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</si>
  <si>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</si>
  <si>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</si>
  <si>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</si>
  <si>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</si>
  <si>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</si>
  <si>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</si>
  <si>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</si>
  <si>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</si>
  <si>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</si>
  <si>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</si>
  <si>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</si>
  <si>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</si>
  <si>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</si>
  <si>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</si>
  <si>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</si>
  <si>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</si>
  <si>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</si>
  <si>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</si>
  <si>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</si>
  <si>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</si>
  <si>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</si>
  <si>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</si>
  <si>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</si>
  <si>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</si>
  <si>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</si>
  <si>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</si>
  <si>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</si>
  <si>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</si>
  <si>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</si>
  <si>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</si>
  <si>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</si>
  <si>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</si>
  <si>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</si>
  <si>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</si>
  <si>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</si>
  <si>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</si>
  <si>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</si>
  <si>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</si>
  <si>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</si>
  <si>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</si>
  <si>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</si>
  <si>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</si>
  <si>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</si>
  <si>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</si>
  <si>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</si>
  <si>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</si>
  <si>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</si>
  <si>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</si>
  <si>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</si>
  <si>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</si>
  <si>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</si>
  <si>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</si>
  <si>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</si>
  <si>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</si>
  <si>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</si>
  <si>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</si>
  <si>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</si>
  <si>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</si>
  <si>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</si>
  <si>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</si>
  <si>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</si>
  <si>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</si>
  <si>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</si>
  <si>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</si>
  <si>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</si>
  <si>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</si>
  <si>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</si>
  <si>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</si>
  <si>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</si>
  <si>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</si>
  <si>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</si>
  <si>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</si>
  <si>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</si>
  <si>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</si>
  <si>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</si>
  <si>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</si>
  <si>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</si>
  <si>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</si>
  <si>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</si>
  <si>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</si>
  <si>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</si>
  <si>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</si>
  <si>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</si>
  <si>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</si>
  <si>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</si>
  <si>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</si>
  <si>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</si>
  <si>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</si>
  <si>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</si>
  <si>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</si>
  <si>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</si>
  <si>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</si>
  <si>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</si>
  <si>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</si>
  <si>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</si>
  <si>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</si>
  <si>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</si>
  <si>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</si>
  <si>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</si>
  <si>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</si>
  <si>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</si>
  <si>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</si>
  <si>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</si>
  <si>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</si>
  <si>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</si>
  <si>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</si>
  <si>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</si>
  <si>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</si>
  <si>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</si>
  <si>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</si>
  <si>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</si>
  <si>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</si>
  <si>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</si>
  <si>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</si>
  <si>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</si>
  <si>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</si>
  <si>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</si>
  <si>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</si>
  <si>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</si>
  <si>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</si>
  <si>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</si>
  <si>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</si>
  <si>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</si>
  <si>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</si>
  <si>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</si>
  <si>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</si>
  <si>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</si>
  <si>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</si>
  <si>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</si>
  <si>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</si>
  <si>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</si>
  <si>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</si>
  <si>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</si>
  <si>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</si>
  <si>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</si>
  <si>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</si>
  <si>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</si>
  <si>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</si>
  <si>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</si>
  <si>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</si>
  <si>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</si>
  <si>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</si>
  <si>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</si>
  <si>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</si>
  <si>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</si>
  <si>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</si>
  <si>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</si>
  <si>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</si>
  <si>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</si>
  <si>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</si>
  <si>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</si>
  <si>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</si>
  <si>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</si>
  <si>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</si>
  <si>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</si>
  <si>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</si>
  <si>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</si>
  <si>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</si>
  <si>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</si>
  <si>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</si>
  <si>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</si>
  <si>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</si>
  <si>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</si>
  <si>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</si>
  <si>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</si>
  <si>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</si>
  <si>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</si>
  <si>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</si>
  <si>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</si>
  <si>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</si>
  <si>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</si>
  <si>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</si>
  <si>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</si>
  <si>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</si>
  <si>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</si>
  <si>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</si>
  <si>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</si>
  <si>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</si>
  <si>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</si>
  <si>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</si>
  <si>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</si>
  <si>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</si>
  <si>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</si>
  <si>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</si>
  <si>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</si>
  <si>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</si>
  <si>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</si>
  <si>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</si>
  <si>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</si>
  <si>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</si>
  <si>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</si>
  <si>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</si>
  <si>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</si>
  <si>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</si>
  <si>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</si>
  <si>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</si>
  <si>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</si>
  <si>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</si>
  <si>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</si>
  <si>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</si>
  <si>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</si>
  <si>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</si>
  <si>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</si>
  <si>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</si>
  <si>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</si>
  <si>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</si>
  <si>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</si>
  <si>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</si>
  <si>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</si>
  <si>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</si>
  <si>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</si>
  <si>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</si>
  <si>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</si>
  <si>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</si>
  <si>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</si>
  <si>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</si>
  <si>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</si>
  <si>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</si>
  <si>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</si>
  <si>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</si>
  <si>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</si>
  <si>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</si>
  <si>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</si>
  <si>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</si>
  <si>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</si>
  <si>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</si>
  <si>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</si>
  <si>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</si>
  <si>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</si>
  <si>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</si>
  <si>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</si>
  <si>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</si>
  <si>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</si>
  <si>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</si>
  <si>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</si>
  <si>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</si>
  <si>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</si>
  <si>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</si>
  <si>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</si>
  <si>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</si>
  <si>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</si>
  <si>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</si>
  <si>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</si>
  <si>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</si>
  <si>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</si>
  <si>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</si>
  <si>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</si>
  <si>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</si>
  <si>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</si>
  <si>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</si>
  <si>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</si>
  <si>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</si>
  <si>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</si>
  <si>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</si>
  <si>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</si>
  <si>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</si>
  <si>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</si>
  <si>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</si>
  <si>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</si>
  <si>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</si>
  <si>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</si>
  <si>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</si>
  <si>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</si>
  <si>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</si>
  <si>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</si>
  <si>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</si>
  <si>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</si>
  <si>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</si>
  <si>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</si>
  <si>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</si>
  <si>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</si>
  <si>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</si>
  <si>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</si>
  <si>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</si>
  <si>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</si>
  <si>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</si>
  <si>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</si>
  <si>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</si>
  <si>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</si>
  <si>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</si>
  <si>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</si>
  <si>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</si>
  <si>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</si>
  <si>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</si>
  <si>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</si>
  <si>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</si>
  <si>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</si>
  <si>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</si>
  <si>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</si>
  <si>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</si>
  <si>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</si>
  <si>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</si>
  <si>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</si>
  <si>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</si>
  <si>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</si>
  <si>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</si>
  <si>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</si>
  <si>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</si>
  <si>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</si>
  <si>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</si>
  <si>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</si>
  <si>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</si>
  <si>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</si>
  <si>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</si>
  <si>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</si>
  <si>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</si>
  <si>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</si>
  <si>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</si>
  <si>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</si>
  <si>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</si>
  <si>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</si>
  <si>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</si>
  <si>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</si>
  <si>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</si>
  <si>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</si>
  <si>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</si>
  <si>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</si>
  <si>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</si>
  <si>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</si>
  <si>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</si>
  <si>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</si>
  <si>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</si>
  <si>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</si>
  <si>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</si>
  <si>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</si>
  <si>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</si>
  <si>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</si>
  <si>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</si>
  <si>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</si>
  <si>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</si>
  <si>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</si>
  <si>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</si>
  <si>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</si>
  <si>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</si>
  <si>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</si>
  <si>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</si>
  <si>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</si>
  <si>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</si>
  <si>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</si>
  <si>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</si>
  <si>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</si>
  <si>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</si>
  <si>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</si>
  <si>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</si>
  <si>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</si>
  <si>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</si>
  <si>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</si>
  <si>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</si>
  <si>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</si>
  <si>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</si>
  <si>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</si>
  <si>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</si>
  <si>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</si>
  <si>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</si>
  <si>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</si>
  <si>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</si>
  <si>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</si>
  <si>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</si>
  <si>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</si>
  <si>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</si>
  <si>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</si>
  <si>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</si>
  <si>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</si>
  <si>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</si>
  <si>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</si>
  <si>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</si>
  <si>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</si>
  <si>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</si>
  <si>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</si>
  <si>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</si>
  <si>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</si>
  <si>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</si>
  <si>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</si>
  <si>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</si>
  <si>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</si>
  <si>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</si>
  <si>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</si>
  <si>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</si>
  <si>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</si>
  <si>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</si>
  <si>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</si>
  <si>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</si>
  <si>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</si>
  <si>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</si>
  <si>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</si>
  <si>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</si>
  <si>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</si>
  <si>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</si>
  <si>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</si>
  <si>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</si>
  <si>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</si>
  <si>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</si>
  <si>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</si>
  <si>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</si>
  <si>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</si>
  <si>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</si>
  <si>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</si>
  <si>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</si>
  <si>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</si>
  <si>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</si>
  <si>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</si>
  <si>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</si>
  <si>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</si>
  <si>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</si>
  <si>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</si>
  <si>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</si>
  <si>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</si>
  <si>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</si>
  <si>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</si>
  <si>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</si>
  <si>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</si>
  <si>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</si>
  <si>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</si>
  <si>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</si>
  <si>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</si>
  <si>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</si>
  <si>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</si>
  <si>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</si>
  <si>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</si>
  <si>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</si>
  <si>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</si>
  <si>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</si>
  <si>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</si>
  <si>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</si>
  <si>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</si>
  <si>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</si>
  <si>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</si>
  <si>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</si>
  <si>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</si>
  <si>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</si>
  <si>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</si>
  <si>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</si>
  <si>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</si>
  <si>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</si>
  <si>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</si>
  <si>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</si>
  <si>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</si>
  <si>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</si>
  <si>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</si>
  <si>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</si>
  <si>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</si>
  <si>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</si>
  <si>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</si>
  <si>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</si>
  <si>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</si>
  <si>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</si>
  <si>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</si>
  <si>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</si>
  <si>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</si>
  <si>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</si>
  <si>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</si>
  <si>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</si>
  <si>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</si>
  <si>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</si>
  <si>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</si>
  <si>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</si>
  <si>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</si>
  <si>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</si>
  <si>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</si>
  <si>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</si>
  <si>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</si>
  <si>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</si>
  <si>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</si>
  <si>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</si>
  <si>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</si>
  <si>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</si>
  <si>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</si>
  <si>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</si>
  <si>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</si>
  <si>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</si>
  <si>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</si>
  <si>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</si>
  <si>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</si>
  <si>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</si>
  <si>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</si>
  <si>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</si>
  <si>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</si>
  <si>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</si>
  <si>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</si>
  <si>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</si>
  <si>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</si>
  <si>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</si>
  <si>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</si>
  <si>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</si>
  <si>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</si>
  <si>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</si>
  <si>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</si>
  <si>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</si>
  <si>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</si>
  <si>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</si>
  <si>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</si>
  <si>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</si>
  <si>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</si>
  <si>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</si>
  <si>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</si>
  <si>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</si>
  <si>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</si>
  <si>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</si>
  <si>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</si>
  <si>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</si>
  <si>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</si>
  <si>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</si>
  <si>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</si>
  <si>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</si>
  <si>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</si>
  <si>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</si>
  <si>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</si>
  <si>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</si>
  <si>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</si>
  <si>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</si>
  <si>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</si>
  <si>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</si>
  <si>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</si>
  <si>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</si>
  <si>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</si>
  <si>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</si>
  <si>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</si>
  <si>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</si>
  <si>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</si>
  <si>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</si>
  <si>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</si>
  <si>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</si>
  <si>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</si>
  <si>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</si>
  <si>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</si>
  <si>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</si>
  <si>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</si>
  <si>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</si>
  <si>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</si>
  <si>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</si>
  <si>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</si>
  <si>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</si>
  <si>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</si>
  <si>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</si>
  <si>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</si>
  <si>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</si>
  <si>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</si>
  <si>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</si>
  <si>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</si>
  <si>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</si>
  <si>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</si>
  <si>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</si>
  <si>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</si>
  <si>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</si>
  <si>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</si>
  <si>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</si>
  <si>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</si>
  <si>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</si>
  <si>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</si>
  <si>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</si>
  <si>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</si>
  <si>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</si>
  <si>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</si>
  <si>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</si>
  <si>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</si>
  <si>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</si>
  <si>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</si>
  <si>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</si>
  <si>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</si>
  <si>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</si>
  <si>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</si>
  <si>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</si>
  <si>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</si>
  <si>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</si>
  <si>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</si>
  <si>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</si>
  <si>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</si>
  <si>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</si>
  <si>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</si>
  <si>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</si>
  <si>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</si>
  <si>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</si>
  <si>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</si>
  <si>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</si>
  <si>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</si>
  <si>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</si>
  <si>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</si>
  <si>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</si>
  <si>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</si>
  <si>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</si>
  <si>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</si>
  <si>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</si>
  <si>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</si>
  <si>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</si>
  <si>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</si>
  <si>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</si>
  <si>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</si>
  <si>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</si>
  <si>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</si>
  <si>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</si>
  <si>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</si>
  <si>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</si>
  <si>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</si>
  <si>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</si>
  <si>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</si>
  <si>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</si>
  <si>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</si>
  <si>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</si>
  <si>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</si>
  <si>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</si>
  <si>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</si>
  <si>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</si>
  <si>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</si>
  <si>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</si>
  <si>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</si>
  <si>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</si>
  <si>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</si>
  <si>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</si>
  <si>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</si>
  <si>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</si>
  <si>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</si>
  <si>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</si>
  <si>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</si>
  <si>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</si>
  <si>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</si>
  <si>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</si>
  <si>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</si>
  <si>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</si>
  <si>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</si>
  <si>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</si>
  <si>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</si>
  <si>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</si>
  <si>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</si>
  <si>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</si>
  <si>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</si>
  <si>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</si>
  <si>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</si>
  <si>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</si>
  <si>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</si>
  <si>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</si>
  <si>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</si>
  <si>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</si>
  <si>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</si>
  <si>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</si>
  <si>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</si>
  <si>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</si>
  <si>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</si>
  <si>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</si>
  <si>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</si>
  <si>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</si>
  <si>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</si>
  <si>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</si>
  <si>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</si>
  <si>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</si>
  <si>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</si>
  <si>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</si>
  <si>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</si>
  <si>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</si>
  <si>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</si>
  <si>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</si>
  <si>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</si>
  <si>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</si>
  <si>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</si>
  <si>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</si>
  <si>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</si>
  <si>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</si>
  <si>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</si>
  <si>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</si>
  <si>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</si>
  <si>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</si>
  <si>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</si>
  <si>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</si>
  <si>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</si>
  <si>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</si>
  <si>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</si>
  <si>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</si>
  <si>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</si>
  <si>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</si>
  <si>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</si>
  <si>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</si>
  <si>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</si>
  <si>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</si>
  <si>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</si>
  <si>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</si>
  <si>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</si>
  <si>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</si>
  <si>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</si>
  <si>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</si>
  <si>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</si>
  <si>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</si>
  <si>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</si>
  <si>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</si>
  <si>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</si>
  <si>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</si>
  <si>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</si>
  <si>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</si>
  <si>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</si>
  <si>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</si>
  <si>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</si>
  <si>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</si>
  <si>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</si>
  <si>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</si>
  <si>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</si>
  <si>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</si>
  <si>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</si>
  <si>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</si>
  <si>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</si>
  <si>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</si>
  <si>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</si>
  <si>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</si>
  <si>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</si>
  <si>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</si>
  <si>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</si>
  <si>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</si>
  <si>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</si>
  <si>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</si>
  <si>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</si>
  <si>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</si>
  <si>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</si>
  <si>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</si>
  <si>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</si>
  <si>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</si>
  <si>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</si>
  <si>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</si>
  <si>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</si>
  <si>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</si>
  <si>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</si>
  <si>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</si>
  <si>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</si>
  <si>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</si>
  <si>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</si>
  <si>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</si>
  <si>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</si>
  <si>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</si>
  <si>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</si>
  <si>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</si>
  <si>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</si>
  <si>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</si>
  <si>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</si>
  <si>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</si>
  <si>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</si>
  <si>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</si>
  <si>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</si>
  <si>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</si>
  <si>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</si>
  <si>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</si>
  <si>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</si>
  <si>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</si>
  <si>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</si>
  <si>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</si>
  <si>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</si>
  <si>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</si>
  <si>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</si>
  <si>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</si>
  <si>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</si>
  <si>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</si>
  <si>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</si>
  <si>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</si>
  <si>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</si>
  <si>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</si>
  <si>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</si>
  <si>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</si>
  <si>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</si>
  <si>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</si>
  <si>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</si>
  <si>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</si>
  <si>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</si>
  <si>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</si>
  <si>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</si>
  <si>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</si>
  <si>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</si>
  <si>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</si>
  <si>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</si>
  <si>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</si>
  <si>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</si>
  <si>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</si>
  <si>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</si>
  <si>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</si>
  <si>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</si>
  <si>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</si>
  <si>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</si>
  <si>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</si>
  <si>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</si>
  <si>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</si>
  <si>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</si>
  <si>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</si>
  <si>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</si>
  <si>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</si>
  <si>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</si>
  <si>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</si>
  <si>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</si>
  <si>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</si>
  <si>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</si>
  <si>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</si>
  <si>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</si>
  <si>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</si>
  <si>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</si>
  <si>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</si>
  <si>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</si>
  <si>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</si>
  <si>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</si>
  <si>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</si>
  <si>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</si>
  <si>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</si>
  <si>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</si>
  <si>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</si>
  <si>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</si>
  <si>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</si>
  <si>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</si>
  <si>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</si>
  <si>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</si>
  <si>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</si>
  <si>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</si>
  <si>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</si>
  <si>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</si>
  <si>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</si>
  <si>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</si>
  <si>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</si>
  <si>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</si>
  <si>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</si>
  <si>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</si>
  <si>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</si>
  <si>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</si>
  <si>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</si>
  <si>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</si>
  <si>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</si>
  <si>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</si>
  <si>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</si>
  <si>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</si>
  <si>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</si>
  <si>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</si>
  <si>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</si>
  <si>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</si>
  <si>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</si>
  <si>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</si>
  <si>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</si>
  <si>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</si>
  <si>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</si>
  <si>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</si>
  <si>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</si>
  <si>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</si>
  <si>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</si>
  <si>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</si>
  <si>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</si>
  <si>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</si>
  <si>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</si>
  <si>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</si>
  <si>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</si>
  <si>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</si>
  <si>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</si>
  <si>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</si>
  <si>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</si>
  <si>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</si>
  <si>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</si>
  <si>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</si>
  <si>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</si>
  <si>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</si>
  <si>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</si>
  <si>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</si>
  <si>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</si>
  <si>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</si>
  <si>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</si>
  <si>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</si>
  <si>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</si>
  <si>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</si>
  <si>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</si>
  <si>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</si>
  <si>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</si>
  <si>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</si>
  <si>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</si>
  <si>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</si>
  <si>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</si>
  <si>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</si>
  <si>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</si>
  <si>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</si>
  <si>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</si>
  <si>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</si>
  <si>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</si>
  <si>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</si>
  <si>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</si>
  <si>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</si>
  <si>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</si>
  <si>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</si>
  <si>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</si>
  <si>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</si>
  <si>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</si>
  <si>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</si>
  <si>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</si>
  <si>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</si>
  <si>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</si>
  <si>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</si>
  <si>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</si>
  <si>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</si>
  <si>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</si>
  <si>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</si>
  <si>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</si>
  <si>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</si>
  <si>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</si>
  <si>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</si>
  <si>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</si>
  <si>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</si>
  <si>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</si>
  <si>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</si>
  <si>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</si>
  <si>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</si>
  <si>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</si>
  <si>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</si>
  <si>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</si>
  <si>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</si>
  <si>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</si>
  <si>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</si>
  <si>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</si>
  <si>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</si>
  <si>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</si>
  <si>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</si>
  <si>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</si>
  <si>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</si>
  <si>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</si>
  <si>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</si>
  <si>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</si>
  <si>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</si>
  <si>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</si>
  <si>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</si>
  <si>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</si>
  <si>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</si>
  <si>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</si>
  <si>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</si>
  <si>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</si>
  <si>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</si>
  <si>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</si>
  <si>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</si>
  <si>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</si>
  <si>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</si>
  <si>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</si>
  <si>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</si>
  <si>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</si>
  <si>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</si>
  <si>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</si>
  <si>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</si>
  <si>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</si>
  <si>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</si>
  <si>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</si>
  <si>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</si>
  <si>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</si>
  <si>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</si>
  <si>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</si>
  <si>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</si>
  <si>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</si>
  <si>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</si>
  <si>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</si>
  <si>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</si>
  <si>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</si>
  <si>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</si>
  <si>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</si>
  <si>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</si>
  <si>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</si>
  <si>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</si>
  <si>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</si>
  <si>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</si>
  <si>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</si>
  <si>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</si>
  <si>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</si>
  <si>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</si>
  <si>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</si>
  <si>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</si>
  <si>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</si>
  <si>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</si>
  <si>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</si>
  <si>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</si>
  <si>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</si>
  <si>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</si>
  <si>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</si>
  <si>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</si>
  <si>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</si>
  <si>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</si>
  <si>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</si>
  <si>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</si>
  <si>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</si>
  <si>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</si>
  <si>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</si>
  <si>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</si>
  <si>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</si>
  <si>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</si>
  <si>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</si>
  <si>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</si>
  <si>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</si>
  <si>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</si>
  <si>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</si>
  <si>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</si>
  <si>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</si>
  <si>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</si>
  <si>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</si>
  <si>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</si>
  <si>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</si>
  <si>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</si>
  <si>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</si>
  <si>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</si>
  <si>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</si>
  <si>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</si>
  <si>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</si>
  <si>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</si>
  <si>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</si>
  <si>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</si>
  <si>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</si>
  <si>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</si>
  <si>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</si>
  <si>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</si>
  <si>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</si>
  <si>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</si>
  <si>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</si>
  <si>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</si>
  <si>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</si>
  <si>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</si>
  <si>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</si>
  <si>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</si>
  <si>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</si>
  <si>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</si>
  <si>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</si>
  <si>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</si>
  <si>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</si>
  <si>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</si>
  <si>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</si>
  <si>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</si>
  <si>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</si>
  <si>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</si>
  <si>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</si>
  <si>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</si>
  <si>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</si>
  <si>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</si>
  <si>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</si>
  <si>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</si>
  <si>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</si>
  <si>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</si>
  <si>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</si>
  <si>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</si>
  <si>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</si>
  <si>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</si>
  <si>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</si>
  <si>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</si>
  <si>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</si>
  <si>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</si>
  <si>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</si>
  <si>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</si>
  <si>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</si>
  <si>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</si>
  <si>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</si>
  <si>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</si>
  <si>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</si>
  <si>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</si>
  <si>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</si>
  <si>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</si>
  <si>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</si>
  <si>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</si>
  <si>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</si>
  <si>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</si>
  <si>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</si>
  <si>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</si>
  <si>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</si>
  <si>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</si>
  <si>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</si>
  <si>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</si>
  <si>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</si>
  <si>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</si>
  <si>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</si>
  <si>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</si>
  <si>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</si>
  <si>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</si>
  <si>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</si>
  <si>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</si>
  <si>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</si>
  <si>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</si>
  <si>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</si>
  <si>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</si>
  <si>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</si>
  <si>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</si>
  <si>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</si>
  <si>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</si>
  <si>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</si>
  <si>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</si>
  <si>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</si>
  <si>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</si>
  <si>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</si>
  <si>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</si>
  <si>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</si>
  <si>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</si>
  <si>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</si>
  <si>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</si>
  <si>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</si>
  <si>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</si>
  <si>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</si>
  <si>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</si>
  <si>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</si>
  <si>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</si>
  <si>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</si>
  <si>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</si>
  <si>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</si>
  <si>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</si>
  <si>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</si>
  <si>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</si>
  <si>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</si>
  <si>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</si>
  <si>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</si>
  <si>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</si>
  <si>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</si>
  <si>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</si>
  <si>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</si>
  <si>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</si>
  <si>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</si>
  <si>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</si>
  <si>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</si>
  <si>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</si>
  <si>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</si>
  <si>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</si>
  <si>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</si>
  <si>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</si>
  <si>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</si>
  <si>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</si>
  <si>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</si>
  <si>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</si>
  <si>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</si>
  <si>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</si>
  <si>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</si>
  <si>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</si>
  <si>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</si>
  <si>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</si>
  <si>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</si>
  <si>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</si>
  <si>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</si>
  <si>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</si>
  <si>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</si>
  <si>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</si>
  <si>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</si>
  <si>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</si>
  <si>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</si>
  <si>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</si>
  <si>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</si>
  <si>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</si>
  <si>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</si>
  <si>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</si>
  <si>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</si>
  <si>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</si>
  <si>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</si>
  <si>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</si>
  <si>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</si>
  <si>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</si>
  <si>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</si>
  <si>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</si>
  <si>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</si>
  <si>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</si>
  <si>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</si>
  <si>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</si>
  <si>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</si>
  <si>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</si>
  <si>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</si>
  <si>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</si>
  <si>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</si>
  <si>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</si>
  <si>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</si>
  <si>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</si>
  <si>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</si>
  <si>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</si>
  <si>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</si>
  <si>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</si>
  <si>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</si>
  <si>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</si>
  <si>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</si>
  <si>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</si>
  <si>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</si>
  <si>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</si>
  <si>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</si>
  <si>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</si>
  <si>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</si>
  <si>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</si>
  <si>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</si>
  <si>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</si>
  <si>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</si>
  <si>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</si>
  <si>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</si>
  <si>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</si>
  <si>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</si>
  <si>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</si>
  <si>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</si>
  <si>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</si>
  <si>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</si>
  <si>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</si>
  <si>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</si>
  <si>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</si>
  <si>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</si>
  <si>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</si>
  <si>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</si>
  <si>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</si>
  <si>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</si>
  <si>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</si>
  <si>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</si>
  <si>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</si>
  <si>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</si>
  <si>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</si>
  <si>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</si>
  <si>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</si>
  <si>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</si>
  <si>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</si>
  <si>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</si>
  <si>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</si>
  <si>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</si>
  <si>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</si>
  <si>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</si>
  <si>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</si>
  <si>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</si>
  <si>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</si>
  <si>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</si>
  <si>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</si>
  <si>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</si>
  <si>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</si>
  <si>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</si>
  <si>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</si>
  <si>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</si>
  <si>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</si>
  <si>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</si>
  <si>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</si>
  <si>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</si>
  <si>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</si>
  <si>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</si>
  <si>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</si>
  <si>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</si>
  <si>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</si>
  <si>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</si>
  <si>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</si>
  <si>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</si>
  <si>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</si>
  <si>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</si>
  <si>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</si>
  <si>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</si>
  <si>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</si>
  <si>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</si>
  <si>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</si>
  <si>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</si>
  <si>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</si>
  <si>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</si>
  <si>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</si>
  <si>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</si>
  <si>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</si>
  <si>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</si>
  <si>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</si>
  <si>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</si>
  <si>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</si>
  <si>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</si>
  <si>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</si>
  <si>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</si>
  <si>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</si>
  <si>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</si>
  <si>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</si>
  <si>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</si>
  <si>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</si>
  <si>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</si>
  <si>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</si>
  <si>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</si>
  <si>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</si>
  <si>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</si>
  <si>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</si>
  <si>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</si>
  <si>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</si>
  <si>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</si>
  <si>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</si>
  <si>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</si>
  <si>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</si>
  <si>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</si>
  <si>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</si>
  <si>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</si>
  <si>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</si>
  <si>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</si>
  <si>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</si>
  <si>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</si>
  <si>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</si>
  <si>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</si>
  <si>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</si>
  <si>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</si>
  <si>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</si>
  <si>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</si>
  <si>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</si>
  <si>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</si>
  <si>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</si>
  <si>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</si>
  <si>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</si>
  <si>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</si>
  <si>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</si>
  <si>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</si>
  <si>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</si>
  <si>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</si>
  <si>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</si>
  <si>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</si>
  <si>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</si>
  <si>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</si>
  <si>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</si>
  <si>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</si>
  <si>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</si>
  <si>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</si>
  <si>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</si>
  <si>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</si>
  <si>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</si>
  <si>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</si>
  <si>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</si>
  <si>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</si>
  <si>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</si>
  <si>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</si>
  <si>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</si>
  <si>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</si>
  <si>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</si>
  <si>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</si>
  <si>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</si>
  <si>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</si>
  <si>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</si>
  <si>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</si>
  <si>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</si>
  <si>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</si>
  <si>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</si>
  <si>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</si>
  <si>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</si>
  <si>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</si>
  <si>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</si>
  <si>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</si>
  <si>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</si>
  <si>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</si>
  <si>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</si>
  <si>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</si>
  <si>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</si>
  <si>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</si>
  <si>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</si>
  <si>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</si>
  <si>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</si>
  <si>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</si>
  <si>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</si>
  <si>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</si>
  <si>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</si>
  <si>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</si>
  <si>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</si>
  <si>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</si>
  <si>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</si>
  <si>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</si>
  <si>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</si>
  <si>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</si>
  <si>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</si>
  <si>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</si>
  <si>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</si>
  <si>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</si>
  <si>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</si>
  <si>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</si>
  <si>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</si>
  <si>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</si>
  <si>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</si>
  <si>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</si>
  <si>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</si>
  <si>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</si>
  <si>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</si>
  <si>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</si>
  <si>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</si>
  <si>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</si>
  <si>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</si>
  <si>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</si>
  <si>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</si>
  <si>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</si>
  <si>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</si>
  <si>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</si>
  <si>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</si>
  <si>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</si>
  <si>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</si>
  <si>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</si>
  <si>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</si>
  <si>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</si>
  <si>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</si>
  <si>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</si>
  <si>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</si>
  <si>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</si>
  <si>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</si>
  <si>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</si>
  <si>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</si>
  <si>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</si>
  <si>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</si>
  <si>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</si>
  <si>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</si>
  <si>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</si>
  <si>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</si>
  <si>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</si>
  <si>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</si>
  <si>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</si>
  <si>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</si>
  <si>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</si>
  <si>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</si>
  <si>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</si>
  <si>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</si>
  <si>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</si>
  <si>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</si>
  <si>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</si>
  <si>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</si>
  <si>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</si>
  <si>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</si>
  <si>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</si>
  <si>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</si>
  <si>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</si>
  <si>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</si>
  <si>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</si>
  <si>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</si>
  <si>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</si>
  <si>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</si>
  <si>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</si>
  <si>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</si>
  <si>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</si>
  <si>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</si>
  <si>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</si>
  <si>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</si>
  <si>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</si>
  <si>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</si>
  <si>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</si>
  <si>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</si>
  <si>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</si>
  <si>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</si>
  <si>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</si>
  <si>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</si>
  <si>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</si>
  <si>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</si>
  <si>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</si>
  <si>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</si>
  <si>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</si>
  <si>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</si>
  <si>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</si>
  <si>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</si>
  <si>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</si>
  <si>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</si>
  <si>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</si>
  <si>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</si>
  <si>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</si>
  <si>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</si>
  <si>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</si>
  <si>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</si>
  <si>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</si>
  <si>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</si>
  <si>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</si>
  <si>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</si>
  <si>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</si>
  <si>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</si>
  <si>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</si>
  <si>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</si>
  <si>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</si>
  <si>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</si>
  <si>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</si>
  <si>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</si>
  <si>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</si>
  <si>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</si>
  <si>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</si>
  <si>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</si>
  <si>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</si>
  <si>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</si>
  <si>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</si>
  <si>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</si>
  <si>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</si>
  <si>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</si>
  <si>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</si>
  <si>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</si>
  <si>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</si>
  <si>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</si>
  <si>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</si>
  <si>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</si>
  <si>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</si>
  <si>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</si>
  <si>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</si>
  <si>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</si>
  <si>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</si>
  <si>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</si>
  <si>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</si>
  <si>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</si>
  <si>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</si>
  <si>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</si>
  <si>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</si>
  <si>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</si>
  <si>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</si>
  <si>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</si>
  <si>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</si>
  <si>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</si>
  <si>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</si>
  <si>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</si>
  <si>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</si>
  <si>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</si>
  <si>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</si>
  <si>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</si>
  <si>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</si>
  <si>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</si>
  <si>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</si>
  <si>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</si>
  <si>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</si>
  <si>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</si>
  <si>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</si>
  <si>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</si>
  <si>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</si>
  <si>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</si>
  <si>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</si>
  <si>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</si>
  <si>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</si>
  <si>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</si>
  <si>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</si>
  <si>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</si>
  <si>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</si>
  <si>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</si>
  <si>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</si>
  <si>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</si>
  <si>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</si>
  <si>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</si>
  <si>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</si>
  <si>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</si>
  <si>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</si>
  <si>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</si>
  <si>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</si>
  <si>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</si>
  <si>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</si>
  <si>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</si>
  <si>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</si>
  <si>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</si>
  <si>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</si>
  <si>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</si>
  <si>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</si>
  <si>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</si>
  <si>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</si>
  <si>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</si>
  <si>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</si>
  <si>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</si>
  <si>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</si>
  <si>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</si>
  <si>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</si>
  <si>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</si>
  <si>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</si>
  <si>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</si>
  <si>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</si>
  <si>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</si>
  <si>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</si>
  <si>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</si>
  <si>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</si>
  <si>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</si>
  <si>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</si>
  <si>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</si>
  <si>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</si>
  <si>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</si>
  <si>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</si>
  <si>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</si>
  <si>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</si>
  <si>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</si>
  <si>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</si>
  <si>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</si>
  <si>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</si>
  <si>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</si>
  <si>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</si>
  <si>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</si>
  <si>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</si>
  <si>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</si>
  <si>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</si>
  <si>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</si>
  <si>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</si>
  <si>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</si>
  <si>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</si>
  <si>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</si>
  <si>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</si>
  <si>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</si>
  <si>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</si>
  <si>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</si>
  <si>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</si>
  <si>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</si>
  <si>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</si>
  <si>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</si>
  <si>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</si>
  <si>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</si>
  <si>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</si>
  <si>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</si>
  <si>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</si>
  <si>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</si>
  <si>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</si>
  <si>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</si>
  <si>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</si>
  <si>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</si>
  <si>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</si>
  <si>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</si>
  <si>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</si>
  <si>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</si>
  <si>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</si>
  <si>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</si>
  <si>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</si>
  <si>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</si>
  <si>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</si>
  <si>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</si>
  <si>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</si>
  <si>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</si>
  <si>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</si>
  <si>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</si>
  <si>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</si>
  <si>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</si>
  <si>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</si>
  <si>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</si>
  <si>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</si>
  <si>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</si>
  <si>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</si>
  <si>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</si>
  <si>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</si>
  <si>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</si>
  <si>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</si>
  <si>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</si>
  <si>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</si>
  <si>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</si>
  <si>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</si>
  <si>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</si>
  <si>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</si>
  <si>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</si>
  <si>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</si>
  <si>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</si>
  <si>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</si>
  <si>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</si>
  <si>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</si>
  <si>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</si>
  <si>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</si>
  <si>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</si>
  <si>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</si>
  <si>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</si>
  <si>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</si>
  <si>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</si>
  <si>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</si>
  <si>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</si>
  <si>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</si>
  <si>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</si>
  <si>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</si>
  <si>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</si>
  <si>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</si>
  <si>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</si>
  <si>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</si>
  <si>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</si>
  <si>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</si>
  <si>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</si>
  <si>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</si>
  <si>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</si>
  <si>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</si>
  <si>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</si>
  <si>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</si>
  <si>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</si>
  <si>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</si>
  <si>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</si>
  <si>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</si>
  <si>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</si>
  <si>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</si>
  <si>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</si>
  <si>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</si>
  <si>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</si>
  <si>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</si>
  <si>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</si>
  <si>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</si>
  <si>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</si>
  <si>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</si>
  <si>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</si>
  <si>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</si>
  <si>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</si>
  <si>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</si>
  <si>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</si>
  <si>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</si>
  <si>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</si>
  <si>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</si>
  <si>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</si>
  <si>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</si>
  <si>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</si>
  <si>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</si>
  <si>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</si>
  <si>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</si>
  <si>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</si>
  <si>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</si>
  <si>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</si>
  <si>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</si>
  <si>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</si>
  <si>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</si>
  <si>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</si>
  <si>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</si>
  <si>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</si>
  <si>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</si>
  <si>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</si>
  <si>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</si>
  <si>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</si>
  <si>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</si>
  <si>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</si>
  <si>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</si>
  <si>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</si>
  <si>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</si>
  <si>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</si>
  <si>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</si>
  <si>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</si>
  <si>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</si>
  <si>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</si>
  <si>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</si>
  <si>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</si>
  <si>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</si>
  <si>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</si>
  <si>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</si>
  <si>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</si>
  <si>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</si>
  <si>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</si>
  <si>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</si>
  <si>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</si>
  <si>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</si>
  <si>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</si>
  <si>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</si>
  <si>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</si>
  <si>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</si>
  <si>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</si>
  <si>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</si>
  <si>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</si>
  <si>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</si>
  <si>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</si>
  <si>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</si>
  <si>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</si>
  <si>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</si>
  <si>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</si>
  <si>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</si>
  <si>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</si>
  <si>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</si>
  <si>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</si>
  <si>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</si>
  <si>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</si>
  <si>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</si>
  <si>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</si>
  <si>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</si>
  <si>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</si>
  <si>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</si>
  <si>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</si>
  <si>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</si>
  <si>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</si>
  <si>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</si>
  <si>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</si>
  <si>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</si>
  <si>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</si>
  <si>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</si>
  <si>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</si>
  <si>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</si>
  <si>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</si>
  <si>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</si>
  <si>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</si>
  <si>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</si>
  <si>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</si>
  <si>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</si>
  <si>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</si>
  <si>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</si>
  <si>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</si>
  <si>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</si>
  <si>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</si>
  <si>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</si>
  <si>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</si>
  <si>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</si>
  <si>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</si>
  <si>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</si>
  <si>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</si>
  <si>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</si>
  <si>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</si>
  <si>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</si>
  <si>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</si>
  <si>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</si>
  <si>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</si>
  <si>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</si>
  <si>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</si>
  <si>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</si>
  <si>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</si>
  <si>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</si>
  <si>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</si>
  <si>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</si>
  <si>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</si>
  <si>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</si>
  <si>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</si>
  <si>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</si>
  <si>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</si>
  <si>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</si>
  <si>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</si>
  <si>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</si>
  <si>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</si>
  <si>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</si>
  <si>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</si>
  <si>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</si>
  <si>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</si>
  <si>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</si>
  <si>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</si>
  <si>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</si>
  <si>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</si>
  <si>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</si>
  <si>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</si>
  <si>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</si>
  <si>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</si>
  <si>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</si>
  <si>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</si>
  <si>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</si>
  <si>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</si>
  <si>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</si>
  <si>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</si>
  <si>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</si>
  <si>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</si>
  <si>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</si>
  <si>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</si>
  <si>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</si>
  <si>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</si>
  <si>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</si>
  <si>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</si>
  <si>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</si>
  <si>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</si>
  <si>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</si>
  <si>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</si>
  <si>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</si>
  <si>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</si>
  <si>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</si>
  <si>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</si>
  <si>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</si>
  <si>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</si>
  <si>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</si>
  <si>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</si>
  <si>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</si>
  <si>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</si>
  <si>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</si>
  <si>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</si>
  <si>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</si>
  <si>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</si>
  <si>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</si>
  <si>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</si>
  <si>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</si>
  <si>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</si>
  <si>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</si>
  <si>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</si>
  <si>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</si>
  <si>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</si>
  <si>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</si>
  <si>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</si>
  <si>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</si>
  <si>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</si>
  <si>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</si>
  <si>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</si>
  <si>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</si>
  <si>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</si>
  <si>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</si>
  <si>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</si>
  <si>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</si>
  <si>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</si>
  <si>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</si>
  <si>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</si>
  <si>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</si>
  <si>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</si>
  <si>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</si>
  <si>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</si>
  <si>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</si>
  <si>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</si>
  <si>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</si>
  <si>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</si>
  <si>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</si>
  <si>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</si>
  <si>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</si>
  <si>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</si>
  <si>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</si>
  <si>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</si>
  <si>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</si>
  <si>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</si>
  <si>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</si>
  <si>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</si>
  <si>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</si>
  <si>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</si>
  <si>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</si>
  <si>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</si>
  <si>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</si>
  <si>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</si>
  <si>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</si>
  <si>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</si>
  <si>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</si>
  <si>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</si>
  <si>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</si>
  <si>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</si>
  <si>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</si>
  <si>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</si>
  <si>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</si>
  <si>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</si>
  <si>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</si>
  <si>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</si>
  <si>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</si>
  <si>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</si>
  <si>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</si>
  <si>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</si>
  <si>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</si>
  <si>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</si>
  <si>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</si>
  <si>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</si>
  <si>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</si>
  <si>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</si>
  <si>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</si>
  <si>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</si>
  <si>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</si>
  <si>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</si>
  <si>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</si>
  <si>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</si>
  <si>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</si>
  <si>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</si>
  <si>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</si>
  <si>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</si>
  <si>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</si>
  <si>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</si>
  <si>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</si>
  <si>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</si>
  <si>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</si>
  <si>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</si>
  <si>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</si>
  <si>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</si>
  <si>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</si>
  <si>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</si>
  <si>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</si>
  <si>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</si>
  <si>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</si>
  <si>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</si>
  <si>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</si>
  <si>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</si>
  <si>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</si>
  <si>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</si>
  <si>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</si>
  <si>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</si>
  <si>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</si>
  <si>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</si>
  <si>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</si>
  <si>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</si>
  <si>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</si>
  <si>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</si>
  <si>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</si>
  <si>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</si>
  <si>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</si>
  <si>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</si>
  <si>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</si>
  <si>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</si>
  <si>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</si>
  <si>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</si>
  <si>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</si>
  <si>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</si>
  <si>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</si>
  <si>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</si>
  <si>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</si>
  <si>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</si>
  <si>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</si>
  <si>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</si>
  <si>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</si>
  <si>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</si>
  <si>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</si>
  <si>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</si>
  <si>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</si>
  <si>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</si>
  <si>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</si>
  <si>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</si>
  <si>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</si>
  <si>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</si>
  <si>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</si>
  <si>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</si>
  <si>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</si>
  <si>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</si>
  <si>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</si>
  <si>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</si>
  <si>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</si>
  <si>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</si>
  <si>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</si>
  <si>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</si>
  <si>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</si>
  <si>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</si>
  <si>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</si>
  <si>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</si>
  <si>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</si>
  <si>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</si>
  <si>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</si>
  <si>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</si>
  <si>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</si>
  <si>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</si>
  <si>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</si>
  <si>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</si>
  <si>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</si>
  <si>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</si>
  <si>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</si>
  <si>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</si>
  <si>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</si>
  <si>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</si>
  <si>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</si>
  <si>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</si>
  <si>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</si>
  <si>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</si>
  <si>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</si>
  <si>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</si>
  <si>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</si>
  <si>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</si>
  <si>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</si>
  <si>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</si>
  <si>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</si>
  <si>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</si>
  <si>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</si>
  <si>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</si>
  <si>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</si>
  <si>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</si>
  <si>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</si>
  <si>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</si>
  <si>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</si>
  <si>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</si>
  <si>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</si>
  <si>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</si>
  <si>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</si>
  <si>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</si>
  <si>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</si>
  <si>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</si>
  <si>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</si>
  <si>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</si>
  <si>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</si>
  <si>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</si>
  <si>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</si>
  <si>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</si>
  <si>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</si>
  <si>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</si>
  <si>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</si>
  <si>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</si>
  <si>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</si>
  <si>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</si>
  <si>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</si>
  <si>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</si>
  <si>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</si>
  <si>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</si>
  <si>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</si>
  <si>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</si>
  <si>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</si>
  <si>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</si>
  <si>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</si>
  <si>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</si>
  <si>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</si>
  <si>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</si>
  <si>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</si>
  <si>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</si>
  <si>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</si>
  <si>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</si>
  <si>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</si>
  <si>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</si>
  <si>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</si>
  <si>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</si>
  <si>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</si>
  <si>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</si>
  <si>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</si>
  <si>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</si>
  <si>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</si>
  <si>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</si>
  <si>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</si>
  <si>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</si>
  <si>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</si>
  <si>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</si>
  <si>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</si>
  <si>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</si>
  <si>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</si>
  <si>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</si>
  <si>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</si>
  <si>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</si>
  <si>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</si>
  <si>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</si>
  <si>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</si>
  <si>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</si>
  <si>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</si>
  <si>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</si>
  <si>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</si>
  <si>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</si>
  <si>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</si>
  <si>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</si>
  <si>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</si>
  <si>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</si>
  <si>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</si>
  <si>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</si>
  <si>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</si>
  <si>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</si>
  <si>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</si>
  <si>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</si>
  <si>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</si>
  <si>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</si>
  <si>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</si>
  <si>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</si>
  <si>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</si>
  <si>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</si>
  <si>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</si>
  <si>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</si>
  <si>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</si>
  <si>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</si>
  <si>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</si>
  <si>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</si>
  <si>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</si>
  <si>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</si>
  <si>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</si>
  <si>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</si>
  <si>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</si>
  <si>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</si>
  <si>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</si>
  <si>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</si>
  <si>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</si>
  <si>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</si>
  <si>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</si>
  <si>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</si>
  <si>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</si>
  <si>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</si>
  <si>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</si>
  <si>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</si>
  <si>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</si>
  <si>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</si>
  <si>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</si>
  <si>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</si>
  <si>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</si>
  <si>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</si>
  <si>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</si>
  <si>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</si>
  <si>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</si>
  <si>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</si>
  <si>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</si>
  <si>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</si>
  <si>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</si>
  <si>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</si>
  <si>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</si>
  <si>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</si>
  <si>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</si>
  <si>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</si>
  <si>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</si>
  <si>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</si>
  <si>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</si>
  <si>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</si>
  <si>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</si>
  <si>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</si>
  <si>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</si>
  <si>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</si>
  <si>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</si>
  <si>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</si>
  <si>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</si>
  <si>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</si>
  <si>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</si>
  <si>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</si>
  <si>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</si>
  <si>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</si>
  <si>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</si>
  <si>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</si>
  <si>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</si>
  <si>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</si>
  <si>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</si>
  <si>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</si>
  <si>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</si>
  <si>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</si>
  <si>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</si>
  <si>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</si>
  <si>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</si>
  <si>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</si>
  <si>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</si>
  <si>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</si>
  <si>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</si>
  <si>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</si>
  <si>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</si>
  <si>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</si>
  <si>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</si>
  <si>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</si>
  <si>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</si>
  <si>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</si>
  <si>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</si>
  <si>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</si>
  <si>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</si>
  <si>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</si>
  <si>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</si>
  <si>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</si>
  <si>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</si>
  <si>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</si>
  <si>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</si>
  <si>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</si>
  <si>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</si>
  <si>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</si>
  <si>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</si>
  <si>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</si>
  <si>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</si>
  <si>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</si>
  <si>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</si>
  <si>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</si>
  <si>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</si>
  <si>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</si>
  <si>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</si>
  <si>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</si>
  <si>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</si>
  <si>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</si>
  <si>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</si>
  <si>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</si>
  <si>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</si>
  <si>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</si>
  <si>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</si>
  <si>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</si>
  <si>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</si>
  <si>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</si>
  <si>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</si>
  <si>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</si>
  <si>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</si>
  <si>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</si>
  <si>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</si>
  <si>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</si>
  <si>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</si>
  <si>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</si>
  <si>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</si>
  <si>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</si>
  <si>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</si>
  <si>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</si>
  <si>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</si>
  <si>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</si>
  <si>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</si>
  <si>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</si>
  <si>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</si>
  <si>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</si>
  <si>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</si>
  <si>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</si>
  <si>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</si>
  <si>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</si>
  <si>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</si>
  <si>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</si>
  <si>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</si>
  <si>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</si>
  <si>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</si>
  <si>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</si>
  <si>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</si>
  <si>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</si>
  <si>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</si>
  <si>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</si>
  <si>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</si>
  <si>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</si>
  <si>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</si>
  <si>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</si>
  <si>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</si>
  <si>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</si>
  <si>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</si>
  <si>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</si>
  <si>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</si>
  <si>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</si>
  <si>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</si>
  <si>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</si>
  <si>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</si>
  <si>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</si>
  <si>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</si>
  <si>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</si>
  <si>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</si>
  <si>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</si>
  <si>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</si>
  <si>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</si>
  <si>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</si>
  <si>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</si>
  <si>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</si>
  <si>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</si>
  <si>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</si>
  <si>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</si>
  <si>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</si>
  <si>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</si>
  <si>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</si>
  <si>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</si>
  <si>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</si>
  <si>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</si>
  <si>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</si>
  <si>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</si>
  <si>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</si>
  <si>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</si>
  <si>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</si>
  <si>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</si>
  <si>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</si>
  <si>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</si>
  <si>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</si>
  <si>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</si>
  <si>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</si>
  <si>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</si>
  <si>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</si>
  <si>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</si>
  <si>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</si>
  <si>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</si>
  <si>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</si>
  <si>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</si>
  <si>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</si>
  <si>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</si>
  <si>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</si>
  <si>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</si>
  <si>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</si>
  <si>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</si>
  <si>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</si>
  <si>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</si>
  <si>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</si>
  <si>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</si>
  <si>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</si>
  <si>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</si>
  <si>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</si>
  <si>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</si>
  <si>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</si>
  <si>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</si>
  <si>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</si>
  <si>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</si>
  <si>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</si>
  <si>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</si>
  <si>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</si>
  <si>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</si>
  <si>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</si>
  <si>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</si>
  <si>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</si>
  <si>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</si>
  <si>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</si>
  <si>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</si>
  <si>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</si>
  <si>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</si>
  <si>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</si>
  <si>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</si>
  <si>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</si>
  <si>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</si>
  <si>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</si>
  <si>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</si>
  <si>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</si>
  <si>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</si>
  <si>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</si>
  <si>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</si>
  <si>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</si>
  <si>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</si>
  <si>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</si>
  <si>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</si>
  <si>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</si>
  <si>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</si>
  <si>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</si>
  <si>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</si>
  <si>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</si>
  <si>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</si>
  <si>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</si>
  <si>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</si>
  <si>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</si>
  <si>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</si>
  <si>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</si>
  <si>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</si>
  <si>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</si>
  <si>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</si>
  <si>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</si>
  <si>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</si>
  <si>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</si>
  <si>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</si>
  <si>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</si>
  <si>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</si>
  <si>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</si>
  <si>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</si>
  <si>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</si>
  <si>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</si>
  <si>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</si>
  <si>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</si>
  <si>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</si>
  <si>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</si>
  <si>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</si>
  <si>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</si>
  <si>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</si>
  <si>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</si>
  <si>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</si>
  <si>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</si>
  <si>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</si>
  <si>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</si>
  <si>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</si>
  <si>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</si>
  <si>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</si>
  <si>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</si>
  <si>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</si>
  <si>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</si>
  <si>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</si>
  <si>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</si>
  <si>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</si>
  <si>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</si>
  <si>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</si>
  <si>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</si>
  <si>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</si>
  <si>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</si>
  <si>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</si>
  <si>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</si>
  <si>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</si>
  <si>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</si>
  <si>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</si>
  <si>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</si>
  <si>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</si>
  <si>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</si>
  <si>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</si>
  <si>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</si>
  <si>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</si>
  <si>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</si>
  <si>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</si>
  <si>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</si>
  <si>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</si>
  <si>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</si>
  <si>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</si>
  <si>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</si>
  <si>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</si>
  <si>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</si>
  <si>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</si>
  <si>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</si>
  <si>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</si>
  <si>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</si>
  <si>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</si>
  <si>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</si>
  <si>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</si>
  <si>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</si>
  <si>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</si>
  <si>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</si>
  <si>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</si>
  <si>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</si>
  <si>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</si>
  <si>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</si>
  <si>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</si>
  <si>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</si>
  <si>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</si>
  <si>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</si>
  <si>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</si>
  <si>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</si>
  <si>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</si>
  <si>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</si>
  <si>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</si>
  <si>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</si>
  <si>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</si>
  <si>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</si>
  <si>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</si>
  <si>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</si>
  <si>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</si>
  <si>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</si>
  <si>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</si>
  <si>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</si>
  <si>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</si>
  <si>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</si>
  <si>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</si>
  <si>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</si>
  <si>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</si>
  <si>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</si>
  <si>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</si>
  <si>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</si>
  <si>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</si>
  <si>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</si>
  <si>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</si>
  <si>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</si>
  <si>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</si>
  <si>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</si>
  <si>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</si>
  <si>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</si>
  <si>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</si>
  <si>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</si>
  <si>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</si>
  <si>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</si>
  <si>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</si>
  <si>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</si>
  <si>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</si>
  <si>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</si>
  <si>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</si>
  <si>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</si>
  <si>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</si>
  <si>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</si>
  <si>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</si>
  <si>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</si>
  <si>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</si>
  <si>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</si>
  <si>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</si>
  <si>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</si>
  <si>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</si>
  <si>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</si>
  <si>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</si>
  <si>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</si>
  <si>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</si>
  <si>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</si>
  <si>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</si>
  <si>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</si>
  <si>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</si>
  <si>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</si>
  <si>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</si>
  <si>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</si>
  <si>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</si>
  <si>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</si>
  <si>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</si>
  <si>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</si>
  <si>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</si>
  <si>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</si>
  <si>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</si>
  <si>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</si>
  <si>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</si>
  <si>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</si>
  <si>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</si>
  <si>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</si>
  <si>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</si>
  <si>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</si>
  <si>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</si>
  <si>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</si>
  <si>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</si>
  <si>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</si>
  <si>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</si>
  <si>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</si>
  <si>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</si>
  <si>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</si>
  <si>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</si>
  <si>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</si>
  <si>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</si>
  <si>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</si>
  <si>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</si>
  <si>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</si>
  <si>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</si>
  <si>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</si>
  <si>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</si>
  <si>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</si>
  <si>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</si>
  <si>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</si>
  <si>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</si>
  <si>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</si>
  <si>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</si>
  <si>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</si>
  <si>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</si>
  <si>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</si>
  <si>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</si>
  <si>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</si>
  <si>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</si>
  <si>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</si>
  <si>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</si>
  <si>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</si>
  <si>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</si>
  <si>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</si>
  <si>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</si>
  <si>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</si>
  <si>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</si>
  <si>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</si>
  <si>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</si>
  <si>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</si>
  <si>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</si>
  <si>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</si>
  <si>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</si>
  <si>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</si>
  <si>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</si>
  <si>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</si>
  <si>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</si>
  <si>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</si>
  <si>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</si>
  <si>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</si>
  <si>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</si>
  <si>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</si>
  <si>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</si>
  <si>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</si>
  <si>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</si>
  <si>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</si>
  <si>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</si>
  <si>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</si>
  <si>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</si>
  <si>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</si>
  <si>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</si>
  <si>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</si>
  <si>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</si>
  <si>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</si>
  <si>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</si>
  <si>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</si>
  <si>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</si>
  <si>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</si>
  <si>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</si>
  <si>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</si>
  <si>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</si>
  <si>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</si>
  <si>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</si>
  <si>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</si>
  <si>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</si>
  <si>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</si>
  <si>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</si>
  <si>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</si>
  <si>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</si>
  <si>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</si>
  <si>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</si>
  <si>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</si>
  <si>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</si>
  <si>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</si>
  <si>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</si>
  <si>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</si>
  <si>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</si>
  <si>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</si>
  <si>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</si>
  <si>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</si>
  <si>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</si>
  <si>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</si>
  <si>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</si>
  <si>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</si>
  <si>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</si>
  <si>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</si>
  <si>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</si>
  <si>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</si>
  <si>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</si>
  <si>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</si>
  <si>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</si>
  <si>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</si>
  <si>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</si>
  <si>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</si>
  <si>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</si>
  <si>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</si>
  <si>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</si>
  <si>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</si>
  <si>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</si>
  <si>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</si>
  <si>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</si>
  <si>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</si>
  <si>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</si>
  <si>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</si>
  <si>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</si>
  <si>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</si>
  <si>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</si>
  <si>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</si>
  <si>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</si>
  <si>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</si>
  <si>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</si>
  <si>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</si>
  <si>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</si>
  <si>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</si>
  <si>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</si>
  <si>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</si>
  <si>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</si>
  <si>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</si>
  <si>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</si>
  <si>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</si>
  <si>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</si>
  <si>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</si>
  <si>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</si>
  <si>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</si>
  <si>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</si>
  <si>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</si>
  <si>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</si>
  <si>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</si>
  <si>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</si>
  <si>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</si>
  <si>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</si>
  <si>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</si>
  <si>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</si>
  <si>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</si>
  <si>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</si>
  <si>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</si>
  <si>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</si>
  <si>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</si>
  <si>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</si>
  <si>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</si>
  <si>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</si>
  <si>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</si>
  <si>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</si>
  <si>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</si>
  <si>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</si>
  <si>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</si>
  <si>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</si>
  <si>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</si>
  <si>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</si>
  <si>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</si>
  <si>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</si>
  <si>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</si>
  <si>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</si>
  <si>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</si>
  <si>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</si>
  <si>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</si>
  <si>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</si>
  <si>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</si>
  <si>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</si>
  <si>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</si>
  <si>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</si>
  <si>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</si>
  <si>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</si>
  <si>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</si>
  <si>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</si>
  <si>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</si>
  <si>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</si>
  <si>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</si>
  <si>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</si>
  <si>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</si>
  <si>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</si>
  <si>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</si>
  <si>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</si>
  <si>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</si>
  <si>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</si>
  <si>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</si>
  <si>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</si>
  <si>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</si>
  <si>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</si>
  <si>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</si>
  <si>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</si>
  <si>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</si>
  <si>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</si>
  <si>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</si>
  <si>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</si>
  <si>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</si>
  <si>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</si>
  <si>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</si>
  <si>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</si>
  <si>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</si>
  <si>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</si>
  <si>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</si>
  <si>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</si>
  <si>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</si>
  <si>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</si>
  <si>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</si>
  <si>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</si>
  <si>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</si>
  <si>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</si>
  <si>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</si>
  <si>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</si>
  <si>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</si>
  <si>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</si>
  <si>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</si>
  <si>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</si>
  <si>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</si>
  <si>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</si>
  <si>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</si>
  <si>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</si>
  <si>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</si>
  <si>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</si>
  <si>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</si>
  <si>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</si>
  <si>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</si>
  <si>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</si>
  <si>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</si>
  <si>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</si>
  <si>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</si>
  <si>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</si>
  <si>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</si>
  <si>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</si>
  <si>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</si>
  <si>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</si>
  <si>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</si>
  <si>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</si>
  <si>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</si>
  <si>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</si>
  <si>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</si>
  <si>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</si>
  <si>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</si>
  <si>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</si>
  <si>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</si>
  <si>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</si>
  <si>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</si>
  <si>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</si>
  <si>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</si>
  <si>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</si>
  <si>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</si>
  <si>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</si>
  <si>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</si>
  <si>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</si>
  <si>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</si>
  <si>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</si>
  <si>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</si>
  <si>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</si>
  <si>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</si>
  <si>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</si>
  <si>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</si>
  <si>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</si>
  <si>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</si>
  <si>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</si>
  <si>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</si>
  <si>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</si>
  <si>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</si>
  <si>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</si>
  <si>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</si>
  <si>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</si>
  <si>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</si>
  <si>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</si>
  <si>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</si>
  <si>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</si>
  <si>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</si>
  <si>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</si>
  <si>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</si>
  <si>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</si>
  <si>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</si>
  <si>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</si>
  <si>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</si>
  <si>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</si>
  <si>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</si>
  <si>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</si>
  <si>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</si>
  <si>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</si>
  <si>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</si>
  <si>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</si>
  <si>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</si>
  <si>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</si>
  <si>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</si>
  <si>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</si>
  <si>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</si>
  <si>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</si>
  <si>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</si>
  <si>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</si>
  <si>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</si>
  <si>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</si>
  <si>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</si>
  <si>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</si>
  <si>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</si>
  <si>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</si>
  <si>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</si>
  <si>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</si>
  <si>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</si>
  <si>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</si>
  <si>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</si>
  <si>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</si>
  <si>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</si>
  <si>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</si>
  <si>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</si>
  <si>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</si>
  <si>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</si>
  <si>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</si>
  <si>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</si>
  <si>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</si>
  <si>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</si>
  <si>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</si>
  <si>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</si>
  <si>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</si>
  <si>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</si>
  <si>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</si>
  <si>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</si>
  <si>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</si>
  <si>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</si>
  <si>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</si>
  <si>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</si>
  <si>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</si>
  <si>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</si>
  <si>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</si>
  <si>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</si>
  <si>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</si>
  <si>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</si>
  <si>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</si>
  <si>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</si>
  <si>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</si>
  <si>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</si>
  <si>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</si>
  <si>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</si>
  <si>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</si>
  <si>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</si>
  <si>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</si>
  <si>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</si>
  <si>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</si>
  <si>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</si>
  <si>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</si>
  <si>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</si>
  <si>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</si>
  <si>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</si>
  <si>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</si>
  <si>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</si>
  <si>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</si>
  <si>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</si>
  <si>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</si>
  <si>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</si>
  <si>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</si>
  <si>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</si>
  <si>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</si>
  <si>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</si>
  <si>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</si>
  <si>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</si>
  <si>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</si>
  <si>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</si>
  <si>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</si>
  <si>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</si>
  <si>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</si>
  <si>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</si>
  <si>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</si>
  <si>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</si>
  <si>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</si>
  <si>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</si>
  <si>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</si>
  <si>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</si>
  <si>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</si>
  <si>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</si>
  <si>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</si>
  <si>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</si>
  <si>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</si>
  <si>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</si>
  <si>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</si>
  <si>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</si>
  <si>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</si>
  <si>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</si>
  <si>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</si>
  <si>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</si>
  <si>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</si>
  <si>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</si>
  <si>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</si>
  <si>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</si>
  <si>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</si>
  <si>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</si>
  <si>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</si>
  <si>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</si>
  <si>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</si>
  <si>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</si>
  <si>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</si>
  <si>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</si>
  <si>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</si>
  <si>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</si>
  <si>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</si>
  <si>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</si>
  <si>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</si>
  <si>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</si>
  <si>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</si>
  <si>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</si>
  <si>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</si>
  <si>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</si>
  <si>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</si>
  <si>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</si>
  <si>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</si>
  <si>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</si>
  <si>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</si>
  <si>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</si>
  <si>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</si>
  <si>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</si>
  <si>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</si>
  <si>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</si>
  <si>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</si>
  <si>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</si>
  <si>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</si>
  <si>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</si>
  <si>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</si>
  <si>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</si>
  <si>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</si>
  <si>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</si>
  <si>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</si>
  <si>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</si>
  <si>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</si>
  <si>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</si>
  <si>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</si>
  <si>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</si>
  <si>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</si>
  <si>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</si>
  <si>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</si>
  <si>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</si>
  <si>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</si>
  <si>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</si>
  <si>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</si>
  <si>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</si>
  <si>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</si>
  <si>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</si>
  <si>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</si>
  <si>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</si>
  <si>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</si>
  <si>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</si>
  <si>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</si>
  <si>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</si>
  <si>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</si>
  <si>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</si>
  <si>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</si>
  <si>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</si>
  <si>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</si>
  <si>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</si>
  <si>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</si>
  <si>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</si>
  <si>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</si>
  <si>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</si>
  <si>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</si>
  <si>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</si>
  <si>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</si>
  <si>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</si>
  <si>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</si>
  <si>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</si>
  <si>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</si>
  <si>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</si>
  <si>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</si>
  <si>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</si>
  <si>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</si>
  <si>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</si>
  <si>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</si>
  <si>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</si>
  <si>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</si>
  <si>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</si>
  <si>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</si>
  <si>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</si>
  <si>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</si>
  <si>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</si>
  <si>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</si>
  <si>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</si>
  <si>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</si>
  <si>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</si>
  <si>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</si>
  <si>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</si>
  <si>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</si>
  <si>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</si>
  <si>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</si>
  <si>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</si>
  <si>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</si>
  <si>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</si>
  <si>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</si>
  <si>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</si>
  <si>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</si>
  <si>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</si>
  <si>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</si>
  <si>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</si>
  <si>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</si>
  <si>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</si>
  <si>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</si>
  <si>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</si>
  <si>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</si>
  <si>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</si>
  <si>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</si>
  <si>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</si>
  <si>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</si>
  <si>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</si>
  <si>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</si>
  <si>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</si>
  <si>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</si>
  <si>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</si>
  <si>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</si>
  <si>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</si>
  <si>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</si>
  <si>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</si>
  <si>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</si>
  <si>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</si>
  <si>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</si>
  <si>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</si>
  <si>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</si>
  <si>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</si>
  <si>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</si>
  <si>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</si>
  <si>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</si>
  <si>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</si>
  <si>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</si>
  <si>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</si>
  <si>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</si>
  <si>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</si>
  <si>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</si>
  <si>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</si>
  <si>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</si>
  <si>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</si>
  <si>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</si>
  <si>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</si>
  <si>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</si>
  <si>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</si>
  <si>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</si>
  <si>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</si>
  <si>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</si>
  <si>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</si>
  <si>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</si>
  <si>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</si>
  <si>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</si>
  <si>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</si>
  <si>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</si>
  <si>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</si>
  <si>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</si>
  <si>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</si>
  <si>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</si>
  <si>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</si>
  <si>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</si>
  <si>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</si>
  <si>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</si>
  <si>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</si>
  <si>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</si>
  <si>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</si>
  <si>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</si>
  <si>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</si>
  <si>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</si>
  <si>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</si>
  <si>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</si>
  <si>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</si>
  <si>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</si>
  <si>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</si>
  <si>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</si>
  <si>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</si>
  <si>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</si>
  <si>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</si>
  <si>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</si>
  <si>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</si>
  <si>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</si>
  <si>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</si>
  <si>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</si>
  <si>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</si>
  <si>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</si>
  <si>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</si>
  <si>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</si>
  <si>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</si>
  <si>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</si>
  <si>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</si>
  <si>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</si>
  <si>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</si>
  <si>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</si>
  <si>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</si>
  <si>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</si>
  <si>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</si>
  <si>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</si>
  <si>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</si>
  <si>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</si>
  <si>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</si>
  <si>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</si>
  <si>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</si>
  <si>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</si>
  <si>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</si>
  <si>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</si>
  <si>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</si>
  <si>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</si>
  <si>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</si>
  <si>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</si>
  <si>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</si>
  <si>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</si>
  <si>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</si>
  <si>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</si>
  <si>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</si>
  <si>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</si>
  <si>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</si>
  <si>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</si>
  <si>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</si>
  <si>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</si>
  <si>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</si>
  <si>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</si>
  <si>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</si>
  <si>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</si>
  <si>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</si>
  <si>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</si>
  <si>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</si>
  <si>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</si>
  <si>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</si>
  <si>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</si>
  <si>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</si>
  <si>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</si>
  <si>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</si>
  <si>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</si>
  <si>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</si>
  <si>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</si>
  <si>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</si>
  <si>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</si>
  <si>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</si>
  <si>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</si>
  <si>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</si>
  <si>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</si>
  <si>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</si>
  <si>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</si>
  <si>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</si>
  <si>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</si>
  <si>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</si>
  <si>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</si>
  <si>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</si>
  <si>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</si>
  <si>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</si>
  <si>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</si>
  <si>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</si>
  <si>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</si>
  <si>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</si>
  <si>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</si>
  <si>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</si>
  <si>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</si>
  <si>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</si>
  <si>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</si>
  <si>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</si>
  <si>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</si>
  <si>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</si>
  <si>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</si>
  <si>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</si>
  <si>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</si>
  <si>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</si>
  <si>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</si>
  <si>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</si>
  <si>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</si>
  <si>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</si>
  <si>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</si>
  <si>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</si>
  <si>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</si>
  <si>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</si>
  <si>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</si>
  <si>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</si>
  <si>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</si>
  <si>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</si>
  <si>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</si>
  <si>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</si>
  <si>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</si>
  <si>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</si>
  <si>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</si>
  <si>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</si>
  <si>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</si>
  <si>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</si>
  <si>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</si>
  <si>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</si>
  <si>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</si>
  <si>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</si>
  <si>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</si>
  <si>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</si>
  <si>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</si>
  <si>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</si>
  <si>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</si>
  <si>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</si>
  <si>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</si>
  <si>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</si>
  <si>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</si>
  <si>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</si>
  <si>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</si>
  <si>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</si>
  <si>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</si>
  <si>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</si>
  <si>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</si>
  <si>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</si>
  <si>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</si>
  <si>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</si>
  <si>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</si>
  <si>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</si>
  <si>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</si>
  <si>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</si>
  <si>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</si>
  <si>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</si>
  <si>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</si>
  <si>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</si>
  <si>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</si>
  <si>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</si>
  <si>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</si>
  <si>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</si>
  <si>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</si>
  <si>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</si>
  <si>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</si>
  <si>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</si>
  <si>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</si>
  <si>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</si>
  <si>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</si>
  <si>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</si>
  <si>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</si>
  <si>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</si>
  <si>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</si>
  <si>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</si>
  <si>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</si>
  <si>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</si>
  <si>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</si>
  <si>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</si>
  <si>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</si>
  <si>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</si>
  <si>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</si>
  <si>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</si>
  <si>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</si>
  <si>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</si>
  <si>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</si>
  <si>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</si>
  <si>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</si>
  <si>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</si>
  <si>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</si>
  <si>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</si>
  <si>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</si>
  <si>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</si>
  <si>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</si>
  <si>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</si>
  <si>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</si>
  <si>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</si>
  <si>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</si>
  <si>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</si>
  <si>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</si>
  <si>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</si>
  <si>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</si>
  <si>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</si>
  <si>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</si>
  <si>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</si>
  <si>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</si>
  <si>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</si>
  <si>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</si>
  <si>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</si>
  <si>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</si>
  <si>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</si>
  <si>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</si>
  <si>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</si>
  <si>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</si>
  <si>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</si>
  <si>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</si>
  <si>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</si>
  <si>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</si>
  <si>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</si>
  <si>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</si>
  <si>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</si>
  <si>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</si>
  <si>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</si>
  <si>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</si>
  <si>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</si>
  <si>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</si>
  <si>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</si>
  <si>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</si>
  <si>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</si>
  <si>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</si>
  <si>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</si>
  <si>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</si>
  <si>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</si>
  <si>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</si>
  <si>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</si>
  <si>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</si>
  <si>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</si>
  <si>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</si>
  <si>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</si>
  <si>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</si>
  <si>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</si>
  <si>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</si>
  <si>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</si>
  <si>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</si>
  <si>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</si>
  <si>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</si>
  <si>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</si>
  <si>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</si>
  <si>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</si>
  <si>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</si>
  <si>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</si>
  <si>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</si>
  <si>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</si>
  <si>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</si>
  <si>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</si>
  <si>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</si>
  <si>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</si>
  <si>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</si>
  <si>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</si>
  <si>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</si>
  <si>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</si>
  <si>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</si>
  <si>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</si>
  <si>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</si>
  <si>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</si>
  <si>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</si>
  <si>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</si>
  <si>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</si>
  <si>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</si>
  <si>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</si>
  <si>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</si>
  <si>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</si>
  <si>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</si>
  <si>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</si>
  <si>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</si>
  <si>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</si>
  <si>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</si>
  <si>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</si>
  <si>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</si>
  <si>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</si>
  <si>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</si>
  <si>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</si>
  <si>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</si>
  <si>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</si>
  <si>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</si>
  <si>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</si>
  <si>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</si>
  <si>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</si>
  <si>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</si>
  <si>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</si>
  <si>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</si>
  <si>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</si>
  <si>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</si>
  <si>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</si>
  <si>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</si>
  <si>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</si>
  <si>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</si>
  <si>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</si>
  <si>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</si>
  <si>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</si>
  <si>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</si>
  <si>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</si>
  <si>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</si>
  <si>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</si>
  <si>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</si>
  <si>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</si>
  <si>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</si>
  <si>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</si>
  <si>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</si>
  <si>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</si>
  <si>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</si>
  <si>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</si>
  <si>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</si>
  <si>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</si>
  <si>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</si>
  <si>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</si>
  <si>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</si>
  <si>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</si>
  <si>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</si>
  <si>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</si>
  <si>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</si>
  <si>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</si>
  <si>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</si>
  <si>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</si>
  <si>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</si>
  <si>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</si>
  <si>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</si>
  <si>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</si>
  <si>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</si>
  <si>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</si>
  <si>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</si>
  <si>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</si>
  <si>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</si>
  <si>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</si>
  <si>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</si>
  <si>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</si>
  <si>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</si>
  <si>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</si>
  <si>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</si>
  <si>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</si>
  <si>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</si>
  <si>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</si>
  <si>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</si>
  <si>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</si>
  <si>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</si>
  <si>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</si>
  <si>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</si>
  <si>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</si>
  <si>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</si>
  <si>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</si>
  <si>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</si>
  <si>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</si>
  <si>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</si>
  <si>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</si>
  <si>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</si>
  <si>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</si>
  <si>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</si>
  <si>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</si>
  <si>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</si>
  <si>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</si>
  <si>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</si>
  <si>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</si>
  <si>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</si>
  <si>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</si>
  <si>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</si>
  <si>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</si>
  <si>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</si>
  <si>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</si>
  <si>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</si>
  <si>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</si>
  <si>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</si>
  <si>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</si>
  <si>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</si>
  <si>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</si>
  <si>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</si>
  <si>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</si>
  <si>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</si>
  <si>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</si>
  <si>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</si>
  <si>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</si>
  <si>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</si>
  <si>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</si>
  <si>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</si>
  <si>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</si>
  <si>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</si>
  <si>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</si>
  <si>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</si>
  <si>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</si>
  <si>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</si>
  <si>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</si>
  <si>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</si>
  <si>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</si>
  <si>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</si>
  <si>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</si>
  <si>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</si>
  <si>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</si>
  <si>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</si>
  <si>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</si>
  <si>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</si>
  <si>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</si>
  <si>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</si>
  <si>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</si>
  <si>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</si>
  <si>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</si>
  <si>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</si>
  <si>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</si>
  <si>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</si>
  <si>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</si>
  <si>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</si>
  <si>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</si>
  <si>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</si>
  <si>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</si>
  <si>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</si>
  <si>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</si>
  <si>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</si>
  <si>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</si>
  <si>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</si>
  <si>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</si>
  <si>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</si>
  <si>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</si>
  <si>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</si>
  <si>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</si>
  <si>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</si>
  <si>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</si>
  <si>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</si>
  <si>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</si>
  <si>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</si>
  <si>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</si>
  <si>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</si>
  <si>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</si>
  <si>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</si>
  <si>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</si>
  <si>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</si>
  <si>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</si>
  <si>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</si>
  <si>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</si>
  <si>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</si>
  <si>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</si>
  <si>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</si>
  <si>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</si>
  <si>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</si>
  <si>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</si>
  <si>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</si>
  <si>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</si>
  <si>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</si>
  <si>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</si>
  <si>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</si>
  <si>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</si>
  <si>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</si>
  <si>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</si>
  <si>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</si>
  <si>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</si>
  <si>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</si>
  <si>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</si>
  <si>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</si>
  <si>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</si>
  <si>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</si>
  <si>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</si>
  <si>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</si>
  <si>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</si>
  <si>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</si>
  <si>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</si>
  <si>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</si>
  <si>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</si>
  <si>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</si>
  <si>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</si>
  <si>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</si>
  <si>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</si>
  <si>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</si>
  <si>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</si>
  <si>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</si>
  <si>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</si>
  <si>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</si>
  <si>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</si>
  <si>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</si>
  <si>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</si>
  <si>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</si>
  <si>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</si>
  <si>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</si>
  <si>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</si>
  <si>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</si>
  <si>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</si>
  <si>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</si>
  <si>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</si>
  <si>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</si>
  <si>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</si>
  <si>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</si>
  <si>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</si>
  <si>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</si>
  <si>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</si>
  <si>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</si>
  <si>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</si>
  <si>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</si>
  <si>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</si>
  <si>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</si>
  <si>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</si>
  <si>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</si>
  <si>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</si>
  <si>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</si>
  <si>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</si>
  <si>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</si>
  <si>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</si>
  <si>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</si>
  <si>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</si>
  <si>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</si>
  <si>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</si>
  <si>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</si>
  <si>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</si>
  <si>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</si>
  <si>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</si>
  <si>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</si>
  <si>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</si>
  <si>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</si>
  <si>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</si>
  <si>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</si>
  <si>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</si>
  <si>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</si>
  <si>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</si>
  <si>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</si>
  <si>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</si>
  <si>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</si>
  <si>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</si>
  <si>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</si>
  <si>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</si>
  <si>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</si>
  <si>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</si>
  <si>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</si>
  <si>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</si>
  <si>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</si>
  <si>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</si>
  <si>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</si>
  <si>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</si>
  <si>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</si>
  <si>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</si>
  <si>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</si>
  <si>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</si>
  <si>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</si>
  <si>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</si>
  <si>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</si>
  <si>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</si>
  <si>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</si>
  <si>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</si>
  <si>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</si>
  <si>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</si>
  <si>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</si>
  <si>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</si>
  <si>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</si>
  <si>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</si>
  <si>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</si>
  <si>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</si>
  <si>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</si>
  <si>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</si>
  <si>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</si>
  <si>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</si>
  <si>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</si>
  <si>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</si>
  <si>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</si>
  <si>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</si>
  <si>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</si>
  <si>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</si>
  <si>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</si>
  <si>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</si>
  <si>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</si>
  <si>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</si>
  <si>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</si>
  <si>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</si>
  <si>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</si>
  <si>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</si>
  <si>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</si>
  <si>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</si>
  <si>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</si>
  <si>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</si>
  <si>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</si>
  <si>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</si>
  <si>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</si>
  <si>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</si>
  <si>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</si>
  <si>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</si>
  <si>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</si>
  <si>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</si>
  <si>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</si>
  <si>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</si>
  <si>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</si>
  <si>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</si>
  <si>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</si>
  <si>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</si>
  <si>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</si>
  <si>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</si>
  <si>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</si>
  <si>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</si>
  <si>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</si>
  <si>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</si>
  <si>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</si>
  <si>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</si>
  <si>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</si>
  <si>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</si>
  <si>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</si>
  <si>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</si>
  <si>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</si>
  <si>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</si>
  <si>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</si>
  <si>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</si>
  <si>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</si>
  <si>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</si>
  <si>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</si>
  <si>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</si>
  <si>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</si>
  <si>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</si>
  <si>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</si>
  <si>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</si>
  <si>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</si>
  <si>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</si>
  <si>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</si>
  <si>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</si>
  <si>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</si>
  <si>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</si>
  <si>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</si>
  <si>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</si>
  <si>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</si>
  <si>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</si>
  <si>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</si>
  <si>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</si>
  <si>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</si>
  <si>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</si>
  <si>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</si>
  <si>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</si>
  <si>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</si>
  <si>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</si>
  <si>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</si>
  <si>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</si>
  <si>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</si>
  <si>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</si>
  <si>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</si>
  <si>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</si>
  <si>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</si>
  <si>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</si>
  <si>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</si>
  <si>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</si>
  <si>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</si>
  <si>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</si>
  <si>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</si>
  <si>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</si>
  <si>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</si>
  <si>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</si>
  <si>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</si>
  <si>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</si>
  <si>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</si>
  <si>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</si>
  <si>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</si>
  <si>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</si>
  <si>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</si>
  <si>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</si>
  <si>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</si>
  <si>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</si>
  <si>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</si>
  <si>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</si>
  <si>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</si>
  <si>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</si>
  <si>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</si>
  <si>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</si>
  <si>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</si>
  <si>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</si>
  <si>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</si>
  <si>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</si>
  <si>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</si>
  <si>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</si>
  <si>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</si>
  <si>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</si>
  <si>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</si>
  <si>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</si>
  <si>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</si>
  <si>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</si>
  <si>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</si>
  <si>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</si>
  <si>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</si>
  <si>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</si>
  <si>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</si>
  <si>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</si>
  <si>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</si>
  <si>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</si>
  <si>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</si>
  <si>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</si>
  <si>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</si>
  <si>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</si>
  <si>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</si>
  <si>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</si>
  <si>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</si>
  <si>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</si>
  <si>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</si>
  <si>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</si>
  <si>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</si>
  <si>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</si>
  <si>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</si>
  <si>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</si>
  <si>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</si>
  <si>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</si>
  <si>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</si>
  <si>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</si>
  <si>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</si>
  <si>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</si>
  <si>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</si>
  <si>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</si>
  <si>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</si>
  <si>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</si>
  <si>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</si>
  <si>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</si>
  <si>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</si>
  <si>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</si>
  <si>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</si>
  <si>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</si>
  <si>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</si>
  <si>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</si>
  <si>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</si>
  <si>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</si>
  <si>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</si>
  <si>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</si>
  <si>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</si>
  <si>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</si>
  <si>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</si>
  <si>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</si>
  <si>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</si>
  <si>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</si>
  <si>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</si>
  <si>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</si>
  <si>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</si>
  <si>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</si>
  <si>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</si>
  <si>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</si>
  <si>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</si>
  <si>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</si>
  <si>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</si>
  <si>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</si>
  <si>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</si>
  <si>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</si>
  <si>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</si>
  <si>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</si>
  <si>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</si>
  <si>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</si>
  <si>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</si>
  <si>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</si>
  <si>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</si>
  <si>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</si>
  <si>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</si>
  <si>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</si>
  <si>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</si>
  <si>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</si>
  <si>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</si>
  <si>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</si>
  <si>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</si>
  <si>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</si>
  <si>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</si>
  <si>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</si>
  <si>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</si>
  <si>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</si>
  <si>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</si>
  <si>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</si>
  <si>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</si>
  <si>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</si>
  <si>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</si>
  <si>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</si>
  <si>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</si>
  <si>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</si>
  <si>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</si>
  <si>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</si>
  <si>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</si>
  <si>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</si>
  <si>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</si>
  <si>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</si>
  <si>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</si>
  <si>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</si>
  <si>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</si>
  <si>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</si>
  <si>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</si>
  <si>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</si>
  <si>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</si>
  <si>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</si>
  <si>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</si>
  <si>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</si>
  <si>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</si>
  <si>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</si>
  <si>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</si>
  <si>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</si>
  <si>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</si>
  <si>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</si>
  <si>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</si>
  <si>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</si>
  <si>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</si>
  <si>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</si>
  <si>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</si>
  <si>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</si>
  <si>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</si>
  <si>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</si>
  <si>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</si>
  <si>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</si>
  <si>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</si>
  <si>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</si>
  <si>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</si>
  <si>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</si>
  <si>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</si>
  <si>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</si>
  <si>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</si>
  <si>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</si>
  <si>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</si>
  <si>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</si>
  <si>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</si>
  <si>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</si>
  <si>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</si>
  <si>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</si>
  <si>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</si>
  <si>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</si>
  <si>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</si>
  <si>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</si>
  <si>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</si>
  <si>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</si>
  <si>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</si>
  <si>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</si>
  <si>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</si>
  <si>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</si>
  <si>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</si>
  <si>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</si>
  <si>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</si>
  <si>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</si>
  <si>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</si>
  <si>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</si>
  <si>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</si>
  <si>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</si>
  <si>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</si>
  <si>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</si>
  <si>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</si>
  <si>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</si>
  <si>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</si>
  <si>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</si>
  <si>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</si>
  <si>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</si>
  <si>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</si>
  <si>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</si>
  <si>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</si>
  <si>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</si>
  <si>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</si>
  <si>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</si>
  <si>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</si>
  <si>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</si>
  <si>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</si>
  <si>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</si>
  <si>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</si>
  <si>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</si>
  <si>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</si>
  <si>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</si>
  <si>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</si>
  <si>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</si>
  <si>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</si>
  <si>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</si>
  <si>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</si>
  <si>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</si>
  <si>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</si>
  <si>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</si>
  <si>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</si>
  <si>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</si>
  <si>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</si>
  <si>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</si>
  <si>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</si>
  <si>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</si>
  <si>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</si>
  <si>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</si>
  <si>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</si>
  <si>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</si>
  <si>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</si>
  <si>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</si>
  <si>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</si>
  <si>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</si>
  <si>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</si>
  <si>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</si>
  <si>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</si>
  <si>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</si>
  <si>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</si>
  <si>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</si>
  <si>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</si>
  <si>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</si>
  <si>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</si>
  <si>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</si>
  <si>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</si>
  <si>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</si>
  <si>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</si>
  <si>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</si>
  <si>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</si>
  <si>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</si>
  <si>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</si>
  <si>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</si>
  <si>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</si>
  <si>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</si>
  <si>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</si>
  <si>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</si>
  <si>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</si>
  <si>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</si>
  <si>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</si>
  <si>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</si>
  <si>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</si>
  <si>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</si>
  <si>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</si>
  <si>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</si>
  <si>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</si>
  <si>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</si>
  <si>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</si>
  <si>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</si>
  <si>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</si>
  <si>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</si>
  <si>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</si>
  <si>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</si>
  <si>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</si>
  <si>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</si>
  <si>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</si>
  <si>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</si>
  <si>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</si>
  <si>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</si>
  <si>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</si>
  <si>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</si>
  <si>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</si>
  <si>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</si>
  <si>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</si>
  <si>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</si>
  <si>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</si>
  <si>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</si>
  <si>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</si>
  <si>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</si>
  <si>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</si>
  <si>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</si>
  <si>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</si>
  <si>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</si>
  <si>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</si>
  <si>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</si>
  <si>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</si>
  <si>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</si>
  <si>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</si>
  <si>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</si>
  <si>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</si>
  <si>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</si>
  <si>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</si>
  <si>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</si>
  <si>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</si>
  <si>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</si>
  <si>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</si>
  <si>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</si>
  <si>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</si>
  <si>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</si>
  <si>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</si>
  <si>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</si>
  <si>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</si>
  <si>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</si>
  <si>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</si>
  <si>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</si>
  <si>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</si>
  <si>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</si>
  <si>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</si>
  <si>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</si>
  <si>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</si>
  <si>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</si>
  <si>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</si>
  <si>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</si>
  <si>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</si>
  <si>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</si>
  <si>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</si>
  <si>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</si>
  <si>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</si>
  <si>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</si>
  <si>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</si>
  <si>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</si>
  <si>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</si>
  <si>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</si>
  <si>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</si>
  <si>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</si>
  <si>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</si>
  <si>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</si>
  <si>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</si>
  <si>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</si>
  <si>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</si>
  <si>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</si>
  <si>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</si>
  <si>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</si>
  <si>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</si>
  <si>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</si>
  <si>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</si>
  <si>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</si>
  <si>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</si>
  <si>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</si>
  <si>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</si>
  <si>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</si>
  <si>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</si>
  <si>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</si>
  <si>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</si>
  <si>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</si>
  <si>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</si>
  <si>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</si>
  <si>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</si>
  <si>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</si>
  <si>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</si>
  <si>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</si>
  <si>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</si>
  <si>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</si>
  <si>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</si>
  <si>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</si>
  <si>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</si>
  <si>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</si>
  <si>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</si>
  <si>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</si>
  <si>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</si>
  <si>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</si>
  <si>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</si>
  <si>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</si>
  <si>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</si>
  <si>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</si>
  <si>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</si>
  <si>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</si>
  <si>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</si>
  <si>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</si>
  <si>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</si>
  <si>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</si>
  <si>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</si>
  <si>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</si>
  <si>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</si>
  <si>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</si>
  <si>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</si>
  <si>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</si>
  <si>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</si>
  <si>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</si>
  <si>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</si>
  <si>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</si>
  <si>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</si>
  <si>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</si>
  <si>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</si>
  <si>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</si>
  <si>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</si>
  <si>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</si>
  <si>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</si>
  <si>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</si>
  <si>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</si>
  <si>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</si>
  <si>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</si>
  <si>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</si>
  <si>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</si>
  <si>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</si>
  <si>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</si>
  <si>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</si>
  <si>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</si>
  <si>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</si>
  <si>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</si>
  <si>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</si>
  <si>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</si>
  <si>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</si>
  <si>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</si>
  <si>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</si>
  <si>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</si>
  <si>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</si>
  <si>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</si>
  <si>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</si>
  <si>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</si>
  <si>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</si>
  <si>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</si>
  <si>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</si>
  <si>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</si>
  <si>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</si>
  <si>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</si>
  <si>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</si>
  <si>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</si>
  <si>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</si>
  <si>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</si>
  <si>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</si>
  <si>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</si>
  <si>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</si>
  <si>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</si>
  <si>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</si>
  <si>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</si>
  <si>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</si>
  <si>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</si>
  <si>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</si>
  <si>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</si>
  <si>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</si>
  <si>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</si>
  <si>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</si>
  <si>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</si>
  <si>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</si>
  <si>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</si>
  <si>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</si>
  <si>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</si>
  <si>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</si>
  <si>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</si>
  <si>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</si>
  <si>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</si>
  <si>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</si>
  <si>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</si>
  <si>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</si>
  <si>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</si>
  <si>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</si>
  <si>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</si>
  <si>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</si>
  <si>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</si>
  <si>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</si>
  <si>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</si>
  <si>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</si>
  <si>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</si>
  <si>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</si>
  <si>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</si>
  <si>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</si>
  <si>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</si>
  <si>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</si>
  <si>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</si>
  <si>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</si>
  <si>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</si>
  <si>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</si>
  <si>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</si>
  <si>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</si>
  <si>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</si>
  <si>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</si>
  <si>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</si>
  <si>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</si>
  <si>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</si>
  <si>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</si>
  <si>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</si>
  <si>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</si>
  <si>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</si>
  <si>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</si>
  <si>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</si>
  <si>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</si>
  <si>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</si>
  <si>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</si>
  <si>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</si>
  <si>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</si>
  <si>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</si>
  <si>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</si>
  <si>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</si>
  <si>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</si>
  <si>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</si>
  <si>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</si>
  <si>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</si>
  <si>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</si>
  <si>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</si>
  <si>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</si>
  <si>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</si>
  <si>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</si>
  <si>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</si>
  <si>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</si>
  <si>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</si>
  <si>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</si>
  <si>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</si>
  <si>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</si>
  <si>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</si>
  <si>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</si>
  <si>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</si>
  <si>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</si>
  <si>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</si>
  <si>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</si>
  <si>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</si>
  <si>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</si>
  <si>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</si>
  <si>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</si>
  <si>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</si>
  <si>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</si>
  <si>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</si>
  <si>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</si>
  <si>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</si>
  <si>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</si>
  <si>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</si>
  <si>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</si>
  <si>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</si>
  <si>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</si>
  <si>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</si>
  <si>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</si>
  <si>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</si>
  <si>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</si>
  <si>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</si>
  <si>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</si>
  <si>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</si>
  <si>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</si>
  <si>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</si>
  <si>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</si>
  <si>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</si>
  <si>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</si>
  <si>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</si>
  <si>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</si>
  <si>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</si>
  <si>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</si>
  <si>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</si>
  <si>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</si>
  <si>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</si>
  <si>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</si>
  <si>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</si>
  <si>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</si>
  <si>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</si>
  <si>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</si>
  <si>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</si>
  <si>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</si>
  <si>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</si>
  <si>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</si>
  <si>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</si>
  <si>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</si>
  <si>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</si>
  <si>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</si>
  <si>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</si>
  <si>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</si>
  <si>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</si>
  <si>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</si>
  <si>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</si>
  <si>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</si>
  <si>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</si>
  <si>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</si>
  <si>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</si>
  <si>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</si>
  <si>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</si>
  <si>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</si>
  <si>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</si>
  <si>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</si>
  <si>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</si>
  <si>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</si>
  <si>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</si>
  <si>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</si>
  <si>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</si>
  <si>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</si>
  <si>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</si>
  <si>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</si>
  <si>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</si>
  <si>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</si>
  <si>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</si>
  <si>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</si>
  <si>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</si>
  <si>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</si>
  <si>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</si>
  <si>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</si>
  <si>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</si>
  <si>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</si>
  <si>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</si>
  <si>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</si>
  <si>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</si>
  <si>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</si>
  <si>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</si>
  <si>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</si>
  <si>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</si>
  <si>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</si>
  <si>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</si>
  <si>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</si>
  <si>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</si>
  <si>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</si>
  <si>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</si>
  <si>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</si>
  <si>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</si>
  <si>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</si>
  <si>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</si>
  <si>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</si>
  <si>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</si>
  <si>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</si>
  <si>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</si>
  <si>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</si>
  <si>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</si>
  <si>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</si>
  <si>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</si>
  <si>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</si>
  <si>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</si>
  <si>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</si>
  <si>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</si>
  <si>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</si>
  <si>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</si>
  <si>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</si>
  <si>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</si>
  <si>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</si>
  <si>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</si>
  <si>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</si>
  <si>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</si>
  <si>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</si>
  <si>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</si>
  <si>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</si>
  <si>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</si>
  <si>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</si>
  <si>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</si>
  <si>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</si>
  <si>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</si>
  <si>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</si>
  <si>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</si>
  <si>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</si>
  <si>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</si>
  <si>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</si>
  <si>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</si>
  <si>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</si>
  <si>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</si>
  <si>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</si>
  <si>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</si>
  <si>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</si>
  <si>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</si>
  <si>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</si>
  <si>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</si>
  <si>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</si>
  <si>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</si>
  <si>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</si>
  <si>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</si>
  <si>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</si>
  <si>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</si>
  <si>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</si>
  <si>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</si>
  <si>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</si>
  <si>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</si>
  <si>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</si>
  <si>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</si>
  <si>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</si>
  <si>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</si>
  <si>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</si>
  <si>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</si>
  <si>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</si>
  <si>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</si>
  <si>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</si>
  <si>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</si>
  <si>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</si>
  <si>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</si>
  <si>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</si>
  <si>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</si>
  <si>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</si>
  <si>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</si>
  <si>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</si>
  <si>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</si>
  <si>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</si>
  <si>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</si>
  <si>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</si>
  <si>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</si>
  <si>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</si>
  <si>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</si>
  <si>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</si>
  <si>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</si>
  <si>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</si>
  <si>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</si>
  <si>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</si>
  <si>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</si>
  <si>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</si>
  <si>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</si>
  <si>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</si>
  <si>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</si>
  <si>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</si>
  <si>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</si>
  <si>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</si>
  <si>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</si>
  <si>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</si>
  <si>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</si>
  <si>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</si>
  <si>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</si>
  <si>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</si>
  <si>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</si>
  <si>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</si>
  <si>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</si>
  <si>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</si>
  <si>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</si>
  <si>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</si>
  <si>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</si>
  <si>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</si>
  <si>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</si>
  <si>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</si>
  <si>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</si>
  <si>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</si>
  <si>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</si>
  <si>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</si>
  <si>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</si>
  <si>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</si>
  <si>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</si>
  <si>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</si>
  <si>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</si>
  <si>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</si>
  <si>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</si>
  <si>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</si>
  <si>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</si>
  <si>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</si>
  <si>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</si>
  <si>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</si>
  <si>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</si>
  <si>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</si>
  <si>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</si>
  <si>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</si>
  <si>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</si>
  <si>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</si>
  <si>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</si>
  <si>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</si>
  <si>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</si>
  <si>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</si>
  <si>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</si>
  <si>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</si>
  <si>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</si>
  <si>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</si>
  <si>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</si>
  <si>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</si>
  <si>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</si>
  <si>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</si>
  <si>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</si>
  <si>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</si>
  <si>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</si>
  <si>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</si>
  <si>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</si>
  <si>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</si>
  <si>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</si>
  <si>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</si>
  <si>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</si>
  <si>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</si>
  <si>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</si>
  <si>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</si>
  <si>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</si>
  <si>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</si>
  <si>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</si>
  <si>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</si>
  <si>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</si>
  <si>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</si>
  <si>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</si>
  <si>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</si>
  <si>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</si>
  <si>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</si>
  <si>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</si>
  <si>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</si>
  <si>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</si>
  <si>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</si>
  <si>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</si>
  <si>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</si>
  <si>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</si>
  <si>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</si>
  <si>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</si>
  <si>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</si>
  <si>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</si>
  <si>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</si>
  <si>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</si>
  <si>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</si>
  <si>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</si>
  <si>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</si>
  <si>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</si>
  <si>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</si>
  <si>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</si>
  <si>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</si>
  <si>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</si>
  <si>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</si>
  <si>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</si>
  <si>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</si>
  <si>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</si>
  <si>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</si>
  <si>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</si>
  <si>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</si>
  <si>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</si>
  <si>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</si>
  <si>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</si>
  <si>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</si>
  <si>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</si>
  <si>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</si>
  <si>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</si>
  <si>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</si>
  <si>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</si>
  <si>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</si>
  <si>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</si>
  <si>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</si>
  <si>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</si>
  <si>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</si>
  <si>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</si>
  <si>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</si>
  <si>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</si>
  <si>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</si>
  <si>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</si>
  <si>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</si>
  <si>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</si>
  <si>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</si>
  <si>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</si>
  <si>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</si>
  <si>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</si>
  <si>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</si>
  <si>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</si>
  <si>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</si>
  <si>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</si>
  <si>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</si>
  <si>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</si>
  <si>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</si>
  <si>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</si>
  <si>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</si>
  <si>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</si>
  <si>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</si>
  <si>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</si>
  <si>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</si>
  <si>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</si>
  <si>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</si>
  <si>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</si>
  <si>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</si>
  <si>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</si>
  <si>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</si>
  <si>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</si>
  <si>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</si>
  <si>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</si>
  <si>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</si>
  <si>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</si>
  <si>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</si>
  <si>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</si>
  <si>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</si>
  <si>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</si>
  <si>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</si>
  <si>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</si>
  <si>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</si>
  <si>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</si>
  <si>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</si>
  <si>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</si>
  <si>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</si>
  <si>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</si>
  <si>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</si>
  <si>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</si>
  <si>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</si>
  <si>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</si>
  <si>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</si>
  <si>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</si>
  <si>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</si>
  <si>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</si>
  <si>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</si>
  <si>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</si>
  <si>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</si>
  <si>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</si>
  <si>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</si>
  <si>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</si>
  <si>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</si>
  <si>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</si>
  <si>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</si>
  <si>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</si>
  <si>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</si>
  <si>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</si>
  <si>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</si>
  <si>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</si>
  <si>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</si>
  <si>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</si>
  <si>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</si>
  <si>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</si>
  <si>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</si>
  <si>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</si>
  <si>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</si>
  <si>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</si>
  <si>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</si>
  <si>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</si>
  <si>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</si>
  <si>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</si>
  <si>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</si>
  <si>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</si>
  <si>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</si>
  <si>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</si>
  <si>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</si>
  <si>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</si>
  <si>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</si>
  <si>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</si>
  <si>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</si>
  <si>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</si>
  <si>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</si>
  <si>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</si>
  <si>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</si>
  <si>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</si>
  <si>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</si>
  <si>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</si>
  <si>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</si>
  <si>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</si>
  <si>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</si>
  <si>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</si>
  <si>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</si>
  <si>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</si>
  <si>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</si>
  <si>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</si>
  <si>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</si>
  <si>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</si>
  <si>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</si>
  <si>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</si>
  <si>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</si>
  <si>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</si>
  <si>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</si>
  <si>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</si>
  <si>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</si>
  <si>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</si>
  <si>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</si>
  <si>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</si>
  <si>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</si>
  <si>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</si>
  <si>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</si>
  <si>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</si>
  <si>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</si>
  <si>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</si>
  <si>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</si>
  <si>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</si>
  <si>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</si>
  <si>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</si>
  <si>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</si>
  <si>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</si>
  <si>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</si>
  <si>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</si>
  <si>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</si>
  <si>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</si>
  <si>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</si>
  <si>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</si>
  <si>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</si>
  <si>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</si>
  <si>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</si>
  <si>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</si>
  <si>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</si>
  <si>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</si>
  <si>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</si>
  <si>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</si>
  <si>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</si>
  <si>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</si>
  <si>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</si>
  <si>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</si>
  <si>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</si>
  <si>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</si>
  <si>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</si>
  <si>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</si>
  <si>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</si>
  <si>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</si>
  <si>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</si>
  <si>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</si>
  <si>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</si>
  <si>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</si>
  <si>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</si>
  <si>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</si>
  <si>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</si>
  <si>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</si>
  <si>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</si>
  <si>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</si>
  <si>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</si>
  <si>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</si>
  <si>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</si>
  <si>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</si>
  <si>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</si>
  <si>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</si>
  <si>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</si>
  <si>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</si>
  <si>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</si>
  <si>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</si>
  <si>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</si>
  <si>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</si>
  <si>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</si>
  <si>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</si>
  <si>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</si>
  <si>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</si>
  <si>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</si>
  <si>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</si>
  <si>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</si>
  <si>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</si>
  <si>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</si>
  <si>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</si>
  <si>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</si>
  <si>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</si>
  <si>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</si>
  <si>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</si>
  <si>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</si>
  <si>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</si>
  <si>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</si>
  <si>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</si>
  <si>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</si>
  <si>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</si>
  <si>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</si>
  <si>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</si>
  <si>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</si>
  <si>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</si>
  <si>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</si>
  <si>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</si>
  <si>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</si>
  <si>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</si>
  <si>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</si>
  <si>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</si>
  <si>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</si>
  <si>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</si>
  <si>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</si>
  <si>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</si>
  <si>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</si>
  <si>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</si>
  <si>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</si>
  <si>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</si>
  <si>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</si>
  <si>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</si>
  <si>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</si>
  <si>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</si>
  <si>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</si>
  <si>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</si>
  <si>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</si>
  <si>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</si>
  <si>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</si>
  <si>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</si>
  <si>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</si>
  <si>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</si>
  <si>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</si>
  <si>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</si>
  <si>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</si>
  <si>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</si>
  <si>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</si>
  <si>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</si>
  <si>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</si>
  <si>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</si>
  <si>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</si>
  <si>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</si>
  <si>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</si>
  <si>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</si>
  <si>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</si>
  <si>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</si>
  <si>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</si>
  <si>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</si>
  <si>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</si>
  <si>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</si>
  <si>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</si>
  <si>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</si>
  <si>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</si>
  <si>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</si>
  <si>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</si>
  <si>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</si>
  <si>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</si>
  <si>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</si>
  <si>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</si>
  <si>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</si>
  <si>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</si>
  <si>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</si>
  <si>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</si>
  <si>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</si>
  <si>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</si>
  <si>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</si>
  <si>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</si>
  <si>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</si>
  <si>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</si>
  <si>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</si>
  <si>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</si>
  <si>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</si>
  <si>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</si>
  <si>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</si>
  <si>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</si>
  <si>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</si>
  <si>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</si>
  <si>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</si>
  <si>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</si>
  <si>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</si>
  <si>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</si>
  <si>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</si>
  <si>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</si>
  <si>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</si>
  <si>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</si>
  <si>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</si>
  <si>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</si>
  <si>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</si>
  <si>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</si>
  <si>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</si>
  <si>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</si>
  <si>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</si>
  <si>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</si>
  <si>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</si>
  <si>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</si>
  <si>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</si>
  <si>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</si>
  <si>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</si>
  <si>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</si>
  <si>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</si>
  <si>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</si>
  <si>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</si>
  <si>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</si>
  <si>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</si>
  <si>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</si>
  <si>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</si>
  <si>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</si>
  <si>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</si>
  <si>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</si>
  <si>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</si>
  <si>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</si>
  <si>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</si>
  <si>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</si>
  <si>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</si>
  <si>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</si>
  <si>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</si>
  <si>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</si>
  <si>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</si>
  <si>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</si>
  <si>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</si>
  <si>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</si>
  <si>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</si>
  <si>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</si>
  <si>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</si>
  <si>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</si>
  <si>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</si>
  <si>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</si>
  <si>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</si>
  <si>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</si>
  <si>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</si>
  <si>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</si>
  <si>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</si>
  <si>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</si>
  <si>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</si>
  <si>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</si>
  <si>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</si>
  <si>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</si>
  <si>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</si>
  <si>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</si>
  <si>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</si>
  <si>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</si>
  <si>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</si>
  <si>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</si>
  <si>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</si>
  <si>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</si>
  <si>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</si>
  <si>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</si>
  <si>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</si>
  <si>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</si>
  <si>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</si>
  <si>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</si>
  <si>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</si>
  <si>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</si>
  <si>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</si>
  <si>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</si>
  <si>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</si>
  <si>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</si>
  <si>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</si>
  <si>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</si>
  <si>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</si>
  <si>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</si>
  <si>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</si>
  <si>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</si>
  <si>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</si>
  <si>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</si>
  <si>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</si>
  <si>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</si>
  <si>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</si>
  <si>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</si>
  <si>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</si>
  <si>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</si>
  <si>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</si>
  <si>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</si>
  <si>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</si>
  <si>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</si>
  <si>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</si>
  <si>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</si>
  <si>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</si>
  <si>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</si>
  <si>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</si>
  <si>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</si>
  <si>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</si>
  <si>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</si>
  <si>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</si>
  <si>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</si>
  <si>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</si>
  <si>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</si>
  <si>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</si>
  <si>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</si>
  <si>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</si>
  <si>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</si>
  <si>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</si>
  <si>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</si>
  <si>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</si>
  <si>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</si>
  <si>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</si>
  <si>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</si>
  <si>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</si>
  <si>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</si>
  <si>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</si>
  <si>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</si>
  <si>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</si>
  <si>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</si>
  <si>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</si>
  <si>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</si>
  <si>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</si>
  <si>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</si>
  <si>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</si>
  <si>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</si>
  <si>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</si>
  <si>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</si>
  <si>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</si>
  <si>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</si>
  <si>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</si>
  <si>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</si>
  <si>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</si>
  <si>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</si>
  <si>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</si>
  <si>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</si>
  <si>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</si>
  <si>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</si>
  <si>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</si>
  <si>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</si>
  <si>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</si>
  <si>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</si>
  <si>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</si>
  <si>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</si>
  <si>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</si>
  <si>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</si>
  <si>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</si>
  <si>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</si>
  <si>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</si>
  <si>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</si>
  <si>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</si>
  <si>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</si>
  <si>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</si>
  <si>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</si>
  <si>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</si>
  <si>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</si>
  <si>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</si>
  <si>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</si>
  <si>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</si>
  <si>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</si>
  <si>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</si>
  <si>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</si>
  <si>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</si>
  <si>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</si>
  <si>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</si>
  <si>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</si>
  <si>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</si>
  <si>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</si>
  <si>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</si>
  <si>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</si>
  <si>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</si>
  <si>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</si>
  <si>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</si>
  <si>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</si>
  <si>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</si>
  <si>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</si>
  <si>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</si>
  <si>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</si>
  <si>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</si>
  <si>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</si>
  <si>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</si>
  <si>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</si>
  <si>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</si>
  <si>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</si>
  <si>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</si>
  <si>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</si>
  <si>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</si>
  <si>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</si>
  <si>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</si>
  <si>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</si>
  <si>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</si>
  <si>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</si>
  <si>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</si>
  <si>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</si>
  <si>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</si>
  <si>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</si>
  <si>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</si>
  <si>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</si>
  <si>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</si>
  <si>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</si>
  <si>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</si>
  <si>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</si>
  <si>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</si>
  <si>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</si>
  <si>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</si>
  <si>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</si>
  <si>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</si>
  <si>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</si>
  <si>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</si>
  <si>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</si>
  <si>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</si>
  <si>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</si>
  <si>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</si>
  <si>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</si>
  <si>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</si>
  <si>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</si>
  <si>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</si>
  <si>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</si>
  <si>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</si>
  <si>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</si>
  <si>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</si>
  <si>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</si>
  <si>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</si>
  <si>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</si>
  <si>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</si>
  <si>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</si>
  <si>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</si>
  <si>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</si>
  <si>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</si>
  <si>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</si>
  <si>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</si>
  <si>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</si>
  <si>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</si>
  <si>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</si>
  <si>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</si>
  <si>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</si>
  <si>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</si>
  <si>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</si>
  <si>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</si>
  <si>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</si>
  <si>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</si>
  <si>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</si>
  <si>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</si>
  <si>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</si>
  <si>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</si>
  <si>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</si>
  <si>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</si>
  <si>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</si>
  <si>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</si>
  <si>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</si>
  <si>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</si>
  <si>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</si>
  <si>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</si>
  <si>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</si>
  <si>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</si>
  <si>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</si>
  <si>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</si>
  <si>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</si>
  <si>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</si>
  <si>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</si>
  <si>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</si>
  <si>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</si>
  <si>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</si>
  <si>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</si>
  <si>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</si>
  <si>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</si>
  <si>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</si>
  <si>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</si>
  <si>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</si>
  <si>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</si>
  <si>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</si>
  <si>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</si>
  <si>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</si>
  <si>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</si>
  <si>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</si>
  <si>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</si>
  <si>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</si>
  <si>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</si>
  <si>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</si>
  <si>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</si>
  <si>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</si>
  <si>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</si>
  <si>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</si>
  <si>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</si>
  <si>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</si>
  <si>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</si>
  <si>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</si>
  <si>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</si>
  <si>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</si>
  <si>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</si>
  <si>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</si>
  <si>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</si>
  <si>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</si>
  <si>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</si>
  <si>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</si>
  <si>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</si>
  <si>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</si>
  <si>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</si>
  <si>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</si>
  <si>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</si>
  <si>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</si>
  <si>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</si>
  <si>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</si>
  <si>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</si>
  <si>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</si>
  <si>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</si>
  <si>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</si>
  <si>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</si>
  <si>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</si>
  <si>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</si>
  <si>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</si>
  <si>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</si>
  <si>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</si>
  <si>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</si>
  <si>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</si>
  <si>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</si>
  <si>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</si>
  <si>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</si>
  <si>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</si>
  <si>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</si>
  <si>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</si>
  <si>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</si>
  <si>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</si>
  <si>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</si>
  <si>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</si>
  <si>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</si>
  <si>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</si>
  <si>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</si>
  <si>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</si>
  <si>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</si>
  <si>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</si>
  <si>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</si>
  <si>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</si>
  <si>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</si>
  <si>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</si>
  <si>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</si>
  <si>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</si>
  <si>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</si>
  <si>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</si>
  <si>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</si>
  <si>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</si>
  <si>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</si>
  <si>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</si>
  <si>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</si>
  <si>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</si>
  <si>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</si>
  <si>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</si>
  <si>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</si>
  <si>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</si>
  <si>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</si>
  <si>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</si>
  <si>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</si>
  <si>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</si>
  <si>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</si>
  <si>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</si>
  <si>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</si>
  <si>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</si>
  <si>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</si>
  <si>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</si>
  <si>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</si>
  <si>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</si>
  <si>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</si>
  <si>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</si>
  <si>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</si>
  <si>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</si>
  <si>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</si>
  <si>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</si>
  <si>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</si>
  <si>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</si>
  <si>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</si>
  <si>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</si>
  <si>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</si>
  <si>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</si>
  <si>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</si>
  <si>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</si>
  <si>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</si>
  <si>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</si>
  <si>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</si>
  <si>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</si>
  <si>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</si>
  <si>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</si>
  <si>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</si>
  <si>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</si>
  <si>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</si>
  <si>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</si>
  <si>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</si>
  <si>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</si>
  <si>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</si>
  <si>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</si>
  <si>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</si>
  <si>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</si>
  <si>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</si>
  <si>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</si>
  <si>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</si>
  <si>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</si>
  <si>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</si>
  <si>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</si>
  <si>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</si>
  <si>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</si>
  <si>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</si>
  <si>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</si>
  <si>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</si>
  <si>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</si>
  <si>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</si>
  <si>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</si>
  <si>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</si>
  <si>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</si>
  <si>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</si>
  <si>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</si>
  <si>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</si>
  <si>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</si>
  <si>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</si>
  <si>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</si>
  <si>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</si>
  <si>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</si>
  <si>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</si>
  <si>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</si>
  <si>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</si>
  <si>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</si>
  <si>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</si>
  <si>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</si>
  <si>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</si>
  <si>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</si>
  <si>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</si>
  <si>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</si>
  <si>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</si>
  <si>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</si>
  <si>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</si>
  <si>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</si>
  <si>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</si>
  <si>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</si>
  <si>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</si>
  <si>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</si>
  <si>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</si>
  <si>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</si>
  <si>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</si>
  <si>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</si>
  <si>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</si>
  <si>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</si>
  <si>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</si>
  <si>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</si>
  <si>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</si>
  <si>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</si>
  <si>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</si>
  <si>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</si>
  <si>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</si>
  <si>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</si>
  <si>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</si>
  <si>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</si>
  <si>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</si>
  <si>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</si>
  <si>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</si>
  <si>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</si>
  <si>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</si>
  <si>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</si>
  <si>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</si>
  <si>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</si>
  <si>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</si>
  <si>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</si>
  <si>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</si>
  <si>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</si>
  <si>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</si>
  <si>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</si>
  <si>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</si>
  <si>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</si>
  <si>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</si>
  <si>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</si>
  <si>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</si>
  <si>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</si>
  <si>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</si>
  <si>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</si>
  <si>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</si>
  <si>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</si>
  <si>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</si>
  <si>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</si>
  <si>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</si>
  <si>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</si>
  <si>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</si>
  <si>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</si>
  <si>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</si>
  <si>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</si>
  <si>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</si>
  <si>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</si>
  <si>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</si>
  <si>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</si>
  <si>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</si>
  <si>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</si>
  <si>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</si>
  <si>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</si>
  <si>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</si>
  <si>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</si>
  <si>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</si>
  <si>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</si>
  <si>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</si>
  <si>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</si>
  <si>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</si>
  <si>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</si>
  <si>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</si>
  <si>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</si>
  <si>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</si>
  <si>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</si>
  <si>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</si>
  <si>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</si>
  <si>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</si>
  <si>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</si>
  <si>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</si>
  <si>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</si>
  <si>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</si>
  <si>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</si>
  <si>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</si>
  <si>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</si>
  <si>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</si>
  <si>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</si>
  <si>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</si>
  <si>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</si>
  <si>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</si>
  <si>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</si>
  <si>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</si>
  <si>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</si>
  <si>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</si>
  <si>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</si>
  <si>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</si>
  <si>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</si>
  <si>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</si>
  <si>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</si>
  <si>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</si>
  <si>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</si>
  <si>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</si>
  <si>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</si>
  <si>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</si>
  <si>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</si>
  <si>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</si>
  <si>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</si>
  <si>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</si>
  <si>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</si>
  <si>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</si>
  <si>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</si>
  <si>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</si>
  <si>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</si>
  <si>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</si>
  <si>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</si>
  <si>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</si>
  <si>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</si>
  <si>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</si>
  <si>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</si>
  <si>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</si>
  <si>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</si>
  <si>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</si>
  <si>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</si>
  <si>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</si>
  <si>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</si>
  <si>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</si>
  <si>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</si>
  <si>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</si>
  <si>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</si>
  <si>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</si>
  <si>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</si>
  <si>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</si>
  <si>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</si>
  <si>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</si>
  <si>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</si>
  <si>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</si>
  <si>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</si>
  <si>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</si>
  <si>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</si>
  <si>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</si>
  <si>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</si>
  <si>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</si>
  <si>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</si>
  <si>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</si>
  <si>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</si>
  <si>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</si>
  <si>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</si>
  <si>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</si>
  <si>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</si>
  <si>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</si>
  <si>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</si>
  <si>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</si>
  <si>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</si>
  <si>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</si>
  <si>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</si>
  <si>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</si>
  <si>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</si>
  <si>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</si>
  <si>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</si>
  <si>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</si>
  <si>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</si>
  <si>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</si>
  <si>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</si>
  <si>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</si>
  <si>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</si>
  <si>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</si>
  <si>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</si>
  <si>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</si>
  <si>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</si>
  <si>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</si>
  <si>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</si>
  <si>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</si>
  <si>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</si>
  <si>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</si>
  <si>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</si>
  <si>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</si>
  <si>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</si>
  <si>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</si>
  <si>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</si>
  <si>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</si>
  <si>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</si>
  <si>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</si>
  <si>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</si>
  <si>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</si>
  <si>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</si>
  <si>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</si>
  <si>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</si>
  <si>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</si>
  <si>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</si>
  <si>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</si>
  <si>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</si>
  <si>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</si>
  <si>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</si>
  <si>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</si>
  <si>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</si>
  <si>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</si>
  <si>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</si>
  <si>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</si>
  <si>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</si>
  <si>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</si>
  <si>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</si>
  <si>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</si>
  <si>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</si>
  <si>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</si>
  <si>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</si>
  <si>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</si>
  <si>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</si>
  <si>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</si>
  <si>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</si>
  <si>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</si>
  <si>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</si>
  <si>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</si>
  <si>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</si>
  <si>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</si>
  <si>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</si>
  <si>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</si>
  <si>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</si>
  <si>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</si>
  <si>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</si>
  <si>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</si>
  <si>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</si>
  <si>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</si>
  <si>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</si>
  <si>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</si>
  <si>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</si>
  <si>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</si>
  <si>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</si>
  <si>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</si>
  <si>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</si>
  <si>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</si>
  <si>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</si>
  <si>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</si>
  <si>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</si>
  <si>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</si>
  <si>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</si>
  <si>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</si>
  <si>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</si>
  <si>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</si>
  <si>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</si>
  <si>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</si>
  <si>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</si>
  <si>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</si>
  <si>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</si>
  <si>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</si>
  <si>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</si>
  <si>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</si>
  <si>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</si>
  <si>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</si>
  <si>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</si>
  <si>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</si>
  <si>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</si>
  <si>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</si>
  <si>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</si>
  <si>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</si>
  <si>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</si>
  <si>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</si>
  <si>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</si>
  <si>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</si>
  <si>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</si>
  <si>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</si>
  <si>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</si>
  <si>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</si>
  <si>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</si>
  <si>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</si>
  <si>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</si>
  <si>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</si>
  <si>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</si>
  <si>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</si>
  <si>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</si>
  <si>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</si>
  <si>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</si>
  <si>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</si>
  <si>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</si>
  <si>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</si>
  <si>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</si>
  <si>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</si>
  <si>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</si>
  <si>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</si>
  <si>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</si>
  <si>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</si>
  <si>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</si>
  <si>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</si>
  <si>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</si>
  <si>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</si>
  <si>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</si>
  <si>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</si>
  <si>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</si>
  <si>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</si>
  <si>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</si>
  <si>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</si>
  <si>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</si>
  <si>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</si>
  <si>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</si>
  <si>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</si>
  <si>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</si>
  <si>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</si>
  <si>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</si>
  <si>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</si>
  <si>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</si>
  <si>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</si>
  <si>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</si>
  <si>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</si>
  <si>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</si>
  <si>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</si>
  <si>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</si>
  <si>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</si>
  <si>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</si>
  <si>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</si>
  <si>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</si>
  <si>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</si>
  <si>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</si>
  <si>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</si>
  <si>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</si>
  <si>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</si>
  <si>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</si>
  <si>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</si>
  <si>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</si>
  <si>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</si>
  <si>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</si>
  <si>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</si>
  <si>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</si>
  <si>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</si>
  <si>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</si>
  <si>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</si>
  <si>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</si>
  <si>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</si>
  <si>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</si>
  <si>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</si>
  <si>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</si>
  <si>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</si>
  <si>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</si>
  <si>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</si>
  <si>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</si>
  <si>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</si>
  <si>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</si>
  <si>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</si>
  <si>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</si>
  <si>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</si>
  <si>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</si>
  <si>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</si>
  <si>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</si>
  <si>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</si>
  <si>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</si>
  <si>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</si>
  <si>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</si>
  <si>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</si>
  <si>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</si>
  <si>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</si>
  <si>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</si>
  <si>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</si>
  <si>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</si>
  <si>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</si>
  <si>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</si>
  <si>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</si>
  <si>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</si>
  <si>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</si>
  <si>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</si>
  <si>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</si>
  <si>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</si>
  <si>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</si>
  <si>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</si>
  <si>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</si>
  <si>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</si>
  <si>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</si>
  <si>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</si>
  <si>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</si>
  <si>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</si>
  <si>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</si>
  <si>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</si>
  <si>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</si>
  <si>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</si>
  <si>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</si>
  <si>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</si>
  <si>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</si>
  <si>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</si>
  <si>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</si>
  <si>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</si>
  <si>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</si>
  <si>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</si>
  <si>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</si>
  <si>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</si>
  <si>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</si>
  <si>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</si>
  <si>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</si>
  <si>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</si>
  <si>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</si>
  <si>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</si>
  <si>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</si>
  <si>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</si>
  <si>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</si>
  <si>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</si>
  <si>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</si>
  <si>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</si>
  <si>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</si>
  <si>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</si>
  <si>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</si>
  <si>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</si>
  <si>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</si>
  <si>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</si>
  <si>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</si>
  <si>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</si>
  <si>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</si>
  <si>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</si>
  <si>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</si>
  <si>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</si>
  <si>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</si>
  <si>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</si>
  <si>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</si>
  <si>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</si>
  <si>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</si>
  <si>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</si>
  <si>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</si>
  <si>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</si>
  <si>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</si>
  <si>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</si>
  <si>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</si>
  <si>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</si>
  <si>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</si>
  <si>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</si>
  <si>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</si>
  <si>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</si>
  <si>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</si>
  <si>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</si>
  <si>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</si>
  <si>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</si>
  <si>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</si>
  <si>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</si>
  <si>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</si>
  <si>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</si>
  <si>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</si>
  <si>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</si>
  <si>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</si>
  <si>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</si>
  <si>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</si>
  <si>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</si>
  <si>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</si>
  <si>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</si>
  <si>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</si>
  <si>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</si>
  <si>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</si>
  <si>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</si>
  <si>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</si>
  <si>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</si>
  <si>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</si>
  <si>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</si>
  <si>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</si>
  <si>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</si>
  <si>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</si>
  <si>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</si>
  <si>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</si>
  <si>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</si>
  <si>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</si>
  <si>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</si>
  <si>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</si>
  <si>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</si>
  <si>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</si>
  <si>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</si>
  <si>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</si>
  <si>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</si>
  <si>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</si>
  <si>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</si>
  <si>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</si>
  <si>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</si>
  <si>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</si>
  <si>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</si>
  <si>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</si>
  <si>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</si>
  <si>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</si>
  <si>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</si>
  <si>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</si>
  <si>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</si>
  <si>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</si>
  <si>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</si>
  <si>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</si>
  <si>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</si>
  <si>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</si>
  <si>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</si>
  <si>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</si>
  <si>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</si>
  <si>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</si>
  <si>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</si>
  <si>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</si>
  <si>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</si>
  <si>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</si>
  <si>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</si>
  <si>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</si>
  <si>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</si>
  <si>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</si>
  <si>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</si>
  <si>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</si>
  <si>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</si>
  <si>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</si>
  <si>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</si>
  <si>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</si>
  <si>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</si>
  <si>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</si>
  <si>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</si>
  <si>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</si>
  <si>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</si>
  <si>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</si>
  <si>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</si>
  <si>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</si>
  <si>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</si>
  <si>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</si>
  <si>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</si>
  <si>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</si>
  <si>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</si>
  <si>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</si>
  <si>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</si>
  <si>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</si>
  <si>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</si>
  <si>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</si>
  <si>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</si>
  <si>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</si>
  <si>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</si>
  <si>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</si>
  <si>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</si>
  <si>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</si>
  <si>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</si>
  <si>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</si>
  <si>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</si>
  <si>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</si>
  <si>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</si>
  <si>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</si>
  <si>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</si>
  <si>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</si>
  <si>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</si>
  <si>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</si>
  <si>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</si>
  <si>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</si>
  <si>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</si>
  <si>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</si>
  <si>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</si>
  <si>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</si>
  <si>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</si>
  <si>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</si>
  <si>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</si>
  <si>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</si>
  <si>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</si>
  <si>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</si>
  <si>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</si>
  <si>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</si>
  <si>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</si>
  <si>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</si>
  <si>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</si>
  <si>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</si>
  <si>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</si>
  <si>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</si>
  <si>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</si>
  <si>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</si>
  <si>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</si>
  <si>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</si>
  <si>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</si>
  <si>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</si>
  <si>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</si>
  <si>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</si>
  <si>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</si>
  <si>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</si>
  <si>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</si>
  <si>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</si>
  <si>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</si>
  <si>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</si>
  <si>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</si>
  <si>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</si>
  <si>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</si>
  <si>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</si>
  <si>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</si>
  <si>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</si>
  <si>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</si>
  <si>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</si>
  <si>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</si>
  <si>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</si>
  <si>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</si>
  <si>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</si>
  <si>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</si>
  <si>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</si>
  <si>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</si>
  <si>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</si>
  <si>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</si>
  <si>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</si>
  <si>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</si>
  <si>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</si>
  <si>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</si>
  <si>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</si>
  <si>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</si>
  <si>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</si>
  <si>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</si>
  <si>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</si>
  <si>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</si>
  <si>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</si>
  <si>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</si>
  <si>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</si>
  <si>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</si>
  <si>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</si>
  <si>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</si>
  <si>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</si>
  <si>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</si>
  <si>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</si>
  <si>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</si>
  <si>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</si>
  <si>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</si>
  <si>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</si>
  <si>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</si>
  <si>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</si>
  <si>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</si>
  <si>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</si>
  <si>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</si>
  <si>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</si>
  <si>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</si>
  <si>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</si>
  <si>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</si>
  <si>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</si>
  <si>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</si>
  <si>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</si>
  <si>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</si>
  <si>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</si>
  <si>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</si>
  <si>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</si>
  <si>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</si>
  <si>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</si>
  <si>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</si>
  <si>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</si>
  <si>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</si>
  <si>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</si>
  <si>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</si>
  <si>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</si>
  <si>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</si>
  <si>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</si>
  <si>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</si>
  <si>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</si>
  <si>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</si>
  <si>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</si>
  <si>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</si>
  <si>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</si>
  <si>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</si>
  <si>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</si>
  <si>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</si>
  <si>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</si>
  <si>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</si>
  <si>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</si>
  <si>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</si>
  <si>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</si>
  <si>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</si>
  <si>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</si>
  <si>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</si>
  <si>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</si>
  <si>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</si>
  <si>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</si>
  <si>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</si>
  <si>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</si>
  <si>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</si>
  <si>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</si>
  <si>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</si>
  <si>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</si>
  <si>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</si>
  <si>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</si>
  <si>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</si>
  <si>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</si>
  <si>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</si>
  <si>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</si>
  <si>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</si>
  <si>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</si>
  <si>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</si>
  <si>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</si>
  <si>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</si>
  <si>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</si>
  <si>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</si>
  <si>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</si>
  <si>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</si>
  <si>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</si>
  <si>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</si>
  <si>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</si>
  <si>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</si>
  <si>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</si>
  <si>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</si>
  <si>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</si>
  <si>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</si>
  <si>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</si>
  <si>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</si>
  <si>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</si>
  <si>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</si>
  <si>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</si>
  <si>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</si>
  <si>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</si>
  <si>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</si>
  <si>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</si>
  <si>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</si>
  <si>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</si>
  <si>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</si>
  <si>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</si>
  <si>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</si>
  <si>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</si>
  <si>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</si>
  <si>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</si>
  <si>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</si>
  <si>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</si>
  <si>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</si>
  <si>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</si>
  <si>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</si>
  <si>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</si>
  <si>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</si>
  <si>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</si>
  <si>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</si>
  <si>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</si>
  <si>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</si>
  <si>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</si>
  <si>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</si>
  <si>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</si>
  <si>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</si>
  <si>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</si>
  <si>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</si>
  <si>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</si>
  <si>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</si>
  <si>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</si>
  <si>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</si>
  <si>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</si>
  <si>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</si>
  <si>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</si>
  <si>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</si>
  <si>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</si>
  <si>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</si>
  <si>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</si>
  <si>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</si>
  <si>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</si>
  <si>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</si>
  <si>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</si>
  <si>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</si>
  <si>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</si>
  <si>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</si>
  <si>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</si>
  <si>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</si>
  <si>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</si>
  <si>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</si>
  <si>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</si>
  <si>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</si>
  <si>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</si>
  <si>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</si>
  <si>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</si>
  <si>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</si>
  <si>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</si>
  <si>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</si>
  <si>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</si>
  <si>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</si>
  <si>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</si>
  <si>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</si>
  <si>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</si>
  <si>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</si>
  <si>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</si>
  <si>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</si>
  <si>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</si>
  <si>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</si>
  <si>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</si>
  <si>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</si>
  <si>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</si>
  <si>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</si>
  <si>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</si>
  <si>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</si>
  <si>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</si>
  <si>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</si>
  <si>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</si>
  <si>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</si>
  <si>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</si>
  <si>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</si>
  <si>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</si>
  <si>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</si>
  <si>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</si>
  <si>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</si>
  <si>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</si>
  <si>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</si>
  <si>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</si>
  <si>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</si>
  <si>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</si>
  <si>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</si>
  <si>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</si>
  <si>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</si>
  <si>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</si>
  <si>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</si>
  <si>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</si>
  <si>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</si>
  <si>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</si>
  <si>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</si>
  <si>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</si>
  <si>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</si>
  <si>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</si>
  <si>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</si>
  <si>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</si>
  <si>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</si>
  <si>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</si>
  <si>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</si>
  <si>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</si>
  <si>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</si>
  <si>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</si>
  <si>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</si>
  <si>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</si>
  <si>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</si>
  <si>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</si>
  <si>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</si>
  <si>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</si>
  <si>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</si>
  <si>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</si>
  <si>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</si>
  <si>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</si>
  <si>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</si>
  <si>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</si>
  <si>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</si>
  <si>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</si>
  <si>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</si>
  <si>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</si>
  <si>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</si>
  <si>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</si>
  <si>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</si>
  <si>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</si>
  <si>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</si>
  <si>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</si>
  <si>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</si>
  <si>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</si>
  <si>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</si>
  <si>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</si>
  <si>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</si>
  <si>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</si>
  <si>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</si>
  <si>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</si>
  <si>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</si>
  <si>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</si>
  <si>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</si>
  <si>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</si>
  <si>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</si>
  <si>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</si>
  <si>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</si>
  <si>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</si>
  <si>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</si>
  <si>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</si>
  <si>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</si>
  <si>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</si>
  <si>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</si>
  <si>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</si>
  <si>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</si>
  <si>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</si>
  <si>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</si>
  <si>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</si>
  <si>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</si>
  <si>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</si>
  <si>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</si>
  <si>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</si>
  <si>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</si>
  <si>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</si>
  <si>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</si>
  <si>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</si>
  <si>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</si>
  <si>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</si>
  <si>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</si>
  <si>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</si>
  <si>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</si>
  <si>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</si>
  <si>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</si>
  <si>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</si>
  <si>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</si>
  <si>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</si>
  <si>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</si>
  <si>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</si>
  <si>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</si>
  <si>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</si>
  <si>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</si>
  <si>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</si>
  <si>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</si>
  <si>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</si>
  <si>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</si>
  <si>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</si>
  <si>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</si>
  <si>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</si>
  <si>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</si>
  <si>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</si>
  <si>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</si>
  <si>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</si>
  <si>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</si>
  <si>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</si>
  <si>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</si>
  <si>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</si>
  <si>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</si>
  <si>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</si>
  <si>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</si>
  <si>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</si>
  <si>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</si>
  <si>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</si>
  <si>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</si>
  <si>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</si>
  <si>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</si>
  <si>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</si>
  <si>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</si>
  <si>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</si>
  <si>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</si>
  <si>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</si>
  <si>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</si>
  <si>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</si>
  <si>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</si>
  <si>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</si>
  <si>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</si>
  <si>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</si>
  <si>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</si>
  <si>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</si>
  <si>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</si>
  <si>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</si>
  <si>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</si>
  <si>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</si>
  <si>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</si>
  <si>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</si>
  <si>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</si>
  <si>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</si>
  <si>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</si>
  <si>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</si>
  <si>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</si>
  <si>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</si>
  <si>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</si>
  <si>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</si>
  <si>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</si>
  <si>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</si>
  <si>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</si>
  <si>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</si>
  <si>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</si>
  <si>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</si>
  <si>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</si>
  <si>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</si>
  <si>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</si>
  <si>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</si>
  <si>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</si>
  <si>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</si>
  <si>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</si>
  <si>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</si>
  <si>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</si>
  <si>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</si>
  <si>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</si>
  <si>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</si>
  <si>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</si>
  <si>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</si>
  <si>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</si>
  <si>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</si>
  <si>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</si>
  <si>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</si>
  <si>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</si>
  <si>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</si>
  <si>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</si>
  <si>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</si>
  <si>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</si>
  <si>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</si>
  <si>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</si>
  <si>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</si>
  <si>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</si>
  <si>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</si>
  <si>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</si>
  <si>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</si>
  <si>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</si>
  <si>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</si>
  <si>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</si>
  <si>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</si>
  <si>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</si>
  <si>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</si>
  <si>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</si>
  <si>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</si>
  <si>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</si>
  <si>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</si>
  <si>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</si>
  <si>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</si>
  <si>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</si>
  <si>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</si>
  <si>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</si>
  <si>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</si>
  <si>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</si>
  <si>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</si>
  <si>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</si>
  <si>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</si>
  <si>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</si>
  <si>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</si>
  <si>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</si>
  <si>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</si>
  <si>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</si>
  <si>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</si>
  <si>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</si>
  <si>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</si>
  <si>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</si>
  <si>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</si>
  <si>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</si>
  <si>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</si>
  <si>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</si>
  <si>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</si>
  <si>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</si>
  <si>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</si>
  <si>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</si>
  <si>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</si>
  <si>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</si>
  <si>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</si>
  <si>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</si>
  <si>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</si>
  <si>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</si>
  <si>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</si>
  <si>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</si>
  <si>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</si>
  <si>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</si>
  <si>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</si>
  <si>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</si>
  <si>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</si>
  <si>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</si>
  <si>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</si>
  <si>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</si>
  <si>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</si>
  <si>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</si>
  <si>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</si>
  <si>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</si>
  <si>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</si>
  <si>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</si>
  <si>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</si>
  <si>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</si>
  <si>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</si>
  <si>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</si>
  <si>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</si>
  <si>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</si>
  <si>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</si>
  <si>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</si>
  <si>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</si>
  <si>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</si>
  <si>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</si>
  <si>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</si>
  <si>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</si>
  <si>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</si>
  <si>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</si>
  <si>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</si>
  <si>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</si>
  <si>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</si>
  <si>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</si>
  <si>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</si>
  <si>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</si>
  <si>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</si>
  <si>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</si>
  <si>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</si>
  <si>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</si>
  <si>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</si>
  <si>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</si>
  <si>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</si>
  <si>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</si>
  <si>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</si>
  <si>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</si>
  <si>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</si>
  <si>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</si>
  <si>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</si>
  <si>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</si>
  <si>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</si>
  <si>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</si>
  <si>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</si>
  <si>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</si>
  <si>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</si>
  <si>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</si>
  <si>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</si>
  <si>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</si>
  <si>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</si>
  <si>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</si>
  <si>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</si>
  <si>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</si>
  <si>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</si>
  <si>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</si>
  <si>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</si>
  <si>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</si>
  <si>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</si>
  <si>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</si>
  <si>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</si>
  <si>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</si>
  <si>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</si>
  <si>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</si>
  <si>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</si>
  <si>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</si>
  <si>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</si>
  <si>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</si>
  <si>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</si>
  <si>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</si>
  <si>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</si>
  <si>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</si>
  <si>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</si>
  <si>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</si>
  <si>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</si>
  <si>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</si>
  <si>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</si>
  <si>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</si>
  <si>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</si>
  <si>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</si>
  <si>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</si>
  <si>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</si>
  <si>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</si>
  <si>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</si>
  <si>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</si>
  <si>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</si>
  <si>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</si>
  <si>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</si>
  <si>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</si>
  <si>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</si>
  <si>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</si>
  <si>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</si>
  <si>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</si>
  <si>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</si>
  <si>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</si>
  <si>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</si>
  <si>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</si>
  <si>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</si>
  <si>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</si>
  <si>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</si>
  <si>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</si>
  <si>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</si>
  <si>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</si>
  <si>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</si>
  <si>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</si>
  <si>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</si>
  <si>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</si>
  <si>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</si>
  <si>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</si>
  <si>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</si>
  <si>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</si>
  <si>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</si>
  <si>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</si>
  <si>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</si>
  <si>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</si>
  <si>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</si>
  <si>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</si>
  <si>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</si>
  <si>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</si>
  <si>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</si>
  <si>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</si>
  <si>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</si>
  <si>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</si>
  <si>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</si>
  <si>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</si>
  <si>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</si>
  <si>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</si>
  <si>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</si>
  <si>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</si>
  <si>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</si>
  <si>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</si>
  <si>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</si>
  <si>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</si>
  <si>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</si>
  <si>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</si>
  <si>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</si>
  <si>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</si>
  <si>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</si>
  <si>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</si>
  <si>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</si>
  <si>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</si>
  <si>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</si>
  <si>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</si>
  <si>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</si>
  <si>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</si>
  <si>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</si>
  <si>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</si>
  <si>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</si>
  <si>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</si>
  <si>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</si>
  <si>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</si>
  <si>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</si>
  <si>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</si>
  <si>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</si>
  <si>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</si>
  <si>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</si>
  <si>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</si>
  <si>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</si>
  <si>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</si>
  <si>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</si>
  <si>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</si>
  <si>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</si>
  <si>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</si>
  <si>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</si>
  <si>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</si>
  <si>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</si>
  <si>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</si>
  <si>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</si>
  <si>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</si>
  <si>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</si>
  <si>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</si>
  <si>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</si>
  <si>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</si>
  <si>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</si>
  <si>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</si>
  <si>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</si>
  <si>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</si>
  <si>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</si>
  <si>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</si>
  <si>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</si>
  <si>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</si>
  <si>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</si>
  <si>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</si>
  <si>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</si>
  <si>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</si>
  <si>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</si>
  <si>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</si>
  <si>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</si>
  <si>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</si>
  <si>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</si>
  <si>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</si>
  <si>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</si>
  <si>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</si>
  <si>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</si>
  <si>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</si>
  <si>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</si>
  <si>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</si>
  <si>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</si>
  <si>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</si>
  <si>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</si>
  <si>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</si>
  <si>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</si>
  <si>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</si>
  <si>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</si>
  <si>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</si>
  <si>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</si>
  <si>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</si>
  <si>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</si>
  <si>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</si>
  <si>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</si>
  <si>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</si>
  <si>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</si>
  <si>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</si>
  <si>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</si>
  <si>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</si>
  <si>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</si>
  <si>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</si>
  <si>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</si>
  <si>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</si>
  <si>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</si>
  <si>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</si>
  <si>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</si>
  <si>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</si>
  <si>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</si>
  <si>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</si>
  <si>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</si>
  <si>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</si>
  <si>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</si>
  <si>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</si>
  <si>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</si>
  <si>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</si>
  <si>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</si>
  <si>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</si>
  <si>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</si>
  <si>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</si>
  <si>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</si>
  <si>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</si>
  <si>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</si>
  <si>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</si>
  <si>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</si>
  <si>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</si>
  <si>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</si>
  <si>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</si>
  <si>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</si>
  <si>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</si>
  <si>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</si>
  <si>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</si>
  <si>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</si>
  <si>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</si>
  <si>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</si>
  <si>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</si>
  <si>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</si>
  <si>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</si>
  <si>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</si>
  <si>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</si>
  <si>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</si>
  <si>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</si>
  <si>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</si>
  <si>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</si>
  <si>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</si>
  <si>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</si>
  <si>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</si>
  <si>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</si>
  <si>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</si>
  <si>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</si>
  <si>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</si>
  <si>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</si>
  <si>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</si>
  <si>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</si>
  <si>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</si>
  <si>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</si>
  <si>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</si>
  <si>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</si>
  <si>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</si>
  <si>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</si>
  <si>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</si>
  <si>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</si>
  <si>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</si>
  <si>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</si>
  <si>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</si>
  <si>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</si>
  <si>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</si>
  <si>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</si>
  <si>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</si>
  <si>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</si>
  <si>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</si>
  <si>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</si>
  <si>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</si>
  <si>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</si>
  <si>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</si>
  <si>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</si>
  <si>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</si>
  <si>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</si>
  <si>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</si>
  <si>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</si>
  <si>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</si>
  <si>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</si>
  <si>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</si>
  <si>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</si>
  <si>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</si>
  <si>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</si>
  <si>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</si>
  <si>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</si>
  <si>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</si>
  <si>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</si>
  <si>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</si>
  <si>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</si>
  <si>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</si>
  <si>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</si>
  <si>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</si>
  <si>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</si>
  <si>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</si>
  <si>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</si>
  <si>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</si>
  <si>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</si>
  <si>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</si>
  <si>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</si>
  <si>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</si>
  <si>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</si>
  <si>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</si>
  <si>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</si>
  <si>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</si>
  <si>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</si>
  <si>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</si>
  <si>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</si>
  <si>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</si>
  <si>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</si>
  <si>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</si>
  <si>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</si>
  <si>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</si>
  <si>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</si>
  <si>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</si>
  <si>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</si>
  <si>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</si>
  <si>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</si>
  <si>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</si>
  <si>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</si>
  <si>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</si>
  <si>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</si>
  <si>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</si>
  <si>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</si>
  <si>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</si>
  <si>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</si>
  <si>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</si>
  <si>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</si>
  <si>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</si>
  <si>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</si>
  <si>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</si>
  <si>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</si>
  <si>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</si>
  <si>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</si>
  <si>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</si>
  <si>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</si>
  <si>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</si>
  <si>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</si>
  <si>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</si>
  <si>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</si>
  <si>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</si>
  <si>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</si>
  <si>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</si>
  <si>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</si>
  <si>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</si>
  <si>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</si>
  <si>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</si>
  <si>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</si>
  <si>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</si>
  <si>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</si>
  <si>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</si>
  <si>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</si>
  <si>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</si>
  <si>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</si>
  <si>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</si>
  <si>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</si>
  <si>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</si>
  <si>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</si>
  <si>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</si>
  <si>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</si>
  <si>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</si>
  <si>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</si>
  <si>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</si>
  <si>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</si>
  <si>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</si>
  <si>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</si>
  <si>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</si>
  <si>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</si>
  <si>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</si>
  <si>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</si>
  <si>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</si>
  <si>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</si>
  <si>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</si>
  <si>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</si>
  <si>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</si>
  <si>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</si>
  <si>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</si>
  <si>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</si>
  <si>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</si>
  <si>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</si>
  <si>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</si>
  <si>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</si>
  <si>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</si>
  <si>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</si>
  <si>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</si>
  <si>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</si>
  <si>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</si>
  <si>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</si>
  <si>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</si>
  <si>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</si>
  <si>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</si>
  <si>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</si>
  <si>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</si>
  <si>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</si>
  <si>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</si>
  <si>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</si>
  <si>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</si>
  <si>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</si>
  <si>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</si>
  <si>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</si>
  <si>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</si>
  <si>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</si>
  <si>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</si>
  <si>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</si>
  <si>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</si>
  <si>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</si>
  <si>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</si>
  <si>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</si>
  <si>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</si>
  <si>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</si>
  <si>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</si>
  <si>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</si>
  <si>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</si>
  <si>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</si>
  <si>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</si>
  <si>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</si>
  <si>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</si>
  <si>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</si>
  <si>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</si>
  <si>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</si>
  <si>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</si>
  <si>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</si>
  <si>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</si>
  <si>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</si>
  <si>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</si>
  <si>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</si>
  <si>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</si>
  <si>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</si>
  <si>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</si>
  <si>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</si>
  <si>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</si>
  <si>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</si>
  <si>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</si>
  <si>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</si>
  <si>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</si>
  <si>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</si>
  <si>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</si>
  <si>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</si>
  <si>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</si>
  <si>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</si>
  <si>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</si>
  <si>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</si>
  <si>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</si>
  <si>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</si>
  <si>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</si>
  <si>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</si>
  <si>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</si>
  <si>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</si>
  <si>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</si>
  <si>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</si>
  <si>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</si>
  <si>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</si>
  <si>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</si>
  <si>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</si>
  <si>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</si>
  <si>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</si>
  <si>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</si>
  <si>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</si>
  <si>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</si>
  <si>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</si>
  <si>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</si>
  <si>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</si>
  <si>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</si>
  <si>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</si>
  <si>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</si>
  <si>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</si>
  <si>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</si>
  <si>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</si>
  <si>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</si>
  <si>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</si>
  <si>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</si>
  <si>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</si>
  <si>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</si>
  <si>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</si>
  <si>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</si>
  <si>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</si>
  <si>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</si>
  <si>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</si>
  <si>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</si>
  <si>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</si>
  <si>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</si>
  <si>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</si>
  <si>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</si>
  <si>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</si>
  <si>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</si>
  <si>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</si>
  <si>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</si>
  <si>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</si>
  <si>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</si>
  <si>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</si>
  <si>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</si>
  <si>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</si>
  <si>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</si>
  <si>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</si>
  <si>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</si>
  <si>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</si>
  <si>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</si>
  <si>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</si>
  <si>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</si>
  <si>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</si>
  <si>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</si>
  <si>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</si>
  <si>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</si>
  <si>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</si>
  <si>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</si>
  <si>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</si>
  <si>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</si>
  <si>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</si>
  <si>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</si>
  <si>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</si>
  <si>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</si>
  <si>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</si>
  <si>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</si>
  <si>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</si>
  <si>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</si>
  <si>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</si>
  <si>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</si>
  <si>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</si>
  <si>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</si>
  <si>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</si>
  <si>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</si>
  <si>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</si>
  <si>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</si>
  <si>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</si>
  <si>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</si>
  <si>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</si>
  <si>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</si>
  <si>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</si>
  <si>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</si>
  <si>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</si>
  <si>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</si>
  <si>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</si>
  <si>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</si>
  <si>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</si>
  <si>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</si>
  <si>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</si>
  <si>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</si>
  <si>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</si>
  <si>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</si>
  <si>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</si>
  <si>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</si>
  <si>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</si>
  <si>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</si>
  <si>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</si>
  <si>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 xml:space="preserve"> network support</t>
  </si>
  <si>
    <t>network support</t>
  </si>
  <si>
    <t>06/20/2020</t>
  </si>
  <si>
    <t>06/27/2020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</si>
</sst>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Protection="1"/>
    <xf numFmtId="0" fontId="4" fillId="0" borderId="0" xfId="0" applyFont="1" applyProtection="1"/>
    <xf numFmtId="0" fontId="3" fillId="0" borderId="0" xfId="0" applyFont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7" fillId="0" borderId="0" xfId="0" applyFont="1" applyProtection="1"/>
    <xf numFmtId="0" fontId="6" fillId="0" borderId="0" xfId="0" quotePrefix="1" applyFont="1" applyProtection="1"/>
    <xf numFmtId="0" fontId="0" fillId="0" borderId="0" xfId="0" applyFill="1" applyProtection="1"/>
    <xf numFmtId="0" fontId="3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8" fillId="0" borderId="0" xfId="2" applyFill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quotePrefix="1" applyFont="1" applyProtection="1"/>
    <xf numFmtId="0" fontId="12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8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0" fillId="0" borderId="2" xfId="0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22" zoomScaleNormal="100" workbookViewId="0">
      <selection activeCell="H32" sqref="H32:K32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44140625" style="1" customWidth="1"/>
    <col min="5" max="5" width="5.109375" style="1" customWidth="1"/>
    <col min="6" max="6" width="32" style="1" customWidth="1"/>
    <col min="7" max="7" width="3.44140625" style="1" customWidth="1"/>
    <col min="8" max="10" width="9.109375" style="1"/>
    <col min="11" max="11" width="27.44140625" style="1" customWidth="1"/>
    <col min="12" max="13" width="10.44140625" style="1" customWidth="1"/>
    <col min="14" max="14" width="3.44140625" style="1" customWidth="1"/>
    <col min="15" max="15" width="9.44140625" style="1" customWidth="1"/>
    <col min="16" max="19" width="9.44140625" style="1" hidden="1" customWidth="1"/>
    <col min="20" max="20" width="9.109375" style="1"/>
    <col min="21" max="21" width="7" style="1" customWidth="1"/>
    <col min="22" max="22" width="8.44140625" style="1" customWidth="1"/>
    <col min="23" max="16384" width="9.109375" style="1"/>
  </cols>
  <sheetData>
    <row r="1" spans="1:16" x14ac:dyDescent="0.3">
      <c r="A1" s="30" t="s">
        <v>4326</v>
      </c>
    </row>
    <row r="2" spans="1:16" x14ac:dyDescent="0.3">
      <c r="A2" s="31" t="s">
        <v>11057</v>
      </c>
    </row>
    <row r="3" spans="1:16" ht="19.8" x14ac:dyDescent="0.4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"/>
    <row r="14" spans="1:16" ht="17.399999999999999" x14ac:dyDescent="0.35">
      <c r="C14" s="2" t="s">
        <v>11054</v>
      </c>
      <c r="P14" s="15"/>
    </row>
    <row r="15" spans="1:16" ht="6.75" customHeight="1" x14ac:dyDescent="0.3"/>
    <row r="16" spans="1:16" x14ac:dyDescent="0.3">
      <c r="C16" s="68" t="s">
        <v>1996</v>
      </c>
      <c r="D16" s="68"/>
      <c r="E16" s="70">
        <v>72016</v>
      </c>
      <c r="F16" s="70"/>
    </row>
    <row r="17" spans="3:22" ht="8.25" customHeight="1" x14ac:dyDescent="0.3"/>
    <row r="18" spans="3:22" ht="15" hidden="1" customHeight="1" x14ac:dyDescent="0.3">
      <c r="E18" s="1" t="str">
        <f>VLOOKUP(E16,Details!A2:I1980,9,FALSE)</f>
        <v>Elopre, Rofaulo C.</v>
      </c>
      <c r="U18" s="1" t="str">
        <f>VLOOKUP(E16,Details!A2:E1980,5,FALSE)</f>
        <v>APMSP</v>
      </c>
    </row>
    <row r="19" spans="3:22" x14ac:dyDescent="0.3">
      <c r="C19" s="68" t="s">
        <v>0</v>
      </c>
      <c r="D19" s="68"/>
      <c r="E19" s="47" t="str">
        <f>IF(ISERROR(E18),"-",E18)</f>
        <v>Elopre, Rofaulo C.</v>
      </c>
      <c r="F19" s="47"/>
      <c r="H19" s="68" t="s">
        <v>1</v>
      </c>
      <c r="I19" s="68"/>
      <c r="J19" s="69" t="s">
        <v>5074</v>
      </c>
      <c r="K19" s="69"/>
      <c r="L19" s="69"/>
      <c r="M19" s="69"/>
      <c r="N19" s="69"/>
      <c r="T19" s="3" t="s">
        <v>2</v>
      </c>
      <c r="U19" s="47" t="str">
        <f>IF(ISERROR(U18),"-",U18)</f>
        <v>APMSP</v>
      </c>
      <c r="V19" s="47"/>
    </row>
    <row r="20" spans="3:22" s="22" customFormat="1" hidden="1" x14ac:dyDescent="0.3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">
      <c r="C21" s="23"/>
      <c r="D21" s="23"/>
      <c r="E21" s="24" t="str">
        <f>VLOOKUP(E16,Details!A2:L1980,12,FALSE)</f>
        <v>System Administrator, Senior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">
      <c r="C23" s="46" t="s">
        <v>13</v>
      </c>
      <c r="D23" s="46"/>
      <c r="E23" s="47" t="str">
        <f>IF(ISERROR(E21),"-",E21)</f>
        <v>System Administrator, Senior</v>
      </c>
      <c r="F23" s="47"/>
      <c r="H23" s="46" t="s">
        <v>2136</v>
      </c>
      <c r="I23" s="46"/>
      <c r="J23" s="47" t="str">
        <f>IF(ISERROR(J21),"-",J21)</f>
        <v>Gerard Dangca II</v>
      </c>
      <c r="K23" s="47"/>
      <c r="L23" s="25"/>
      <c r="M23" s="25"/>
      <c r="N23" s="25"/>
      <c r="T23" s="23"/>
      <c r="U23" s="24"/>
      <c r="V23" s="24"/>
    </row>
    <row r="24" spans="3:22" ht="15" thickBot="1" x14ac:dyDescent="0.35"/>
    <row r="25" spans="3:22" s="8" customFormat="1" ht="46.2" customHeight="1" thickBot="1" x14ac:dyDescent="0.35">
      <c r="C25" s="71" t="s">
        <v>3</v>
      </c>
      <c r="D25" s="72"/>
      <c r="E25" s="71" t="s">
        <v>4</v>
      </c>
      <c r="F25" s="73"/>
      <c r="G25" s="72"/>
      <c r="H25" s="71" t="s">
        <v>5</v>
      </c>
      <c r="I25" s="73"/>
      <c r="J25" s="73"/>
      <c r="K25" s="72"/>
      <c r="L25" s="45" t="s">
        <v>11055</v>
      </c>
      <c r="M25" s="45" t="s">
        <v>11056</v>
      </c>
      <c r="N25" s="71" t="s">
        <v>7</v>
      </c>
      <c r="O25" s="72"/>
      <c r="P25" s="4"/>
      <c r="Q25" s="4"/>
      <c r="R25" s="4"/>
      <c r="S25" s="4"/>
      <c r="T25" s="71" t="s">
        <v>6</v>
      </c>
      <c r="U25" s="73"/>
      <c r="V25" s="72"/>
    </row>
    <row r="26" spans="3:22" ht="4.5" customHeight="1" thickBot="1" x14ac:dyDescent="0.35">
      <c r="C26" s="64"/>
      <c r="D26" s="64"/>
      <c r="E26" s="64"/>
      <c r="F26" s="64"/>
      <c r="G26" s="64"/>
      <c r="H26" s="64"/>
      <c r="I26" s="64"/>
      <c r="J26" s="64"/>
      <c r="K26" s="64"/>
      <c r="L26" s="5"/>
      <c r="M26" s="5"/>
      <c r="N26" s="64"/>
      <c r="O26" s="64"/>
      <c r="P26" s="5"/>
      <c r="Q26" s="5"/>
      <c r="R26" s="5"/>
      <c r="S26" s="5"/>
      <c r="T26" s="64"/>
      <c r="U26" s="64"/>
      <c r="V26" s="64"/>
    </row>
    <row r="27" spans="3:22" ht="16.95" customHeight="1" thickBot="1" x14ac:dyDescent="0.35">
      <c r="C27" s="57">
        <v>42526</v>
      </c>
      <c r="D27" s="57"/>
      <c r="E27" s="59" t="s">
        <v>11059</v>
      </c>
      <c r="F27" s="49"/>
      <c r="G27" s="50"/>
      <c r="H27" s="67" t="s">
        <v>11063</v>
      </c>
      <c r="I27" s="58"/>
      <c r="J27" s="58"/>
      <c r="K27" s="58"/>
      <c r="L27" s="13">
        <v>0.25</v>
      </c>
      <c r="M27" s="13">
        <v>0.625</v>
      </c>
      <c r="N27" s="54">
        <f t="shared" ref="N27:N58" si="0">IF(M27&lt;L27,M27+1,M27)-L27</f>
        <v>0.375</v>
      </c>
      <c r="O27" s="55"/>
      <c r="P27" s="11">
        <f t="shared" ref="P27:P58" si="1">ROUND(N27,2)</f>
        <v>0.38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6">
        <f t="shared" ref="T27:T58" si="3">S27</f>
        <v>600</v>
      </c>
      <c r="U27" s="56"/>
      <c r="V27" s="56"/>
    </row>
    <row r="28" spans="3:22" ht="16.95" customHeight="1" thickBot="1" x14ac:dyDescent="0.35">
      <c r="C28" s="57">
        <v>42527</v>
      </c>
      <c r="D28" s="57"/>
      <c r="E28" s="48" t="s">
        <v>11059</v>
      </c>
      <c r="F28" s="49"/>
      <c r="G28" s="50"/>
      <c r="H28" s="51" t="s">
        <v>11062</v>
      </c>
      <c r="I28" s="52"/>
      <c r="J28" s="52"/>
      <c r="K28" s="53"/>
      <c r="L28" s="13">
        <v>0.25</v>
      </c>
      <c r="M28" s="13">
        <v>0.625</v>
      </c>
      <c r="N28" s="54">
        <f t="shared" si="0"/>
        <v>0.375</v>
      </c>
      <c r="O28" s="55"/>
      <c r="P28" s="11">
        <f t="shared" si="1"/>
        <v>0.38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6">
        <f t="shared" si="3"/>
        <v>600</v>
      </c>
      <c r="U28" s="56"/>
      <c r="V28" s="56"/>
    </row>
    <row r="29" spans="3:22" ht="16.95" customHeight="1" thickBot="1" x14ac:dyDescent="0.35">
      <c r="C29" s="57">
        <v>42532</v>
      </c>
      <c r="D29" s="57"/>
      <c r="E29" s="48" t="s">
        <v>11059</v>
      </c>
      <c r="F29" s="49"/>
      <c r="G29" s="50"/>
      <c r="H29" s="51" t="s">
        <v>11062</v>
      </c>
      <c r="I29" s="52"/>
      <c r="J29" s="52"/>
      <c r="K29" s="53"/>
      <c r="L29" s="13">
        <v>0.25</v>
      </c>
      <c r="M29" s="13">
        <v>0.625</v>
      </c>
      <c r="N29" s="54">
        <f t="shared" si="0"/>
        <v>0.375</v>
      </c>
      <c r="O29" s="55"/>
      <c r="P29" s="11">
        <f t="shared" si="1"/>
        <v>0.38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6">
        <f t="shared" si="3"/>
        <v>600</v>
      </c>
      <c r="U29" s="56"/>
      <c r="V29" s="56"/>
    </row>
    <row r="30" spans="3:22" ht="16.95" customHeight="1" thickBot="1" x14ac:dyDescent="0.35">
      <c r="C30" s="57">
        <v>42533</v>
      </c>
      <c r="D30" s="57"/>
      <c r="E30" s="48" t="s">
        <v>11059</v>
      </c>
      <c r="F30" s="49"/>
      <c r="G30" s="50"/>
      <c r="H30" s="51" t="s">
        <v>11062</v>
      </c>
      <c r="I30" s="52"/>
      <c r="J30" s="52"/>
      <c r="K30" s="53"/>
      <c r="L30" s="13">
        <v>0.25</v>
      </c>
      <c r="M30" s="13">
        <v>0.625</v>
      </c>
      <c r="N30" s="54">
        <f t="shared" si="0"/>
        <v>0.375</v>
      </c>
      <c r="O30" s="55"/>
      <c r="P30" s="11">
        <f t="shared" si="1"/>
        <v>0.38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6">
        <f t="shared" si="3"/>
        <v>600</v>
      </c>
      <c r="U30" s="56"/>
      <c r="V30" s="56"/>
    </row>
    <row r="31" spans="3:22" ht="16.95" customHeight="1" thickBot="1" x14ac:dyDescent="0.35">
      <c r="C31" s="57">
        <v>42534</v>
      </c>
      <c r="D31" s="57"/>
      <c r="E31" s="48" t="s">
        <v>11059</v>
      </c>
      <c r="F31" s="49"/>
      <c r="G31" s="50"/>
      <c r="H31" s="51" t="s">
        <v>11062</v>
      </c>
      <c r="I31" s="52"/>
      <c r="J31" s="52"/>
      <c r="K31" s="53"/>
      <c r="L31" s="13">
        <v>0.25</v>
      </c>
      <c r="M31" s="13">
        <v>0.625</v>
      </c>
      <c r="N31" s="54">
        <f t="shared" si="0"/>
        <v>0.375</v>
      </c>
      <c r="O31" s="55"/>
      <c r="P31" s="11">
        <f t="shared" si="1"/>
        <v>0.38</v>
      </c>
      <c r="Q31" s="11">
        <f>VLOOKUP(E31,Sheet1!$A$1:$B$5,2,0)</f>
        <v>600</v>
      </c>
      <c r="R31" s="11">
        <f t="shared" si="2"/>
        <v>600</v>
      </c>
      <c r="S31" s="11">
        <f>IF(R31=FALSE,VLOOKUP(P31,Sheet1!$I$2:$J$17,2,FALSE),Q31)</f>
        <v>600</v>
      </c>
      <c r="T31" s="56">
        <f t="shared" si="3"/>
        <v>600</v>
      </c>
      <c r="U31" s="56"/>
      <c r="V31" s="56"/>
    </row>
    <row r="32" spans="3:22" ht="16.95" customHeight="1" thickBot="1" x14ac:dyDescent="0.35">
      <c r="C32" s="57" t="s">
        <v>11064</v>
      </c>
      <c r="D32" s="57"/>
      <c r="E32" s="48" t="s">
        <v>11059</v>
      </c>
      <c r="F32" s="49"/>
      <c r="G32" s="50"/>
      <c r="H32" s="51" t="s">
        <v>11062</v>
      </c>
      <c r="I32" s="52"/>
      <c r="J32" s="52"/>
      <c r="K32" s="53"/>
      <c r="L32" s="13">
        <v>0.25</v>
      </c>
      <c r="M32" s="13">
        <v>0.625</v>
      </c>
      <c r="N32" s="54">
        <f t="shared" si="0"/>
        <v>0.375</v>
      </c>
      <c r="O32" s="55"/>
      <c r="P32" s="11">
        <f t="shared" si="1"/>
        <v>0.38</v>
      </c>
      <c r="Q32" s="11">
        <f>VLOOKUP(E32,Sheet1!$A$1:$B$5,2,0)</f>
        <v>600</v>
      </c>
      <c r="R32" s="11">
        <f t="shared" si="2"/>
        <v>600</v>
      </c>
      <c r="S32" s="11">
        <f>IF(R32=FALSE,VLOOKUP(P32,Sheet1!$I$2:$J$17,2,FALSE),Q32)</f>
        <v>600</v>
      </c>
      <c r="T32" s="56">
        <f t="shared" si="3"/>
        <v>600</v>
      </c>
      <c r="U32" s="56"/>
      <c r="V32" s="56"/>
    </row>
    <row r="33" spans="3:22" ht="16.95" customHeight="1" thickBot="1" x14ac:dyDescent="0.35">
      <c r="C33" s="57">
        <v>42541</v>
      </c>
      <c r="D33" s="57"/>
      <c r="E33" s="48" t="s">
        <v>11059</v>
      </c>
      <c r="F33" s="49"/>
      <c r="G33" s="50"/>
      <c r="H33" s="51" t="s">
        <v>11062</v>
      </c>
      <c r="I33" s="52"/>
      <c r="J33" s="52"/>
      <c r="K33" s="53"/>
      <c r="L33" s="13">
        <v>0.25</v>
      </c>
      <c r="M33" s="13">
        <v>0.625</v>
      </c>
      <c r="N33" s="54">
        <f t="shared" si="0"/>
        <v>0.375</v>
      </c>
      <c r="O33" s="55"/>
      <c r="P33" s="11">
        <f t="shared" si="1"/>
        <v>0.38</v>
      </c>
      <c r="Q33" s="11">
        <f>VLOOKUP(E33,Sheet1!$A$1:$B$5,2,0)</f>
        <v>600</v>
      </c>
      <c r="R33" s="11">
        <f t="shared" si="2"/>
        <v>600</v>
      </c>
      <c r="S33" s="11">
        <f>IF(R33=FALSE,VLOOKUP(P33,Sheet1!$I$2:$J$17,2,FALSE),Q33)</f>
        <v>600</v>
      </c>
      <c r="T33" s="56">
        <f t="shared" si="3"/>
        <v>600</v>
      </c>
      <c r="U33" s="56"/>
      <c r="V33" s="56"/>
    </row>
    <row r="34" spans="3:22" ht="16.95" customHeight="1" thickBot="1" x14ac:dyDescent="0.35">
      <c r="C34" s="57" t="s">
        <v>11065</v>
      </c>
      <c r="D34" s="57"/>
      <c r="E34" s="48" t="s">
        <v>11059</v>
      </c>
      <c r="F34" s="49"/>
      <c r="G34" s="50"/>
      <c r="H34" s="51" t="s">
        <v>11062</v>
      </c>
      <c r="I34" s="52"/>
      <c r="J34" s="52"/>
      <c r="K34" s="53"/>
      <c r="L34" s="13">
        <v>0.25</v>
      </c>
      <c r="M34" s="13">
        <v>0.625</v>
      </c>
      <c r="N34" s="54">
        <f t="shared" si="0"/>
        <v>0.375</v>
      </c>
      <c r="O34" s="55"/>
      <c r="P34" s="11">
        <f t="shared" si="1"/>
        <v>0.38</v>
      </c>
      <c r="Q34" s="11">
        <f>VLOOKUP(E34,Sheet1!$A$1:$B$5,2,0)</f>
        <v>600</v>
      </c>
      <c r="R34" s="11">
        <f t="shared" si="2"/>
        <v>600</v>
      </c>
      <c r="S34" s="11">
        <f>IF(R34=FALSE,VLOOKUP(P34,Sheet1!$I$2:$J$17,2,FALSE),Q34)</f>
        <v>600</v>
      </c>
      <c r="T34" s="56">
        <f t="shared" si="3"/>
        <v>600</v>
      </c>
      <c r="U34" s="56"/>
      <c r="V34" s="56"/>
    </row>
    <row r="35" spans="3:22" ht="16.95" customHeight="1" thickBot="1" x14ac:dyDescent="0.35">
      <c r="C35" s="57">
        <v>42548</v>
      </c>
      <c r="D35" s="57"/>
      <c r="E35" s="48" t="s">
        <v>11059</v>
      </c>
      <c r="F35" s="49"/>
      <c r="G35" s="50"/>
      <c r="H35" s="51" t="s">
        <v>11062</v>
      </c>
      <c r="I35" s="52"/>
      <c r="J35" s="52"/>
      <c r="K35" s="53"/>
      <c r="L35" s="13">
        <v>0.25</v>
      </c>
      <c r="M35" s="13">
        <v>0.625</v>
      </c>
      <c r="N35" s="54">
        <f t="shared" si="0"/>
        <v>0.375</v>
      </c>
      <c r="O35" s="55"/>
      <c r="P35" s="11">
        <f t="shared" si="1"/>
        <v>0.38</v>
      </c>
      <c r="Q35" s="11">
        <f>VLOOKUP(E35,Sheet1!$A$1:$B$5,2,0)</f>
        <v>600</v>
      </c>
      <c r="R35" s="11">
        <f t="shared" si="2"/>
        <v>600</v>
      </c>
      <c r="S35" s="11">
        <f>IF(R35=FALSE,VLOOKUP(P35,Sheet1!$I$2:$J$17,2,FALSE),Q35)</f>
        <v>600</v>
      </c>
      <c r="T35" s="56">
        <f t="shared" si="3"/>
        <v>600</v>
      </c>
      <c r="U35" s="56"/>
      <c r="V35" s="56"/>
    </row>
    <row r="36" spans="3:22" ht="16.95" customHeight="1" thickBot="1" x14ac:dyDescent="0.35">
      <c r="C36" s="57"/>
      <c r="D36" s="57"/>
      <c r="E36" s="59" t="s">
        <v>11</v>
      </c>
      <c r="F36" s="60"/>
      <c r="G36" s="61"/>
      <c r="H36" s="51"/>
      <c r="I36" s="52"/>
      <c r="J36" s="52"/>
      <c r="K36" s="53"/>
      <c r="L36" s="13">
        <v>0</v>
      </c>
      <c r="M36" s="13">
        <v>0</v>
      </c>
      <c r="N36" s="54">
        <f t="shared" si="0"/>
        <v>0</v>
      </c>
      <c r="O36" s="55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6">
        <f t="shared" si="3"/>
        <v>0</v>
      </c>
      <c r="U36" s="56"/>
      <c r="V36" s="56"/>
    </row>
    <row r="37" spans="3:22" ht="16.95" customHeight="1" thickBot="1" x14ac:dyDescent="0.35">
      <c r="C37" s="57"/>
      <c r="D37" s="57"/>
      <c r="E37" s="48" t="s">
        <v>11</v>
      </c>
      <c r="F37" s="49"/>
      <c r="G37" s="50"/>
      <c r="H37" s="51"/>
      <c r="I37" s="52"/>
      <c r="J37" s="52"/>
      <c r="K37" s="53"/>
      <c r="L37" s="13">
        <v>0</v>
      </c>
      <c r="M37" s="13">
        <v>0</v>
      </c>
      <c r="N37" s="54">
        <f t="shared" si="0"/>
        <v>0</v>
      </c>
      <c r="O37" s="55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6">
        <f t="shared" si="3"/>
        <v>0</v>
      </c>
      <c r="U37" s="56"/>
      <c r="V37" s="56"/>
    </row>
    <row r="38" spans="3:22" ht="16.95" customHeight="1" thickBot="1" x14ac:dyDescent="0.35">
      <c r="C38" s="57"/>
      <c r="D38" s="57"/>
      <c r="E38" s="48" t="s">
        <v>11</v>
      </c>
      <c r="F38" s="49"/>
      <c r="G38" s="50"/>
      <c r="H38" s="51"/>
      <c r="I38" s="52"/>
      <c r="J38" s="52"/>
      <c r="K38" s="53"/>
      <c r="L38" s="13">
        <v>0</v>
      </c>
      <c r="M38" s="13">
        <v>0</v>
      </c>
      <c r="N38" s="54">
        <f t="shared" si="0"/>
        <v>0</v>
      </c>
      <c r="O38" s="55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6">
        <f t="shared" si="3"/>
        <v>0</v>
      </c>
      <c r="U38" s="56"/>
      <c r="V38" s="56"/>
    </row>
    <row r="39" spans="3:22" ht="16.95" customHeight="1" thickBot="1" x14ac:dyDescent="0.35">
      <c r="C39" s="57"/>
      <c r="D39" s="57"/>
      <c r="E39" s="48" t="s">
        <v>11</v>
      </c>
      <c r="F39" s="49"/>
      <c r="G39" s="50"/>
      <c r="H39" s="51"/>
      <c r="I39" s="52"/>
      <c r="J39" s="52"/>
      <c r="K39" s="53"/>
      <c r="L39" s="13">
        <v>0</v>
      </c>
      <c r="M39" s="13">
        <v>0</v>
      </c>
      <c r="N39" s="54">
        <f t="shared" si="0"/>
        <v>0</v>
      </c>
      <c r="O39" s="55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6">
        <f t="shared" si="3"/>
        <v>0</v>
      </c>
      <c r="U39" s="56"/>
      <c r="V39" s="56"/>
    </row>
    <row r="40" spans="3:22" ht="16.95" customHeight="1" thickBot="1" x14ac:dyDescent="0.35">
      <c r="C40" s="57"/>
      <c r="D40" s="57"/>
      <c r="E40" s="48" t="s">
        <v>11</v>
      </c>
      <c r="F40" s="49"/>
      <c r="G40" s="50"/>
      <c r="H40" s="51"/>
      <c r="I40" s="52"/>
      <c r="J40" s="52"/>
      <c r="K40" s="53"/>
      <c r="L40" s="13">
        <v>0</v>
      </c>
      <c r="M40" s="13">
        <v>0</v>
      </c>
      <c r="N40" s="54">
        <f t="shared" si="0"/>
        <v>0</v>
      </c>
      <c r="O40" s="55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6">
        <f t="shared" si="3"/>
        <v>0</v>
      </c>
      <c r="U40" s="56"/>
      <c r="V40" s="56"/>
    </row>
    <row r="41" spans="3:22" ht="16.95" customHeight="1" thickBot="1" x14ac:dyDescent="0.35">
      <c r="C41" s="57"/>
      <c r="D41" s="57"/>
      <c r="E41" s="48" t="s">
        <v>11</v>
      </c>
      <c r="F41" s="49"/>
      <c r="G41" s="50"/>
      <c r="H41" s="51"/>
      <c r="I41" s="52"/>
      <c r="J41" s="52"/>
      <c r="K41" s="53"/>
      <c r="L41" s="13">
        <v>0</v>
      </c>
      <c r="M41" s="13">
        <v>0</v>
      </c>
      <c r="N41" s="54">
        <f t="shared" si="0"/>
        <v>0</v>
      </c>
      <c r="O41" s="55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6">
        <f t="shared" si="3"/>
        <v>0</v>
      </c>
      <c r="U41" s="56"/>
      <c r="V41" s="56"/>
    </row>
    <row r="42" spans="3:22" ht="16.95" customHeight="1" thickBot="1" x14ac:dyDescent="0.35">
      <c r="C42" s="57"/>
      <c r="D42" s="57"/>
      <c r="E42" s="48" t="s">
        <v>11</v>
      </c>
      <c r="F42" s="49"/>
      <c r="G42" s="50"/>
      <c r="H42" s="51"/>
      <c r="I42" s="52"/>
      <c r="J42" s="52"/>
      <c r="K42" s="53"/>
      <c r="L42" s="13">
        <v>0</v>
      </c>
      <c r="M42" s="13">
        <v>0</v>
      </c>
      <c r="N42" s="54">
        <f t="shared" si="0"/>
        <v>0</v>
      </c>
      <c r="O42" s="55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6">
        <f t="shared" si="3"/>
        <v>0</v>
      </c>
      <c r="U42" s="56"/>
      <c r="V42" s="56"/>
    </row>
    <row r="43" spans="3:22" ht="16.95" customHeight="1" thickBot="1" x14ac:dyDescent="0.35">
      <c r="C43" s="57"/>
      <c r="D43" s="57"/>
      <c r="E43" s="48" t="s">
        <v>11</v>
      </c>
      <c r="F43" s="49"/>
      <c r="G43" s="50"/>
      <c r="H43" s="51"/>
      <c r="I43" s="52"/>
      <c r="J43" s="52"/>
      <c r="K43" s="53"/>
      <c r="L43" s="13">
        <v>0</v>
      </c>
      <c r="M43" s="13">
        <v>0</v>
      </c>
      <c r="N43" s="54">
        <f t="shared" si="0"/>
        <v>0</v>
      </c>
      <c r="O43" s="55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6">
        <f t="shared" si="3"/>
        <v>0</v>
      </c>
      <c r="U43" s="56"/>
      <c r="V43" s="56"/>
    </row>
    <row r="44" spans="3:22" ht="16.95" customHeight="1" thickBot="1" x14ac:dyDescent="0.35">
      <c r="C44" s="57"/>
      <c r="D44" s="57"/>
      <c r="E44" s="48" t="s">
        <v>11</v>
      </c>
      <c r="F44" s="49"/>
      <c r="G44" s="50"/>
      <c r="H44" s="51"/>
      <c r="I44" s="52"/>
      <c r="J44" s="52"/>
      <c r="K44" s="53"/>
      <c r="L44" s="13">
        <v>0</v>
      </c>
      <c r="M44" s="13">
        <v>0</v>
      </c>
      <c r="N44" s="54">
        <f t="shared" si="0"/>
        <v>0</v>
      </c>
      <c r="O44" s="55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6">
        <f t="shared" si="3"/>
        <v>0</v>
      </c>
      <c r="U44" s="56"/>
      <c r="V44" s="56"/>
    </row>
    <row r="45" spans="3:22" ht="16.2" thickBot="1" x14ac:dyDescent="0.35">
      <c r="C45" s="57"/>
      <c r="D45" s="57"/>
      <c r="E45" s="48" t="s">
        <v>11</v>
      </c>
      <c r="F45" s="49"/>
      <c r="G45" s="50"/>
      <c r="H45" s="51"/>
      <c r="I45" s="52"/>
      <c r="J45" s="52"/>
      <c r="K45" s="53"/>
      <c r="L45" s="13">
        <v>0</v>
      </c>
      <c r="M45" s="13">
        <v>0</v>
      </c>
      <c r="N45" s="54">
        <f t="shared" si="0"/>
        <v>0</v>
      </c>
      <c r="O45" s="55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6">
        <f t="shared" si="3"/>
        <v>0</v>
      </c>
      <c r="U45" s="56"/>
      <c r="V45" s="56"/>
    </row>
    <row r="46" spans="3:22" ht="16.2" thickBot="1" x14ac:dyDescent="0.35">
      <c r="C46" s="57"/>
      <c r="D46" s="57"/>
      <c r="E46" s="48" t="s">
        <v>11</v>
      </c>
      <c r="F46" s="49"/>
      <c r="G46" s="50"/>
      <c r="H46" s="58"/>
      <c r="I46" s="58"/>
      <c r="J46" s="58"/>
      <c r="K46" s="58"/>
      <c r="L46" s="13">
        <v>0</v>
      </c>
      <c r="M46" s="13">
        <v>0</v>
      </c>
      <c r="N46" s="54">
        <f t="shared" si="0"/>
        <v>0</v>
      </c>
      <c r="O46" s="55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6">
        <f t="shared" si="3"/>
        <v>0</v>
      </c>
      <c r="U46" s="56"/>
      <c r="V46" s="56"/>
    </row>
    <row r="47" spans="3:22" ht="16.2" thickBot="1" x14ac:dyDescent="0.35">
      <c r="C47" s="57"/>
      <c r="D47" s="57"/>
      <c r="E47" s="48" t="s">
        <v>11</v>
      </c>
      <c r="F47" s="49"/>
      <c r="G47" s="50"/>
      <c r="H47" s="58"/>
      <c r="I47" s="58"/>
      <c r="J47" s="58"/>
      <c r="K47" s="58"/>
      <c r="L47" s="13">
        <v>0</v>
      </c>
      <c r="M47" s="13">
        <v>0</v>
      </c>
      <c r="N47" s="54">
        <f t="shared" si="0"/>
        <v>0</v>
      </c>
      <c r="O47" s="55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6">
        <f t="shared" si="3"/>
        <v>0</v>
      </c>
      <c r="U47" s="56"/>
      <c r="V47" s="56"/>
    </row>
    <row r="48" spans="3:22" ht="16.2" thickBot="1" x14ac:dyDescent="0.35">
      <c r="C48" s="57"/>
      <c r="D48" s="57"/>
      <c r="E48" s="48" t="s">
        <v>11</v>
      </c>
      <c r="F48" s="49"/>
      <c r="G48" s="50"/>
      <c r="H48" s="58"/>
      <c r="I48" s="58"/>
      <c r="J48" s="58"/>
      <c r="K48" s="58"/>
      <c r="L48" s="13">
        <v>0</v>
      </c>
      <c r="M48" s="13">
        <v>0</v>
      </c>
      <c r="N48" s="54">
        <f t="shared" si="0"/>
        <v>0</v>
      </c>
      <c r="O48" s="55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6">
        <f t="shared" si="3"/>
        <v>0</v>
      </c>
      <c r="U48" s="56"/>
      <c r="V48" s="56"/>
    </row>
    <row r="49" spans="3:22" ht="16.2" thickBot="1" x14ac:dyDescent="0.35">
      <c r="C49" s="57"/>
      <c r="D49" s="57"/>
      <c r="E49" s="48" t="s">
        <v>11</v>
      </c>
      <c r="F49" s="49"/>
      <c r="G49" s="50"/>
      <c r="H49" s="58"/>
      <c r="I49" s="58"/>
      <c r="J49" s="58"/>
      <c r="K49" s="58"/>
      <c r="L49" s="13">
        <v>0</v>
      </c>
      <c r="M49" s="13">
        <v>0</v>
      </c>
      <c r="N49" s="54">
        <f t="shared" si="0"/>
        <v>0</v>
      </c>
      <c r="O49" s="55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6">
        <f t="shared" si="3"/>
        <v>0</v>
      </c>
      <c r="U49" s="56"/>
      <c r="V49" s="56"/>
    </row>
    <row r="50" spans="3:22" ht="16.2" thickBot="1" x14ac:dyDescent="0.35">
      <c r="C50" s="57"/>
      <c r="D50" s="57"/>
      <c r="E50" s="48" t="s">
        <v>11</v>
      </c>
      <c r="F50" s="49"/>
      <c r="G50" s="50"/>
      <c r="H50" s="58"/>
      <c r="I50" s="58"/>
      <c r="J50" s="58"/>
      <c r="K50" s="58"/>
      <c r="L50" s="13">
        <v>0</v>
      </c>
      <c r="M50" s="13">
        <v>0</v>
      </c>
      <c r="N50" s="54">
        <f t="shared" si="0"/>
        <v>0</v>
      </c>
      <c r="O50" s="55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6">
        <f t="shared" si="3"/>
        <v>0</v>
      </c>
      <c r="U50" s="56"/>
      <c r="V50" s="56"/>
    </row>
    <row r="51" spans="3:22" ht="16.2" thickBot="1" x14ac:dyDescent="0.35">
      <c r="C51" s="57"/>
      <c r="D51" s="57"/>
      <c r="E51" s="48" t="s">
        <v>11</v>
      </c>
      <c r="F51" s="49"/>
      <c r="G51" s="50"/>
      <c r="H51" s="58"/>
      <c r="I51" s="58"/>
      <c r="J51" s="58"/>
      <c r="K51" s="58"/>
      <c r="L51" s="13">
        <v>0</v>
      </c>
      <c r="M51" s="13">
        <v>0</v>
      </c>
      <c r="N51" s="54">
        <f t="shared" si="0"/>
        <v>0</v>
      </c>
      <c r="O51" s="55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6">
        <f t="shared" si="3"/>
        <v>0</v>
      </c>
      <c r="U51" s="56"/>
      <c r="V51" s="56"/>
    </row>
    <row r="52" spans="3:22" ht="16.2" thickBot="1" x14ac:dyDescent="0.35">
      <c r="C52" s="57"/>
      <c r="D52" s="57"/>
      <c r="E52" s="48" t="s">
        <v>11</v>
      </c>
      <c r="F52" s="49"/>
      <c r="G52" s="50"/>
      <c r="H52" s="58"/>
      <c r="I52" s="58"/>
      <c r="J52" s="58"/>
      <c r="K52" s="58"/>
      <c r="L52" s="13">
        <v>0</v>
      </c>
      <c r="M52" s="13">
        <v>0</v>
      </c>
      <c r="N52" s="54">
        <f t="shared" si="0"/>
        <v>0</v>
      </c>
      <c r="O52" s="55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6">
        <f t="shared" si="3"/>
        <v>0</v>
      </c>
      <c r="U52" s="56"/>
      <c r="V52" s="56"/>
    </row>
    <row r="53" spans="3:22" ht="16.2" thickBot="1" x14ac:dyDescent="0.35">
      <c r="C53" s="57"/>
      <c r="D53" s="57"/>
      <c r="E53" s="48" t="s">
        <v>11</v>
      </c>
      <c r="F53" s="49"/>
      <c r="G53" s="50"/>
      <c r="H53" s="58"/>
      <c r="I53" s="58"/>
      <c r="J53" s="58"/>
      <c r="K53" s="58"/>
      <c r="L53" s="13">
        <v>0</v>
      </c>
      <c r="M53" s="13">
        <v>0</v>
      </c>
      <c r="N53" s="54">
        <f t="shared" si="0"/>
        <v>0</v>
      </c>
      <c r="O53" s="55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6">
        <f t="shared" si="3"/>
        <v>0</v>
      </c>
      <c r="U53" s="56"/>
      <c r="V53" s="56"/>
    </row>
    <row r="54" spans="3:22" ht="16.2" thickBot="1" x14ac:dyDescent="0.35">
      <c r="C54" s="57"/>
      <c r="D54" s="57"/>
      <c r="E54" s="48" t="s">
        <v>11</v>
      </c>
      <c r="F54" s="49"/>
      <c r="G54" s="50"/>
      <c r="H54" s="58"/>
      <c r="I54" s="58"/>
      <c r="J54" s="58"/>
      <c r="K54" s="58"/>
      <c r="L54" s="13">
        <v>0</v>
      </c>
      <c r="M54" s="13">
        <v>0</v>
      </c>
      <c r="N54" s="54">
        <f t="shared" si="0"/>
        <v>0</v>
      </c>
      <c r="O54" s="55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6">
        <f t="shared" si="3"/>
        <v>0</v>
      </c>
      <c r="U54" s="56"/>
      <c r="V54" s="56"/>
    </row>
    <row r="55" spans="3:22" ht="16.2" thickBot="1" x14ac:dyDescent="0.35">
      <c r="C55" s="57"/>
      <c r="D55" s="57"/>
      <c r="E55" s="48" t="s">
        <v>11</v>
      </c>
      <c r="F55" s="49"/>
      <c r="G55" s="50"/>
      <c r="H55" s="58"/>
      <c r="I55" s="58"/>
      <c r="J55" s="58"/>
      <c r="K55" s="58"/>
      <c r="L55" s="13">
        <v>0</v>
      </c>
      <c r="M55" s="13">
        <v>0</v>
      </c>
      <c r="N55" s="54">
        <f t="shared" si="0"/>
        <v>0</v>
      </c>
      <c r="O55" s="55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6">
        <f t="shared" si="3"/>
        <v>0</v>
      </c>
      <c r="U55" s="56"/>
      <c r="V55" s="56"/>
    </row>
    <row r="56" spans="3:22" ht="16.2" thickBot="1" x14ac:dyDescent="0.35">
      <c r="C56" s="57"/>
      <c r="D56" s="57"/>
      <c r="E56" s="48" t="s">
        <v>11</v>
      </c>
      <c r="F56" s="49"/>
      <c r="G56" s="50"/>
      <c r="H56" s="58"/>
      <c r="I56" s="58"/>
      <c r="J56" s="58"/>
      <c r="K56" s="58"/>
      <c r="L56" s="13">
        <v>0</v>
      </c>
      <c r="M56" s="13">
        <v>0</v>
      </c>
      <c r="N56" s="54">
        <f t="shared" si="0"/>
        <v>0</v>
      </c>
      <c r="O56" s="55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6">
        <f t="shared" si="3"/>
        <v>0</v>
      </c>
      <c r="U56" s="56"/>
      <c r="V56" s="56"/>
    </row>
    <row r="57" spans="3:22" ht="16.2" thickBot="1" x14ac:dyDescent="0.35">
      <c r="C57" s="57"/>
      <c r="D57" s="57"/>
      <c r="E57" s="48" t="s">
        <v>11</v>
      </c>
      <c r="F57" s="49"/>
      <c r="G57" s="50"/>
      <c r="H57" s="58"/>
      <c r="I57" s="58"/>
      <c r="J57" s="58"/>
      <c r="K57" s="58"/>
      <c r="L57" s="13">
        <v>0</v>
      </c>
      <c r="M57" s="13">
        <v>0</v>
      </c>
      <c r="N57" s="54">
        <f t="shared" si="0"/>
        <v>0</v>
      </c>
      <c r="O57" s="55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6">
        <f t="shared" si="3"/>
        <v>0</v>
      </c>
      <c r="U57" s="56"/>
      <c r="V57" s="56"/>
    </row>
    <row r="58" spans="3:22" ht="16.2" thickBot="1" x14ac:dyDescent="0.35">
      <c r="C58" s="57"/>
      <c r="D58" s="57"/>
      <c r="E58" s="48" t="s">
        <v>11</v>
      </c>
      <c r="F58" s="49"/>
      <c r="G58" s="50"/>
      <c r="H58" s="58"/>
      <c r="I58" s="58"/>
      <c r="J58" s="58"/>
      <c r="K58" s="58"/>
      <c r="L58" s="13">
        <v>0</v>
      </c>
      <c r="M58" s="13">
        <v>0</v>
      </c>
      <c r="N58" s="54">
        <f t="shared" si="0"/>
        <v>0</v>
      </c>
      <c r="O58" s="55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6">
        <f t="shared" si="3"/>
        <v>0</v>
      </c>
      <c r="U58" s="56"/>
      <c r="V58" s="56"/>
    </row>
    <row r="59" spans="3:22" ht="15" thickBot="1" x14ac:dyDescent="0.35">
      <c r="C59" s="66"/>
      <c r="D59" s="62"/>
      <c r="E59" s="62"/>
      <c r="F59" s="62"/>
      <c r="G59" s="62"/>
      <c r="H59" s="62"/>
      <c r="I59" s="62"/>
      <c r="J59" s="62"/>
      <c r="K59" s="62"/>
      <c r="L59" s="6"/>
      <c r="M59" s="7" t="s">
        <v>8</v>
      </c>
      <c r="N59" s="63">
        <f>SUM(N27:O58)</f>
        <v>3.375</v>
      </c>
      <c r="O59" s="64"/>
      <c r="P59" s="5"/>
      <c r="Q59" s="5"/>
      <c r="R59" s="5"/>
      <c r="S59" s="5"/>
      <c r="T59" s="65">
        <f>SUM(T27:V58)</f>
        <v>5400</v>
      </c>
      <c r="U59" s="65"/>
      <c r="V59" s="65"/>
    </row>
    <row r="61" spans="3:22" x14ac:dyDescent="0.3">
      <c r="F61" s="20" t="s">
        <v>1994</v>
      </c>
    </row>
    <row r="62" spans="3:22" ht="15.6" x14ac:dyDescent="0.3">
      <c r="F62" s="21" t="s">
        <v>1997</v>
      </c>
    </row>
    <row r="63" spans="3:22" ht="15.6" x14ac:dyDescent="0.3">
      <c r="F63" s="21" t="s">
        <v>11060</v>
      </c>
    </row>
    <row r="64" spans="3:22" ht="15.6" x14ac:dyDescent="0.3">
      <c r="F64" s="21" t="s">
        <v>11061</v>
      </c>
    </row>
    <row r="65" spans="6:6" ht="15.6" x14ac:dyDescent="0.3">
      <c r="F65" s="21" t="s">
        <v>1995</v>
      </c>
    </row>
    <row r="66" spans="6:6" ht="18" x14ac:dyDescent="0.3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ColWidth="8.77734375" defaultRowHeight="14.4" x14ac:dyDescent="0.3"/>
  <cols>
    <col min="1" max="5" width="15.44140625" customWidth="1"/>
    <col min="6" max="6" width="15.109375" customWidth="1"/>
    <col min="7" max="7" width="27.44140625" customWidth="1"/>
    <col min="8" max="8" width="17.44140625" customWidth="1"/>
    <col min="9" max="9" width="32.109375" customWidth="1"/>
    <col min="10" max="10" width="18.44140625" customWidth="1"/>
    <col min="11" max="11" width="10.44140625" customWidth="1"/>
    <col min="12" max="12" width="39.77734375" customWidth="1"/>
    <col min="13" max="13" width="25.44140625" customWidth="1"/>
    <col min="14" max="14" width="12.44140625" customWidth="1"/>
    <col min="15" max="15" width="21" customWidth="1"/>
    <col min="16" max="16" width="33.109375" style="34" customWidth="1"/>
    <col min="17" max="17" width="29.44140625" style="34" customWidth="1"/>
    <col min="18" max="18" width="23.77734375" style="34" customWidth="1"/>
    <col min="19" max="19" width="37.44140625" customWidth="1"/>
    <col min="20" max="20" width="15.77734375" customWidth="1"/>
    <col min="21" max="21" width="33.44140625" customWidth="1"/>
    <col min="22" max="22" width="12.77734375" customWidth="1"/>
    <col min="23" max="23" width="22.44140625" bestFit="1" customWidth="1"/>
    <col min="24" max="24" width="19" bestFit="1" customWidth="1"/>
    <col min="25" max="25" width="35" customWidth="1"/>
    <col min="26" max="26" width="13.77734375" bestFit="1" customWidth="1"/>
  </cols>
  <sheetData>
    <row r="1" spans="1:26" x14ac:dyDescent="0.3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42550.302798611112</v>
      </c>
    </row>
    <row r="2" spans="1:26" s="18" customFormat="1" x14ac:dyDescent="0.3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ColWidth="8.77734375" defaultRowHeight="14.4" x14ac:dyDescent="0.3"/>
  <cols>
    <col min="1" max="1" width="34.77734375" bestFit="1" customWidth="1"/>
  </cols>
  <sheetData>
    <row r="1" spans="1:10" x14ac:dyDescent="0.3">
      <c r="A1" t="s">
        <v>11</v>
      </c>
      <c r="B1" s="10">
        <v>0</v>
      </c>
      <c r="I1" t="s">
        <v>9</v>
      </c>
    </row>
    <row r="2" spans="1:10" ht="15.6" x14ac:dyDescent="0.3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6" x14ac:dyDescent="0.3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">
      <c r="B4" t="s">
        <v>11</v>
      </c>
      <c r="F4" s="14"/>
      <c r="G4" s="12"/>
      <c r="I4" s="12">
        <v>0.08</v>
      </c>
      <c r="J4" s="10">
        <v>50</v>
      </c>
    </row>
    <row r="5" spans="1:10" x14ac:dyDescent="0.3">
      <c r="B5" t="s">
        <v>11</v>
      </c>
      <c r="F5" s="14"/>
      <c r="G5" s="12"/>
      <c r="I5" s="12">
        <v>0.13</v>
      </c>
      <c r="J5" s="10">
        <v>75</v>
      </c>
    </row>
    <row r="6" spans="1:10" x14ac:dyDescent="0.3">
      <c r="F6" s="14"/>
      <c r="G6" s="12"/>
      <c r="I6" s="12">
        <v>0.17</v>
      </c>
      <c r="J6" s="10">
        <v>100</v>
      </c>
    </row>
    <row r="7" spans="1:10" x14ac:dyDescent="0.3">
      <c r="F7" s="14"/>
      <c r="G7" s="12"/>
      <c r="I7" s="12">
        <v>0.21</v>
      </c>
      <c r="J7" s="10">
        <v>125</v>
      </c>
    </row>
    <row r="8" spans="1:10" x14ac:dyDescent="0.3">
      <c r="F8" s="14"/>
      <c r="G8" s="12"/>
      <c r="I8" s="12">
        <v>0.25</v>
      </c>
      <c r="J8" s="10">
        <v>150</v>
      </c>
    </row>
    <row r="9" spans="1:10" x14ac:dyDescent="0.3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">
      <c r="B17">
        <f t="shared" si="0"/>
        <v>225</v>
      </c>
      <c r="I17" s="12">
        <v>0.63</v>
      </c>
      <c r="J17" s="10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35EFB4D821046B1FEE9FA122E6E7C" ma:contentTypeVersion="13" ma:contentTypeDescription="Create a new document." ma:contentTypeScope="" ma:versionID="c9f569431b8692f5cea2628e1cfda83f">
  <xsd:schema xmlns:xsd="http://www.w3.org/2001/XMLSchema" xmlns:xs="http://www.w3.org/2001/XMLSchema" xmlns:p="http://schemas.microsoft.com/office/2006/metadata/properties" xmlns:ns3="fdc6d956-83c1-4211-9086-03a32ec3c3e7" xmlns:ns4="662af950-ffc5-49ba-abc5-3de99e1d9c9c" targetNamespace="http://schemas.microsoft.com/office/2006/metadata/properties" ma:root="true" ma:fieldsID="29bb2ffda9d34b33727598c7f8962920" ns3:_="" ns4:_="">
    <xsd:import namespace="fdc6d956-83c1-4211-9086-03a32ec3c3e7"/>
    <xsd:import namespace="662af950-ffc5-49ba-abc5-3de99e1d9c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6d956-83c1-4211-9086-03a32ec3c3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f950-ffc5-49ba-abc5-3de99e1d9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82D843-60C0-48E7-BD38-F88F27753549}">
  <ds:schemaRefs>
    <ds:schemaRef ds:uri="http://purl.org/dc/elements/1.1/"/>
    <ds:schemaRef ds:uri="http://schemas.openxmlformats.org/package/2006/metadata/core-properties"/>
    <ds:schemaRef ds:uri="fdc6d956-83c1-4211-9086-03a32ec3c3e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662af950-ffc5-49ba-abc5-3de99e1d9c9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EFC3C2-6960-42A0-8DD7-4D4B195AF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6d956-83c1-4211-9086-03a32ec3c3e7"/>
    <ds:schemaRef ds:uri="662af950-ffc5-49ba-abc5-3de99e1d9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Reynard Pugay</cp:lastModifiedBy>
  <cp:lastPrinted>2018-07-26T07:24:12Z</cp:lastPrinted>
  <dcterms:created xsi:type="dcterms:W3CDTF">2012-10-11T07:46:13Z</dcterms:created>
  <dcterms:modified xsi:type="dcterms:W3CDTF">2020-06-29T23:16:02Z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0x01010084935EFB4D821046B1FEE9FA122E6E7C</vt:lpwstr>
  </property>
  <property fmtid="{D5CDD505-2E9C-101B-9397-08002B2CF9AE}" pid="3" name="_dlc_DocIdItemGuid">
    <vt:lpwstr>8450f5d2-5638-4f34-a6bd-c57b4902efac</vt:lpwstr>
  </property>
</Properties>
</file>