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24226"/>
  <mc:AlternateContent xmlns:mc="http://schemas.openxmlformats.org/markup-compatibility/2006">
    <mc:Choice Requires="x15">
      <x15ac:absPath xmlns:x15ac="http://schemas.microsoft.com/office/spreadsheetml/2010/11/ac" url="C:\Users\Benjamin\Desktop\"/>
    </mc:Choice>
  </mc:AlternateContent>
  <bookViews>
    <workbookView xWindow="0" yWindow="0" windowWidth="24435" windowHeight="10575"/>
  </bookViews>
  <sheets>
    <sheet name="Checklist" sheetId="5" r:id="rId1"/>
    <sheet name="Findings" sheetId="7" r:id="rId2"/>
    <sheet name="Vulnerability Analysis" sheetId="14" r:id="rId3"/>
    <sheet name="Attack Surface" sheetId="13" r:id="rId4"/>
    <sheet name="Vulnerability Categories" sheetId="8" r:id="rId5"/>
    <sheet name="Tools" sheetId="9" r:id="rId6"/>
  </sheets>
  <definedNames>
    <definedName name="_xlnm._FilterDatabase" localSheetId="1" hidden="1">Findings!$A$1:$M$92</definedName>
    <definedName name="_xlnm._FilterDatabase" localSheetId="2" hidden="1">'Vulnerability Analysis'!$A$1:$F$24</definedName>
  </definedNames>
  <calcPr calcId="171027"/>
</workbook>
</file>

<file path=xl/calcChain.xml><?xml version="1.0" encoding="utf-8"?>
<calcChain xmlns="http://schemas.openxmlformats.org/spreadsheetml/2006/main">
  <c r="E24" i="14" l="1"/>
  <c r="D24" i="14"/>
  <c r="C24" i="14"/>
  <c r="B24" i="14"/>
  <c r="E23" i="14"/>
  <c r="D23" i="14"/>
  <c r="C23" i="14"/>
  <c r="B23" i="14"/>
  <c r="F23" i="14" s="1"/>
  <c r="E22" i="14"/>
  <c r="D22" i="14"/>
  <c r="C22" i="14"/>
  <c r="B22" i="14"/>
  <c r="E21" i="14"/>
  <c r="D21" i="14"/>
  <c r="C21" i="14"/>
  <c r="B21" i="14"/>
  <c r="E20" i="14"/>
  <c r="D20" i="14"/>
  <c r="C20" i="14"/>
  <c r="B20" i="14"/>
  <c r="E19" i="14"/>
  <c r="D19" i="14"/>
  <c r="C19" i="14"/>
  <c r="B19" i="14"/>
  <c r="E18" i="14"/>
  <c r="D18" i="14"/>
  <c r="C18" i="14"/>
  <c r="B18" i="14"/>
  <c r="E17" i="14"/>
  <c r="D17" i="14"/>
  <c r="C17" i="14"/>
  <c r="B17" i="14"/>
  <c r="E16" i="14"/>
  <c r="D16" i="14"/>
  <c r="C16" i="14"/>
  <c r="B16" i="14"/>
  <c r="E15" i="14"/>
  <c r="D15" i="14"/>
  <c r="C15" i="14"/>
  <c r="B15" i="14"/>
  <c r="E14" i="14"/>
  <c r="D14" i="14"/>
  <c r="C14" i="14"/>
  <c r="B14" i="14"/>
  <c r="E13" i="14"/>
  <c r="D13" i="14"/>
  <c r="C13" i="14"/>
  <c r="B13" i="14"/>
  <c r="E12" i="14"/>
  <c r="D12" i="14"/>
  <c r="C12" i="14"/>
  <c r="B12" i="14"/>
  <c r="E11" i="14"/>
  <c r="D11" i="14"/>
  <c r="C11" i="14"/>
  <c r="B11" i="14"/>
  <c r="E10" i="14"/>
  <c r="D10" i="14"/>
  <c r="C10" i="14"/>
  <c r="B10" i="14"/>
  <c r="E9" i="14"/>
  <c r="D9" i="14"/>
  <c r="C9" i="14"/>
  <c r="B9" i="14"/>
  <c r="E8" i="14"/>
  <c r="D8" i="14"/>
  <c r="C8" i="14"/>
  <c r="B8" i="14"/>
  <c r="E7" i="14"/>
  <c r="D7" i="14"/>
  <c r="C7" i="14"/>
  <c r="B7" i="14"/>
  <c r="E6" i="14"/>
  <c r="D6" i="14"/>
  <c r="C6" i="14"/>
  <c r="B6" i="14"/>
  <c r="E5" i="14"/>
  <c r="D5" i="14"/>
  <c r="C5" i="14"/>
  <c r="B5" i="14"/>
  <c r="E4" i="14"/>
  <c r="D4" i="14"/>
  <c r="C4" i="14"/>
  <c r="B4" i="14"/>
  <c r="E3" i="14"/>
  <c r="D3" i="14"/>
  <c r="C3" i="14"/>
  <c r="B3" i="14"/>
  <c r="E2" i="14"/>
  <c r="D2" i="14"/>
  <c r="C2" i="14"/>
  <c r="B2" i="14"/>
  <c r="F21" i="14" l="1"/>
  <c r="F4" i="14"/>
  <c r="F6" i="14"/>
  <c r="F8" i="14"/>
  <c r="F16" i="14"/>
  <c r="F18" i="14"/>
  <c r="F20" i="14"/>
  <c r="F11" i="14"/>
  <c r="F22" i="14"/>
  <c r="F17" i="14"/>
  <c r="F10" i="14"/>
  <c r="F19" i="14"/>
  <c r="F12" i="14"/>
  <c r="F14" i="14"/>
  <c r="F3" i="14"/>
  <c r="F24" i="14"/>
  <c r="F5" i="14"/>
  <c r="F7" i="14"/>
  <c r="F9" i="14"/>
  <c r="F13" i="14"/>
  <c r="F15" i="14"/>
  <c r="J92" i="5"/>
  <c r="I92" i="5"/>
  <c r="H92" i="5"/>
  <c r="G92" i="5"/>
  <c r="F92" i="5"/>
  <c r="J91" i="5"/>
  <c r="I91" i="5"/>
  <c r="H91" i="5"/>
  <c r="G91" i="5"/>
  <c r="F91" i="5"/>
  <c r="J90" i="5"/>
  <c r="I90" i="5"/>
  <c r="H90" i="5"/>
  <c r="G90" i="5"/>
  <c r="F90" i="5"/>
  <c r="J89" i="5"/>
  <c r="I89" i="5"/>
  <c r="H89" i="5"/>
  <c r="G89" i="5"/>
  <c r="F89" i="5"/>
  <c r="J88" i="5"/>
  <c r="I88" i="5"/>
  <c r="H88" i="5"/>
  <c r="G88" i="5"/>
  <c r="F88" i="5"/>
  <c r="E88" i="5" s="1"/>
  <c r="J87" i="5"/>
  <c r="I87" i="5"/>
  <c r="H87" i="5"/>
  <c r="G87" i="5"/>
  <c r="F87" i="5"/>
  <c r="J86" i="5"/>
  <c r="I86" i="5"/>
  <c r="H86" i="5"/>
  <c r="G86" i="5"/>
  <c r="F86" i="5"/>
  <c r="E86" i="5" s="1"/>
  <c r="J85" i="5"/>
  <c r="I85" i="5"/>
  <c r="H85" i="5"/>
  <c r="G85" i="5"/>
  <c r="F85" i="5"/>
  <c r="E85" i="5" s="1"/>
  <c r="J84" i="5"/>
  <c r="I84" i="5"/>
  <c r="H84" i="5"/>
  <c r="G84" i="5"/>
  <c r="F84" i="5"/>
  <c r="J83" i="5"/>
  <c r="I83" i="5"/>
  <c r="H83" i="5"/>
  <c r="G83" i="5"/>
  <c r="F83" i="5"/>
  <c r="E83" i="5" s="1"/>
  <c r="J82" i="5"/>
  <c r="I82" i="5"/>
  <c r="H82" i="5"/>
  <c r="G82" i="5"/>
  <c r="F82" i="5"/>
  <c r="J81" i="5"/>
  <c r="I81" i="5"/>
  <c r="H81" i="5"/>
  <c r="G81" i="5"/>
  <c r="F81" i="5"/>
  <c r="E81" i="5" s="1"/>
  <c r="J80" i="5"/>
  <c r="I80" i="5"/>
  <c r="H80" i="5"/>
  <c r="G80" i="5"/>
  <c r="F80" i="5"/>
  <c r="E80" i="5" s="1"/>
  <c r="J79" i="5"/>
  <c r="I79" i="5"/>
  <c r="H79" i="5"/>
  <c r="G79" i="5"/>
  <c r="F79" i="5"/>
  <c r="J78" i="5"/>
  <c r="I78" i="5"/>
  <c r="H78" i="5"/>
  <c r="G78" i="5"/>
  <c r="F78" i="5"/>
  <c r="J77" i="5"/>
  <c r="I77" i="5"/>
  <c r="H77" i="5"/>
  <c r="G77" i="5"/>
  <c r="F77" i="5"/>
  <c r="E77" i="5" s="1"/>
  <c r="J76" i="5"/>
  <c r="I76" i="5"/>
  <c r="H76" i="5"/>
  <c r="G76" i="5"/>
  <c r="F76" i="5"/>
  <c r="J75" i="5"/>
  <c r="I75" i="5"/>
  <c r="H75" i="5"/>
  <c r="G75" i="5"/>
  <c r="F75" i="5"/>
  <c r="E75" i="5" s="1"/>
  <c r="J74" i="5"/>
  <c r="I74" i="5"/>
  <c r="H74" i="5"/>
  <c r="G74" i="5"/>
  <c r="F74" i="5"/>
  <c r="J73" i="5"/>
  <c r="I73" i="5"/>
  <c r="H73" i="5"/>
  <c r="G73" i="5"/>
  <c r="F73" i="5"/>
  <c r="E73" i="5" s="1"/>
  <c r="J72" i="5"/>
  <c r="I72" i="5"/>
  <c r="H72" i="5"/>
  <c r="G72" i="5"/>
  <c r="F72" i="5"/>
  <c r="E72" i="5" s="1"/>
  <c r="J71" i="5"/>
  <c r="I71" i="5"/>
  <c r="H71" i="5"/>
  <c r="G71" i="5"/>
  <c r="F71" i="5"/>
  <c r="J70" i="5"/>
  <c r="I70" i="5"/>
  <c r="H70" i="5"/>
  <c r="G70" i="5"/>
  <c r="F70" i="5"/>
  <c r="J69" i="5"/>
  <c r="I69" i="5"/>
  <c r="H69" i="5"/>
  <c r="G69" i="5"/>
  <c r="F69" i="5"/>
  <c r="E69" i="5" s="1"/>
  <c r="J68" i="5"/>
  <c r="I68" i="5"/>
  <c r="H68" i="5"/>
  <c r="G68" i="5"/>
  <c r="F68" i="5"/>
  <c r="J67" i="5"/>
  <c r="I67" i="5"/>
  <c r="H67" i="5"/>
  <c r="G67" i="5"/>
  <c r="F67" i="5"/>
  <c r="E67" i="5" s="1"/>
  <c r="J66" i="5"/>
  <c r="I66" i="5"/>
  <c r="H66" i="5"/>
  <c r="G66" i="5"/>
  <c r="F66" i="5"/>
  <c r="J65" i="5"/>
  <c r="I65" i="5"/>
  <c r="H65" i="5"/>
  <c r="G65" i="5"/>
  <c r="F65" i="5"/>
  <c r="E65" i="5" s="1"/>
  <c r="J64" i="5"/>
  <c r="I64" i="5"/>
  <c r="H64" i="5"/>
  <c r="G64" i="5"/>
  <c r="F64" i="5"/>
  <c r="E64" i="5" s="1"/>
  <c r="J63" i="5"/>
  <c r="I63" i="5"/>
  <c r="H63" i="5"/>
  <c r="G63" i="5"/>
  <c r="F63" i="5"/>
  <c r="J62" i="5"/>
  <c r="I62" i="5"/>
  <c r="H62" i="5"/>
  <c r="G62" i="5"/>
  <c r="F62" i="5"/>
  <c r="J61" i="5"/>
  <c r="I61" i="5"/>
  <c r="H61" i="5"/>
  <c r="G61" i="5"/>
  <c r="F61" i="5"/>
  <c r="E61" i="5" s="1"/>
  <c r="J60" i="5"/>
  <c r="I60" i="5"/>
  <c r="H60" i="5"/>
  <c r="G60" i="5"/>
  <c r="F60" i="5"/>
  <c r="J59" i="5"/>
  <c r="I59" i="5"/>
  <c r="H59" i="5"/>
  <c r="G59" i="5"/>
  <c r="F59" i="5"/>
  <c r="E59" i="5" s="1"/>
  <c r="J58" i="5"/>
  <c r="I58" i="5"/>
  <c r="H58" i="5"/>
  <c r="G58" i="5"/>
  <c r="F58" i="5"/>
  <c r="J57" i="5"/>
  <c r="I57" i="5"/>
  <c r="H57" i="5"/>
  <c r="G57" i="5"/>
  <c r="F57" i="5"/>
  <c r="E57" i="5" s="1"/>
  <c r="J56" i="5"/>
  <c r="I56" i="5"/>
  <c r="H56" i="5"/>
  <c r="G56" i="5"/>
  <c r="F56" i="5"/>
  <c r="E56" i="5" s="1"/>
  <c r="J55" i="5"/>
  <c r="I55" i="5"/>
  <c r="H55" i="5"/>
  <c r="G55" i="5"/>
  <c r="F55" i="5"/>
  <c r="J54" i="5"/>
  <c r="I54" i="5"/>
  <c r="H54" i="5"/>
  <c r="G54" i="5"/>
  <c r="F54" i="5"/>
  <c r="J53" i="5"/>
  <c r="I53" i="5"/>
  <c r="H53" i="5"/>
  <c r="G53" i="5"/>
  <c r="F53" i="5"/>
  <c r="E53" i="5" s="1"/>
  <c r="J52" i="5"/>
  <c r="I52" i="5"/>
  <c r="H52" i="5"/>
  <c r="G52" i="5"/>
  <c r="F52" i="5"/>
  <c r="J51" i="5"/>
  <c r="I51" i="5"/>
  <c r="H51" i="5"/>
  <c r="G51" i="5"/>
  <c r="F51" i="5"/>
  <c r="E51" i="5" s="1"/>
  <c r="J50" i="5"/>
  <c r="I50" i="5"/>
  <c r="H50" i="5"/>
  <c r="G50" i="5"/>
  <c r="F50" i="5"/>
  <c r="J49" i="5"/>
  <c r="I49" i="5"/>
  <c r="H49" i="5"/>
  <c r="G49" i="5"/>
  <c r="F49" i="5"/>
  <c r="J48" i="5"/>
  <c r="I48" i="5"/>
  <c r="H48" i="5"/>
  <c r="G48" i="5"/>
  <c r="F48" i="5"/>
  <c r="J47" i="5"/>
  <c r="I47" i="5"/>
  <c r="H47" i="5"/>
  <c r="G47" i="5"/>
  <c r="F47" i="5"/>
  <c r="J46" i="5"/>
  <c r="I46" i="5"/>
  <c r="H46" i="5"/>
  <c r="G46" i="5"/>
  <c r="F46" i="5"/>
  <c r="J45" i="5"/>
  <c r="I45" i="5"/>
  <c r="H45" i="5"/>
  <c r="G45" i="5"/>
  <c r="F45" i="5"/>
  <c r="E45" i="5" s="1"/>
  <c r="J44" i="5"/>
  <c r="I44" i="5"/>
  <c r="H44" i="5"/>
  <c r="G44" i="5"/>
  <c r="F44" i="5"/>
  <c r="J43" i="5"/>
  <c r="I43" i="5"/>
  <c r="H43" i="5"/>
  <c r="G43" i="5"/>
  <c r="F43" i="5"/>
  <c r="E43" i="5" s="1"/>
  <c r="J42" i="5"/>
  <c r="I42" i="5"/>
  <c r="H42" i="5"/>
  <c r="G42" i="5"/>
  <c r="F42" i="5"/>
  <c r="J41" i="5"/>
  <c r="I41" i="5"/>
  <c r="H41" i="5"/>
  <c r="G41" i="5"/>
  <c r="F41" i="5"/>
  <c r="J40" i="5"/>
  <c r="I40" i="5"/>
  <c r="H40" i="5"/>
  <c r="G40" i="5"/>
  <c r="F40" i="5"/>
  <c r="J39" i="5"/>
  <c r="I39" i="5"/>
  <c r="H39" i="5"/>
  <c r="G39" i="5"/>
  <c r="F39" i="5"/>
  <c r="J38" i="5"/>
  <c r="I38" i="5"/>
  <c r="H38" i="5"/>
  <c r="G38" i="5"/>
  <c r="F38" i="5"/>
  <c r="J37" i="5"/>
  <c r="I37" i="5"/>
  <c r="H37" i="5"/>
  <c r="G37" i="5"/>
  <c r="F37" i="5"/>
  <c r="E37" i="5" s="1"/>
  <c r="J36" i="5"/>
  <c r="I36" i="5"/>
  <c r="H36" i="5"/>
  <c r="G36" i="5"/>
  <c r="F36" i="5"/>
  <c r="J35" i="5"/>
  <c r="I35" i="5"/>
  <c r="H35" i="5"/>
  <c r="G35" i="5"/>
  <c r="F35" i="5"/>
  <c r="E35" i="5" s="1"/>
  <c r="J34" i="5"/>
  <c r="I34" i="5"/>
  <c r="H34" i="5"/>
  <c r="G34" i="5"/>
  <c r="F34" i="5"/>
  <c r="J33" i="5"/>
  <c r="I33" i="5"/>
  <c r="H33" i="5"/>
  <c r="G33" i="5"/>
  <c r="F33" i="5"/>
  <c r="J32" i="5"/>
  <c r="I32" i="5"/>
  <c r="H32" i="5"/>
  <c r="G32" i="5"/>
  <c r="F32" i="5"/>
  <c r="J31" i="5"/>
  <c r="I31" i="5"/>
  <c r="H31" i="5"/>
  <c r="G31" i="5"/>
  <c r="F31" i="5"/>
  <c r="J30" i="5"/>
  <c r="I30" i="5"/>
  <c r="H30" i="5"/>
  <c r="G30" i="5"/>
  <c r="F30" i="5"/>
  <c r="J29" i="5"/>
  <c r="I29" i="5"/>
  <c r="H29" i="5"/>
  <c r="G29" i="5"/>
  <c r="F29" i="5"/>
  <c r="E29" i="5" s="1"/>
  <c r="J28" i="5"/>
  <c r="I28" i="5"/>
  <c r="H28" i="5"/>
  <c r="G28" i="5"/>
  <c r="F28" i="5"/>
  <c r="J27" i="5"/>
  <c r="I27" i="5"/>
  <c r="H27" i="5"/>
  <c r="G27" i="5"/>
  <c r="F27" i="5"/>
  <c r="E27" i="5" s="1"/>
  <c r="J26" i="5"/>
  <c r="I26" i="5"/>
  <c r="H26" i="5"/>
  <c r="G26" i="5"/>
  <c r="F26" i="5"/>
  <c r="J25" i="5"/>
  <c r="I25" i="5"/>
  <c r="H25" i="5"/>
  <c r="G25" i="5"/>
  <c r="F25" i="5"/>
  <c r="J24" i="5"/>
  <c r="I24" i="5"/>
  <c r="H24" i="5"/>
  <c r="G24" i="5"/>
  <c r="F24" i="5"/>
  <c r="J23" i="5"/>
  <c r="I23" i="5"/>
  <c r="H23" i="5"/>
  <c r="G23" i="5"/>
  <c r="F23" i="5"/>
  <c r="J22" i="5"/>
  <c r="I22" i="5"/>
  <c r="H22" i="5"/>
  <c r="G22" i="5"/>
  <c r="F22" i="5"/>
  <c r="J21" i="5"/>
  <c r="I21" i="5"/>
  <c r="H21" i="5"/>
  <c r="G21" i="5"/>
  <c r="F21" i="5"/>
  <c r="E21" i="5" s="1"/>
  <c r="J20" i="5"/>
  <c r="I20" i="5"/>
  <c r="H20" i="5"/>
  <c r="G20" i="5"/>
  <c r="F20" i="5"/>
  <c r="J19" i="5"/>
  <c r="I19" i="5"/>
  <c r="H19" i="5"/>
  <c r="G19" i="5"/>
  <c r="F19" i="5"/>
  <c r="E19" i="5" s="1"/>
  <c r="J18" i="5"/>
  <c r="I18" i="5"/>
  <c r="H18" i="5"/>
  <c r="G18" i="5"/>
  <c r="F18" i="5"/>
  <c r="J17" i="5"/>
  <c r="I17" i="5"/>
  <c r="H17" i="5"/>
  <c r="G17" i="5"/>
  <c r="F17" i="5"/>
  <c r="J16" i="5"/>
  <c r="I16" i="5"/>
  <c r="H16" i="5"/>
  <c r="G16" i="5"/>
  <c r="F16" i="5"/>
  <c r="J15" i="5"/>
  <c r="I15" i="5"/>
  <c r="H15" i="5"/>
  <c r="G15" i="5"/>
  <c r="F15" i="5"/>
  <c r="J14" i="5"/>
  <c r="I14" i="5"/>
  <c r="H14" i="5"/>
  <c r="G14" i="5"/>
  <c r="F14" i="5"/>
  <c r="J13" i="5"/>
  <c r="I13" i="5"/>
  <c r="H13" i="5"/>
  <c r="G13" i="5"/>
  <c r="F13" i="5"/>
  <c r="E13" i="5" s="1"/>
  <c r="J12" i="5"/>
  <c r="I12" i="5"/>
  <c r="H12" i="5"/>
  <c r="G12" i="5"/>
  <c r="F12" i="5"/>
  <c r="J11" i="5"/>
  <c r="I11" i="5"/>
  <c r="H11" i="5"/>
  <c r="G11" i="5"/>
  <c r="F11" i="5"/>
  <c r="E11" i="5" s="1"/>
  <c r="J10" i="5"/>
  <c r="I10" i="5"/>
  <c r="H10" i="5"/>
  <c r="G10" i="5"/>
  <c r="F10" i="5"/>
  <c r="J9" i="5"/>
  <c r="I9" i="5"/>
  <c r="H9" i="5"/>
  <c r="G9" i="5"/>
  <c r="F9" i="5"/>
  <c r="J8" i="5"/>
  <c r="I8" i="5"/>
  <c r="H8" i="5"/>
  <c r="G8" i="5"/>
  <c r="F8" i="5"/>
  <c r="J7" i="5"/>
  <c r="I7" i="5"/>
  <c r="H7" i="5"/>
  <c r="G7" i="5"/>
  <c r="F7" i="5"/>
  <c r="J6" i="5"/>
  <c r="I6" i="5"/>
  <c r="H6" i="5"/>
  <c r="G6" i="5"/>
  <c r="F6" i="5"/>
  <c r="J5" i="5"/>
  <c r="I5" i="5"/>
  <c r="H5" i="5"/>
  <c r="G5" i="5"/>
  <c r="F5" i="5"/>
  <c r="E5" i="5" s="1"/>
  <c r="J4" i="5"/>
  <c r="I4" i="5"/>
  <c r="H4" i="5"/>
  <c r="G4" i="5"/>
  <c r="F4" i="5"/>
  <c r="J3" i="5"/>
  <c r="I3" i="5"/>
  <c r="H3" i="5"/>
  <c r="G3" i="5"/>
  <c r="F3" i="5"/>
  <c r="E3" i="5" s="1"/>
  <c r="J2" i="5"/>
  <c r="I2" i="5"/>
  <c r="H2" i="5"/>
  <c r="G2" i="5"/>
  <c r="F2" i="5"/>
  <c r="D2" i="5" l="1"/>
  <c r="E6" i="5"/>
  <c r="E14" i="5"/>
  <c r="E22" i="5"/>
  <c r="E30" i="5"/>
  <c r="E38" i="5"/>
  <c r="E46" i="5"/>
  <c r="E54" i="5"/>
  <c r="E62" i="5"/>
  <c r="E70" i="5"/>
  <c r="E78" i="5"/>
  <c r="E91" i="5"/>
  <c r="E8" i="5"/>
  <c r="E16" i="5"/>
  <c r="E24" i="5"/>
  <c r="E32" i="5"/>
  <c r="E40" i="5"/>
  <c r="E48" i="5"/>
  <c r="E2" i="5"/>
  <c r="E10" i="5"/>
  <c r="E18" i="5"/>
  <c r="E26" i="5"/>
  <c r="E34" i="5"/>
  <c r="E42" i="5"/>
  <c r="E50" i="5"/>
  <c r="E58" i="5"/>
  <c r="E66" i="5"/>
  <c r="E74" i="5"/>
  <c r="E82" i="5"/>
  <c r="E90" i="5"/>
  <c r="E7" i="5"/>
  <c r="E15" i="5"/>
  <c r="E23" i="5"/>
  <c r="E31" i="5"/>
  <c r="E39" i="5"/>
  <c r="E47" i="5"/>
  <c r="E55" i="5"/>
  <c r="E63" i="5"/>
  <c r="E71" i="5"/>
  <c r="E79" i="5"/>
  <c r="E87" i="5"/>
  <c r="E4" i="5"/>
  <c r="E12" i="5"/>
  <c r="E20" i="5"/>
  <c r="E28" i="5"/>
  <c r="E36" i="5"/>
  <c r="E44" i="5"/>
  <c r="E52" i="5"/>
  <c r="E60" i="5"/>
  <c r="E68" i="5"/>
  <c r="E76" i="5"/>
  <c r="E84" i="5"/>
  <c r="E92" i="5"/>
  <c r="E9" i="5"/>
  <c r="E17" i="5"/>
  <c r="E25" i="5"/>
  <c r="E33" i="5"/>
  <c r="E41" i="5"/>
  <c r="E49" i="5"/>
  <c r="E89" i="5"/>
  <c r="D31" i="5"/>
  <c r="D71" i="5"/>
  <c r="D70" i="5"/>
  <c r="D35" i="5"/>
  <c r="D34" i="5"/>
  <c r="D28" i="5"/>
  <c r="D62" i="5"/>
  <c r="D78" i="5"/>
  <c r="D86" i="5"/>
  <c r="D22" i="5"/>
  <c r="D54" i="5"/>
  <c r="D30" i="5"/>
  <c r="D38" i="5"/>
  <c r="D46" i="5"/>
  <c r="D6" i="5"/>
  <c r="D90" i="5"/>
  <c r="M30" i="5"/>
  <c r="D14" i="5"/>
  <c r="N30" i="5"/>
  <c r="D43" i="5"/>
  <c r="D51" i="5"/>
  <c r="D59" i="5"/>
  <c r="D67" i="5"/>
  <c r="D75" i="5"/>
  <c r="D83" i="5"/>
  <c r="D91" i="5"/>
  <c r="D27" i="5"/>
  <c r="D16" i="5"/>
  <c r="D32" i="5"/>
  <c r="D40" i="5"/>
  <c r="D48" i="5"/>
  <c r="D56" i="5"/>
  <c r="D64" i="5"/>
  <c r="D72" i="5"/>
  <c r="D80" i="5"/>
  <c r="D88" i="5"/>
  <c r="O30" i="5"/>
  <c r="P30" i="5"/>
  <c r="D29" i="5"/>
  <c r="D45" i="5"/>
  <c r="D53" i="5"/>
  <c r="D61" i="5"/>
  <c r="D69" i="5"/>
  <c r="D19" i="5"/>
  <c r="D8" i="5"/>
  <c r="D37" i="5"/>
  <c r="Q30" i="5"/>
  <c r="D10" i="5"/>
  <c r="D18" i="5"/>
  <c r="D26" i="5"/>
  <c r="D42" i="5"/>
  <c r="D50" i="5"/>
  <c r="D58" i="5"/>
  <c r="D66" i="5"/>
  <c r="D74" i="5"/>
  <c r="D82" i="5"/>
  <c r="D3" i="5"/>
  <c r="D24" i="5"/>
  <c r="D7" i="5"/>
  <c r="D39" i="5"/>
  <c r="D47" i="5"/>
  <c r="D55" i="5"/>
  <c r="D63" i="5"/>
  <c r="D79" i="5"/>
  <c r="D87" i="5"/>
  <c r="D11" i="5"/>
  <c r="D5" i="5"/>
  <c r="D13" i="5"/>
  <c r="D21" i="5"/>
  <c r="D15" i="5"/>
  <c r="D23" i="5"/>
  <c r="D4" i="5"/>
  <c r="D12" i="5"/>
  <c r="D20" i="5"/>
  <c r="D36" i="5"/>
  <c r="D44" i="5"/>
  <c r="D52" i="5"/>
  <c r="D60" i="5"/>
  <c r="D68" i="5"/>
  <c r="D76" i="5"/>
  <c r="D84" i="5"/>
  <c r="D92" i="5"/>
  <c r="D9" i="5"/>
  <c r="D17" i="5"/>
  <c r="D25" i="5"/>
  <c r="D33" i="5"/>
  <c r="D41" i="5"/>
  <c r="D49" i="5"/>
  <c r="D57" i="5"/>
  <c r="D65" i="5"/>
  <c r="D73" i="5"/>
  <c r="D77" i="5"/>
  <c r="D81" i="5"/>
  <c r="D85" i="5"/>
  <c r="D89" i="5"/>
  <c r="Q35" i="5" l="1"/>
  <c r="Q34" i="5"/>
  <c r="Q36" i="5"/>
  <c r="O7" i="5"/>
  <c r="O8" i="5" s="1"/>
  <c r="Q37" i="5" l="1"/>
  <c r="D26" i="14" l="1"/>
  <c r="F2" i="14"/>
  <c r="F26" i="14" s="1"/>
  <c r="C26" i="14"/>
  <c r="E26" i="14"/>
  <c r="B26" i="14"/>
</calcChain>
</file>

<file path=xl/sharedStrings.xml><?xml version="1.0" encoding="utf-8"?>
<sst xmlns="http://schemas.openxmlformats.org/spreadsheetml/2006/main" count="810" uniqueCount="393">
  <si>
    <t>Authorization Testing</t>
  </si>
  <si>
    <t>Data Validation Testing</t>
  </si>
  <si>
    <t>Category</t>
  </si>
  <si>
    <t>Identify application entry points</t>
  </si>
  <si>
    <t>Analysis of Error Codes</t>
  </si>
  <si>
    <t>Information Gathering</t>
  </si>
  <si>
    <t>Done</t>
  </si>
  <si>
    <t>/</t>
  </si>
  <si>
    <t>Overall Status</t>
  </si>
  <si>
    <t>Completion Status</t>
  </si>
  <si>
    <t>H</t>
  </si>
  <si>
    <t>M</t>
  </si>
  <si>
    <t>L</t>
  </si>
  <si>
    <t>I</t>
  </si>
  <si>
    <t>Risk</t>
  </si>
  <si>
    <t>OTG-INFO-001</t>
  </si>
  <si>
    <t>OTG-INFO-002</t>
  </si>
  <si>
    <t>OTG-INFO-003</t>
  </si>
  <si>
    <t>OTG-INFO-004</t>
  </si>
  <si>
    <t>OTG-INFO-005</t>
  </si>
  <si>
    <t>OTG-INFO-006</t>
  </si>
  <si>
    <t>OTG-INFO-007</t>
  </si>
  <si>
    <t>OTG-INFO-008</t>
  </si>
  <si>
    <t>OTG-INFO-009</t>
  </si>
  <si>
    <t>OTG-INFO-010</t>
  </si>
  <si>
    <t>OTG-CONFIG-001</t>
  </si>
  <si>
    <t>OTG-CONFIG-002</t>
  </si>
  <si>
    <t>OTG-CONFIG-003</t>
  </si>
  <si>
    <t>OTG-CONFIG-004</t>
  </si>
  <si>
    <t>OTG-CONFIG-005</t>
  </si>
  <si>
    <t>OTG-CONFIG-006</t>
  </si>
  <si>
    <t>OTG-CONFIG-007</t>
  </si>
  <si>
    <t>OTG-CONFIG-008</t>
  </si>
  <si>
    <t>OTG-IDENT-001</t>
  </si>
  <si>
    <t>OTG-IDENT-002</t>
  </si>
  <si>
    <t>OTG-IDENT-003</t>
  </si>
  <si>
    <t>OTG-IDENT-004</t>
  </si>
  <si>
    <t>OTG-IDENT-005</t>
  </si>
  <si>
    <t>OTG-IDENT-006</t>
  </si>
  <si>
    <t>OTG-IDENT-007</t>
  </si>
  <si>
    <t>OTG-AUTHN-001</t>
  </si>
  <si>
    <t>OTG-AUTHN-002</t>
  </si>
  <si>
    <t>OTG-AUTHN-003</t>
  </si>
  <si>
    <t>OTG-AUTHN-004</t>
  </si>
  <si>
    <t>OTG-AUTHN-005</t>
  </si>
  <si>
    <t>OTG-AUTHN-006</t>
  </si>
  <si>
    <t>OTG-AUTHN-007</t>
  </si>
  <si>
    <t>OTG-AUTHN-008</t>
  </si>
  <si>
    <t>OTG-AUTHN-009</t>
  </si>
  <si>
    <t>OTG-AUTHN-010</t>
  </si>
  <si>
    <t>OTG-AUTHZ-001</t>
  </si>
  <si>
    <t>OTG-AUTHZ-002</t>
  </si>
  <si>
    <t>OTG-AUTHZ-003</t>
  </si>
  <si>
    <t>OTG-AUTHZ-004</t>
  </si>
  <si>
    <t>Test Name</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</si>
  <si>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</si>
  <si>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</si>
  <si>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</si>
  <si>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</si>
  <si>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</si>
  <si>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</si>
  <si>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</si>
  <si>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</si>
  <si>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</si>
  <si>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Configuration and Deploy Management Testing</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</si>
  <si>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</si>
  <si>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</si>
  <si>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</si>
  <si>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</si>
  <si>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</si>
  <si>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</si>
  <si>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</si>
  <si>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</si>
  <si>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</si>
  <si>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</si>
  <si>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</si>
  <si>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</si>
  <si>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</si>
  <si>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</si>
  <si>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</si>
  <si>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</si>
  <si>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Authentication Testing</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</si>
  <si>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</si>
  <si>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</si>
  <si>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</si>
  <si>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</si>
  <si>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</si>
  <si>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</si>
  <si>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</si>
  <si>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</si>
  <si>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</si>
  <si>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</si>
  <si>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Testing Directory traversal/file include</t>
  </si>
  <si>
    <t>Testing for bypassing authorization schema</t>
  </si>
  <si>
    <t>Testing for Privilege Escalation</t>
  </si>
  <si>
    <t>Testing for Insecure Direct Object References</t>
  </si>
  <si>
    <t>Session Management Testing</t>
  </si>
  <si>
    <t>OTG-SESS-001</t>
  </si>
  <si>
    <t>OTG-SESS-002</t>
  </si>
  <si>
    <t>Testing for Cookies attributes</t>
  </si>
  <si>
    <t>OTG-SESS-003</t>
  </si>
  <si>
    <t>Testing for Session Fixation</t>
  </si>
  <si>
    <t>OTG-SESS-004</t>
  </si>
  <si>
    <t>Testing for Exposed Session Variables</t>
  </si>
  <si>
    <t>OTG-SESS-005</t>
  </si>
  <si>
    <t>Testing for Cross Site Request Forgery</t>
  </si>
  <si>
    <t>OTG-SESS-006</t>
  </si>
  <si>
    <t>Testing for logout functionality</t>
  </si>
  <si>
    <t>OTG-SESS-007</t>
  </si>
  <si>
    <t>Test Session Timeout</t>
  </si>
  <si>
    <t>OTG-SESS-008</t>
  </si>
  <si>
    <t>Testing for Session puzzling</t>
  </si>
  <si>
    <t>OTG-INPVAL-001</t>
  </si>
  <si>
    <t>Testing for Reflected Cross Site Scripting</t>
  </si>
  <si>
    <t>OTG-INPVAL-002</t>
  </si>
  <si>
    <t>Testing for Stored Cross Site Scripting</t>
  </si>
  <si>
    <t>OTG-INPVAL-003</t>
  </si>
  <si>
    <t>Testing for HTTP Verb Tampering</t>
  </si>
  <si>
    <t>OTG-INPVAL-004</t>
  </si>
  <si>
    <t>Testing for HTTP Parameter pollution</t>
  </si>
  <si>
    <t>OTG-INPVAL-005</t>
  </si>
  <si>
    <t>Testing for SQL Injection</t>
  </si>
  <si>
    <t>OTG-INPVAL-006</t>
  </si>
  <si>
    <t>Testing for LDAP Injection</t>
  </si>
  <si>
    <t>OTG-INPVAL-007</t>
  </si>
  <si>
    <t>Testing for ORM Injection</t>
  </si>
  <si>
    <t>OTG-INPVAL-008</t>
  </si>
  <si>
    <t>Testing for XML Injection</t>
  </si>
  <si>
    <t>OTG-INPVAL-009</t>
  </si>
  <si>
    <t>Testing for SSI Injection</t>
  </si>
  <si>
    <t>OTG-INPVAL-010</t>
  </si>
  <si>
    <t>Testing for XPath Injection</t>
  </si>
  <si>
    <t>OTG-INPVAL-011</t>
  </si>
  <si>
    <t>IMAP/SMTP Injection</t>
  </si>
  <si>
    <t>OTG-INPVAL-012</t>
  </si>
  <si>
    <t>Testing for Code Injection</t>
  </si>
  <si>
    <t>Testing for Local File Inclusion</t>
  </si>
  <si>
    <t>Testing for Remote File Inclusion</t>
  </si>
  <si>
    <t>OTG-INPVAL-013</t>
  </si>
  <si>
    <t>Testing for Command Injection</t>
  </si>
  <si>
    <t>OTG-INPVAL-014</t>
  </si>
  <si>
    <t>Testing for Buffer overflow</t>
  </si>
  <si>
    <t>OTG-INPVAL-015</t>
  </si>
  <si>
    <t>Testing for incubated vulnerabilities</t>
  </si>
  <si>
    <t>OTG-INPVAL-016</t>
  </si>
  <si>
    <t>Testing for HTTP Splitting/Smuggling</t>
  </si>
  <si>
    <t>Error Handling</t>
  </si>
  <si>
    <t>OTG-ERR-001</t>
  </si>
  <si>
    <t>OTG-ERR-002</t>
  </si>
  <si>
    <t>Analysis of Stack Traces</t>
  </si>
  <si>
    <t>Cryptography</t>
  </si>
  <si>
    <t>OTG-CRYPST-001</t>
  </si>
  <si>
    <t>Testing for Weak SSL/TSL Ciphers, Insufficient Transport Layer Protection</t>
  </si>
  <si>
    <t>OTG-CRYPST-002</t>
  </si>
  <si>
    <t>Testing for Padding Oracle</t>
  </si>
  <si>
    <t>OTG-CRYPST-003</t>
  </si>
  <si>
    <t>Testing for Sensitive information sent via unencrypted channels</t>
  </si>
  <si>
    <t>Business Logic Testing</t>
  </si>
  <si>
    <t>OTG-BUSLOGIC-001</t>
  </si>
  <si>
    <t>Test Business Logic Data Validation</t>
  </si>
  <si>
    <t>OTG-BUSLOGIC-002</t>
  </si>
  <si>
    <t>Test Ability to Forge Requests</t>
  </si>
  <si>
    <t>OTG-BUSLOGIC-003</t>
  </si>
  <si>
    <t>Test Integrity Checks</t>
  </si>
  <si>
    <t>OTG-BUSLOGIC-004</t>
  </si>
  <si>
    <t>Test for Process Timing</t>
  </si>
  <si>
    <t>OTG-BUSLOGIC-005</t>
  </si>
  <si>
    <t>Test Number of Times a Function Can be Used Limits</t>
  </si>
  <si>
    <t>OTG-BUSLOGIC-006</t>
  </si>
  <si>
    <t>Testing for the Circumvention of Work Flows</t>
  </si>
  <si>
    <t>OTG-BUSLOGIC-007</t>
  </si>
  <si>
    <t>Test Defenses Against Application Mis-use</t>
  </si>
  <si>
    <t>OTG-BUSLOGIC-008</t>
  </si>
  <si>
    <t>Test Upload of Unexpected File Types</t>
  </si>
  <si>
    <t>OTG-BUSLOGIC-009</t>
  </si>
  <si>
    <t>Test Upload of Malicious Files</t>
  </si>
  <si>
    <t>Client Side Testing</t>
  </si>
  <si>
    <t>OTG-CLIENT-001</t>
  </si>
  <si>
    <t>Testing for DOM based Cross Site Scripting</t>
  </si>
  <si>
    <t>OTG-CLIENT-002</t>
  </si>
  <si>
    <t>Testing for JavaScript Execution</t>
  </si>
  <si>
    <t>OTG-CLIENT-003</t>
  </si>
  <si>
    <t>Testing for HTML Injection</t>
  </si>
  <si>
    <t>OTG-CLIENT-004</t>
  </si>
  <si>
    <t>Testing for Client Side URL Redirect</t>
  </si>
  <si>
    <t>OTG-CLIENT-005</t>
  </si>
  <si>
    <t>Testing for CSS Injection</t>
  </si>
  <si>
    <t>OTG-CLIENT-006</t>
  </si>
  <si>
    <t>Testing for Client Side Resource Manipulation</t>
  </si>
  <si>
    <t>OTG-CLIENT-007</t>
  </si>
  <si>
    <t>Test Cross Origin Resource Sharing</t>
  </si>
  <si>
    <t>OTG-CLIENT-008</t>
  </si>
  <si>
    <t>Testing for Cross Site Flashing</t>
  </si>
  <si>
    <t>OTG-CLIENT-009</t>
  </si>
  <si>
    <t>Testing for Clickjacking</t>
  </si>
  <si>
    <t>OTG-CLIENT-010</t>
  </si>
  <si>
    <t>Testing WebSockets</t>
  </si>
  <si>
    <t>OTG-CLIENT-011</t>
  </si>
  <si>
    <t>Test Web Messaging</t>
  </si>
  <si>
    <t>OTG-CLIENT-012</t>
  </si>
  <si>
    <t>Test Local Storage</t>
  </si>
  <si>
    <t>Test ID</t>
  </si>
  <si>
    <t>Testing</t>
  </si>
  <si>
    <t>N/A</t>
  </si>
  <si>
    <t>High</t>
  </si>
  <si>
    <t>Medium</t>
  </si>
  <si>
    <t>Low</t>
  </si>
  <si>
    <t>Insignificant</t>
  </si>
  <si>
    <t>Vulnerability Category</t>
  </si>
  <si>
    <t>Testing Technique</t>
  </si>
  <si>
    <t>Remediation</t>
  </si>
  <si>
    <t>Security Threat</t>
  </si>
  <si>
    <t>Vulnerability Rating</t>
  </si>
  <si>
    <t>Finding</t>
  </si>
  <si>
    <t>Info</t>
  </si>
  <si>
    <t>nmap, dig, Netcraft</t>
  </si>
  <si>
    <t>BurpSuite Pro</t>
  </si>
  <si>
    <t>API Abuse</t>
  </si>
  <si>
    <t>Authentication Vulnerability</t>
  </si>
  <si>
    <t>Authorization Vulnerability</t>
  </si>
  <si>
    <t>Availability Vulnerability</t>
  </si>
  <si>
    <t>Code Permission Vulnerability</t>
  </si>
  <si>
    <t>Code Quality Vulnerability</t>
  </si>
  <si>
    <t>Configuration Vulnerability</t>
  </si>
  <si>
    <t>Cryptographic Vulnerability</t>
  </si>
  <si>
    <t>Encoding Vulnerability</t>
  </si>
  <si>
    <t>Environmental Vulnerability</t>
  </si>
  <si>
    <t>Error Handling Vulnerability</t>
  </si>
  <si>
    <t>General Logic Error Vulnerability</t>
  </si>
  <si>
    <t>Input Validation Vulnerability</t>
  </si>
  <si>
    <t>Logging and Auditing Vulnerability</t>
  </si>
  <si>
    <t>Password Management Vulnerability</t>
  </si>
  <si>
    <t>Path Vulnerability</t>
  </si>
  <si>
    <t>Protocol Errors</t>
  </si>
  <si>
    <t>Range and Type Error Vulnerability</t>
  </si>
  <si>
    <t>Sensitive Data Protection Vulnerability</t>
  </si>
  <si>
    <t>Session Management Vulnerability</t>
  </si>
  <si>
    <t>Synchronization and Timing Vulnerability</t>
  </si>
  <si>
    <t>Unsafe Mobile Code</t>
  </si>
  <si>
    <t>Use of Dangerous API</t>
  </si>
  <si>
    <t>This category includes everything that is outside of the source code but is still critical to the security of the product that is being created. Because the issues covered by this kingdom are not directly related to source code, we separated it from the rest of the kingdoms.</t>
  </si>
  <si>
    <t>An API is a contract between a caller and a callee. The most common forms of API abuse are caused by the caller failing to honor its end of this contract. For example, if a program fails to call chdir() after calling chroot(), it violates the contract that specifies how to change the active root directory in a secure fashion. Another good example of library abuse is expecting the callee to return trustworthy DNS information to the caller. In this case, the caller abuses the callee API by making certain assumptions about its behavior (that the return value can be used for authentication purposes). One can also violate the caller-callee contract from the other side. For example, if a coder subclasses SecureRandom and returns a non-random value, the contract is violated.</t>
  </si>
  <si>
    <t>Poor code quality leads to unpredictable behavior. From a user's perspective that often manifests itself as poor usability. For an attacker it provides an opportunity to stress the system in unexpected ways.</t>
  </si>
  <si>
    <t>This category is for tagging path issues that allow attackers to access files that are not intended to be accessed. Generally, this is due to dynamically construction of a file path using unvalidated user input.</t>
  </si>
  <si>
    <t>This category is for tagging vulnerabilities that lead to insecure protection of sensitive data. The protection referred here includes confidentiality and integrity of data during its whole lifecycles, including storage and transmission.</t>
  </si>
  <si>
    <t>Description</t>
  </si>
  <si>
    <t>Search engines, Netcraft, Shodan, PunkSpider</t>
  </si>
  <si>
    <t>URL navigation</t>
  </si>
  <si>
    <t>Due to the lack of active monitoring and the lack of lockout and manual validation controls, accounts (usernames and passwords) can be enumerated through automated tools. Given enough time, any account may be compromised.</t>
  </si>
  <si>
    <t>BurpSuite Pro, Tamper Data, Live HTTP Headers, Cookies Manager+</t>
  </si>
  <si>
    <t>Manual Testing</t>
  </si>
  <si>
    <t>Manual Testing, BurpSuite Pro, Tamper Data, Source Code Review</t>
  </si>
  <si>
    <t>BurpSuite Pro, Tamper Data, Cookie Manager+</t>
  </si>
  <si>
    <t>dotdotpwn, BurpSuite Pro, Nikto</t>
  </si>
  <si>
    <t>Iceweasel</t>
  </si>
  <si>
    <t>BurpSuite Pro, Cookie Manager+</t>
  </si>
  <si>
    <t>Clock</t>
  </si>
  <si>
    <t>xsser, BurpSuite Pro, Manual Testing</t>
  </si>
  <si>
    <t>BurpSuite Pro, Netcat</t>
  </si>
  <si>
    <t>BurpSuite Pro, Manual Testing</t>
  </si>
  <si>
    <t>BurpSuite Pro, netcat</t>
  </si>
  <si>
    <t>curl, Nikto</t>
  </si>
  <si>
    <t>Header inspection, Netcraft, sslscan, Nikto</t>
  </si>
  <si>
    <t>Weak randomness compromises the integrity of HTTPS, allowing an attacker to possibly defeat encryption and obtain sensitive information.</t>
  </si>
  <si>
    <t>BurpSuite Pro, Tamper Data</t>
  </si>
  <si>
    <t>Lack of function limiting allows for the automation of brute force attacks.</t>
  </si>
  <si>
    <t>Tool</t>
  </si>
  <si>
    <t>Netcat</t>
  </si>
  <si>
    <t>sslyze</t>
  </si>
  <si>
    <t>sslscan</t>
  </si>
  <si>
    <t>Tamper Data</t>
  </si>
  <si>
    <t>Cookie Manager+</t>
  </si>
  <si>
    <t>dotdotpwn</t>
  </si>
  <si>
    <t>curl</t>
  </si>
  <si>
    <t>Nikto</t>
  </si>
  <si>
    <t>dirbuster</t>
  </si>
  <si>
    <t>nmap</t>
  </si>
  <si>
    <t>Nessus</t>
  </si>
  <si>
    <t>wappalyzer</t>
  </si>
  <si>
    <t>BlindElephant</t>
  </si>
  <si>
    <t>whatweb</t>
  </si>
  <si>
    <t>dig</t>
  </si>
  <si>
    <t>Netcraft</t>
  </si>
  <si>
    <t>PunkSpider</t>
  </si>
  <si>
    <t>BurpSuite Pro, dirbuster, Error inspection</t>
  </si>
  <si>
    <t>URL</t>
  </si>
  <si>
    <t>Manual Testing, Netcat</t>
  </si>
  <si>
    <t>Chrome</t>
  </si>
  <si>
    <t>Pass</t>
  </si>
  <si>
    <t>Fail</t>
  </si>
  <si>
    <t>Vulnerability Difficulty</t>
  </si>
  <si>
    <t>Vulnerability Exposure</t>
  </si>
  <si>
    <t>Vulnerability Availability</t>
  </si>
  <si>
    <t>Client-Side Validation</t>
  </si>
  <si>
    <t>Database Interaction</t>
  </si>
  <si>
    <t>File Transfer</t>
  </si>
  <si>
    <t>User-Supplied Data</t>
  </si>
  <si>
    <t>Dynamic Redirects</t>
  </si>
  <si>
    <t>Social Networking Features</t>
  </si>
  <si>
    <t>Login</t>
  </si>
  <si>
    <t>Session Management</t>
  </si>
  <si>
    <t>Access Controls</t>
  </si>
  <si>
    <t>User Impersonation</t>
  </si>
  <si>
    <t>Communications</t>
  </si>
  <si>
    <t>Off-site Links</t>
  </si>
  <si>
    <t>Interfaces</t>
  </si>
  <si>
    <t>Error Messages</t>
  </si>
  <si>
    <t>Attack Vector</t>
  </si>
  <si>
    <t>Status</t>
  </si>
  <si>
    <t>Email Interaction</t>
  </si>
  <si>
    <t>Buffer Overflows</t>
  </si>
  <si>
    <t>Known Vulnerabilities</t>
  </si>
  <si>
    <t>Configuration Weaknesses</t>
  </si>
  <si>
    <t>Test</t>
  </si>
  <si>
    <t>Asset(s)</t>
  </si>
  <si>
    <t>Review webpage comments and metadata for information leakage</t>
  </si>
  <si>
    <t>Review Old, Backup and Unreferenced Files for Sensitive Information</t>
  </si>
  <si>
    <t>Conduct search engine discovery/reconnaissance for information leakage</t>
  </si>
  <si>
    <t>An administration page that leaks sensitive information does not require authentication to view.</t>
  </si>
  <si>
    <t>Lack of authentication provides unintentional authorization to access user data to the general public.</t>
  </si>
  <si>
    <t>Lack of defenses allows for the system to be persistently attacked and fails to alert resources/staff of potential incidents.</t>
  </si>
  <si>
    <t>An attacker could use a social engineering campaign to email users and direct them to a malicious site to coerce users into performing adverse actions and/or leaking senstive information.</t>
  </si>
  <si>
    <t>Source code review, BurpSuite Pro, BlindElephant, whatweb, openssl, netcat</t>
  </si>
  <si>
    <t>Not validating accounts allows for an attacker to immediately expand the attack surface and discover additional attack vectors by accessing internal functions.</t>
  </si>
  <si>
    <t>Lack of password complexity rules allows for easily guessed passwords. Combined with the lack of countermeasures for prevention of brute force attacks, an attacker will experience easier success than if password complexity was implemented.</t>
  </si>
  <si>
    <t>Configuration</t>
  </si>
  <si>
    <t>Authentication</t>
  </si>
  <si>
    <t>Code Quality</t>
  </si>
  <si>
    <t>Authorization</t>
  </si>
  <si>
    <t>Logging and Auditing</t>
  </si>
  <si>
    <t>General Logic Error</t>
  </si>
  <si>
    <t>Nikto, Source code review, BurpSuite Pro, dirbuster</t>
  </si>
  <si>
    <t>Failure to protect data in transit allows for session data to be compromised.</t>
  </si>
  <si>
    <t>Header inspection, Netcraft, sslscan, Nikto, Apache</t>
  </si>
  <si>
    <t>nmap, ssslyze, sslscan</t>
  </si>
  <si>
    <t>Manual Testing, Source Code Review</t>
  </si>
  <si>
    <t>SQL Injection allows an attacker to access all persistent application data.</t>
  </si>
  <si>
    <t>Path-relative Stylesheet Import (PRSSI) vulnerabilities may be exploited to include files that a user should not have access to.</t>
  </si>
  <si>
    <t>Compromising the application may allow for system to be used in other attacks against external organizations, or as a lauching point for additional internal attacks.</t>
  </si>
  <si>
    <t>Publicly disclosing staff names facilitates account enumeration.</t>
  </si>
  <si>
    <t>Users on untrusted networks may have their traffic intercepted and credentials could be obtained.</t>
  </si>
  <si>
    <t>Application does not enforce defined role behavior, allowing all users to escalate their privileges and execute all system functionality.</t>
  </si>
  <si>
    <t>BurpSuite Pro, Tamper Data, Manual Testing</t>
  </si>
  <si>
    <t>Application does not enforce defined role behavior, allowing all users to execute all system functionality without authorization.</t>
  </si>
  <si>
    <t>Testing for Session Management Schema</t>
  </si>
  <si>
    <t>Session fixation allows an attacker to craft a social engineering attack that includes a known SessionId to trick a user into authenticating, and then hijack the user session.</t>
  </si>
  <si>
    <t>Header inspection, Netcraft, sslscan, Nikto, o-saft, Wappalyzer</t>
  </si>
  <si>
    <t>Error messages reveal code, server paths, installed libraries, versions and aid with logic exploitation.</t>
  </si>
  <si>
    <t>Failure to constrain file types introduces possibility of parsing exploitation that may lead to system compromise or data integrity issues.</t>
  </si>
  <si>
    <t>Source code review, BurpSuite Pro</t>
  </si>
  <si>
    <t>Failure to properly validate client state and transactional constraints allows for various attacks that may exploit weak or missing controls, resulting in a loss of data integrity and possibly a denial of service.</t>
  </si>
  <si>
    <t>Failure to properly validate client state and transactional constraints allows for various attacks that may exploit weak or missing controls, resulting in a loss of data integrity as well as identity integrity.</t>
  </si>
  <si>
    <t>XSS leverages the functionality of JavaScript and is used by malicious attackers to to install key loggers, steal cookies, alter pages, hijack browsers, steal application data and install malware.</t>
  </si>
  <si>
    <t>Failure to restrict resource sharing to a valid list of sources allows attackers to redirect or use/access external resources.</t>
  </si>
  <si>
    <t>Header inspection, Nikto, Burp</t>
  </si>
  <si>
    <t>Failure to require HTTPS allows for attackers to violate access restrictions by redirecting to a server that alters transmissions to cleartext and possibly access sensitive data.</t>
  </si>
  <si>
    <t>BurpSuite Pro, Iceweasel</t>
  </si>
  <si>
    <t>Failure to sanitize user inputs allows for user's to craft malicious inputs that may be used to trick users, steal data, or leverage other vulnerabilities.</t>
  </si>
  <si>
    <t>Input Validation</t>
  </si>
  <si>
    <t>Use of non-cryptographically secure mechanisms for token generation are susceptible to determination attacks that may be used to compromise the integrity of implemented controls.</t>
  </si>
  <si>
    <t>Manual Testing, Source code review</t>
  </si>
  <si>
    <t>Code review, BurpSuite Pro, BlindElephant, whatweb, wappalyzer, Cookie inspection</t>
  </si>
  <si>
    <t>Failure to proactively patch and upgrade components unnecessarily increases the number of attacks that an application is vulnerable to.</t>
  </si>
  <si>
    <t>Source code review, wappalyzer, nmap, wafw00f, w3af</t>
  </si>
  <si>
    <t>nmap, dig, Netcraft, w3af</t>
  </si>
  <si>
    <t>NetCat, Burp Suite Pro</t>
  </si>
  <si>
    <t>Burp Suite Pro, Nessus, Nikto, dirbuster</t>
  </si>
  <si>
    <t>Burp Suite Pro, dirbuster</t>
  </si>
  <si>
    <t>Burp Suite Pro, dirbuster, nmap, Nikto</t>
  </si>
  <si>
    <t>Basing evaluations on client-side data allows attackers to forge details and may load session compromise.</t>
  </si>
  <si>
    <t>Interview, Manual Testing</t>
  </si>
  <si>
    <t>Iceweasel, BurpSuite Pro</t>
  </si>
  <si>
    <t>Not Applicable</t>
  </si>
  <si>
    <t>Not Done</t>
  </si>
  <si>
    <t>Vulnerability Categories</t>
  </si>
  <si>
    <t>Availability</t>
  </si>
  <si>
    <t>Code Permission</t>
  </si>
  <si>
    <t>Cryptographic</t>
  </si>
  <si>
    <t>Encoding</t>
  </si>
  <si>
    <t>Environmental</t>
  </si>
  <si>
    <t>Password Management</t>
  </si>
  <si>
    <t>Range and Type Error</t>
  </si>
  <si>
    <t>Sensitive Data Protection</t>
  </si>
  <si>
    <t>Synchronization and Timing</t>
  </si>
  <si>
    <t>Path</t>
  </si>
  <si>
    <t>Findings</t>
  </si>
  <si>
    <t>Failure to respond to all requests consistently can leak application configuration and design details.</t>
  </si>
  <si>
    <t>Failure to perform server-side checks of business rules may result in false and/or invalid data.</t>
  </si>
  <si>
    <t>DOM-based XSS may be used to covertly persist and/or externally transmit data as well as alter user experience.</t>
  </si>
  <si>
    <t>HTTP splitting/smuggling exploit weaknesses in web server implementations of the HTTP protocol and may be used to inject data, bypass filters/firewalls, poison caches, log tampering or XSS.</t>
  </si>
  <si>
    <t>Failure to implement role definitions allows users access to functionality that is not necessary to their job functions, increasing and simplifying the attack surface of an application and increasing the likelihood of user error adversely impacting system data.</t>
  </si>
  <si>
    <t>BurpSuite Pro, Cookie Manager+, Tamper Data, Netcat</t>
  </si>
  <si>
    <t>User-controlled elements should not be included in session token as it allows for an attacker to forge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</si>
</sst>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indexed="12"/>
      <name val="Calibri"/>
      <family val="2"/>
    </font>
    <font>
      <b/>
      <sz val="11"/>
      <color indexed="8"/>
      <name val="Calibri"/>
      <family val="2"/>
    </font>
    <font>
      <b/>
      <sz val="11"/>
      <color indexed="8"/>
      <name val="Calibri"/>
      <family val="2"/>
    </font>
    <font>
      <b/>
      <sz val="11"/>
      <color theme="1"/>
      <name val="Calibri"/>
      <family val="2"/>
      <scheme val="minor"/>
    </font>
    <font>
      <b/>
      <sz val="11"/>
      <name val="Calibri"/>
      <family val="2"/>
      <scheme val="minor"/>
    </font>
    <font>
      <b/>
      <sz val="11"/>
      <color rgb="FFFF0000"/>
      <name val="Calibri"/>
      <family val="2"/>
      <scheme val="minor"/>
    </font>
    <font>
      <b/>
      <sz val="11"/>
      <color theme="9" tint="-0.249977111117893"/>
      <name val="Calibri"/>
      <family val="2"/>
      <scheme val="minor"/>
    </font>
    <font>
      <b/>
      <sz val="11"/>
      <color theme="6" tint="-0.249977111117893"/>
      <name val="Calibri"/>
      <family val="2"/>
      <scheme val="minor"/>
    </font>
    <font>
      <b/>
      <sz val="11"/>
      <color theme="4" tint="0.39997558519241921"/>
      <name val="Calibri"/>
      <family val="2"/>
      <scheme val="minor"/>
    </font>
    <font>
      <b/>
      <sz val="8"/>
      <color rgb="FF252525"/>
      <name val="Arial"/>
      <family val="2"/>
    </font>
    <font>
      <sz val="8"/>
      <color rgb="FF252525"/>
      <name val="Arial"/>
      <family val="2"/>
    </font>
    <font>
      <sz val="11"/>
      <color rgb="FF252525"/>
      <name val="Arial"/>
      <family val="2"/>
    </font>
    <font>
      <b/>
      <sz val="12"/>
      <color theme="0"/>
      <name val="Calibri"/>
      <family val="2"/>
    </font>
    <font>
      <b/>
      <i/>
      <sz val="18"/>
      <color theme="0"/>
      <name val="Calibri"/>
      <family val="2"/>
    </font>
    <font>
      <b/>
      <sz val="12"/>
      <color rgb="FFFFFFFF"/>
      <name val="Calibri"/>
      <family val="2"/>
    </font>
  </fonts>
  <fills count="14">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E5E5E"/>
        <bgColor indexed="64"/>
      </patternFill>
    </fill>
    <fill>
      <patternFill patternType="solid">
        <fgColor theme="9"/>
        <bgColor indexed="64"/>
      </patternFill>
    </fill>
    <fill>
      <patternFill patternType="solid">
        <fgColor theme="6"/>
        <bgColor indexed="64"/>
      </patternFill>
    </fill>
    <fill>
      <patternFill patternType="solid">
        <fgColor theme="4" tint="0.39997558519241921"/>
        <bgColor indexed="64"/>
      </patternFill>
    </fill>
    <fill>
      <patternFill patternType="solid">
        <fgColor rgb="FFF0F0F0"/>
        <bgColor indexed="64"/>
      </patternFill>
    </fill>
    <fill>
      <patternFill patternType="solid">
        <fgColor rgb="FFFFFFFF"/>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rgb="FF24485B"/>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7">
    <xf numFmtId="0" fontId="0" fillId="0" borderId="0" xfId="0"/>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wrapText="1"/>
    </xf>
    <xf numFmtId="0" fontId="2" fillId="2" borderId="3" xfId="0" applyFont="1" applyFill="1" applyBorder="1" applyAlignment="1" applyProtection="1">
      <alignment horizontal="left"/>
      <protection locked="0"/>
    </xf>
    <xf numFmtId="0" fontId="0" fillId="0" borderId="1" xfId="0" applyBorder="1" applyAlignment="1" applyProtection="1">
      <alignment vertical="center" wrapText="1"/>
    </xf>
    <xf numFmtId="0" fontId="0" fillId="2" borderId="0" xfId="0" applyFill="1" applyProtection="1"/>
    <xf numFmtId="0" fontId="0" fillId="2" borderId="2" xfId="0" applyFill="1" applyBorder="1" applyProtection="1"/>
    <xf numFmtId="0" fontId="0" fillId="2" borderId="4" xfId="0" applyFill="1" applyBorder="1" applyProtection="1"/>
    <xf numFmtId="0" fontId="0" fillId="2" borderId="0" xfId="0" applyFill="1" applyAlignment="1" applyProtection="1">
      <alignment horizontal="center"/>
    </xf>
    <xf numFmtId="0" fontId="3" fillId="2" borderId="5" xfId="0" applyFont="1" applyFill="1" applyBorder="1" applyAlignment="1" applyProtection="1">
      <alignment horizontal="right"/>
    </xf>
    <xf numFmtId="0" fontId="0" fillId="3" borderId="6" xfId="0" applyFill="1" applyBorder="1" applyProtection="1"/>
    <xf numFmtId="0" fontId="0" fillId="3" borderId="2" xfId="0" applyFill="1" applyBorder="1" applyProtection="1"/>
    <xf numFmtId="0" fontId="0" fillId="3" borderId="7" xfId="0" applyFill="1" applyBorder="1" applyProtection="1"/>
    <xf numFmtId="0" fontId="0" fillId="3" borderId="4" xfId="0" applyFill="1" applyBorder="1" applyProtection="1"/>
    <xf numFmtId="0" fontId="0" fillId="3" borderId="8" xfId="0" applyFill="1" applyBorder="1" applyProtection="1"/>
    <xf numFmtId="0" fontId="0" fillId="3" borderId="9" xfId="0" applyFill="1" applyBorder="1" applyProtection="1"/>
    <xf numFmtId="0" fontId="0" fillId="3" borderId="10" xfId="0" applyFill="1" applyBorder="1" applyProtection="1"/>
    <xf numFmtId="0" fontId="0" fillId="3" borderId="11" xfId="0" applyFill="1" applyBorder="1" applyProtection="1"/>
    <xf numFmtId="0" fontId="0" fillId="3" borderId="0" xfId="0" applyFill="1" applyBorder="1" applyProtection="1"/>
    <xf numFmtId="0" fontId="0" fillId="3" borderId="2" xfId="0" applyFill="1" applyBorder="1" applyAlignment="1" applyProtection="1">
      <alignment horizontal="center"/>
    </xf>
    <xf numFmtId="0" fontId="0" fillId="3" borderId="0" xfId="0" applyFill="1" applyBorder="1" applyAlignment="1" applyProtection="1">
      <alignment horizontal="center"/>
    </xf>
    <xf numFmtId="0" fontId="2" fillId="2" borderId="12" xfId="0" applyFont="1" applyFill="1" applyBorder="1" applyAlignment="1" applyProtection="1">
      <alignment horizontal="center"/>
    </xf>
    <xf numFmtId="0" fontId="0" fillId="3" borderId="11" xfId="0" applyFill="1" applyBorder="1" applyAlignment="1" applyProtection="1">
      <alignment horizontal="center"/>
    </xf>
    <xf numFmtId="0" fontId="5" fillId="4" borderId="1" xfId="0" applyFont="1" applyFill="1" applyBorder="1" applyAlignment="1" applyProtection="1">
      <alignment horizontal="center"/>
    </xf>
    <xf numFmtId="0" fontId="5" fillId="5" borderId="1" xfId="0" applyFont="1" applyFill="1" applyBorder="1" applyAlignment="1" applyProtection="1">
      <alignment horizontal="center"/>
    </xf>
    <xf numFmtId="0" fontId="5" fillId="6" borderId="1" xfId="0" applyFont="1" applyFill="1" applyBorder="1" applyAlignment="1" applyProtection="1">
      <alignment horizontal="center"/>
    </xf>
    <xf numFmtId="0" fontId="5" fillId="7" borderId="1" xfId="0" applyFont="1" applyFill="1" applyBorder="1" applyAlignment="1" applyProtection="1">
      <alignment horizontal="center"/>
    </xf>
    <xf numFmtId="0" fontId="6" fillId="2" borderId="1" xfId="0" applyFont="1" applyFill="1" applyBorder="1" applyAlignment="1" applyProtection="1">
      <alignment horizontal="center"/>
    </xf>
    <xf numFmtId="0" fontId="7" fillId="2" borderId="1" xfId="0" applyFont="1" applyFill="1" applyBorder="1" applyAlignment="1" applyProtection="1">
      <alignment horizontal="center"/>
    </xf>
    <xf numFmtId="0" fontId="8" fillId="2" borderId="1" xfId="0" applyFont="1" applyFill="1" applyBorder="1" applyAlignment="1" applyProtection="1">
      <alignment horizontal="center"/>
    </xf>
    <xf numFmtId="0" fontId="9" fillId="2" borderId="1" xfId="0" applyFont="1" applyFill="1" applyBorder="1" applyAlignment="1" applyProtection="1">
      <alignment horizontal="center"/>
    </xf>
    <xf numFmtId="0" fontId="0" fillId="0" borderId="0" xfId="0" applyAlignment="1">
      <alignment horizontal="left"/>
    </xf>
    <xf numFmtId="0" fontId="10" fillId="8" borderId="1" xfId="0" applyFont="1" applyFill="1" applyBorder="1" applyAlignment="1">
      <alignment horizontal="center" vertical="center" wrapText="1"/>
    </xf>
    <xf numFmtId="0" fontId="11" fillId="9" borderId="1" xfId="0" applyFont="1" applyFill="1" applyBorder="1" applyAlignment="1">
      <alignment vertical="center" wrapText="1"/>
    </xf>
    <xf numFmtId="0" fontId="10" fillId="8" borderId="9" xfId="0" applyFont="1" applyFill="1" applyBorder="1" applyAlignment="1">
      <alignment horizontal="center" vertical="center" wrapText="1"/>
    </xf>
    <xf numFmtId="0" fontId="1" fillId="0" borderId="0" xfId="1" applyAlignment="1" applyProtection="1">
      <alignment vertical="center" wrapText="1"/>
    </xf>
    <xf numFmtId="0" fontId="4" fillId="0" borderId="0" xfId="0" applyFont="1"/>
    <xf numFmtId="0" fontId="4" fillId="0" borderId="0" xfId="0" applyFont="1" applyAlignment="1">
      <alignment wrapText="1"/>
    </xf>
    <xf numFmtId="0" fontId="12" fillId="0" borderId="0" xfId="0" applyFont="1" applyAlignment="1">
      <alignment wrapText="1"/>
    </xf>
    <xf numFmtId="0" fontId="5" fillId="0" borderId="1" xfId="0" applyFont="1" applyFill="1" applyBorder="1" applyAlignment="1" applyProtection="1">
      <alignment horizontal="center"/>
    </xf>
    <xf numFmtId="0" fontId="5" fillId="2" borderId="1" xfId="0" applyFont="1" applyFill="1" applyBorder="1" applyAlignment="1" applyProtection="1">
      <alignment horizontal="center"/>
    </xf>
    <xf numFmtId="0" fontId="15" fillId="13" borderId="1" xfId="0" applyFont="1" applyFill="1" applyBorder="1" applyAlignment="1">
      <alignment vertical="center" wrapText="1"/>
    </xf>
    <xf numFmtId="0" fontId="0" fillId="0" borderId="1" xfId="0" applyBorder="1"/>
    <xf numFmtId="0" fontId="0" fillId="0" borderId="1" xfId="0" applyFill="1" applyBorder="1"/>
    <xf numFmtId="0" fontId="0" fillId="0" borderId="1" xfId="0" applyFont="1" applyBorder="1" applyAlignment="1" applyProtection="1">
      <alignment vertical="center" wrapText="1"/>
    </xf>
    <xf numFmtId="0" fontId="0" fillId="0" borderId="13" xfId="0" applyFill="1" applyBorder="1" applyAlignment="1" applyProtection="1">
      <alignment vertical="center" wrapText="1"/>
    </xf>
    <xf numFmtId="0" fontId="2" fillId="10" borderId="5" xfId="0" applyFont="1" applyFill="1" applyBorder="1" applyAlignment="1" applyProtection="1">
      <alignment horizontal="center"/>
    </xf>
    <xf numFmtId="0" fontId="2" fillId="10" borderId="12" xfId="0" applyFont="1" applyFill="1" applyBorder="1" applyAlignment="1" applyProtection="1">
      <alignment horizontal="center"/>
    </xf>
    <xf numFmtId="0" fontId="2" fillId="10" borderId="3" xfId="0" applyFont="1" applyFill="1" applyBorder="1" applyAlignment="1" applyProtection="1">
      <alignment horizontal="center"/>
    </xf>
    <xf numFmtId="0" fontId="3" fillId="11" borderId="5" xfId="0" applyFont="1" applyFill="1" applyBorder="1" applyAlignment="1" applyProtection="1">
      <alignment horizontal="center"/>
    </xf>
    <xf numFmtId="0" fontId="3" fillId="11" borderId="3" xfId="0" applyFont="1" applyFill="1" applyBorder="1" applyAlignment="1" applyProtection="1">
      <alignment horizontal="center"/>
    </xf>
    <xf numFmtId="0" fontId="13" fillId="12" borderId="5" xfId="0" applyFont="1" applyFill="1" applyBorder="1" applyAlignment="1" applyProtection="1">
      <alignment horizontal="center" vertical="center"/>
    </xf>
    <xf numFmtId="0" fontId="13" fillId="12" borderId="3" xfId="0" applyFont="1" applyFill="1" applyBorder="1" applyAlignment="1" applyProtection="1">
      <alignment horizontal="center" vertical="center"/>
    </xf>
    <xf numFmtId="9" fontId="14" fillId="12" borderId="5" xfId="0" applyNumberFormat="1" applyFont="1" applyFill="1" applyBorder="1" applyAlignment="1" applyProtection="1">
      <alignment horizontal="center" vertical="center"/>
    </xf>
    <xf numFmtId="9" fontId="14" fillId="12" borderId="12" xfId="0" applyNumberFormat="1" applyFont="1" applyFill="1" applyBorder="1" applyAlignment="1" applyProtection="1">
      <alignment horizontal="center" vertical="center"/>
    </xf>
    <xf numFmtId="9" fontId="14" fillId="12" borderId="3" xfId="0" applyNumberFormat="1" applyFont="1" applyFill="1" applyBorder="1" applyAlignment="1" applyProtection="1">
      <alignment horizontal="center" vertical="center"/>
    </xf>
  </cellXfs>
  <cellStyles count="2">
    <cellStyle name="Hyperlink" xfId="1" builtinId="8"/>
    <cellStyle name="Normal" xfId="0" builtinId="0"/>
  </cellStyles>
  <dxfs count="44">
    <dxf>
      <font>
        <color rgb="FF006100"/>
      </font>
      <fill>
        <patternFill>
          <bgColor rgb="FFC6EFCE"/>
        </patternFill>
      </fill>
    </dxf>
    <dxf>
      <fill>
        <patternFill>
          <bgColor theme="5" tint="0.3999450666829432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rgb="FFFFFF00"/>
        </patternFill>
      </fill>
    </dxf>
    <dxf>
      <fill>
        <patternFill>
          <bgColor theme="9" tint="-0.24994659260841701"/>
        </patternFill>
      </fill>
    </dxf>
    <dxf>
      <fill>
        <patternFill>
          <bgColor rgb="FFFFC000"/>
        </patternFill>
      </fill>
    </dxf>
    <dxf>
      <fill>
        <patternFill>
          <bgColor rgb="FFFF0000"/>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s>
  <tableStyles count="0" defaultTableStyle="TableStyleMedium9" defaultPivotStyle="PivotStyleLight16"/>
  <colors>
    <mruColors>
      <color rgb="FFF580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Risk Metric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B67-4436-BB87-0DA5572E7C1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B67-4436-BB87-0DA5572E7C1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B67-4436-BB87-0DA5572E7C1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B67-4436-BB87-0DA5572E7C1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946-498B-9D51-FABF15BC5235}"/>
              </c:ext>
            </c:extLst>
          </c:dPt>
          <c:dLbls>
            <c:dLbl>
              <c:idx val="0"/>
              <c:layout>
                <c:manualLayout>
                  <c:x val="-9.616941437007874E-2"/>
                  <c:y val="0.10331355132332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B67-4436-BB87-0DA5572E7C1F}"/>
                </c:ext>
              </c:extLst>
            </c:dLbl>
            <c:dLbl>
              <c:idx val="1"/>
              <c:layout>
                <c:manualLayout>
                  <c:x val="-0.10350721784776913"/>
                  <c:y val="3.830857349727832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B67-4436-BB87-0DA5572E7C1F}"/>
                </c:ext>
              </c:extLst>
            </c:dLbl>
            <c:dLbl>
              <c:idx val="2"/>
              <c:layout>
                <c:manualLayout>
                  <c:x val="-0.1412210875984253"/>
                  <c:y val="1.43607049118860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B67-4436-BB87-0DA5572E7C1F}"/>
                </c:ext>
              </c:extLst>
            </c:dLbl>
            <c:dLbl>
              <c:idx val="3"/>
              <c:layout>
                <c:manualLayout>
                  <c:x val="-0.13475844816272967"/>
                  <c:y val="-0.1518645514138319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B67-4436-BB87-0DA5572E7C1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Checklist!$M$29:$Q$29</c:f>
              <c:strCache>
                <c:ptCount val="5"/>
                <c:pt idx="0">
                  <c:v>High</c:v>
                </c:pt>
                <c:pt idx="1">
                  <c:v>Medium</c:v>
                </c:pt>
                <c:pt idx="2">
                  <c:v>Low</c:v>
                </c:pt>
                <c:pt idx="3">
                  <c:v>Insignificant</c:v>
                </c:pt>
                <c:pt idx="4">
                  <c:v>N/A</c:v>
                </c:pt>
              </c:strCache>
            </c:strRef>
          </c:cat>
          <c:val>
            <c:numRef>
              <c:f>Checklist!$M$30:$Q$30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AB67-4436-BB87-0DA5572E7C1F}"/>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Risk by Vulnerability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'Vulnerability Analysis'!$B$1</c:f>
              <c:strCache>
                <c:ptCount val="1"/>
                <c:pt idx="0">
                  <c:v>High</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'Vulnerability Analysis'!$A$2:$A$22</c:f>
              <c:strCache>
                <c:ptCount val="9"/>
                <c:pt idx="0">
                  <c:v>Authentication</c:v>
                </c:pt>
                <c:pt idx="1">
                  <c:v>Authorization</c:v>
                </c:pt>
                <c:pt idx="2">
                  <c:v>Configuration</c:v>
                </c:pt>
                <c:pt idx="3">
                  <c:v>Error Handling</c:v>
                </c:pt>
                <c:pt idx="4">
                  <c:v>General Logic Error</c:v>
                </c:pt>
                <c:pt idx="5">
                  <c:v>Input Validation</c:v>
                </c:pt>
                <c:pt idx="6">
                  <c:v>Logging and Auditing</c:v>
                </c:pt>
                <c:pt idx="7">
                  <c:v>Session Management</c:v>
                </c:pt>
                <c:pt idx="8">
                  <c:v>Synchronization and Timing</c:v>
                </c:pt>
              </c:strCache>
            </c:strRef>
          </c:cat>
          <c:val>
            <c:numRef>
              <c:f>'Vulnerability Analysis'!$B$2:$B$22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6BE9-4C2B-9F83-F6CCD4B096B3}"/>
            </c:ext>
          </c:extLst>
        </c:ser>
        <c:ser>
          <c:idx val="3"/>
          <c:order val="1"/>
          <c:tx>
            <c:strRef>
              <c:f>'Vulnerability Analysis'!$C$1</c:f>
              <c:strCache>
                <c:ptCount val="1"/>
                <c:pt idx="0">
                  <c:v>Medium</c:v>
                </c:pt>
              </c:strCache>
            </c:strRef>
          </c:tx>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'Vulnerability Analysis'!$A$2:$A$22</c:f>
              <c:strCache>
                <c:ptCount val="9"/>
                <c:pt idx="0">
                  <c:v>Authentication</c:v>
                </c:pt>
                <c:pt idx="1">
                  <c:v>Authorization</c:v>
                </c:pt>
                <c:pt idx="2">
                  <c:v>Configuration</c:v>
                </c:pt>
                <c:pt idx="3">
                  <c:v>Error Handling</c:v>
                </c:pt>
                <c:pt idx="4">
                  <c:v>General Logic Error</c:v>
                </c:pt>
                <c:pt idx="5">
                  <c:v>Input Validation</c:v>
                </c:pt>
                <c:pt idx="6">
                  <c:v>Logging and Auditing</c:v>
                </c:pt>
                <c:pt idx="7">
                  <c:v>Session Management</c:v>
                </c:pt>
                <c:pt idx="8">
                  <c:v>Synchronization and Timing</c:v>
                </c:pt>
              </c:strCache>
            </c:strRef>
          </c:cat>
          <c:val>
            <c:numRef>
              <c:f>'Vulnerability Analysis'!$C$2:$C$22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6BE9-4C2B-9F83-F6CCD4B096B3}"/>
            </c:ext>
          </c:extLst>
        </c:ser>
        <c:ser>
          <c:idx val="2"/>
          <c:order val="2"/>
          <c:tx>
            <c:strRef>
              <c:f>'Vulnerability Analysis'!$D$1</c:f>
              <c:strCache>
                <c:ptCount val="1"/>
                <c:pt idx="0">
                  <c:v>Low</c:v>
                </c:pt>
              </c:strCache>
            </c:strRef>
          </c:tx>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'Vulnerability Analysis'!$A$2:$A$22</c:f>
              <c:strCache>
                <c:ptCount val="9"/>
                <c:pt idx="0">
                  <c:v>Authentication</c:v>
                </c:pt>
                <c:pt idx="1">
                  <c:v>Authorization</c:v>
                </c:pt>
                <c:pt idx="2">
                  <c:v>Configuration</c:v>
                </c:pt>
                <c:pt idx="3">
                  <c:v>Error Handling</c:v>
                </c:pt>
                <c:pt idx="4">
                  <c:v>General Logic Error</c:v>
                </c:pt>
                <c:pt idx="5">
                  <c:v>Input Validation</c:v>
                </c:pt>
                <c:pt idx="6">
                  <c:v>Logging and Auditing</c:v>
                </c:pt>
                <c:pt idx="7">
                  <c:v>Session Management</c:v>
                </c:pt>
                <c:pt idx="8">
                  <c:v>Synchronization and Timing</c:v>
                </c:pt>
              </c:strCache>
            </c:strRef>
          </c:cat>
          <c:val>
            <c:numRef>
              <c:f>'Vulnerability Analysis'!$D$2:$D$22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6BE9-4C2B-9F83-F6CCD4B096B3}"/>
            </c:ext>
          </c:extLst>
        </c:ser>
        <c:ser>
          <c:idx val="1"/>
          <c:order val="3"/>
          <c:tx>
            <c:strRef>
              <c:f>'Vulnerability Analysis'!$E$1</c:f>
              <c:strCache>
                <c:ptCount val="1"/>
                <c:pt idx="0">
                  <c:v>Info</c:v>
                </c:pt>
              </c:strCache>
            </c:strRef>
          </c:tx>
          <c:spPr>
            <a:solidFill>
              <a:schemeClr val="accent3">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'Vulnerability Analysis'!$A$2:$A$22</c:f>
              <c:strCache>
                <c:ptCount val="9"/>
                <c:pt idx="0">
                  <c:v>Authentication</c:v>
                </c:pt>
                <c:pt idx="1">
                  <c:v>Authorization</c:v>
                </c:pt>
                <c:pt idx="2">
                  <c:v>Configuration</c:v>
                </c:pt>
                <c:pt idx="3">
                  <c:v>Error Handling</c:v>
                </c:pt>
                <c:pt idx="4">
                  <c:v>General Logic Error</c:v>
                </c:pt>
                <c:pt idx="5">
                  <c:v>Input Validation</c:v>
                </c:pt>
                <c:pt idx="6">
                  <c:v>Logging and Auditing</c:v>
                </c:pt>
                <c:pt idx="7">
                  <c:v>Session Management</c:v>
                </c:pt>
                <c:pt idx="8">
                  <c:v>Synchronization and Timing</c:v>
                </c:pt>
              </c:strCache>
            </c:strRef>
          </c:cat>
          <c:val>
            <c:numRef>
              <c:f>'Vulnerability Analysis'!$E$2:$E$22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6BE9-4C2B-9F83-F6CCD4B096B3}"/>
            </c:ext>
          </c:extLst>
        </c:ser>
        <c:dLbls>
          <c:showLegendKey val="0"/>
          <c:showVal val="0"/>
          <c:showCatName val="0"/>
          <c:showSerName val="0"/>
          <c:showPercent val="0"/>
          <c:showBubbleSize val="0"/>
        </c:dLbls>
        <c:gapWidth val="150"/>
        <c:overlap val="100"/>
        <c:axId val="556508136"/>
        <c:axId val="556508464"/>
        <c:extLst>
          <c:ext xmlns:c15="http://schemas.microsoft.com/office/drawing/2012/chart" uri="{02D57815-91ED-43cb-92C2-25804820EDAC}">
            <c15:filteredBarSeries>
              <c15:ser>
                <c:idx val="4"/>
                <c:order val="4"/>
                <c:tx>
                  <c:strRef>
                    <c:extLst>
                      <c:ext uri="{02D57815-91ED-43cb-92C2-25804820EDAC}">
                        <c15:formulaRef>
                          <c15:sqref>'Vulnerability Analysis'!$F$1</c15:sqref>
                        </c15:formulaRef>
                      </c:ext>
                    </c:extLst>
                    <c:strCache>
                      <c:ptCount val="1"/>
                      <c:pt idx="0">
                        <c:v>Findings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ormulaRef>
                          <c15:sqref>'Vulnerability Analysis'!$A$2:$A$22</c15:sqref>
                        </c15:formulaRef>
                      </c:ext>
                    </c:extLst>
                    <c:strCache>
                      <c:ptCount val="9"/>
                      <c:pt idx="0">
                        <c:v>Authentication</c:v>
                      </c:pt>
                      <c:pt idx="1">
                        <c:v>Authorization</c:v>
                      </c:pt>
                      <c:pt idx="2">
                        <c:v>Configuration</c:v>
                      </c:pt>
                      <c:pt idx="3">
                        <c:v>Error Handling</c:v>
                      </c:pt>
                      <c:pt idx="4">
                        <c:v>General Logic Error</c:v>
                      </c:pt>
                      <c:pt idx="5">
                        <c:v>Input Validation</c:v>
                      </c:pt>
                      <c:pt idx="6">
                        <c:v>Logging and Auditing</c:v>
                      </c:pt>
                      <c:pt idx="7">
                        <c:v>Session Management</c:v>
                      </c:pt>
                      <c:pt idx="8">
                        <c:v>Synchronization and Timing</c:v>
                      </c:pt>
                    </c:strCache>
                  </c:strRef>
                </c:cat>
                <c:val>
                  <c:numRef>
                    <c:extLst>
                      <c:ext uri="{02D57815-91ED-43cb-92C2-25804820EDAC}">
                        <c15:formulaRef>
                          <c15:sqref>'Vulnerability Analysis'!$F$2:$F$22</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6BE9-4C2B-9F83-F6CCD4B096B3}"/>
                  </c:ext>
                </c:extLst>
              </c15:ser>
            </c15:filteredBarSeries>
          </c:ext>
        </c:extLst>
      </c:barChart>
      <c:catAx>
        <c:axId val="556508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508464"/>
        <c:crosses val="autoZero"/>
        <c:auto val="1"/>
        <c:lblAlgn val="ctr"/>
        <c:lblOffset val="100"/>
        <c:noMultiLvlLbl val="0"/>
      </c:catAx>
      <c:valAx>
        <c:axId val="5565084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50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352425</xdr:colOff>
      <xdr:row>10</xdr:row>
      <xdr:rowOff>123825</xdr:rowOff>
    </xdr:from>
    <xdr:to>
      <xdr:col>18</xdr:col>
      <xdr:colOff>47625</xdr:colOff>
      <xdr:row>26</xdr:row>
      <xdr:rowOff>180975</xdr:rowOff>
    </xdr:to>
    <xdr:graphicFrame macro="">
      <xdr:nvGraphicFramePr>
        <xdr:cNvPr id="212195" name="Chart 1">
          <a:extLst>
            <a:ext uri="{FF2B5EF4-FFF2-40B4-BE49-F238E27FC236}">
              <a16:creationId xmlns:a16="http://schemas.microsoft.com/office/drawing/2014/main" id="{00000000-0008-0000-0000-0000E33C0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200025</xdr:colOff>
      <xdr:row>2</xdr:row>
      <xdr:rowOff>171450</xdr:rowOff>
    </xdr:from>
    <xdr:to>
      <xdr:col>19</xdr:col>
      <xdr:colOff>485775</xdr:colOff>
      <xdr:row>39</xdr:row>
      <xdr:rowOff>152400</xdr:rowOff>
    </xdr:to>
    <xdr:graphicFrame macro="">
      <xdr:nvGraphicFramePr>
        <xdr:cNvPr id="2" name="Chart 1">
          <a:extLst>
            <a:ext uri="{FF2B5EF4-FFF2-40B4-BE49-F238E27FC236}">
              <a16:creationId xmlns:a16="http://schemas.microsoft.com/office/drawing/2014/main" id="{2D7D3498-A419-4D8D-A2F9-08DC8591D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owasp.org/index.php/Category:Cryptographic_Vulnerability" TargetMode="External"/><Relationship Id="rId13" Type="http://schemas.openxmlformats.org/officeDocument/2006/relationships/hyperlink" Target="https://www.owasp.org/index.php/Category:Input_Validation_Vulnerability" TargetMode="External"/><Relationship Id="rId18" Type="http://schemas.openxmlformats.org/officeDocument/2006/relationships/hyperlink" Target="https://www.owasp.org/index.php/Category:Range_and_Type_Error_Vulnerability" TargetMode="External"/><Relationship Id="rId3" Type="http://schemas.openxmlformats.org/officeDocument/2006/relationships/hyperlink" Target="https://www.owasp.org/index.php/Category:Authorization_Vulnerability" TargetMode="External"/><Relationship Id="rId21" Type="http://schemas.openxmlformats.org/officeDocument/2006/relationships/hyperlink" Target="https://www.owasp.org/index.php/Category:Synchronization_and_Timing_Vulnerability" TargetMode="External"/><Relationship Id="rId7" Type="http://schemas.openxmlformats.org/officeDocument/2006/relationships/hyperlink" Target="https://www.owasp.org/index.php/Category:Configuration_Vulnerability" TargetMode="External"/><Relationship Id="rId12" Type="http://schemas.openxmlformats.org/officeDocument/2006/relationships/hyperlink" Target="https://www.owasp.org/index.php/Category:General_Logic_Error_Vulnerability" TargetMode="External"/><Relationship Id="rId17" Type="http://schemas.openxmlformats.org/officeDocument/2006/relationships/hyperlink" Target="https://www.owasp.org/index.php/Category:Protocol_Errors" TargetMode="External"/><Relationship Id="rId2" Type="http://schemas.openxmlformats.org/officeDocument/2006/relationships/hyperlink" Target="https://www.owasp.org/index.php/Category:Authentication_Vulnerability" TargetMode="External"/><Relationship Id="rId16" Type="http://schemas.openxmlformats.org/officeDocument/2006/relationships/hyperlink" Target="https://www.owasp.org/index.php/Category:Path_Vulnerability" TargetMode="External"/><Relationship Id="rId20" Type="http://schemas.openxmlformats.org/officeDocument/2006/relationships/hyperlink" Target="https://www.owasp.org/index.php/Category:Session_Management_Vulnerability" TargetMode="External"/><Relationship Id="rId1" Type="http://schemas.openxmlformats.org/officeDocument/2006/relationships/hyperlink" Target="https://www.owasp.org/index.php/Category:API_Abuse" TargetMode="External"/><Relationship Id="rId6" Type="http://schemas.openxmlformats.org/officeDocument/2006/relationships/hyperlink" Target="https://www.owasp.org/index.php/Category:Code_Quality_Vulnerability" TargetMode="External"/><Relationship Id="rId11" Type="http://schemas.openxmlformats.org/officeDocument/2006/relationships/hyperlink" Target="https://www.owasp.org/index.php/Category:Error_Handling_Vulnerability" TargetMode="External"/><Relationship Id="rId5" Type="http://schemas.openxmlformats.org/officeDocument/2006/relationships/hyperlink" Target="https://www.owasp.org/index.php/Category:Code_Permission_Vulnerability" TargetMode="External"/><Relationship Id="rId15" Type="http://schemas.openxmlformats.org/officeDocument/2006/relationships/hyperlink" Target="https://www.owasp.org/index.php/Category:Password_Management_Vulnerability" TargetMode="External"/><Relationship Id="rId23" Type="http://schemas.openxmlformats.org/officeDocument/2006/relationships/hyperlink" Target="https://www.owasp.org/index.php/Category:Use_of_Dangerous_API" TargetMode="External"/><Relationship Id="rId10" Type="http://schemas.openxmlformats.org/officeDocument/2006/relationships/hyperlink" Target="https://www.owasp.org/index.php/Category:Environmental_Vulnerability" TargetMode="External"/><Relationship Id="rId19" Type="http://schemas.openxmlformats.org/officeDocument/2006/relationships/hyperlink" Target="https://www.owasp.org/index.php/Category:Sensitive_Data_Protection_Vulnerability" TargetMode="External"/><Relationship Id="rId4" Type="http://schemas.openxmlformats.org/officeDocument/2006/relationships/hyperlink" Target="https://www.owasp.org/index.php/Category:Availability_Vulnerability" TargetMode="External"/><Relationship Id="rId9" Type="http://schemas.openxmlformats.org/officeDocument/2006/relationships/hyperlink" Target="https://www.owasp.org/index.php/Category:Encoding_Vulnerability" TargetMode="External"/><Relationship Id="rId14" Type="http://schemas.openxmlformats.org/officeDocument/2006/relationships/hyperlink" Target="https://www.owasp.org/index.php/Category:Logging_and_Auditing_Vulnerability" TargetMode="External"/><Relationship Id="rId22" Type="http://schemas.openxmlformats.org/officeDocument/2006/relationships/hyperlink" Target="https://www.owasp.org/index.php/Category:Unsafe_Mobile_Co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2"/>
  <sheetViews>
    <sheetView tabSelected="1" workbookViewId="0"/>
  </sheetViews>
  <sheetFormatPr defaultRowHeight="15" x14ac:dyDescent="0.25"/>
  <cols>
    <col min="1" max="1" width="31.28515625" style="32" bestFit="1" customWidth="1"/>
    <col min="2" max="2" width="17.28515625" customWidth="1"/>
    <col min="3" max="3" width="53" bestFit="1" customWidth="1"/>
    <col min="6" max="10" width="4.5703125" customWidth="1"/>
    <col min="16" max="16" width="13.7109375" customWidth="1"/>
  </cols>
  <sheetData>
    <row r="1" spans="1:19" x14ac:dyDescent="0.25">
      <c r="A1" s="33" t="s">
        <v>2</v>
      </c>
      <c r="B1" s="33" t="s">
        <v>201</v>
      </c>
      <c r="C1" s="33" t="s">
        <v>54</v>
      </c>
      <c r="D1" s="33" t="s">
        <v>202</v>
      </c>
      <c r="E1" s="33" t="s">
        <v>14</v>
      </c>
      <c r="F1" s="33" t="s">
        <v>10</v>
      </c>
      <c r="G1" s="33" t="s">
        <v>11</v>
      </c>
      <c r="H1" s="33" t="s">
        <v>12</v>
      </c>
      <c r="I1" s="33" t="s">
        <v>13</v>
      </c>
      <c r="J1" s="33" t="s">
        <v>203</v>
      </c>
    </row>
    <row r="2" spans="1:19" ht="22.5" x14ac:dyDescent="0.25">
      <c r="A2" s="34" t="s">
        <v>5</v>
      </c>
      <c r="B2" s="34" t="s">
        <v>15</v>
      </c>
      <c r="C2" s="34" t="s">
        <v>55</v>
      </c>
      <c r="D2" s="5" t="str">
        <f>IF(J2&gt;0, "N/A", IF(F2+G2+H2+I2&gt;0,"Done","Not Done"))</f>
        <v>Not Done</v>
      </c>
      <c r="E2" s="34" t="str">
        <f>IF(F2&gt;0,"High",IF(G2&gt;0,"Medium",IF(H2&gt;0,"Low",IF(I2&gt;0,"Info", "n/a"))))</f>
        <v>n/a</v>
      </c>
      <c r="F2" s="34">
        <f>COUNTIFS(Findings!$A:$A,$B2, Findings!$M:$M,"High")</f>
        <v>0</v>
      </c>
      <c r="G2" s="34">
        <f>COUNTIFS(Findings!$A:$A,$B2, Findings!$M:$M,"Medium")</f>
        <v>0</v>
      </c>
      <c r="H2" s="34">
        <f>COUNTIFS(Findings!$A:$A,$B2, Findings!$M:$M,"Low")</f>
        <v>0</v>
      </c>
      <c r="I2" s="34">
        <f>COUNTIFS(Findings!$A:$A,$B2, Findings!$M:$M,"Info")</f>
        <v>0</v>
      </c>
      <c r="J2" s="34">
        <f>COUNTIFS(Findings!$A:$A,$B2, Findings!$M:$M,"n/a")</f>
        <v>0</v>
      </c>
      <c r="K2" s="6"/>
      <c r="L2" s="6"/>
      <c r="M2" s="6"/>
      <c r="N2" s="6"/>
      <c r="O2" s="6"/>
      <c r="P2" s="9"/>
      <c r="Q2" s="6"/>
      <c r="R2" s="6"/>
      <c r="S2" s="6"/>
    </row>
    <row r="3" spans="1:19" x14ac:dyDescent="0.25">
      <c r="A3" s="34" t="s">
        <v>5</v>
      </c>
      <c r="B3" s="34" t="s">
        <v>16</v>
      </c>
      <c r="C3" s="34" t="s">
        <v>56</v>
      </c>
      <c r="D3" s="5" t="str">
        <f t="shared" ref="D3:D66" si="0">IF(J3&gt;0, "N/A", IF(F3+G3+H3+I3&gt;0,"Done","Not Done"))</f>
        <v>Not Done</v>
      </c>
      <c r="E3" s="34" t="str">
        <f t="shared" ref="E3:E66" si="1">IF(F3&gt;0,"High",IF(G3&gt;0,"Medium",IF(H3&gt;0,"Low",IF(I3&gt;0,"Info", "n/a"))))</f>
        <v>n/a</v>
      </c>
      <c r="F3" s="34">
        <f>COUNTIFS(Findings!$A:$A,$B3, Findings!$M:$M,"High")</f>
        <v>0</v>
      </c>
      <c r="G3" s="34">
        <f>COUNTIFS(Findings!$A:$A,$B3, Findings!$M:$M,"Medium")</f>
        <v>0</v>
      </c>
      <c r="H3" s="34">
        <f>COUNTIFS(Findings!$A:$A,$B3, Findings!$M:$M,"Low")</f>
        <v>0</v>
      </c>
      <c r="I3" s="34">
        <f>COUNTIFS(Findings!$A:$A,$B3, Findings!$M:$M,"Info")</f>
        <v>0</v>
      </c>
      <c r="J3" s="34">
        <f>COUNTIFS(Findings!$A:$A,$B3, Findings!$M:$M,"n/a")</f>
        <v>0</v>
      </c>
      <c r="K3" s="6"/>
      <c r="L3" s="6"/>
      <c r="M3" s="6"/>
      <c r="N3" s="6"/>
      <c r="O3" s="6"/>
      <c r="P3" s="9"/>
      <c r="Q3" s="6"/>
      <c r="R3" s="6"/>
      <c r="S3" s="6"/>
    </row>
    <row r="4" spans="1:19" x14ac:dyDescent="0.25">
      <c r="A4" s="34" t="s">
        <v>5</v>
      </c>
      <c r="B4" s="34" t="s">
        <v>17</v>
      </c>
      <c r="C4" s="34" t="s">
        <v>57</v>
      </c>
      <c r="D4" s="5" t="str">
        <f t="shared" si="0"/>
        <v>Not Done</v>
      </c>
      <c r="E4" s="34" t="str">
        <f t="shared" si="1"/>
        <v>n/a</v>
      </c>
      <c r="F4" s="34">
        <f>COUNTIFS(Findings!$A:$A,$B4, Findings!$M:$M,"High")</f>
        <v>0</v>
      </c>
      <c r="G4" s="34">
        <f>COUNTIFS(Findings!$A:$A,$B4, Findings!$M:$M,"Medium")</f>
        <v>0</v>
      </c>
      <c r="H4" s="34">
        <f>COUNTIFS(Findings!$A:$A,$B4, Findings!$M:$M,"Low")</f>
        <v>0</v>
      </c>
      <c r="I4" s="34">
        <f>COUNTIFS(Findings!$A:$A,$B4, Findings!$M:$M,"Info")</f>
        <v>0</v>
      </c>
      <c r="J4" s="34">
        <f>COUNTIFS(Findings!$A:$A,$B4, Findings!$M:$M,"n/a")</f>
        <v>0</v>
      </c>
      <c r="K4" s="6"/>
      <c r="L4" s="11"/>
      <c r="M4" s="12"/>
      <c r="N4" s="12"/>
      <c r="O4" s="12"/>
      <c r="P4" s="20"/>
      <c r="Q4" s="12"/>
      <c r="R4" s="13"/>
      <c r="S4" s="6"/>
    </row>
    <row r="5" spans="1:19" x14ac:dyDescent="0.25">
      <c r="A5" s="34" t="s">
        <v>5</v>
      </c>
      <c r="B5" s="34" t="s">
        <v>18</v>
      </c>
      <c r="C5" s="34" t="s">
        <v>58</v>
      </c>
      <c r="D5" s="5" t="str">
        <f t="shared" si="0"/>
        <v>Not Done</v>
      </c>
      <c r="E5" s="34" t="str">
        <f t="shared" si="1"/>
        <v>n/a</v>
      </c>
      <c r="F5" s="34">
        <f>COUNTIFS(Findings!$A:$A,$B5, Findings!$M:$M,"High")</f>
        <v>0</v>
      </c>
      <c r="G5" s="34">
        <f>COUNTIFS(Findings!$A:$A,$B5, Findings!$M:$M,"Medium")</f>
        <v>0</v>
      </c>
      <c r="H5" s="34">
        <f>COUNTIFS(Findings!$A:$A,$B5, Findings!$M:$M,"Low")</f>
        <v>0</v>
      </c>
      <c r="I5" s="34">
        <f>COUNTIFS(Findings!$A:$A,$B5, Findings!$M:$M,"Info")</f>
        <v>0</v>
      </c>
      <c r="J5" s="34">
        <f>COUNTIFS(Findings!$A:$A,$B5, Findings!$M:$M,"n/a")</f>
        <v>0</v>
      </c>
      <c r="K5" s="6"/>
      <c r="L5" s="14"/>
      <c r="M5" s="47" t="s">
        <v>8</v>
      </c>
      <c r="N5" s="48"/>
      <c r="O5" s="48"/>
      <c r="P5" s="48"/>
      <c r="Q5" s="49"/>
      <c r="R5" s="16"/>
      <c r="S5" s="6"/>
    </row>
    <row r="6" spans="1:19" x14ac:dyDescent="0.25">
      <c r="A6" s="34" t="s">
        <v>5</v>
      </c>
      <c r="B6" s="34" t="s">
        <v>19</v>
      </c>
      <c r="C6" s="34" t="s">
        <v>59</v>
      </c>
      <c r="D6" s="5" t="str">
        <f t="shared" si="0"/>
        <v>Not Done</v>
      </c>
      <c r="E6" s="34" t="str">
        <f t="shared" si="1"/>
        <v>n/a</v>
      </c>
      <c r="F6" s="34">
        <f>COUNTIFS(Findings!$A:$A,$B6, Findings!$M:$M,"High")</f>
        <v>0</v>
      </c>
      <c r="G6" s="34">
        <f>COUNTIFS(Findings!$A:$A,$B6, Findings!$M:$M,"Medium")</f>
        <v>0</v>
      </c>
      <c r="H6" s="34">
        <f>COUNTIFS(Findings!$A:$A,$B6, Findings!$M:$M,"Low")</f>
        <v>0</v>
      </c>
      <c r="I6" s="34">
        <f>COUNTIFS(Findings!$A:$A,$B6, Findings!$M:$M,"Info")</f>
        <v>0</v>
      </c>
      <c r="J6" s="34">
        <f>COUNTIFS(Findings!$A:$A,$B6, Findings!$M:$M,"n/a")</f>
        <v>0</v>
      </c>
      <c r="K6" s="6"/>
      <c r="L6" s="14"/>
      <c r="M6" s="18"/>
      <c r="N6" s="19"/>
      <c r="O6" s="19"/>
      <c r="P6" s="21"/>
      <c r="Q6" s="19"/>
      <c r="R6" s="16"/>
      <c r="S6" s="6"/>
    </row>
    <row r="7" spans="1:19" x14ac:dyDescent="0.25">
      <c r="A7" s="34" t="s">
        <v>5</v>
      </c>
      <c r="B7" s="34" t="s">
        <v>20</v>
      </c>
      <c r="C7" s="34" t="s">
        <v>3</v>
      </c>
      <c r="D7" s="5" t="str">
        <f t="shared" si="0"/>
        <v>Not Done</v>
      </c>
      <c r="E7" s="34" t="str">
        <f t="shared" si="1"/>
        <v>n/a</v>
      </c>
      <c r="F7" s="34">
        <f>COUNTIFS(Findings!$A:$A,$B7, Findings!$M:$M,"High")</f>
        <v>0</v>
      </c>
      <c r="G7" s="34">
        <f>COUNTIFS(Findings!$A:$A,$B7, Findings!$M:$M,"Medium")</f>
        <v>0</v>
      </c>
      <c r="H7" s="34">
        <f>COUNTIFS(Findings!$A:$A,$B7, Findings!$M:$M,"Low")</f>
        <v>0</v>
      </c>
      <c r="I7" s="34">
        <f>COUNTIFS(Findings!$A:$A,$B7, Findings!$M:$M,"Info")</f>
        <v>0</v>
      </c>
      <c r="J7" s="34">
        <f>COUNTIFS(Findings!$A:$A,$B7, Findings!$M:$M,"n/a")</f>
        <v>0</v>
      </c>
      <c r="K7" s="6"/>
      <c r="L7" s="14"/>
      <c r="M7" s="50" t="s">
        <v>6</v>
      </c>
      <c r="N7" s="51"/>
      <c r="O7" s="10">
        <f>(Q7-COUNTIF(D2:D92,"Not Done"))</f>
        <v>0</v>
      </c>
      <c r="P7" s="22" t="s">
        <v>7</v>
      </c>
      <c r="Q7" s="4">
        <v>91</v>
      </c>
      <c r="R7" s="16"/>
      <c r="S7" s="6"/>
    </row>
    <row r="8" spans="1:19" ht="23.25" x14ac:dyDescent="0.25">
      <c r="A8" s="34" t="s">
        <v>5</v>
      </c>
      <c r="B8" s="34" t="s">
        <v>21</v>
      </c>
      <c r="C8" s="34" t="s">
        <v>60</v>
      </c>
      <c r="D8" s="5" t="str">
        <f t="shared" si="0"/>
        <v>Not Done</v>
      </c>
      <c r="E8" s="34" t="str">
        <f t="shared" si="1"/>
        <v>n/a</v>
      </c>
      <c r="F8" s="34">
        <f>COUNTIFS(Findings!$A:$A,$B8, Findings!$M:$M,"High")</f>
        <v>0</v>
      </c>
      <c r="G8" s="34">
        <f>COUNTIFS(Findings!$A:$A,$B8, Findings!$M:$M,"Medium")</f>
        <v>0</v>
      </c>
      <c r="H8" s="34">
        <f>COUNTIFS(Findings!$A:$A,$B8, Findings!$M:$M,"Low")</f>
        <v>0</v>
      </c>
      <c r="I8" s="34">
        <f>COUNTIFS(Findings!$A:$A,$B8, Findings!$M:$M,"Info")</f>
        <v>0</v>
      </c>
      <c r="J8" s="34">
        <f>COUNTIFS(Findings!$A:$A,$B8, Findings!$M:$M,"n/a")</f>
        <v>0</v>
      </c>
      <c r="K8" s="6"/>
      <c r="L8" s="14"/>
      <c r="M8" s="52" t="s">
        <v>9</v>
      </c>
      <c r="N8" s="53"/>
      <c r="O8" s="54">
        <f>(O7/Q7)</f>
        <v>0</v>
      </c>
      <c r="P8" s="55"/>
      <c r="Q8" s="56"/>
      <c r="R8" s="16"/>
      <c r="S8" s="6"/>
    </row>
    <row r="9" spans="1:19" x14ac:dyDescent="0.25">
      <c r="A9" s="34" t="s">
        <v>5</v>
      </c>
      <c r="B9" s="34" t="s">
        <v>22</v>
      </c>
      <c r="C9" s="34" t="s">
        <v>61</v>
      </c>
      <c r="D9" s="5" t="str">
        <f t="shared" si="0"/>
        <v>Not Done</v>
      </c>
      <c r="E9" s="34" t="str">
        <f t="shared" si="1"/>
        <v>n/a</v>
      </c>
      <c r="F9" s="34">
        <f>COUNTIFS(Findings!$A:$A,$B9, Findings!$M:$M,"High")</f>
        <v>0</v>
      </c>
      <c r="G9" s="34">
        <f>COUNTIFS(Findings!$A:$A,$B9, Findings!$M:$M,"Medium")</f>
        <v>0</v>
      </c>
      <c r="H9" s="34">
        <f>COUNTIFS(Findings!$A:$A,$B9, Findings!$M:$M,"Low")</f>
        <v>0</v>
      </c>
      <c r="I9" s="34">
        <f>COUNTIFS(Findings!$A:$A,$B9, Findings!$M:$M,"Info")</f>
        <v>0</v>
      </c>
      <c r="J9" s="34">
        <f>COUNTIFS(Findings!$A:$A,$B9, Findings!$M:$M,"n/a")</f>
        <v>0</v>
      </c>
      <c r="K9" s="6"/>
      <c r="L9" s="15"/>
      <c r="M9" s="18"/>
      <c r="N9" s="18"/>
      <c r="O9" s="18"/>
      <c r="P9" s="23"/>
      <c r="Q9" s="18"/>
      <c r="R9" s="17"/>
      <c r="S9" s="8"/>
    </row>
    <row r="10" spans="1:19" x14ac:dyDescent="0.25">
      <c r="A10" s="34" t="s">
        <v>5</v>
      </c>
      <c r="B10" s="34" t="s">
        <v>23</v>
      </c>
      <c r="C10" s="34" t="s">
        <v>62</v>
      </c>
      <c r="D10" s="5" t="str">
        <f t="shared" si="0"/>
        <v>Not Done</v>
      </c>
      <c r="E10" s="34" t="str">
        <f t="shared" si="1"/>
        <v>n/a</v>
      </c>
      <c r="F10" s="34">
        <f>COUNTIFS(Findings!$A:$A,$B10, Findings!$M:$M,"High")</f>
        <v>0</v>
      </c>
      <c r="G10" s="34">
        <f>COUNTIFS(Findings!$A:$A,$B10, Findings!$M:$M,"Medium")</f>
        <v>0</v>
      </c>
      <c r="H10" s="34">
        <f>COUNTIFS(Findings!$A:$A,$B10, Findings!$M:$M,"Low")</f>
        <v>0</v>
      </c>
      <c r="I10" s="34">
        <f>COUNTIFS(Findings!$A:$A,$B10, Findings!$M:$M,"Info")</f>
        <v>0</v>
      </c>
      <c r="J10" s="34">
        <f>COUNTIFS(Findings!$A:$A,$B10, Findings!$M:$M,"n/a")</f>
        <v>0</v>
      </c>
      <c r="K10" s="6"/>
      <c r="L10" s="7"/>
      <c r="M10" s="7"/>
      <c r="N10" s="7"/>
      <c r="O10" s="6"/>
      <c r="P10" s="9"/>
      <c r="Q10" s="6"/>
      <c r="R10" s="6"/>
      <c r="S10" s="6"/>
    </row>
    <row r="11" spans="1:19" x14ac:dyDescent="0.25">
      <c r="A11" s="34" t="s">
        <v>5</v>
      </c>
      <c r="B11" s="34" t="s">
        <v>24</v>
      </c>
      <c r="C11" s="34" t="s">
        <v>63</v>
      </c>
      <c r="D11" s="5" t="str">
        <f t="shared" si="0"/>
        <v>Not Done</v>
      </c>
      <c r="E11" s="34" t="str">
        <f t="shared" si="1"/>
        <v>n/a</v>
      </c>
      <c r="F11" s="34">
        <f>COUNTIFS(Findings!$A:$A,$B11, Findings!$M:$M,"High")</f>
        <v>0</v>
      </c>
      <c r="G11" s="34">
        <f>COUNTIFS(Findings!$A:$A,$B11, Findings!$M:$M,"Medium")</f>
        <v>0</v>
      </c>
      <c r="H11" s="34">
        <f>COUNTIFS(Findings!$A:$A,$B11, Findings!$M:$M,"Low")</f>
        <v>0</v>
      </c>
      <c r="I11" s="34">
        <f>COUNTIFS(Findings!$A:$A,$B11, Findings!$M:$M,"Info")</f>
        <v>0</v>
      </c>
      <c r="J11" s="34">
        <f>COUNTIFS(Findings!$A:$A,$B11, Findings!$M:$M,"n/a")</f>
        <v>0</v>
      </c>
      <c r="K11" s="6"/>
      <c r="L11" s="6"/>
      <c r="M11" s="6"/>
      <c r="N11" s="6"/>
      <c r="O11" s="6"/>
      <c r="P11" s="9"/>
      <c r="Q11" s="6"/>
      <c r="R11" s="6"/>
      <c r="S11" s="6"/>
    </row>
    <row r="12" spans="1:19" ht="22.5" x14ac:dyDescent="0.25">
      <c r="A12" s="34" t="s">
        <v>64</v>
      </c>
      <c r="B12" s="34" t="s">
        <v>25</v>
      </c>
      <c r="C12" s="34" t="s">
        <v>65</v>
      </c>
      <c r="D12" s="5" t="str">
        <f t="shared" si="0"/>
        <v>Not Done</v>
      </c>
      <c r="E12" s="34" t="str">
        <f t="shared" si="1"/>
        <v>n/a</v>
      </c>
      <c r="F12" s="34">
        <f>COUNTIFS(Findings!$A:$A,$B12, Findings!$M:$M,"High")</f>
        <v>0</v>
      </c>
      <c r="G12" s="34">
        <f>COUNTIFS(Findings!$A:$A,$B12, Findings!$M:$M,"Medium")</f>
        <v>0</v>
      </c>
      <c r="H12" s="34">
        <f>COUNTIFS(Findings!$A:$A,$B12, Findings!$M:$M,"Low")</f>
        <v>0</v>
      </c>
      <c r="I12" s="34">
        <f>COUNTIFS(Findings!$A:$A,$B12, Findings!$M:$M,"Info")</f>
        <v>0</v>
      </c>
      <c r="J12" s="34">
        <f>COUNTIFS(Findings!$A:$A,$B12, Findings!$M:$M,"n/a")</f>
        <v>0</v>
      </c>
      <c r="K12" s="6"/>
      <c r="L12" s="6"/>
      <c r="M12" s="6"/>
      <c r="N12" s="6"/>
      <c r="O12" s="6"/>
      <c r="P12" s="9"/>
      <c r="Q12" s="6"/>
      <c r="R12" s="6"/>
      <c r="S12" s="6"/>
    </row>
    <row r="13" spans="1:19" ht="22.5" x14ac:dyDescent="0.25">
      <c r="A13" s="34" t="s">
        <v>64</v>
      </c>
      <c r="B13" s="34" t="s">
        <v>26</v>
      </c>
      <c r="C13" s="34" t="s">
        <v>66</v>
      </c>
      <c r="D13" s="5" t="str">
        <f t="shared" si="0"/>
        <v>Not Done</v>
      </c>
      <c r="E13" s="34" t="str">
        <f t="shared" si="1"/>
        <v>n/a</v>
      </c>
      <c r="F13" s="34">
        <f>COUNTIFS(Findings!$A:$A,$B13, Findings!$M:$M,"High")</f>
        <v>0</v>
      </c>
      <c r="G13" s="34">
        <f>COUNTIFS(Findings!$A:$A,$B13, Findings!$M:$M,"Medium")</f>
        <v>0</v>
      </c>
      <c r="H13" s="34">
        <f>COUNTIFS(Findings!$A:$A,$B13, Findings!$M:$M,"Low")</f>
        <v>0</v>
      </c>
      <c r="I13" s="34">
        <f>COUNTIFS(Findings!$A:$A,$B13, Findings!$M:$M,"Info")</f>
        <v>0</v>
      </c>
      <c r="J13" s="34">
        <f>COUNTIFS(Findings!$A:$A,$B13, Findings!$M:$M,"n/a")</f>
        <v>0</v>
      </c>
      <c r="K13" s="6"/>
      <c r="L13" s="6"/>
      <c r="M13" s="6"/>
      <c r="N13" s="6"/>
      <c r="O13" s="6"/>
      <c r="P13" s="9"/>
      <c r="Q13" s="6"/>
      <c r="R13" s="6"/>
      <c r="S13" s="6"/>
    </row>
    <row r="14" spans="1:19" ht="22.5" x14ac:dyDescent="0.25">
      <c r="A14" s="34" t="s">
        <v>64</v>
      </c>
      <c r="B14" s="34" t="s">
        <v>27</v>
      </c>
      <c r="C14" s="34" t="s">
        <v>67</v>
      </c>
      <c r="D14" s="5" t="str">
        <f t="shared" si="0"/>
        <v>Not Done</v>
      </c>
      <c r="E14" s="34" t="str">
        <f t="shared" si="1"/>
        <v>n/a</v>
      </c>
      <c r="F14" s="34">
        <f>COUNTIFS(Findings!$A:$A,$B14, Findings!$M:$M,"High")</f>
        <v>0</v>
      </c>
      <c r="G14" s="34">
        <f>COUNTIFS(Findings!$A:$A,$B14, Findings!$M:$M,"Medium")</f>
        <v>0</v>
      </c>
      <c r="H14" s="34">
        <f>COUNTIFS(Findings!$A:$A,$B14, Findings!$M:$M,"Low")</f>
        <v>0</v>
      </c>
      <c r="I14" s="34">
        <f>COUNTIFS(Findings!$A:$A,$B14, Findings!$M:$M,"Info")</f>
        <v>0</v>
      </c>
      <c r="J14" s="34">
        <f>COUNTIFS(Findings!$A:$A,$B14, Findings!$M:$M,"n/a")</f>
        <v>0</v>
      </c>
      <c r="K14" s="6"/>
      <c r="L14" s="6"/>
      <c r="M14" s="6"/>
      <c r="N14" s="6"/>
      <c r="O14" s="6"/>
      <c r="P14" s="9"/>
      <c r="Q14" s="6"/>
      <c r="R14" s="6"/>
      <c r="S14" s="6"/>
    </row>
    <row r="15" spans="1:19" ht="22.5" x14ac:dyDescent="0.25">
      <c r="A15" s="34" t="s">
        <v>64</v>
      </c>
      <c r="B15" s="34" t="s">
        <v>28</v>
      </c>
      <c r="C15" s="34" t="s">
        <v>68</v>
      </c>
      <c r="D15" s="5" t="str">
        <f t="shared" si="0"/>
        <v>Not Done</v>
      </c>
      <c r="E15" s="34" t="str">
        <f t="shared" si="1"/>
        <v>n/a</v>
      </c>
      <c r="F15" s="34">
        <f>COUNTIFS(Findings!$A:$A,$B15, Findings!$M:$M,"High")</f>
        <v>0</v>
      </c>
      <c r="G15" s="34">
        <f>COUNTIFS(Findings!$A:$A,$B15, Findings!$M:$M,"Medium")</f>
        <v>0</v>
      </c>
      <c r="H15" s="34">
        <f>COUNTIFS(Findings!$A:$A,$B15, Findings!$M:$M,"Low")</f>
        <v>0</v>
      </c>
      <c r="I15" s="34">
        <f>COUNTIFS(Findings!$A:$A,$B15, Findings!$M:$M,"Info")</f>
        <v>0</v>
      </c>
      <c r="J15" s="34">
        <f>COUNTIFS(Findings!$A:$A,$B15, Findings!$M:$M,"n/a")</f>
        <v>0</v>
      </c>
      <c r="K15" s="6"/>
      <c r="L15" s="6"/>
      <c r="M15" s="6"/>
      <c r="N15" s="6"/>
      <c r="O15" s="6"/>
      <c r="P15" s="9"/>
      <c r="Q15" s="6"/>
      <c r="R15" s="6"/>
      <c r="S15" s="6"/>
    </row>
    <row r="16" spans="1:19" ht="22.5" x14ac:dyDescent="0.25">
      <c r="A16" s="34" t="s">
        <v>64</v>
      </c>
      <c r="B16" s="34" t="s">
        <v>29</v>
      </c>
      <c r="C16" s="34" t="s">
        <v>69</v>
      </c>
      <c r="D16" s="5" t="str">
        <f t="shared" si="0"/>
        <v>Not Done</v>
      </c>
      <c r="E16" s="34" t="str">
        <f t="shared" si="1"/>
        <v>n/a</v>
      </c>
      <c r="F16" s="34">
        <f>COUNTIFS(Findings!$A:$A,$B16, Findings!$M:$M,"High")</f>
        <v>0</v>
      </c>
      <c r="G16" s="34">
        <f>COUNTIFS(Findings!$A:$A,$B16, Findings!$M:$M,"Medium")</f>
        <v>0</v>
      </c>
      <c r="H16" s="34">
        <f>COUNTIFS(Findings!$A:$A,$B16, Findings!$M:$M,"Low")</f>
        <v>0</v>
      </c>
      <c r="I16" s="34">
        <f>COUNTIFS(Findings!$A:$A,$B16, Findings!$M:$M,"Info")</f>
        <v>0</v>
      </c>
      <c r="J16" s="34">
        <f>COUNTIFS(Findings!$A:$A,$B16, Findings!$M:$M,"n/a")</f>
        <v>0</v>
      </c>
      <c r="K16" s="6"/>
      <c r="L16" s="6"/>
      <c r="M16" s="6"/>
      <c r="N16" s="6"/>
      <c r="O16" s="6"/>
      <c r="P16" s="9"/>
      <c r="Q16" s="6"/>
      <c r="R16" s="6"/>
      <c r="S16" s="6"/>
    </row>
    <row r="17" spans="1:19" ht="22.5" x14ac:dyDescent="0.25">
      <c r="A17" s="34" t="s">
        <v>64</v>
      </c>
      <c r="B17" s="34" t="s">
        <v>30</v>
      </c>
      <c r="C17" s="34" t="s">
        <v>70</v>
      </c>
      <c r="D17" s="5" t="str">
        <f t="shared" si="0"/>
        <v>Not Done</v>
      </c>
      <c r="E17" s="34" t="str">
        <f t="shared" si="1"/>
        <v>n/a</v>
      </c>
      <c r="F17" s="34">
        <f>COUNTIFS(Findings!$A:$A,$B17, Findings!$M:$M,"High")</f>
        <v>0</v>
      </c>
      <c r="G17" s="34">
        <f>COUNTIFS(Findings!$A:$A,$B17, Findings!$M:$M,"Medium")</f>
        <v>0</v>
      </c>
      <c r="H17" s="34">
        <f>COUNTIFS(Findings!$A:$A,$B17, Findings!$M:$M,"Low")</f>
        <v>0</v>
      </c>
      <c r="I17" s="34">
        <f>COUNTIFS(Findings!$A:$A,$B17, Findings!$M:$M,"Info")</f>
        <v>0</v>
      </c>
      <c r="J17" s="34">
        <f>COUNTIFS(Findings!$A:$A,$B17, Findings!$M:$M,"n/a")</f>
        <v>0</v>
      </c>
      <c r="K17" s="6"/>
      <c r="L17" s="6"/>
      <c r="M17" s="6"/>
      <c r="N17" s="6"/>
      <c r="O17" s="6"/>
      <c r="P17" s="9"/>
      <c r="Q17" s="6"/>
      <c r="R17" s="6"/>
      <c r="S17" s="6"/>
    </row>
    <row r="18" spans="1:19" ht="22.5" x14ac:dyDescent="0.25">
      <c r="A18" s="34" t="s">
        <v>64</v>
      </c>
      <c r="B18" s="34" t="s">
        <v>31</v>
      </c>
      <c r="C18" s="34" t="s">
        <v>71</v>
      </c>
      <c r="D18" s="5" t="str">
        <f t="shared" si="0"/>
        <v>Not Done</v>
      </c>
      <c r="E18" s="34" t="str">
        <f t="shared" si="1"/>
        <v>n/a</v>
      </c>
      <c r="F18" s="34">
        <f>COUNTIFS(Findings!$A:$A,$B18, Findings!$M:$M,"High")</f>
        <v>0</v>
      </c>
      <c r="G18" s="34">
        <f>COUNTIFS(Findings!$A:$A,$B18, Findings!$M:$M,"Medium")</f>
        <v>0</v>
      </c>
      <c r="H18" s="34">
        <f>COUNTIFS(Findings!$A:$A,$B18, Findings!$M:$M,"Low")</f>
        <v>0</v>
      </c>
      <c r="I18" s="34">
        <f>COUNTIFS(Findings!$A:$A,$B18, Findings!$M:$M,"Info")</f>
        <v>0</v>
      </c>
      <c r="J18" s="34">
        <f>COUNTIFS(Findings!$A:$A,$B18, Findings!$M:$M,"n/a")</f>
        <v>0</v>
      </c>
      <c r="K18" s="6"/>
      <c r="L18" s="6"/>
      <c r="M18" s="6"/>
      <c r="N18" s="6"/>
      <c r="S18" s="6"/>
    </row>
    <row r="19" spans="1:19" ht="22.5" x14ac:dyDescent="0.25">
      <c r="A19" s="34" t="s">
        <v>64</v>
      </c>
      <c r="B19" s="34" t="s">
        <v>32</v>
      </c>
      <c r="C19" s="34" t="s">
        <v>72</v>
      </c>
      <c r="D19" s="5" t="str">
        <f t="shared" si="0"/>
        <v>Not Done</v>
      </c>
      <c r="E19" s="34" t="str">
        <f t="shared" si="1"/>
        <v>n/a</v>
      </c>
      <c r="F19" s="34">
        <f>COUNTIFS(Findings!$A:$A,$B19, Findings!$M:$M,"High")</f>
        <v>0</v>
      </c>
      <c r="G19" s="34">
        <f>COUNTIFS(Findings!$A:$A,$B19, Findings!$M:$M,"Medium")</f>
        <v>0</v>
      </c>
      <c r="H19" s="34">
        <f>COUNTIFS(Findings!$A:$A,$B19, Findings!$M:$M,"Low")</f>
        <v>0</v>
      </c>
      <c r="I19" s="34">
        <f>COUNTIFS(Findings!$A:$A,$B19, Findings!$M:$M,"Info")</f>
        <v>0</v>
      </c>
      <c r="J19" s="34">
        <f>COUNTIFS(Findings!$A:$A,$B19, Findings!$M:$M,"n/a")</f>
        <v>0</v>
      </c>
      <c r="K19" s="6"/>
      <c r="S19" s="6"/>
    </row>
    <row r="20" spans="1:19" x14ac:dyDescent="0.25">
      <c r="A20" s="34" t="s">
        <v>73</v>
      </c>
      <c r="B20" s="34" t="s">
        <v>33</v>
      </c>
      <c r="C20" s="34" t="s">
        <v>74</v>
      </c>
      <c r="D20" s="5" t="str">
        <f t="shared" si="0"/>
        <v>Not Done</v>
      </c>
      <c r="E20" s="34" t="str">
        <f t="shared" si="1"/>
        <v>n/a</v>
      </c>
      <c r="F20" s="34">
        <f>COUNTIFS(Findings!$A:$A,$B20, Findings!$M:$M,"High")</f>
        <v>0</v>
      </c>
      <c r="G20" s="34">
        <f>COUNTIFS(Findings!$A:$A,$B20, Findings!$M:$M,"Medium")</f>
        <v>0</v>
      </c>
      <c r="H20" s="34">
        <f>COUNTIFS(Findings!$A:$A,$B20, Findings!$M:$M,"Low")</f>
        <v>0</v>
      </c>
      <c r="I20" s="34">
        <f>COUNTIFS(Findings!$A:$A,$B20, Findings!$M:$M,"Info")</f>
        <v>0</v>
      </c>
      <c r="J20" s="34">
        <f>COUNTIFS(Findings!$A:$A,$B20, Findings!$M:$M,"n/a")</f>
        <v>0</v>
      </c>
      <c r="K20" s="6"/>
      <c r="S20" s="6"/>
    </row>
    <row r="21" spans="1:19" x14ac:dyDescent="0.25">
      <c r="A21" s="34" t="s">
        <v>73</v>
      </c>
      <c r="B21" s="34" t="s">
        <v>34</v>
      </c>
      <c r="C21" s="34" t="s">
        <v>75</v>
      </c>
      <c r="D21" s="5" t="str">
        <f t="shared" si="0"/>
        <v>Not Done</v>
      </c>
      <c r="E21" s="34" t="str">
        <f t="shared" si="1"/>
        <v>n/a</v>
      </c>
      <c r="F21" s="34">
        <f>COUNTIFS(Findings!$A:$A,$B21, Findings!$M:$M,"High")</f>
        <v>0</v>
      </c>
      <c r="G21" s="34">
        <f>COUNTIFS(Findings!$A:$A,$B21, Findings!$M:$M,"Medium")</f>
        <v>0</v>
      </c>
      <c r="H21" s="34">
        <f>COUNTIFS(Findings!$A:$A,$B21, Findings!$M:$M,"Low")</f>
        <v>0</v>
      </c>
      <c r="I21" s="34">
        <f>COUNTIFS(Findings!$A:$A,$B21, Findings!$M:$M,"Info")</f>
        <v>0</v>
      </c>
      <c r="J21" s="34">
        <f>COUNTIFS(Findings!$A:$A,$B21, Findings!$M:$M,"n/a")</f>
        <v>0</v>
      </c>
      <c r="K21" s="6"/>
      <c r="S21" s="6"/>
    </row>
    <row r="22" spans="1:19" x14ac:dyDescent="0.25">
      <c r="A22" s="34" t="s">
        <v>73</v>
      </c>
      <c r="B22" s="34" t="s">
        <v>35</v>
      </c>
      <c r="C22" s="34" t="s">
        <v>76</v>
      </c>
      <c r="D22" s="5" t="str">
        <f t="shared" si="0"/>
        <v>Not Done</v>
      </c>
      <c r="E22" s="34" t="str">
        <f t="shared" si="1"/>
        <v>n/a</v>
      </c>
      <c r="F22" s="34">
        <f>COUNTIFS(Findings!$A:$A,$B22, Findings!$M:$M,"High")</f>
        <v>0</v>
      </c>
      <c r="G22" s="34">
        <f>COUNTIFS(Findings!$A:$A,$B22, Findings!$M:$M,"Medium")</f>
        <v>0</v>
      </c>
      <c r="H22" s="34">
        <f>COUNTIFS(Findings!$A:$A,$B22, Findings!$M:$M,"Low")</f>
        <v>0</v>
      </c>
      <c r="I22" s="34">
        <f>COUNTIFS(Findings!$A:$A,$B22, Findings!$M:$M,"Info")</f>
        <v>0</v>
      </c>
      <c r="J22" s="34">
        <f>COUNTIFS(Findings!$A:$A,$B22, Findings!$M:$M,"n/a")</f>
        <v>0</v>
      </c>
      <c r="K22" s="6"/>
      <c r="S22" s="6"/>
    </row>
    <row r="23" spans="1:19" x14ac:dyDescent="0.25">
      <c r="A23" s="34" t="s">
        <v>73</v>
      </c>
      <c r="B23" s="34" t="s">
        <v>36</v>
      </c>
      <c r="C23" s="34" t="s">
        <v>77</v>
      </c>
      <c r="D23" s="5" t="str">
        <f t="shared" si="0"/>
        <v>Not Done</v>
      </c>
      <c r="E23" s="34" t="str">
        <f t="shared" si="1"/>
        <v>n/a</v>
      </c>
      <c r="F23" s="34">
        <f>COUNTIFS(Findings!$A:$A,$B23, Findings!$M:$M,"High")</f>
        <v>0</v>
      </c>
      <c r="G23" s="34">
        <f>COUNTIFS(Findings!$A:$A,$B23, Findings!$M:$M,"Medium")</f>
        <v>0</v>
      </c>
      <c r="H23" s="34">
        <f>COUNTIFS(Findings!$A:$A,$B23, Findings!$M:$M,"Low")</f>
        <v>0</v>
      </c>
      <c r="I23" s="34">
        <f>COUNTIFS(Findings!$A:$A,$B23, Findings!$M:$M,"Info")</f>
        <v>0</v>
      </c>
      <c r="J23" s="34">
        <f>COUNTIFS(Findings!$A:$A,$B23, Findings!$M:$M,"n/a")</f>
        <v>0</v>
      </c>
    </row>
    <row r="24" spans="1:19" x14ac:dyDescent="0.25">
      <c r="A24" s="34" t="s">
        <v>73</v>
      </c>
      <c r="B24" s="34" t="s">
        <v>37</v>
      </c>
      <c r="C24" s="34" t="s">
        <v>78</v>
      </c>
      <c r="D24" s="5" t="str">
        <f t="shared" si="0"/>
        <v>Not Done</v>
      </c>
      <c r="E24" s="34" t="str">
        <f t="shared" si="1"/>
        <v>n/a</v>
      </c>
      <c r="F24" s="34">
        <f>COUNTIFS(Findings!$A:$A,$B24, Findings!$M:$M,"High")</f>
        <v>0</v>
      </c>
      <c r="G24" s="34">
        <f>COUNTIFS(Findings!$A:$A,$B24, Findings!$M:$M,"Medium")</f>
        <v>0</v>
      </c>
      <c r="H24" s="34">
        <f>COUNTIFS(Findings!$A:$A,$B24, Findings!$M:$M,"Low")</f>
        <v>0</v>
      </c>
      <c r="I24" s="34">
        <f>COUNTIFS(Findings!$A:$A,$B24, Findings!$M:$M,"Info")</f>
        <v>0</v>
      </c>
      <c r="J24" s="34">
        <f>COUNTIFS(Findings!$A:$A,$B24, Findings!$M:$M,"n/a")</f>
        <v>0</v>
      </c>
    </row>
    <row r="25" spans="1:19" x14ac:dyDescent="0.25">
      <c r="A25" s="34" t="s">
        <v>73</v>
      </c>
      <c r="B25" s="34" t="s">
        <v>38</v>
      </c>
      <c r="C25" s="34" t="s">
        <v>79</v>
      </c>
      <c r="D25" s="5" t="str">
        <f t="shared" si="0"/>
        <v>Not Done</v>
      </c>
      <c r="E25" s="34" t="str">
        <f t="shared" si="1"/>
        <v>n/a</v>
      </c>
      <c r="F25" s="34">
        <f>COUNTIFS(Findings!$A:$A,$B25, Findings!$M:$M,"High")</f>
        <v>0</v>
      </c>
      <c r="G25" s="34">
        <f>COUNTIFS(Findings!$A:$A,$B25, Findings!$M:$M,"Medium")</f>
        <v>0</v>
      </c>
      <c r="H25" s="34">
        <f>COUNTIFS(Findings!$A:$A,$B25, Findings!$M:$M,"Low")</f>
        <v>0</v>
      </c>
      <c r="I25" s="34">
        <f>COUNTIFS(Findings!$A:$A,$B25, Findings!$M:$M,"Info")</f>
        <v>0</v>
      </c>
      <c r="J25" s="34">
        <f>COUNTIFS(Findings!$A:$A,$B25, Findings!$M:$M,"n/a")</f>
        <v>0</v>
      </c>
    </row>
    <row r="26" spans="1:19" x14ac:dyDescent="0.25">
      <c r="A26" s="34" t="s">
        <v>73</v>
      </c>
      <c r="B26" s="34" t="s">
        <v>39</v>
      </c>
      <c r="C26" s="34" t="s">
        <v>80</v>
      </c>
      <c r="D26" s="5" t="str">
        <f t="shared" si="0"/>
        <v>Not Done</v>
      </c>
      <c r="E26" s="34" t="str">
        <f t="shared" si="1"/>
        <v>n/a</v>
      </c>
      <c r="F26" s="34">
        <f>COUNTIFS(Findings!$A:$A,$B26, Findings!$M:$M,"High")</f>
        <v>0</v>
      </c>
      <c r="G26" s="34">
        <f>COUNTIFS(Findings!$A:$A,$B26, Findings!$M:$M,"Medium")</f>
        <v>0</v>
      </c>
      <c r="H26" s="34">
        <f>COUNTIFS(Findings!$A:$A,$B26, Findings!$M:$M,"Low")</f>
        <v>0</v>
      </c>
      <c r="I26" s="34">
        <f>COUNTIFS(Findings!$A:$A,$B26, Findings!$M:$M,"Info")</f>
        <v>0</v>
      </c>
      <c r="J26" s="34">
        <f>COUNTIFS(Findings!$A:$A,$B26, Findings!$M:$M,"n/a")</f>
        <v>0</v>
      </c>
    </row>
    <row r="27" spans="1:19" x14ac:dyDescent="0.25">
      <c r="A27" s="34" t="s">
        <v>81</v>
      </c>
      <c r="B27" s="34" t="s">
        <v>40</v>
      </c>
      <c r="C27" s="34" t="s">
        <v>82</v>
      </c>
      <c r="D27" s="5" t="str">
        <f t="shared" si="0"/>
        <v>Not Done</v>
      </c>
      <c r="E27" s="34" t="str">
        <f t="shared" si="1"/>
        <v>n/a</v>
      </c>
      <c r="F27" s="34">
        <f>COUNTIFS(Findings!$A:$A,$B27, Findings!$M:$M,"High")</f>
        <v>0</v>
      </c>
      <c r="G27" s="34">
        <f>COUNTIFS(Findings!$A:$A,$B27, Findings!$M:$M,"Medium")</f>
        <v>0</v>
      </c>
      <c r="H27" s="34">
        <f>COUNTIFS(Findings!$A:$A,$B27, Findings!$M:$M,"Low")</f>
        <v>0</v>
      </c>
      <c r="I27" s="34">
        <f>COUNTIFS(Findings!$A:$A,$B27, Findings!$M:$M,"Info")</f>
        <v>0</v>
      </c>
      <c r="J27" s="34">
        <f>COUNTIFS(Findings!$A:$A,$B27, Findings!$M:$M,"n/a")</f>
        <v>0</v>
      </c>
    </row>
    <row r="28" spans="1:19" x14ac:dyDescent="0.25">
      <c r="A28" s="34" t="s">
        <v>81</v>
      </c>
      <c r="B28" s="34" t="s">
        <v>41</v>
      </c>
      <c r="C28" s="34" t="s">
        <v>83</v>
      </c>
      <c r="D28" s="5" t="str">
        <f t="shared" si="0"/>
        <v>Not Done</v>
      </c>
      <c r="E28" s="34" t="str">
        <f t="shared" si="1"/>
        <v>n/a</v>
      </c>
      <c r="F28" s="34">
        <f>COUNTIFS(Findings!$A:$A,$B28, Findings!$M:$M,"High")</f>
        <v>0</v>
      </c>
      <c r="G28" s="34">
        <f>COUNTIFS(Findings!$A:$A,$B28, Findings!$M:$M,"Medium")</f>
        <v>0</v>
      </c>
      <c r="H28" s="34">
        <f>COUNTIFS(Findings!$A:$A,$B28, Findings!$M:$M,"Low")</f>
        <v>0</v>
      </c>
      <c r="I28" s="34">
        <f>COUNTIFS(Findings!$A:$A,$B28, Findings!$M:$M,"Info")</f>
        <v>0</v>
      </c>
      <c r="J28" s="34">
        <f>COUNTIFS(Findings!$A:$A,$B28, Findings!$M:$M,"n/a")</f>
        <v>0</v>
      </c>
    </row>
    <row r="29" spans="1:19" x14ac:dyDescent="0.25">
      <c r="A29" s="34" t="s">
        <v>81</v>
      </c>
      <c r="B29" s="34" t="s">
        <v>42</v>
      </c>
      <c r="C29" s="34" t="s">
        <v>84</v>
      </c>
      <c r="D29" s="5" t="str">
        <f t="shared" si="0"/>
        <v>Not Done</v>
      </c>
      <c r="E29" s="34" t="str">
        <f t="shared" si="1"/>
        <v>n/a</v>
      </c>
      <c r="F29" s="34">
        <f>COUNTIFS(Findings!$A:$A,$B29, Findings!$M:$M,"High")</f>
        <v>0</v>
      </c>
      <c r="G29" s="34">
        <f>COUNTIFS(Findings!$A:$A,$B29, Findings!$M:$M,"Medium")</f>
        <v>0</v>
      </c>
      <c r="H29" s="34">
        <f>COUNTIFS(Findings!$A:$A,$B29, Findings!$M:$M,"Low")</f>
        <v>0</v>
      </c>
      <c r="I29" s="34">
        <f>COUNTIFS(Findings!$A:$A,$B29, Findings!$M:$M,"Info")</f>
        <v>0</v>
      </c>
      <c r="J29" s="34">
        <f>COUNTIFS(Findings!$A:$A,$B29, Findings!$M:$M,"n/a")</f>
        <v>0</v>
      </c>
      <c r="L29" s="6"/>
      <c r="M29" s="24" t="s">
        <v>204</v>
      </c>
      <c r="N29" s="25" t="s">
        <v>205</v>
      </c>
      <c r="O29" s="26" t="s">
        <v>206</v>
      </c>
      <c r="P29" s="27" t="s">
        <v>207</v>
      </c>
      <c r="Q29" s="40" t="s">
        <v>203</v>
      </c>
    </row>
    <row r="30" spans="1:19" x14ac:dyDescent="0.25">
      <c r="A30" s="34" t="s">
        <v>81</v>
      </c>
      <c r="B30" s="34" t="s">
        <v>43</v>
      </c>
      <c r="C30" s="34" t="s">
        <v>85</v>
      </c>
      <c r="D30" s="5" t="str">
        <f t="shared" si="0"/>
        <v>Not Done</v>
      </c>
      <c r="E30" s="34" t="str">
        <f t="shared" si="1"/>
        <v>n/a</v>
      </c>
      <c r="F30" s="34">
        <f>COUNTIFS(Findings!$A:$A,$B30, Findings!$M:$M,"High")</f>
        <v>0</v>
      </c>
      <c r="G30" s="34">
        <f>COUNTIFS(Findings!$A:$A,$B30, Findings!$M:$M,"Medium")</f>
        <v>0</v>
      </c>
      <c r="H30" s="34">
        <f>COUNTIFS(Findings!$A:$A,$B30, Findings!$M:$M,"Low")</f>
        <v>0</v>
      </c>
      <c r="I30" s="34">
        <f>COUNTIFS(Findings!$A:$A,$B30, Findings!$M:$M,"Info")</f>
        <v>0</v>
      </c>
      <c r="J30" s="34">
        <f>COUNTIFS(Findings!$A:$A,$B30, Findings!$M:$M,"n/a")</f>
        <v>0</v>
      </c>
      <c r="L30" s="6"/>
      <c r="M30" s="28">
        <f>SUM(F:F)</f>
        <v>0</v>
      </c>
      <c r="N30" s="29">
        <f>SUM(G:G)</f>
        <v>0</v>
      </c>
      <c r="O30" s="30">
        <f>SUM(H:H)</f>
        <v>0</v>
      </c>
      <c r="P30" s="31">
        <f>SUM(I:I)</f>
        <v>0</v>
      </c>
      <c r="Q30" s="41">
        <f>SUM(J:J)</f>
        <v>0</v>
      </c>
      <c r="R30" s="6"/>
    </row>
    <row r="31" spans="1:19" x14ac:dyDescent="0.25">
      <c r="A31" s="34" t="s">
        <v>81</v>
      </c>
      <c r="B31" s="34" t="s">
        <v>44</v>
      </c>
      <c r="C31" s="34" t="s">
        <v>86</v>
      </c>
      <c r="D31" s="5" t="str">
        <f t="shared" si="0"/>
        <v>Not Done</v>
      </c>
      <c r="E31" s="34" t="str">
        <f t="shared" si="1"/>
        <v>n/a</v>
      </c>
      <c r="F31" s="34">
        <f>COUNTIFS(Findings!$A:$A,$B31, Findings!$M:$M,"High")</f>
        <v>0</v>
      </c>
      <c r="G31" s="34">
        <f>COUNTIFS(Findings!$A:$A,$B31, Findings!$M:$M,"Medium")</f>
        <v>0</v>
      </c>
      <c r="H31" s="34">
        <f>COUNTIFS(Findings!$A:$A,$B31, Findings!$M:$M,"Low")</f>
        <v>0</v>
      </c>
      <c r="I31" s="34">
        <f>COUNTIFS(Findings!$A:$A,$B31, Findings!$M:$M,"Info")</f>
        <v>0</v>
      </c>
      <c r="J31" s="34">
        <f>COUNTIFS(Findings!$A:$A,$B31, Findings!$M:$M,"n/a")</f>
        <v>0</v>
      </c>
      <c r="L31" s="6"/>
      <c r="M31" s="6"/>
      <c r="N31" s="6"/>
      <c r="O31" s="6"/>
      <c r="P31" s="9"/>
      <c r="Q31" s="6"/>
      <c r="R31" s="6"/>
    </row>
    <row r="32" spans="1:19" x14ac:dyDescent="0.25">
      <c r="A32" s="34" t="s">
        <v>81</v>
      </c>
      <c r="B32" s="34" t="s">
        <v>45</v>
      </c>
      <c r="C32" s="34" t="s">
        <v>87</v>
      </c>
      <c r="D32" s="5" t="str">
        <f t="shared" si="0"/>
        <v>Not Done</v>
      </c>
      <c r="E32" s="34" t="str">
        <f t="shared" si="1"/>
        <v>n/a</v>
      </c>
      <c r="F32" s="34">
        <f>COUNTIFS(Findings!$A:$A,$B32, Findings!$M:$M,"High")</f>
        <v>0</v>
      </c>
      <c r="G32" s="34">
        <f>COUNTIFS(Findings!$A:$A,$B32, Findings!$M:$M,"Medium")</f>
        <v>0</v>
      </c>
      <c r="H32" s="34">
        <f>COUNTIFS(Findings!$A:$A,$B32, Findings!$M:$M,"Low")</f>
        <v>0</v>
      </c>
      <c r="I32" s="34">
        <f>COUNTIFS(Findings!$A:$A,$B32, Findings!$M:$M,"Info")</f>
        <v>0</v>
      </c>
      <c r="J32" s="34">
        <f>COUNTIFS(Findings!$A:$A,$B32, Findings!$M:$M,"n/a")</f>
        <v>0</v>
      </c>
    </row>
    <row r="33" spans="1:17" x14ac:dyDescent="0.25">
      <c r="A33" s="34" t="s">
        <v>81</v>
      </c>
      <c r="B33" s="34" t="s">
        <v>46</v>
      </c>
      <c r="C33" s="34" t="s">
        <v>88</v>
      </c>
      <c r="D33" s="5" t="str">
        <f t="shared" si="0"/>
        <v>Not Done</v>
      </c>
      <c r="E33" s="34" t="str">
        <f t="shared" si="1"/>
        <v>n/a</v>
      </c>
      <c r="F33" s="34">
        <f>COUNTIFS(Findings!$A:$A,$B33, Findings!$M:$M,"High")</f>
        <v>0</v>
      </c>
      <c r="G33" s="34">
        <f>COUNTIFS(Findings!$A:$A,$B33, Findings!$M:$M,"Medium")</f>
        <v>0</v>
      </c>
      <c r="H33" s="34">
        <f>COUNTIFS(Findings!$A:$A,$B33, Findings!$M:$M,"Low")</f>
        <v>0</v>
      </c>
      <c r="I33" s="34">
        <f>COUNTIFS(Findings!$A:$A,$B33, Findings!$M:$M,"Info")</f>
        <v>0</v>
      </c>
      <c r="J33" s="34">
        <f>COUNTIFS(Findings!$A:$A,$B33, Findings!$M:$M,"n/a")</f>
        <v>0</v>
      </c>
    </row>
    <row r="34" spans="1:17" x14ac:dyDescent="0.25">
      <c r="A34" s="34" t="s">
        <v>81</v>
      </c>
      <c r="B34" s="34" t="s">
        <v>47</v>
      </c>
      <c r="C34" s="34" t="s">
        <v>89</v>
      </c>
      <c r="D34" s="5" t="str">
        <f t="shared" si="0"/>
        <v>Not Done</v>
      </c>
      <c r="E34" s="34" t="str">
        <f t="shared" si="1"/>
        <v>n/a</v>
      </c>
      <c r="F34" s="34">
        <f>COUNTIFS(Findings!$A:$A,$B34, Findings!$M:$M,"High")</f>
        <v>0</v>
      </c>
      <c r="G34" s="34">
        <f>COUNTIFS(Findings!$A:$A,$B34, Findings!$M:$M,"Medium")</f>
        <v>0</v>
      </c>
      <c r="H34" s="34">
        <f>COUNTIFS(Findings!$A:$A,$B34, Findings!$M:$M,"Low")</f>
        <v>0</v>
      </c>
      <c r="I34" s="34">
        <f>COUNTIFS(Findings!$A:$A,$B34, Findings!$M:$M,"Info")</f>
        <v>0</v>
      </c>
      <c r="J34" s="34">
        <f>COUNTIFS(Findings!$A:$A,$B34, Findings!$M:$M,"n/a")</f>
        <v>0</v>
      </c>
      <c r="P34" t="s">
        <v>6</v>
      </c>
      <c r="Q34">
        <f>COUNTIFS(Checklist!$D:$D, P34)</f>
        <v>0</v>
      </c>
    </row>
    <row r="35" spans="1:17" x14ac:dyDescent="0.25">
      <c r="A35" s="34" t="s">
        <v>81</v>
      </c>
      <c r="B35" s="34" t="s">
        <v>48</v>
      </c>
      <c r="C35" s="34" t="s">
        <v>90</v>
      </c>
      <c r="D35" s="5" t="str">
        <f t="shared" si="0"/>
        <v>Not Done</v>
      </c>
      <c r="E35" s="34" t="str">
        <f t="shared" si="1"/>
        <v>n/a</v>
      </c>
      <c r="F35" s="34">
        <f>COUNTIFS(Findings!$A:$A,$B35, Findings!$M:$M,"High")</f>
        <v>0</v>
      </c>
      <c r="G35" s="34">
        <f>COUNTIFS(Findings!$A:$A,$B35, Findings!$M:$M,"Medium")</f>
        <v>0</v>
      </c>
      <c r="H35" s="34">
        <f>COUNTIFS(Findings!$A:$A,$B35, Findings!$M:$M,"Low")</f>
        <v>0</v>
      </c>
      <c r="I35" s="34">
        <f>COUNTIFS(Findings!$A:$A,$B35, Findings!$M:$M,"Info")</f>
        <v>0</v>
      </c>
      <c r="J35" s="34">
        <f>COUNTIFS(Findings!$A:$A,$B35, Findings!$M:$M,"n/a")</f>
        <v>0</v>
      </c>
      <c r="P35" t="s">
        <v>372</v>
      </c>
      <c r="Q35">
        <f>COUNTIFS(Checklist!$D:$D, "N/A")</f>
        <v>0</v>
      </c>
    </row>
    <row r="36" spans="1:17" x14ac:dyDescent="0.25">
      <c r="A36" s="34" t="s">
        <v>81</v>
      </c>
      <c r="B36" s="34" t="s">
        <v>49</v>
      </c>
      <c r="C36" s="34" t="s">
        <v>91</v>
      </c>
      <c r="D36" s="5" t="str">
        <f t="shared" si="0"/>
        <v>Not Done</v>
      </c>
      <c r="E36" s="34" t="str">
        <f t="shared" si="1"/>
        <v>n/a</v>
      </c>
      <c r="F36" s="34">
        <f>COUNTIFS(Findings!$A:$A,$B36, Findings!$M:$M,"High")</f>
        <v>0</v>
      </c>
      <c r="G36" s="34">
        <f>COUNTIFS(Findings!$A:$A,$B36, Findings!$M:$M,"Medium")</f>
        <v>0</v>
      </c>
      <c r="H36" s="34">
        <f>COUNTIFS(Findings!$A:$A,$B36, Findings!$M:$M,"Low")</f>
        <v>0</v>
      </c>
      <c r="I36" s="34">
        <f>COUNTIFS(Findings!$A:$A,$B36, Findings!$M:$M,"Info")</f>
        <v>0</v>
      </c>
      <c r="J36" s="34">
        <f>COUNTIFS(Findings!$A:$A,$B36, Findings!$M:$M,"n/a")</f>
        <v>0</v>
      </c>
      <c r="P36" t="s">
        <v>373</v>
      </c>
      <c r="Q36">
        <f>COUNTIFS(Checklist!$D:$D, P36)</f>
        <v>91</v>
      </c>
    </row>
    <row r="37" spans="1:17" x14ac:dyDescent="0.25">
      <c r="A37" s="34" t="s">
        <v>0</v>
      </c>
      <c r="B37" s="34" t="s">
        <v>50</v>
      </c>
      <c r="C37" s="34" t="s">
        <v>92</v>
      </c>
      <c r="D37" s="5" t="str">
        <f t="shared" si="0"/>
        <v>Not Done</v>
      </c>
      <c r="E37" s="34" t="str">
        <f t="shared" si="1"/>
        <v>n/a</v>
      </c>
      <c r="F37" s="34">
        <f>COUNTIFS(Findings!$A:$A,$B37, Findings!$M:$M,"High")</f>
        <v>0</v>
      </c>
      <c r="G37" s="34">
        <f>COUNTIFS(Findings!$A:$A,$B37, Findings!$M:$M,"Medium")</f>
        <v>0</v>
      </c>
      <c r="H37" s="34">
        <f>COUNTIFS(Findings!$A:$A,$B37, Findings!$M:$M,"Low")</f>
        <v>0</v>
      </c>
      <c r="I37" s="34">
        <f>COUNTIFS(Findings!$A:$A,$B37, Findings!$M:$M,"Info")</f>
        <v>0</v>
      </c>
      <c r="J37" s="34">
        <f>COUNTIFS(Findings!$A:$A,$B37, Findings!$M:$M,"n/a")</f>
        <v>0</v>
      </c>
      <c r="Q37">
        <f>SUM(Q34:Q36)</f>
        <v>91</v>
      </c>
    </row>
    <row r="38" spans="1:17" x14ac:dyDescent="0.25">
      <c r="A38" s="34" t="s">
        <v>0</v>
      </c>
      <c r="B38" s="34" t="s">
        <v>51</v>
      </c>
      <c r="C38" s="34" t="s">
        <v>93</v>
      </c>
      <c r="D38" s="5" t="str">
        <f t="shared" si="0"/>
        <v>Not Done</v>
      </c>
      <c r="E38" s="34" t="str">
        <f t="shared" si="1"/>
        <v>n/a</v>
      </c>
      <c r="F38" s="34">
        <f>COUNTIFS(Findings!$A:$A,$B38, Findings!$M:$M,"High")</f>
        <v>0</v>
      </c>
      <c r="G38" s="34">
        <f>COUNTIFS(Findings!$A:$A,$B38, Findings!$M:$M,"Medium")</f>
        <v>0</v>
      </c>
      <c r="H38" s="34">
        <f>COUNTIFS(Findings!$A:$A,$B38, Findings!$M:$M,"Low")</f>
        <v>0</v>
      </c>
      <c r="I38" s="34">
        <f>COUNTIFS(Findings!$A:$A,$B38, Findings!$M:$M,"Info")</f>
        <v>0</v>
      </c>
      <c r="J38" s="34">
        <f>COUNTIFS(Findings!$A:$A,$B38, Findings!$M:$M,"n/a")</f>
        <v>0</v>
      </c>
    </row>
    <row r="39" spans="1:17" x14ac:dyDescent="0.25">
      <c r="A39" s="34" t="s">
        <v>0</v>
      </c>
      <c r="B39" s="34" t="s">
        <v>52</v>
      </c>
      <c r="C39" s="34" t="s">
        <v>94</v>
      </c>
      <c r="D39" s="5" t="str">
        <f t="shared" si="0"/>
        <v>Not Done</v>
      </c>
      <c r="E39" s="34" t="str">
        <f t="shared" si="1"/>
        <v>n/a</v>
      </c>
      <c r="F39" s="34">
        <f>COUNTIFS(Findings!$A:$A,$B39, Findings!$M:$M,"High")</f>
        <v>0</v>
      </c>
      <c r="G39" s="34">
        <f>COUNTIFS(Findings!$A:$A,$B39, Findings!$M:$M,"Medium")</f>
        <v>0</v>
      </c>
      <c r="H39" s="34">
        <f>COUNTIFS(Findings!$A:$A,$B39, Findings!$M:$M,"Low")</f>
        <v>0</v>
      </c>
      <c r="I39" s="34">
        <f>COUNTIFS(Findings!$A:$A,$B39, Findings!$M:$M,"Info")</f>
        <v>0</v>
      </c>
      <c r="J39" s="34">
        <f>COUNTIFS(Findings!$A:$A,$B39, Findings!$M:$M,"n/a")</f>
        <v>0</v>
      </c>
    </row>
    <row r="40" spans="1:17" x14ac:dyDescent="0.25">
      <c r="A40" s="34" t="s">
        <v>0</v>
      </c>
      <c r="B40" s="34" t="s">
        <v>53</v>
      </c>
      <c r="C40" s="34" t="s">
        <v>95</v>
      </c>
      <c r="D40" s="5" t="str">
        <f t="shared" si="0"/>
        <v>Not Done</v>
      </c>
      <c r="E40" s="34" t="str">
        <f t="shared" si="1"/>
        <v>n/a</v>
      </c>
      <c r="F40" s="34">
        <f>COUNTIFS(Findings!$A:$A,$B40, Findings!$M:$M,"High")</f>
        <v>0</v>
      </c>
      <c r="G40" s="34">
        <f>COUNTIFS(Findings!$A:$A,$B40, Findings!$M:$M,"Medium")</f>
        <v>0</v>
      </c>
      <c r="H40" s="34">
        <f>COUNTIFS(Findings!$A:$A,$B40, Findings!$M:$M,"Low")</f>
        <v>0</v>
      </c>
      <c r="I40" s="34">
        <f>COUNTIFS(Findings!$A:$A,$B40, Findings!$M:$M,"Info")</f>
        <v>0</v>
      </c>
      <c r="J40" s="34">
        <f>COUNTIFS(Findings!$A:$A,$B40, Findings!$M:$M,"n/a")</f>
        <v>0</v>
      </c>
    </row>
    <row r="41" spans="1:17" x14ac:dyDescent="0.25">
      <c r="A41" s="34" t="s">
        <v>96</v>
      </c>
      <c r="B41" s="34" t="s">
        <v>97</v>
      </c>
      <c r="C41" s="34" t="s">
        <v>344</v>
      </c>
      <c r="D41" s="5" t="str">
        <f t="shared" si="0"/>
        <v>Not Done</v>
      </c>
      <c r="E41" s="34" t="str">
        <f t="shared" si="1"/>
        <v>n/a</v>
      </c>
      <c r="F41" s="34">
        <f>COUNTIFS(Findings!$A:$A,$B41, Findings!$M:$M,"High")</f>
        <v>0</v>
      </c>
      <c r="G41" s="34">
        <f>COUNTIFS(Findings!$A:$A,$B41, Findings!$M:$M,"Medium")</f>
        <v>0</v>
      </c>
      <c r="H41" s="34">
        <f>COUNTIFS(Findings!$A:$A,$B41, Findings!$M:$M,"Low")</f>
        <v>0</v>
      </c>
      <c r="I41" s="34">
        <f>COUNTIFS(Findings!$A:$A,$B41, Findings!$M:$M,"Info")</f>
        <v>0</v>
      </c>
      <c r="J41" s="34">
        <f>COUNTIFS(Findings!$A:$A,$B41, Findings!$M:$M,"n/a")</f>
        <v>0</v>
      </c>
    </row>
    <row r="42" spans="1:17" x14ac:dyDescent="0.25">
      <c r="A42" s="34" t="s">
        <v>96</v>
      </c>
      <c r="B42" s="34" t="s">
        <v>98</v>
      </c>
      <c r="C42" s="34" t="s">
        <v>99</v>
      </c>
      <c r="D42" s="5" t="str">
        <f t="shared" si="0"/>
        <v>Not Done</v>
      </c>
      <c r="E42" s="34" t="str">
        <f t="shared" si="1"/>
        <v>n/a</v>
      </c>
      <c r="F42" s="34">
        <f>COUNTIFS(Findings!$A:$A,$B42, Findings!$M:$M,"High")</f>
        <v>0</v>
      </c>
      <c r="G42" s="34">
        <f>COUNTIFS(Findings!$A:$A,$B42, Findings!$M:$M,"Medium")</f>
        <v>0</v>
      </c>
      <c r="H42" s="34">
        <f>COUNTIFS(Findings!$A:$A,$B42, Findings!$M:$M,"Low")</f>
        <v>0</v>
      </c>
      <c r="I42" s="34">
        <f>COUNTIFS(Findings!$A:$A,$B42, Findings!$M:$M,"Info")</f>
        <v>0</v>
      </c>
      <c r="J42" s="34">
        <f>COUNTIFS(Findings!$A:$A,$B42, Findings!$M:$M,"n/a")</f>
        <v>0</v>
      </c>
    </row>
    <row r="43" spans="1:17" x14ac:dyDescent="0.25">
      <c r="A43" s="34" t="s">
        <v>96</v>
      </c>
      <c r="B43" s="34" t="s">
        <v>100</v>
      </c>
      <c r="C43" s="34" t="s">
        <v>101</v>
      </c>
      <c r="D43" s="5" t="str">
        <f t="shared" si="0"/>
        <v>Not Done</v>
      </c>
      <c r="E43" s="34" t="str">
        <f t="shared" si="1"/>
        <v>n/a</v>
      </c>
      <c r="F43" s="34">
        <f>COUNTIFS(Findings!$A:$A,$B43, Findings!$M:$M,"High")</f>
        <v>0</v>
      </c>
      <c r="G43" s="34">
        <f>COUNTIFS(Findings!$A:$A,$B43, Findings!$M:$M,"Medium")</f>
        <v>0</v>
      </c>
      <c r="H43" s="34">
        <f>COUNTIFS(Findings!$A:$A,$B43, Findings!$M:$M,"Low")</f>
        <v>0</v>
      </c>
      <c r="I43" s="34">
        <f>COUNTIFS(Findings!$A:$A,$B43, Findings!$M:$M,"Info")</f>
        <v>0</v>
      </c>
      <c r="J43" s="34">
        <f>COUNTIFS(Findings!$A:$A,$B43, Findings!$M:$M,"n/a")</f>
        <v>0</v>
      </c>
    </row>
    <row r="44" spans="1:17" x14ac:dyDescent="0.25">
      <c r="A44" s="34" t="s">
        <v>96</v>
      </c>
      <c r="B44" s="34" t="s">
        <v>102</v>
      </c>
      <c r="C44" s="34" t="s">
        <v>103</v>
      </c>
      <c r="D44" s="5" t="str">
        <f t="shared" si="0"/>
        <v>Not Done</v>
      </c>
      <c r="E44" s="34" t="str">
        <f t="shared" si="1"/>
        <v>n/a</v>
      </c>
      <c r="F44" s="34">
        <f>COUNTIFS(Findings!$A:$A,$B44, Findings!$M:$M,"High")</f>
        <v>0</v>
      </c>
      <c r="G44" s="34">
        <f>COUNTIFS(Findings!$A:$A,$B44, Findings!$M:$M,"Medium")</f>
        <v>0</v>
      </c>
      <c r="H44" s="34">
        <f>COUNTIFS(Findings!$A:$A,$B44, Findings!$M:$M,"Low")</f>
        <v>0</v>
      </c>
      <c r="I44" s="34">
        <f>COUNTIFS(Findings!$A:$A,$B44, Findings!$M:$M,"Info")</f>
        <v>0</v>
      </c>
      <c r="J44" s="34">
        <f>COUNTIFS(Findings!$A:$A,$B44, Findings!$M:$M,"n/a")</f>
        <v>0</v>
      </c>
    </row>
    <row r="45" spans="1:17" x14ac:dyDescent="0.25">
      <c r="A45" s="34" t="s">
        <v>96</v>
      </c>
      <c r="B45" s="34" t="s">
        <v>104</v>
      </c>
      <c r="C45" s="34" t="s">
        <v>105</v>
      </c>
      <c r="D45" s="5" t="str">
        <f t="shared" si="0"/>
        <v>Not Done</v>
      </c>
      <c r="E45" s="34" t="str">
        <f t="shared" si="1"/>
        <v>n/a</v>
      </c>
      <c r="F45" s="34">
        <f>COUNTIFS(Findings!$A:$A,$B45, Findings!$M:$M,"High")</f>
        <v>0</v>
      </c>
      <c r="G45" s="34">
        <f>COUNTIFS(Findings!$A:$A,$B45, Findings!$M:$M,"Medium")</f>
        <v>0</v>
      </c>
      <c r="H45" s="34">
        <f>COUNTIFS(Findings!$A:$A,$B45, Findings!$M:$M,"Low")</f>
        <v>0</v>
      </c>
      <c r="I45" s="34">
        <f>COUNTIFS(Findings!$A:$A,$B45, Findings!$M:$M,"Info")</f>
        <v>0</v>
      </c>
      <c r="J45" s="34">
        <f>COUNTIFS(Findings!$A:$A,$B45, Findings!$M:$M,"n/a")</f>
        <v>0</v>
      </c>
    </row>
    <row r="46" spans="1:17" x14ac:dyDescent="0.25">
      <c r="A46" s="34" t="s">
        <v>96</v>
      </c>
      <c r="B46" s="34" t="s">
        <v>106</v>
      </c>
      <c r="C46" s="34" t="s">
        <v>107</v>
      </c>
      <c r="D46" s="5" t="str">
        <f t="shared" si="0"/>
        <v>Not Done</v>
      </c>
      <c r="E46" s="34" t="str">
        <f t="shared" si="1"/>
        <v>n/a</v>
      </c>
      <c r="F46" s="34">
        <f>COUNTIFS(Findings!$A:$A,$B46, Findings!$M:$M,"High")</f>
        <v>0</v>
      </c>
      <c r="G46" s="34">
        <f>COUNTIFS(Findings!$A:$A,$B46, Findings!$M:$M,"Medium")</f>
        <v>0</v>
      </c>
      <c r="H46" s="34">
        <f>COUNTIFS(Findings!$A:$A,$B46, Findings!$M:$M,"Low")</f>
        <v>0</v>
      </c>
      <c r="I46" s="34">
        <f>COUNTIFS(Findings!$A:$A,$B46, Findings!$M:$M,"Info")</f>
        <v>0</v>
      </c>
      <c r="J46" s="34">
        <f>COUNTIFS(Findings!$A:$A,$B46, Findings!$M:$M,"n/a")</f>
        <v>0</v>
      </c>
    </row>
    <row r="47" spans="1:17" x14ac:dyDescent="0.25">
      <c r="A47" s="34" t="s">
        <v>96</v>
      </c>
      <c r="B47" s="34" t="s">
        <v>108</v>
      </c>
      <c r="C47" s="34" t="s">
        <v>109</v>
      </c>
      <c r="D47" s="5" t="str">
        <f t="shared" si="0"/>
        <v>Not Done</v>
      </c>
      <c r="E47" s="34" t="str">
        <f t="shared" si="1"/>
        <v>n/a</v>
      </c>
      <c r="F47" s="34">
        <f>COUNTIFS(Findings!$A:$A,$B47, Findings!$M:$M,"High")</f>
        <v>0</v>
      </c>
      <c r="G47" s="34">
        <f>COUNTIFS(Findings!$A:$A,$B47, Findings!$M:$M,"Medium")</f>
        <v>0</v>
      </c>
      <c r="H47" s="34">
        <f>COUNTIFS(Findings!$A:$A,$B47, Findings!$M:$M,"Low")</f>
        <v>0</v>
      </c>
      <c r="I47" s="34">
        <f>COUNTIFS(Findings!$A:$A,$B47, Findings!$M:$M,"Info")</f>
        <v>0</v>
      </c>
      <c r="J47" s="34">
        <f>COUNTIFS(Findings!$A:$A,$B47, Findings!$M:$M,"n/a")</f>
        <v>0</v>
      </c>
    </row>
    <row r="48" spans="1:17" x14ac:dyDescent="0.25">
      <c r="A48" s="34" t="s">
        <v>96</v>
      </c>
      <c r="B48" s="34" t="s">
        <v>110</v>
      </c>
      <c r="C48" s="34" t="s">
        <v>111</v>
      </c>
      <c r="D48" s="5" t="str">
        <f t="shared" si="0"/>
        <v>Not Done</v>
      </c>
      <c r="E48" s="34" t="str">
        <f t="shared" si="1"/>
        <v>n/a</v>
      </c>
      <c r="F48" s="34">
        <f>COUNTIFS(Findings!$A:$A,$B48, Findings!$M:$M,"High")</f>
        <v>0</v>
      </c>
      <c r="G48" s="34">
        <f>COUNTIFS(Findings!$A:$A,$B48, Findings!$M:$M,"Medium")</f>
        <v>0</v>
      </c>
      <c r="H48" s="34">
        <f>COUNTIFS(Findings!$A:$A,$B48, Findings!$M:$M,"Low")</f>
        <v>0</v>
      </c>
      <c r="I48" s="34">
        <f>COUNTIFS(Findings!$A:$A,$B48, Findings!$M:$M,"Info")</f>
        <v>0</v>
      </c>
      <c r="J48" s="34">
        <f>COUNTIFS(Findings!$A:$A,$B48, Findings!$M:$M,"n/a")</f>
        <v>0</v>
      </c>
    </row>
    <row r="49" spans="1:10" x14ac:dyDescent="0.25">
      <c r="A49" s="34" t="s">
        <v>1</v>
      </c>
      <c r="B49" s="34" t="s">
        <v>112</v>
      </c>
      <c r="C49" s="34" t="s">
        <v>113</v>
      </c>
      <c r="D49" s="5" t="str">
        <f t="shared" si="0"/>
        <v>Not Done</v>
      </c>
      <c r="E49" s="34" t="str">
        <f t="shared" si="1"/>
        <v>n/a</v>
      </c>
      <c r="F49" s="34">
        <f>COUNTIFS(Findings!$A:$A,$B49, Findings!$M:$M,"High")</f>
        <v>0</v>
      </c>
      <c r="G49" s="34">
        <f>COUNTIFS(Findings!$A:$A,$B49, Findings!$M:$M,"Medium")</f>
        <v>0</v>
      </c>
      <c r="H49" s="34">
        <f>COUNTIFS(Findings!$A:$A,$B49, Findings!$M:$M,"Low")</f>
        <v>0</v>
      </c>
      <c r="I49" s="34">
        <f>COUNTIFS(Findings!$A:$A,$B49, Findings!$M:$M,"Info")</f>
        <v>0</v>
      </c>
      <c r="J49" s="34">
        <f>COUNTIFS(Findings!$A:$A,$B49, Findings!$M:$M,"n/a")</f>
        <v>0</v>
      </c>
    </row>
    <row r="50" spans="1:10" x14ac:dyDescent="0.25">
      <c r="A50" s="34" t="s">
        <v>1</v>
      </c>
      <c r="B50" s="34" t="s">
        <v>114</v>
      </c>
      <c r="C50" s="34" t="s">
        <v>115</v>
      </c>
      <c r="D50" s="5" t="str">
        <f t="shared" si="0"/>
        <v>Not Done</v>
      </c>
      <c r="E50" s="34" t="str">
        <f t="shared" si="1"/>
        <v>n/a</v>
      </c>
      <c r="F50" s="34">
        <f>COUNTIFS(Findings!$A:$A,$B50, Findings!$M:$M,"High")</f>
        <v>0</v>
      </c>
      <c r="G50" s="34">
        <f>COUNTIFS(Findings!$A:$A,$B50, Findings!$M:$M,"Medium")</f>
        <v>0</v>
      </c>
      <c r="H50" s="34">
        <f>COUNTIFS(Findings!$A:$A,$B50, Findings!$M:$M,"Low")</f>
        <v>0</v>
      </c>
      <c r="I50" s="34">
        <f>COUNTIFS(Findings!$A:$A,$B50, Findings!$M:$M,"Info")</f>
        <v>0</v>
      </c>
      <c r="J50" s="34">
        <f>COUNTIFS(Findings!$A:$A,$B50, Findings!$M:$M,"n/a")</f>
        <v>0</v>
      </c>
    </row>
    <row r="51" spans="1:10" x14ac:dyDescent="0.25">
      <c r="A51" s="34" t="s">
        <v>1</v>
      </c>
      <c r="B51" s="34" t="s">
        <v>116</v>
      </c>
      <c r="C51" s="34" t="s">
        <v>117</v>
      </c>
      <c r="D51" s="5" t="str">
        <f t="shared" si="0"/>
        <v>Not Done</v>
      </c>
      <c r="E51" s="34" t="str">
        <f t="shared" si="1"/>
        <v>n/a</v>
      </c>
      <c r="F51" s="34">
        <f>COUNTIFS(Findings!$A:$A,$B51, Findings!$M:$M,"High")</f>
        <v>0</v>
      </c>
      <c r="G51" s="34">
        <f>COUNTIFS(Findings!$A:$A,$B51, Findings!$M:$M,"Medium")</f>
        <v>0</v>
      </c>
      <c r="H51" s="34">
        <f>COUNTIFS(Findings!$A:$A,$B51, Findings!$M:$M,"Low")</f>
        <v>0</v>
      </c>
      <c r="I51" s="34">
        <f>COUNTIFS(Findings!$A:$A,$B51, Findings!$M:$M,"Info")</f>
        <v>0</v>
      </c>
      <c r="J51" s="34">
        <f>COUNTIFS(Findings!$A:$A,$B51, Findings!$M:$M,"n/a")</f>
        <v>0</v>
      </c>
    </row>
    <row r="52" spans="1:10" x14ac:dyDescent="0.25">
      <c r="A52" s="34" t="s">
        <v>1</v>
      </c>
      <c r="B52" s="34" t="s">
        <v>118</v>
      </c>
      <c r="C52" s="34" t="s">
        <v>119</v>
      </c>
      <c r="D52" s="5" t="str">
        <f t="shared" si="0"/>
        <v>Not Done</v>
      </c>
      <c r="E52" s="34" t="str">
        <f t="shared" si="1"/>
        <v>n/a</v>
      </c>
      <c r="F52" s="34">
        <f>COUNTIFS(Findings!$A:$A,$B52, Findings!$M:$M,"High")</f>
        <v>0</v>
      </c>
      <c r="G52" s="34">
        <f>COUNTIFS(Findings!$A:$A,$B52, Findings!$M:$M,"Medium")</f>
        <v>0</v>
      </c>
      <c r="H52" s="34">
        <f>COUNTIFS(Findings!$A:$A,$B52, Findings!$M:$M,"Low")</f>
        <v>0</v>
      </c>
      <c r="I52" s="34">
        <f>COUNTIFS(Findings!$A:$A,$B52, Findings!$M:$M,"Info")</f>
        <v>0</v>
      </c>
      <c r="J52" s="34">
        <f>COUNTIFS(Findings!$A:$A,$B52, Findings!$M:$M,"n/a")</f>
        <v>0</v>
      </c>
    </row>
    <row r="53" spans="1:10" x14ac:dyDescent="0.25">
      <c r="A53" s="34" t="s">
        <v>1</v>
      </c>
      <c r="B53" s="34" t="s">
        <v>120</v>
      </c>
      <c r="C53" s="34" t="s">
        <v>121</v>
      </c>
      <c r="D53" s="5" t="str">
        <f t="shared" si="0"/>
        <v>Not Done</v>
      </c>
      <c r="E53" s="34" t="str">
        <f t="shared" si="1"/>
        <v>n/a</v>
      </c>
      <c r="F53" s="34">
        <f>COUNTIFS(Findings!$A:$A,$B53, Findings!$M:$M,"High")</f>
        <v>0</v>
      </c>
      <c r="G53" s="34">
        <f>COUNTIFS(Findings!$A:$A,$B53, Findings!$M:$M,"Medium")</f>
        <v>0</v>
      </c>
      <c r="H53" s="34">
        <f>COUNTIFS(Findings!$A:$A,$B53, Findings!$M:$M,"Low")</f>
        <v>0</v>
      </c>
      <c r="I53" s="34">
        <f>COUNTIFS(Findings!$A:$A,$B53, Findings!$M:$M,"Info")</f>
        <v>0</v>
      </c>
      <c r="J53" s="34">
        <f>COUNTIFS(Findings!$A:$A,$B53, Findings!$M:$M,"n/a")</f>
        <v>0</v>
      </c>
    </row>
    <row r="54" spans="1:10" x14ac:dyDescent="0.25">
      <c r="A54" s="34" t="s">
        <v>1</v>
      </c>
      <c r="B54" s="34" t="s">
        <v>122</v>
      </c>
      <c r="C54" s="34" t="s">
        <v>123</v>
      </c>
      <c r="D54" s="5" t="str">
        <f t="shared" si="0"/>
        <v>Not Done</v>
      </c>
      <c r="E54" s="34" t="str">
        <f t="shared" si="1"/>
        <v>n/a</v>
      </c>
      <c r="F54" s="34">
        <f>COUNTIFS(Findings!$A:$A,$B54, Findings!$M:$M,"High")</f>
        <v>0</v>
      </c>
      <c r="G54" s="34">
        <f>COUNTIFS(Findings!$A:$A,$B54, Findings!$M:$M,"Medium")</f>
        <v>0</v>
      </c>
      <c r="H54" s="34">
        <f>COUNTIFS(Findings!$A:$A,$B54, Findings!$M:$M,"Low")</f>
        <v>0</v>
      </c>
      <c r="I54" s="34">
        <f>COUNTIFS(Findings!$A:$A,$B54, Findings!$M:$M,"Info")</f>
        <v>0</v>
      </c>
      <c r="J54" s="34">
        <f>COUNTIFS(Findings!$A:$A,$B54, Findings!$M:$M,"n/a")</f>
        <v>0</v>
      </c>
    </row>
    <row r="55" spans="1:10" x14ac:dyDescent="0.25">
      <c r="A55" s="34" t="s">
        <v>1</v>
      </c>
      <c r="B55" s="34" t="s">
        <v>124</v>
      </c>
      <c r="C55" s="34" t="s">
        <v>125</v>
      </c>
      <c r="D55" s="5" t="str">
        <f t="shared" si="0"/>
        <v>Not Done</v>
      </c>
      <c r="E55" s="34" t="str">
        <f t="shared" si="1"/>
        <v>n/a</v>
      </c>
      <c r="F55" s="34">
        <f>COUNTIFS(Findings!$A:$A,$B55, Findings!$M:$M,"High")</f>
        <v>0</v>
      </c>
      <c r="G55" s="34">
        <f>COUNTIFS(Findings!$A:$A,$B55, Findings!$M:$M,"Medium")</f>
        <v>0</v>
      </c>
      <c r="H55" s="34">
        <f>COUNTIFS(Findings!$A:$A,$B55, Findings!$M:$M,"Low")</f>
        <v>0</v>
      </c>
      <c r="I55" s="34">
        <f>COUNTIFS(Findings!$A:$A,$B55, Findings!$M:$M,"Info")</f>
        <v>0</v>
      </c>
      <c r="J55" s="34">
        <f>COUNTIFS(Findings!$A:$A,$B55, Findings!$M:$M,"n/a")</f>
        <v>0</v>
      </c>
    </row>
    <row r="56" spans="1:10" x14ac:dyDescent="0.25">
      <c r="A56" s="34" t="s">
        <v>1</v>
      </c>
      <c r="B56" s="34" t="s">
        <v>126</v>
      </c>
      <c r="C56" s="34" t="s">
        <v>127</v>
      </c>
      <c r="D56" s="5" t="str">
        <f t="shared" si="0"/>
        <v>Not Done</v>
      </c>
      <c r="E56" s="34" t="str">
        <f t="shared" si="1"/>
        <v>n/a</v>
      </c>
      <c r="F56" s="34">
        <f>COUNTIFS(Findings!$A:$A,$B56, Findings!$M:$M,"High")</f>
        <v>0</v>
      </c>
      <c r="G56" s="34">
        <f>COUNTIFS(Findings!$A:$A,$B56, Findings!$M:$M,"Medium")</f>
        <v>0</v>
      </c>
      <c r="H56" s="34">
        <f>COUNTIFS(Findings!$A:$A,$B56, Findings!$M:$M,"Low")</f>
        <v>0</v>
      </c>
      <c r="I56" s="34">
        <f>COUNTIFS(Findings!$A:$A,$B56, Findings!$M:$M,"Info")</f>
        <v>0</v>
      </c>
      <c r="J56" s="34">
        <f>COUNTIFS(Findings!$A:$A,$B56, Findings!$M:$M,"n/a")</f>
        <v>0</v>
      </c>
    </row>
    <row r="57" spans="1:10" x14ac:dyDescent="0.25">
      <c r="A57" s="34" t="s">
        <v>1</v>
      </c>
      <c r="B57" s="34" t="s">
        <v>128</v>
      </c>
      <c r="C57" s="34" t="s">
        <v>129</v>
      </c>
      <c r="D57" s="5" t="str">
        <f t="shared" si="0"/>
        <v>Not Done</v>
      </c>
      <c r="E57" s="34" t="str">
        <f t="shared" si="1"/>
        <v>n/a</v>
      </c>
      <c r="F57" s="34">
        <f>COUNTIFS(Findings!$A:$A,$B57, Findings!$M:$M,"High")</f>
        <v>0</v>
      </c>
      <c r="G57" s="34">
        <f>COUNTIFS(Findings!$A:$A,$B57, Findings!$M:$M,"Medium")</f>
        <v>0</v>
      </c>
      <c r="H57" s="34">
        <f>COUNTIFS(Findings!$A:$A,$B57, Findings!$M:$M,"Low")</f>
        <v>0</v>
      </c>
      <c r="I57" s="34">
        <f>COUNTIFS(Findings!$A:$A,$B57, Findings!$M:$M,"Info")</f>
        <v>0</v>
      </c>
      <c r="J57" s="34">
        <f>COUNTIFS(Findings!$A:$A,$B57, Findings!$M:$M,"n/a")</f>
        <v>0</v>
      </c>
    </row>
    <row r="58" spans="1:10" x14ac:dyDescent="0.25">
      <c r="A58" s="34" t="s">
        <v>1</v>
      </c>
      <c r="B58" s="34" t="s">
        <v>130</v>
      </c>
      <c r="C58" s="34" t="s">
        <v>131</v>
      </c>
      <c r="D58" s="5" t="str">
        <f t="shared" si="0"/>
        <v>Not Done</v>
      </c>
      <c r="E58" s="34" t="str">
        <f t="shared" si="1"/>
        <v>n/a</v>
      </c>
      <c r="F58" s="34">
        <f>COUNTIFS(Findings!$A:$A,$B58, Findings!$M:$M,"High")</f>
        <v>0</v>
      </c>
      <c r="G58" s="34">
        <f>COUNTIFS(Findings!$A:$A,$B58, Findings!$M:$M,"Medium")</f>
        <v>0</v>
      </c>
      <c r="H58" s="34">
        <f>COUNTIFS(Findings!$A:$A,$B58, Findings!$M:$M,"Low")</f>
        <v>0</v>
      </c>
      <c r="I58" s="34">
        <f>COUNTIFS(Findings!$A:$A,$B58, Findings!$M:$M,"Info")</f>
        <v>0</v>
      </c>
      <c r="J58" s="34">
        <f>COUNTIFS(Findings!$A:$A,$B58, Findings!$M:$M,"n/a")</f>
        <v>0</v>
      </c>
    </row>
    <row r="59" spans="1:10" x14ac:dyDescent="0.25">
      <c r="A59" s="34" t="s">
        <v>1</v>
      </c>
      <c r="B59" s="34" t="s">
        <v>132</v>
      </c>
      <c r="C59" s="34" t="s">
        <v>133</v>
      </c>
      <c r="D59" s="5" t="str">
        <f t="shared" si="0"/>
        <v>Not Done</v>
      </c>
      <c r="E59" s="34" t="str">
        <f t="shared" si="1"/>
        <v>n/a</v>
      </c>
      <c r="F59" s="34">
        <f>COUNTIFS(Findings!$A:$A,$B59, Findings!$M:$M,"High")</f>
        <v>0</v>
      </c>
      <c r="G59" s="34">
        <f>COUNTIFS(Findings!$A:$A,$B59, Findings!$M:$M,"Medium")</f>
        <v>0</v>
      </c>
      <c r="H59" s="34">
        <f>COUNTIFS(Findings!$A:$A,$B59, Findings!$M:$M,"Low")</f>
        <v>0</v>
      </c>
      <c r="I59" s="34">
        <f>COUNTIFS(Findings!$A:$A,$B59, Findings!$M:$M,"Info")</f>
        <v>0</v>
      </c>
      <c r="J59" s="34">
        <f>COUNTIFS(Findings!$A:$A,$B59, Findings!$M:$M,"n/a")</f>
        <v>0</v>
      </c>
    </row>
    <row r="60" spans="1:10" x14ac:dyDescent="0.25">
      <c r="A60" s="34" t="s">
        <v>1</v>
      </c>
      <c r="B60" s="34" t="s">
        <v>134</v>
      </c>
      <c r="C60" s="34" t="s">
        <v>135</v>
      </c>
      <c r="D60" s="5" t="str">
        <f t="shared" si="0"/>
        <v>Not Done</v>
      </c>
      <c r="E60" s="34" t="str">
        <f t="shared" si="1"/>
        <v>n/a</v>
      </c>
      <c r="F60" s="34">
        <f>COUNTIFS(Findings!$A:$A,$B60, Findings!$M:$M,"High")</f>
        <v>0</v>
      </c>
      <c r="G60" s="34">
        <f>COUNTIFS(Findings!$A:$A,$B60, Findings!$M:$M,"Medium")</f>
        <v>0</v>
      </c>
      <c r="H60" s="34">
        <f>COUNTIFS(Findings!$A:$A,$B60, Findings!$M:$M,"Low")</f>
        <v>0</v>
      </c>
      <c r="I60" s="34">
        <f>COUNTIFS(Findings!$A:$A,$B60, Findings!$M:$M,"Info")</f>
        <v>0</v>
      </c>
      <c r="J60" s="34">
        <f>COUNTIFS(Findings!$A:$A,$B60, Findings!$M:$M,"n/a")</f>
        <v>0</v>
      </c>
    </row>
    <row r="61" spans="1:10" x14ac:dyDescent="0.25">
      <c r="A61" s="34" t="s">
        <v>1</v>
      </c>
      <c r="B61" s="34" t="s">
        <v>134</v>
      </c>
      <c r="C61" s="34" t="s">
        <v>136</v>
      </c>
      <c r="D61" s="5" t="str">
        <f t="shared" si="0"/>
        <v>Not Done</v>
      </c>
      <c r="E61" s="34" t="str">
        <f t="shared" si="1"/>
        <v>n/a</v>
      </c>
      <c r="F61" s="34">
        <f>COUNTIFS(Findings!$A:$A,$B61, Findings!$M:$M,"High")</f>
        <v>0</v>
      </c>
      <c r="G61" s="34">
        <f>COUNTIFS(Findings!$A:$A,$B61, Findings!$M:$M,"Medium")</f>
        <v>0</v>
      </c>
      <c r="H61" s="34">
        <f>COUNTIFS(Findings!$A:$A,$B61, Findings!$M:$M,"Low")</f>
        <v>0</v>
      </c>
      <c r="I61" s="34">
        <f>COUNTIFS(Findings!$A:$A,$B61, Findings!$M:$M,"Info")</f>
        <v>0</v>
      </c>
      <c r="J61" s="34">
        <f>COUNTIFS(Findings!$A:$A,$B61, Findings!$M:$M,"n/a")</f>
        <v>0</v>
      </c>
    </row>
    <row r="62" spans="1:10" x14ac:dyDescent="0.25">
      <c r="A62" s="34" t="s">
        <v>1</v>
      </c>
      <c r="B62" s="34" t="s">
        <v>134</v>
      </c>
      <c r="C62" s="34" t="s">
        <v>137</v>
      </c>
      <c r="D62" s="5" t="str">
        <f t="shared" si="0"/>
        <v>Not Done</v>
      </c>
      <c r="E62" s="34" t="str">
        <f t="shared" si="1"/>
        <v>n/a</v>
      </c>
      <c r="F62" s="34">
        <f>COUNTIFS(Findings!$A:$A,$B62, Findings!$M:$M,"High")</f>
        <v>0</v>
      </c>
      <c r="G62" s="34">
        <f>COUNTIFS(Findings!$A:$A,$B62, Findings!$M:$M,"Medium")</f>
        <v>0</v>
      </c>
      <c r="H62" s="34">
        <f>COUNTIFS(Findings!$A:$A,$B62, Findings!$M:$M,"Low")</f>
        <v>0</v>
      </c>
      <c r="I62" s="34">
        <f>COUNTIFS(Findings!$A:$A,$B62, Findings!$M:$M,"Info")</f>
        <v>0</v>
      </c>
      <c r="J62" s="34">
        <f>COUNTIFS(Findings!$A:$A,$B62, Findings!$M:$M,"n/a")</f>
        <v>0</v>
      </c>
    </row>
    <row r="63" spans="1:10" x14ac:dyDescent="0.25">
      <c r="A63" s="34" t="s">
        <v>1</v>
      </c>
      <c r="B63" s="34" t="s">
        <v>138</v>
      </c>
      <c r="C63" s="34" t="s">
        <v>139</v>
      </c>
      <c r="D63" s="5" t="str">
        <f t="shared" si="0"/>
        <v>Not Done</v>
      </c>
      <c r="E63" s="34" t="str">
        <f t="shared" si="1"/>
        <v>n/a</v>
      </c>
      <c r="F63" s="34">
        <f>COUNTIFS(Findings!$A:$A,$B63, Findings!$M:$M,"High")</f>
        <v>0</v>
      </c>
      <c r="G63" s="34">
        <f>COUNTIFS(Findings!$A:$A,$B63, Findings!$M:$M,"Medium")</f>
        <v>0</v>
      </c>
      <c r="H63" s="34">
        <f>COUNTIFS(Findings!$A:$A,$B63, Findings!$M:$M,"Low")</f>
        <v>0</v>
      </c>
      <c r="I63" s="34">
        <f>COUNTIFS(Findings!$A:$A,$B63, Findings!$M:$M,"Info")</f>
        <v>0</v>
      </c>
      <c r="J63" s="34">
        <f>COUNTIFS(Findings!$A:$A,$B63, Findings!$M:$M,"n/a")</f>
        <v>0</v>
      </c>
    </row>
    <row r="64" spans="1:10" x14ac:dyDescent="0.25">
      <c r="A64" s="34" t="s">
        <v>1</v>
      </c>
      <c r="B64" s="34" t="s">
        <v>140</v>
      </c>
      <c r="C64" s="34" t="s">
        <v>141</v>
      </c>
      <c r="D64" s="5" t="str">
        <f t="shared" si="0"/>
        <v>Not Done</v>
      </c>
      <c r="E64" s="34" t="str">
        <f t="shared" si="1"/>
        <v>n/a</v>
      </c>
      <c r="F64" s="34">
        <f>COUNTIFS(Findings!$A:$A,$B64, Findings!$M:$M,"High")</f>
        <v>0</v>
      </c>
      <c r="G64" s="34">
        <f>COUNTIFS(Findings!$A:$A,$B64, Findings!$M:$M,"Medium")</f>
        <v>0</v>
      </c>
      <c r="H64" s="34">
        <f>COUNTIFS(Findings!$A:$A,$B64, Findings!$M:$M,"Low")</f>
        <v>0</v>
      </c>
      <c r="I64" s="34">
        <f>COUNTIFS(Findings!$A:$A,$B64, Findings!$M:$M,"Info")</f>
        <v>0</v>
      </c>
      <c r="J64" s="34">
        <f>COUNTIFS(Findings!$A:$A,$B64, Findings!$M:$M,"n/a")</f>
        <v>0</v>
      </c>
    </row>
    <row r="65" spans="1:10" x14ac:dyDescent="0.25">
      <c r="A65" s="34" t="s">
        <v>1</v>
      </c>
      <c r="B65" s="34" t="s">
        <v>142</v>
      </c>
      <c r="C65" s="34" t="s">
        <v>143</v>
      </c>
      <c r="D65" s="5" t="str">
        <f t="shared" si="0"/>
        <v>Not Done</v>
      </c>
      <c r="E65" s="34" t="str">
        <f t="shared" si="1"/>
        <v>n/a</v>
      </c>
      <c r="F65" s="34">
        <f>COUNTIFS(Findings!$A:$A,$B65, Findings!$M:$M,"High")</f>
        <v>0</v>
      </c>
      <c r="G65" s="34">
        <f>COUNTIFS(Findings!$A:$A,$B65, Findings!$M:$M,"Medium")</f>
        <v>0</v>
      </c>
      <c r="H65" s="34">
        <f>COUNTIFS(Findings!$A:$A,$B65, Findings!$M:$M,"Low")</f>
        <v>0</v>
      </c>
      <c r="I65" s="34">
        <f>COUNTIFS(Findings!$A:$A,$B65, Findings!$M:$M,"Info")</f>
        <v>0</v>
      </c>
      <c r="J65" s="34">
        <f>COUNTIFS(Findings!$A:$A,$B65, Findings!$M:$M,"n/a")</f>
        <v>0</v>
      </c>
    </row>
    <row r="66" spans="1:10" x14ac:dyDescent="0.25">
      <c r="A66" s="34" t="s">
        <v>1</v>
      </c>
      <c r="B66" s="34" t="s">
        <v>144</v>
      </c>
      <c r="C66" s="34" t="s">
        <v>145</v>
      </c>
      <c r="D66" s="5" t="str">
        <f t="shared" si="0"/>
        <v>Not Done</v>
      </c>
      <c r="E66" s="34" t="str">
        <f t="shared" si="1"/>
        <v>n/a</v>
      </c>
      <c r="F66" s="34">
        <f>COUNTIFS(Findings!$A:$A,$B66, Findings!$M:$M,"High")</f>
        <v>0</v>
      </c>
      <c r="G66" s="34">
        <f>COUNTIFS(Findings!$A:$A,$B66, Findings!$M:$M,"Medium")</f>
        <v>0</v>
      </c>
      <c r="H66" s="34">
        <f>COUNTIFS(Findings!$A:$A,$B66, Findings!$M:$M,"Low")</f>
        <v>0</v>
      </c>
      <c r="I66" s="34">
        <f>COUNTIFS(Findings!$A:$A,$B66, Findings!$M:$M,"Info")</f>
        <v>0</v>
      </c>
      <c r="J66" s="34">
        <f>COUNTIFS(Findings!$A:$A,$B66, Findings!$M:$M,"n/a")</f>
        <v>0</v>
      </c>
    </row>
    <row r="67" spans="1:10" x14ac:dyDescent="0.25">
      <c r="A67" s="34" t="s">
        <v>146</v>
      </c>
      <c r="B67" s="34" t="s">
        <v>147</v>
      </c>
      <c r="C67" s="34" t="s">
        <v>4</v>
      </c>
      <c r="D67" s="5" t="str">
        <f t="shared" ref="D67:D92" si="2">IF(J67&gt;0, "N/A", IF(F67+G67+H67+I67&gt;0,"Done","Not Done"))</f>
        <v>Not Done</v>
      </c>
      <c r="E67" s="34" t="str">
        <f t="shared" ref="E67:E92" si="3">IF(F67&gt;0,"High",IF(G67&gt;0,"Medium",IF(H67&gt;0,"Low",IF(I67&gt;0,"Info", "n/a"))))</f>
        <v>n/a</v>
      </c>
      <c r="F67" s="34">
        <f>COUNTIFS(Findings!$A:$A,$B67, Findings!$M:$M,"High")</f>
        <v>0</v>
      </c>
      <c r="G67" s="34">
        <f>COUNTIFS(Findings!$A:$A,$B67, Findings!$M:$M,"Medium")</f>
        <v>0</v>
      </c>
      <c r="H67" s="34">
        <f>COUNTIFS(Findings!$A:$A,$B67, Findings!$M:$M,"Low")</f>
        <v>0</v>
      </c>
      <c r="I67" s="34">
        <f>COUNTIFS(Findings!$A:$A,$B67, Findings!$M:$M,"Info")</f>
        <v>0</v>
      </c>
      <c r="J67" s="34">
        <f>COUNTIFS(Findings!$A:$A,$B67, Findings!$M:$M,"n/a")</f>
        <v>0</v>
      </c>
    </row>
    <row r="68" spans="1:10" x14ac:dyDescent="0.25">
      <c r="A68" s="34" t="s">
        <v>146</v>
      </c>
      <c r="B68" s="34" t="s">
        <v>148</v>
      </c>
      <c r="C68" s="34" t="s">
        <v>149</v>
      </c>
      <c r="D68" s="5" t="str">
        <f t="shared" si="2"/>
        <v>Not Done</v>
      </c>
      <c r="E68" s="34" t="str">
        <f t="shared" si="3"/>
        <v>n/a</v>
      </c>
      <c r="F68" s="34">
        <f>COUNTIFS(Findings!$A:$A,$B68, Findings!$M:$M,"High")</f>
        <v>0</v>
      </c>
      <c r="G68" s="34">
        <f>COUNTIFS(Findings!$A:$A,$B68, Findings!$M:$M,"Medium")</f>
        <v>0</v>
      </c>
      <c r="H68" s="34">
        <f>COUNTIFS(Findings!$A:$A,$B68, Findings!$M:$M,"Low")</f>
        <v>0</v>
      </c>
      <c r="I68" s="34">
        <f>COUNTIFS(Findings!$A:$A,$B68, Findings!$M:$M,"Info")</f>
        <v>0</v>
      </c>
      <c r="J68" s="34">
        <f>COUNTIFS(Findings!$A:$A,$B68, Findings!$M:$M,"n/a")</f>
        <v>0</v>
      </c>
    </row>
    <row r="69" spans="1:10" ht="22.5" x14ac:dyDescent="0.25">
      <c r="A69" s="34" t="s">
        <v>150</v>
      </c>
      <c r="B69" s="34" t="s">
        <v>151</v>
      </c>
      <c r="C69" s="34" t="s">
        <v>152</v>
      </c>
      <c r="D69" s="5" t="str">
        <f t="shared" si="2"/>
        <v>Not Done</v>
      </c>
      <c r="E69" s="34" t="str">
        <f t="shared" si="3"/>
        <v>n/a</v>
      </c>
      <c r="F69" s="34">
        <f>COUNTIFS(Findings!$A:$A,$B69, Findings!$M:$M,"High")</f>
        <v>0</v>
      </c>
      <c r="G69" s="34">
        <f>COUNTIFS(Findings!$A:$A,$B69, Findings!$M:$M,"Medium")</f>
        <v>0</v>
      </c>
      <c r="H69" s="34">
        <f>COUNTIFS(Findings!$A:$A,$B69, Findings!$M:$M,"Low")</f>
        <v>0</v>
      </c>
      <c r="I69" s="34">
        <f>COUNTIFS(Findings!$A:$A,$B69, Findings!$M:$M,"Info")</f>
        <v>0</v>
      </c>
      <c r="J69" s="34">
        <f>COUNTIFS(Findings!$A:$A,$B69, Findings!$M:$M,"n/a")</f>
        <v>0</v>
      </c>
    </row>
    <row r="70" spans="1:10" x14ac:dyDescent="0.25">
      <c r="A70" s="34" t="s">
        <v>150</v>
      </c>
      <c r="B70" s="34" t="s">
        <v>153</v>
      </c>
      <c r="C70" s="34" t="s">
        <v>154</v>
      </c>
      <c r="D70" s="5" t="str">
        <f t="shared" si="2"/>
        <v>Not Done</v>
      </c>
      <c r="E70" s="34" t="str">
        <f t="shared" si="3"/>
        <v>n/a</v>
      </c>
      <c r="F70" s="34">
        <f>COUNTIFS(Findings!$A:$A,$B70, Findings!$M:$M,"High")</f>
        <v>0</v>
      </c>
      <c r="G70" s="34">
        <f>COUNTIFS(Findings!$A:$A,$B70, Findings!$M:$M,"Medium")</f>
        <v>0</v>
      </c>
      <c r="H70" s="34">
        <f>COUNTIFS(Findings!$A:$A,$B70, Findings!$M:$M,"Low")</f>
        <v>0</v>
      </c>
      <c r="I70" s="34">
        <f>COUNTIFS(Findings!$A:$A,$B70, Findings!$M:$M,"Info")</f>
        <v>0</v>
      </c>
      <c r="J70" s="34">
        <f>COUNTIFS(Findings!$A:$A,$B70, Findings!$M:$M,"n/a")</f>
        <v>0</v>
      </c>
    </row>
    <row r="71" spans="1:10" x14ac:dyDescent="0.25">
      <c r="A71" s="34" t="s">
        <v>150</v>
      </c>
      <c r="B71" s="34" t="s">
        <v>155</v>
      </c>
      <c r="C71" s="34" t="s">
        <v>156</v>
      </c>
      <c r="D71" s="5" t="str">
        <f t="shared" si="2"/>
        <v>Not Done</v>
      </c>
      <c r="E71" s="34" t="str">
        <f t="shared" si="3"/>
        <v>n/a</v>
      </c>
      <c r="F71" s="34">
        <f>COUNTIFS(Findings!$A:$A,$B71, Findings!$M:$M,"High")</f>
        <v>0</v>
      </c>
      <c r="G71" s="34">
        <f>COUNTIFS(Findings!$A:$A,$B71, Findings!$M:$M,"Medium")</f>
        <v>0</v>
      </c>
      <c r="H71" s="34">
        <f>COUNTIFS(Findings!$A:$A,$B71, Findings!$M:$M,"Low")</f>
        <v>0</v>
      </c>
      <c r="I71" s="34">
        <f>COUNTIFS(Findings!$A:$A,$B71, Findings!$M:$M,"Info")</f>
        <v>0</v>
      </c>
      <c r="J71" s="34">
        <f>COUNTIFS(Findings!$A:$A,$B71, Findings!$M:$M,"n/a")</f>
        <v>0</v>
      </c>
    </row>
    <row r="72" spans="1:10" x14ac:dyDescent="0.25">
      <c r="A72" s="34" t="s">
        <v>157</v>
      </c>
      <c r="B72" s="34" t="s">
        <v>158</v>
      </c>
      <c r="C72" s="34" t="s">
        <v>159</v>
      </c>
      <c r="D72" s="5" t="str">
        <f t="shared" si="2"/>
        <v>Not Done</v>
      </c>
      <c r="E72" s="34" t="str">
        <f t="shared" si="3"/>
        <v>n/a</v>
      </c>
      <c r="F72" s="34">
        <f>COUNTIFS(Findings!$A:$A,$B72, Findings!$M:$M,"High")</f>
        <v>0</v>
      </c>
      <c r="G72" s="34">
        <f>COUNTIFS(Findings!$A:$A,$B72, Findings!$M:$M,"Medium")</f>
        <v>0</v>
      </c>
      <c r="H72" s="34">
        <f>COUNTIFS(Findings!$A:$A,$B72, Findings!$M:$M,"Low")</f>
        <v>0</v>
      </c>
      <c r="I72" s="34">
        <f>COUNTIFS(Findings!$A:$A,$B72, Findings!$M:$M,"Info")</f>
        <v>0</v>
      </c>
      <c r="J72" s="34">
        <f>COUNTIFS(Findings!$A:$A,$B72, Findings!$M:$M,"n/a")</f>
        <v>0</v>
      </c>
    </row>
    <row r="73" spans="1:10" x14ac:dyDescent="0.25">
      <c r="A73" s="34" t="s">
        <v>157</v>
      </c>
      <c r="B73" s="34" t="s">
        <v>160</v>
      </c>
      <c r="C73" s="34" t="s">
        <v>161</v>
      </c>
      <c r="D73" s="5" t="str">
        <f t="shared" si="2"/>
        <v>Not Done</v>
      </c>
      <c r="E73" s="34" t="str">
        <f t="shared" si="3"/>
        <v>n/a</v>
      </c>
      <c r="F73" s="34">
        <f>COUNTIFS(Findings!$A:$A,$B73, Findings!$M:$M,"High")</f>
        <v>0</v>
      </c>
      <c r="G73" s="34">
        <f>COUNTIFS(Findings!$A:$A,$B73, Findings!$M:$M,"Medium")</f>
        <v>0</v>
      </c>
      <c r="H73" s="34">
        <f>COUNTIFS(Findings!$A:$A,$B73, Findings!$M:$M,"Low")</f>
        <v>0</v>
      </c>
      <c r="I73" s="34">
        <f>COUNTIFS(Findings!$A:$A,$B73, Findings!$M:$M,"Info")</f>
        <v>0</v>
      </c>
      <c r="J73" s="34">
        <f>COUNTIFS(Findings!$A:$A,$B73, Findings!$M:$M,"n/a")</f>
        <v>0</v>
      </c>
    </row>
    <row r="74" spans="1:10" x14ac:dyDescent="0.25">
      <c r="A74" s="34" t="s">
        <v>157</v>
      </c>
      <c r="B74" s="34" t="s">
        <v>162</v>
      </c>
      <c r="C74" s="34" t="s">
        <v>163</v>
      </c>
      <c r="D74" s="5" t="str">
        <f t="shared" si="2"/>
        <v>Not Done</v>
      </c>
      <c r="E74" s="34" t="str">
        <f t="shared" si="3"/>
        <v>n/a</v>
      </c>
      <c r="F74" s="34">
        <f>COUNTIFS(Findings!$A:$A,$B74, Findings!$M:$M,"High")</f>
        <v>0</v>
      </c>
      <c r="G74" s="34">
        <f>COUNTIFS(Findings!$A:$A,$B74, Findings!$M:$M,"Medium")</f>
        <v>0</v>
      </c>
      <c r="H74" s="34">
        <f>COUNTIFS(Findings!$A:$A,$B74, Findings!$M:$M,"Low")</f>
        <v>0</v>
      </c>
      <c r="I74" s="34">
        <f>COUNTIFS(Findings!$A:$A,$B74, Findings!$M:$M,"Info")</f>
        <v>0</v>
      </c>
      <c r="J74" s="34">
        <f>COUNTIFS(Findings!$A:$A,$B74, Findings!$M:$M,"n/a")</f>
        <v>0</v>
      </c>
    </row>
    <row r="75" spans="1:10" x14ac:dyDescent="0.25">
      <c r="A75" s="34" t="s">
        <v>157</v>
      </c>
      <c r="B75" s="34" t="s">
        <v>164</v>
      </c>
      <c r="C75" s="34" t="s">
        <v>165</v>
      </c>
      <c r="D75" s="5" t="str">
        <f t="shared" si="2"/>
        <v>Not Done</v>
      </c>
      <c r="E75" s="34" t="str">
        <f t="shared" si="3"/>
        <v>n/a</v>
      </c>
      <c r="F75" s="34">
        <f>COUNTIFS(Findings!$A:$A,$B75, Findings!$M:$M,"High")</f>
        <v>0</v>
      </c>
      <c r="G75" s="34">
        <f>COUNTIFS(Findings!$A:$A,$B75, Findings!$M:$M,"Medium")</f>
        <v>0</v>
      </c>
      <c r="H75" s="34">
        <f>COUNTIFS(Findings!$A:$A,$B75, Findings!$M:$M,"Low")</f>
        <v>0</v>
      </c>
      <c r="I75" s="34">
        <f>COUNTIFS(Findings!$A:$A,$B75, Findings!$M:$M,"Info")</f>
        <v>0</v>
      </c>
      <c r="J75" s="34">
        <f>COUNTIFS(Findings!$A:$A,$B75, Findings!$M:$M,"n/a")</f>
        <v>0</v>
      </c>
    </row>
    <row r="76" spans="1:10" x14ac:dyDescent="0.25">
      <c r="A76" s="34" t="s">
        <v>157</v>
      </c>
      <c r="B76" s="34" t="s">
        <v>166</v>
      </c>
      <c r="C76" s="34" t="s">
        <v>167</v>
      </c>
      <c r="D76" s="5" t="str">
        <f t="shared" si="2"/>
        <v>Not Done</v>
      </c>
      <c r="E76" s="34" t="str">
        <f t="shared" si="3"/>
        <v>n/a</v>
      </c>
      <c r="F76" s="34">
        <f>COUNTIFS(Findings!$A:$A,$B76, Findings!$M:$M,"High")</f>
        <v>0</v>
      </c>
      <c r="G76" s="34">
        <f>COUNTIFS(Findings!$A:$A,$B76, Findings!$M:$M,"Medium")</f>
        <v>0</v>
      </c>
      <c r="H76" s="34">
        <f>COUNTIFS(Findings!$A:$A,$B76, Findings!$M:$M,"Low")</f>
        <v>0</v>
      </c>
      <c r="I76" s="34">
        <f>COUNTIFS(Findings!$A:$A,$B76, Findings!$M:$M,"Info")</f>
        <v>0</v>
      </c>
      <c r="J76" s="34">
        <f>COUNTIFS(Findings!$A:$A,$B76, Findings!$M:$M,"n/a")</f>
        <v>0</v>
      </c>
    </row>
    <row r="77" spans="1:10" x14ac:dyDescent="0.25">
      <c r="A77" s="34" t="s">
        <v>157</v>
      </c>
      <c r="B77" s="34" t="s">
        <v>168</v>
      </c>
      <c r="C77" s="34" t="s">
        <v>169</v>
      </c>
      <c r="D77" s="5" t="str">
        <f t="shared" si="2"/>
        <v>Not Done</v>
      </c>
      <c r="E77" s="34" t="str">
        <f t="shared" si="3"/>
        <v>n/a</v>
      </c>
      <c r="F77" s="34">
        <f>COUNTIFS(Findings!$A:$A,$B77, Findings!$M:$M,"High")</f>
        <v>0</v>
      </c>
      <c r="G77" s="34">
        <f>COUNTIFS(Findings!$A:$A,$B77, Findings!$M:$M,"Medium")</f>
        <v>0</v>
      </c>
      <c r="H77" s="34">
        <f>COUNTIFS(Findings!$A:$A,$B77, Findings!$M:$M,"Low")</f>
        <v>0</v>
      </c>
      <c r="I77" s="34">
        <f>COUNTIFS(Findings!$A:$A,$B77, Findings!$M:$M,"Info")</f>
        <v>0</v>
      </c>
      <c r="J77" s="34">
        <f>COUNTIFS(Findings!$A:$A,$B77, Findings!$M:$M,"n/a")</f>
        <v>0</v>
      </c>
    </row>
    <row r="78" spans="1:10" x14ac:dyDescent="0.25">
      <c r="A78" s="34" t="s">
        <v>157</v>
      </c>
      <c r="B78" s="34" t="s">
        <v>170</v>
      </c>
      <c r="C78" s="34" t="s">
        <v>171</v>
      </c>
      <c r="D78" s="5" t="str">
        <f t="shared" si="2"/>
        <v>Not Done</v>
      </c>
      <c r="E78" s="34" t="str">
        <f t="shared" si="3"/>
        <v>n/a</v>
      </c>
      <c r="F78" s="34">
        <f>COUNTIFS(Findings!$A:$A,$B78, Findings!$M:$M,"High")</f>
        <v>0</v>
      </c>
      <c r="G78" s="34">
        <f>COUNTIFS(Findings!$A:$A,$B78, Findings!$M:$M,"Medium")</f>
        <v>0</v>
      </c>
      <c r="H78" s="34">
        <f>COUNTIFS(Findings!$A:$A,$B78, Findings!$M:$M,"Low")</f>
        <v>0</v>
      </c>
      <c r="I78" s="34">
        <f>COUNTIFS(Findings!$A:$A,$B78, Findings!$M:$M,"Info")</f>
        <v>0</v>
      </c>
      <c r="J78" s="34">
        <f>COUNTIFS(Findings!$A:$A,$B78, Findings!$M:$M,"n/a")</f>
        <v>0</v>
      </c>
    </row>
    <row r="79" spans="1:10" x14ac:dyDescent="0.25">
      <c r="A79" s="34" t="s">
        <v>157</v>
      </c>
      <c r="B79" s="34" t="s">
        <v>172</v>
      </c>
      <c r="C79" s="34" t="s">
        <v>173</v>
      </c>
      <c r="D79" s="5" t="str">
        <f t="shared" si="2"/>
        <v>Not Done</v>
      </c>
      <c r="E79" s="34" t="str">
        <f t="shared" si="3"/>
        <v>n/a</v>
      </c>
      <c r="F79" s="34">
        <f>COUNTIFS(Findings!$A:$A,$B79, Findings!$M:$M,"High")</f>
        <v>0</v>
      </c>
      <c r="G79" s="34">
        <f>COUNTIFS(Findings!$A:$A,$B79, Findings!$M:$M,"Medium")</f>
        <v>0</v>
      </c>
      <c r="H79" s="34">
        <f>COUNTIFS(Findings!$A:$A,$B79, Findings!$M:$M,"Low")</f>
        <v>0</v>
      </c>
      <c r="I79" s="34">
        <f>COUNTIFS(Findings!$A:$A,$B79, Findings!$M:$M,"Info")</f>
        <v>0</v>
      </c>
      <c r="J79" s="34">
        <f>COUNTIFS(Findings!$A:$A,$B79, Findings!$M:$M,"n/a")</f>
        <v>0</v>
      </c>
    </row>
    <row r="80" spans="1:10" x14ac:dyDescent="0.25">
      <c r="A80" s="34" t="s">
        <v>157</v>
      </c>
      <c r="B80" s="34" t="s">
        <v>174</v>
      </c>
      <c r="C80" s="34" t="s">
        <v>175</v>
      </c>
      <c r="D80" s="5" t="str">
        <f t="shared" si="2"/>
        <v>Not Done</v>
      </c>
      <c r="E80" s="34" t="str">
        <f t="shared" si="3"/>
        <v>n/a</v>
      </c>
      <c r="F80" s="34">
        <f>COUNTIFS(Findings!$A:$A,$B80, Findings!$M:$M,"High")</f>
        <v>0</v>
      </c>
      <c r="G80" s="34">
        <f>COUNTIFS(Findings!$A:$A,$B80, Findings!$M:$M,"Medium")</f>
        <v>0</v>
      </c>
      <c r="H80" s="34">
        <f>COUNTIFS(Findings!$A:$A,$B80, Findings!$M:$M,"Low")</f>
        <v>0</v>
      </c>
      <c r="I80" s="34">
        <f>COUNTIFS(Findings!$A:$A,$B80, Findings!$M:$M,"Info")</f>
        <v>0</v>
      </c>
      <c r="J80" s="34">
        <f>COUNTIFS(Findings!$A:$A,$B80, Findings!$M:$M,"n/a")</f>
        <v>0</v>
      </c>
    </row>
    <row r="81" spans="1:10" x14ac:dyDescent="0.25">
      <c r="A81" s="34" t="s">
        <v>176</v>
      </c>
      <c r="B81" s="34" t="s">
        <v>177</v>
      </c>
      <c r="C81" s="34" t="s">
        <v>178</v>
      </c>
      <c r="D81" s="5" t="str">
        <f t="shared" si="2"/>
        <v>Not Done</v>
      </c>
      <c r="E81" s="34" t="str">
        <f t="shared" si="3"/>
        <v>n/a</v>
      </c>
      <c r="F81" s="34">
        <f>COUNTIFS(Findings!$A:$A,$B81, Findings!$M:$M,"High")</f>
        <v>0</v>
      </c>
      <c r="G81" s="34">
        <f>COUNTIFS(Findings!$A:$A,$B81, Findings!$M:$M,"Medium")</f>
        <v>0</v>
      </c>
      <c r="H81" s="34">
        <f>COUNTIFS(Findings!$A:$A,$B81, Findings!$M:$M,"Low")</f>
        <v>0</v>
      </c>
      <c r="I81" s="34">
        <f>COUNTIFS(Findings!$A:$A,$B81, Findings!$M:$M,"Info")</f>
        <v>0</v>
      </c>
      <c r="J81" s="34">
        <f>COUNTIFS(Findings!$A:$A,$B81, Findings!$M:$M,"n/a")</f>
        <v>0</v>
      </c>
    </row>
    <row r="82" spans="1:10" x14ac:dyDescent="0.25">
      <c r="A82" s="34" t="s">
        <v>176</v>
      </c>
      <c r="B82" s="34" t="s">
        <v>179</v>
      </c>
      <c r="C82" s="34" t="s">
        <v>180</v>
      </c>
      <c r="D82" s="5" t="str">
        <f t="shared" si="2"/>
        <v>Not Done</v>
      </c>
      <c r="E82" s="34" t="str">
        <f t="shared" si="3"/>
        <v>n/a</v>
      </c>
      <c r="F82" s="34">
        <f>COUNTIFS(Findings!$A:$A,$B82, Findings!$M:$M,"High")</f>
        <v>0</v>
      </c>
      <c r="G82" s="34">
        <f>COUNTIFS(Findings!$A:$A,$B82, Findings!$M:$M,"Medium")</f>
        <v>0</v>
      </c>
      <c r="H82" s="34">
        <f>COUNTIFS(Findings!$A:$A,$B82, Findings!$M:$M,"Low")</f>
        <v>0</v>
      </c>
      <c r="I82" s="34">
        <f>COUNTIFS(Findings!$A:$A,$B82, Findings!$M:$M,"Info")</f>
        <v>0</v>
      </c>
      <c r="J82" s="34">
        <f>COUNTIFS(Findings!$A:$A,$B82, Findings!$M:$M,"n/a")</f>
        <v>0</v>
      </c>
    </row>
    <row r="83" spans="1:10" x14ac:dyDescent="0.25">
      <c r="A83" s="34" t="s">
        <v>176</v>
      </c>
      <c r="B83" s="34" t="s">
        <v>181</v>
      </c>
      <c r="C83" s="34" t="s">
        <v>182</v>
      </c>
      <c r="D83" s="5" t="str">
        <f t="shared" si="2"/>
        <v>Not Done</v>
      </c>
      <c r="E83" s="34" t="str">
        <f t="shared" si="3"/>
        <v>n/a</v>
      </c>
      <c r="F83" s="34">
        <f>COUNTIFS(Findings!$A:$A,$B83, Findings!$M:$M,"High")</f>
        <v>0</v>
      </c>
      <c r="G83" s="34">
        <f>COUNTIFS(Findings!$A:$A,$B83, Findings!$M:$M,"Medium")</f>
        <v>0</v>
      </c>
      <c r="H83" s="34">
        <f>COUNTIFS(Findings!$A:$A,$B83, Findings!$M:$M,"Low")</f>
        <v>0</v>
      </c>
      <c r="I83" s="34">
        <f>COUNTIFS(Findings!$A:$A,$B83, Findings!$M:$M,"Info")</f>
        <v>0</v>
      </c>
      <c r="J83" s="34">
        <f>COUNTIFS(Findings!$A:$A,$B83, Findings!$M:$M,"n/a")</f>
        <v>0</v>
      </c>
    </row>
    <row r="84" spans="1:10" x14ac:dyDescent="0.25">
      <c r="A84" s="34" t="s">
        <v>176</v>
      </c>
      <c r="B84" s="34" t="s">
        <v>183</v>
      </c>
      <c r="C84" s="34" t="s">
        <v>184</v>
      </c>
      <c r="D84" s="5" t="str">
        <f t="shared" si="2"/>
        <v>Not Done</v>
      </c>
      <c r="E84" s="34" t="str">
        <f t="shared" si="3"/>
        <v>n/a</v>
      </c>
      <c r="F84" s="34">
        <f>COUNTIFS(Findings!$A:$A,$B84, Findings!$M:$M,"High")</f>
        <v>0</v>
      </c>
      <c r="G84" s="34">
        <f>COUNTIFS(Findings!$A:$A,$B84, Findings!$M:$M,"Medium")</f>
        <v>0</v>
      </c>
      <c r="H84" s="34">
        <f>COUNTIFS(Findings!$A:$A,$B84, Findings!$M:$M,"Low")</f>
        <v>0</v>
      </c>
      <c r="I84" s="34">
        <f>COUNTIFS(Findings!$A:$A,$B84, Findings!$M:$M,"Info")</f>
        <v>0</v>
      </c>
      <c r="J84" s="34">
        <f>COUNTIFS(Findings!$A:$A,$B84, Findings!$M:$M,"n/a")</f>
        <v>0</v>
      </c>
    </row>
    <row r="85" spans="1:10" x14ac:dyDescent="0.25">
      <c r="A85" s="34" t="s">
        <v>176</v>
      </c>
      <c r="B85" s="34" t="s">
        <v>185</v>
      </c>
      <c r="C85" s="34" t="s">
        <v>186</v>
      </c>
      <c r="D85" s="5" t="str">
        <f t="shared" si="2"/>
        <v>Not Done</v>
      </c>
      <c r="E85" s="34" t="str">
        <f t="shared" si="3"/>
        <v>n/a</v>
      </c>
      <c r="F85" s="34">
        <f>COUNTIFS(Findings!$A:$A,$B85, Findings!$M:$M,"High")</f>
        <v>0</v>
      </c>
      <c r="G85" s="34">
        <f>COUNTIFS(Findings!$A:$A,$B85, Findings!$M:$M,"Medium")</f>
        <v>0</v>
      </c>
      <c r="H85" s="34">
        <f>COUNTIFS(Findings!$A:$A,$B85, Findings!$M:$M,"Low")</f>
        <v>0</v>
      </c>
      <c r="I85" s="34">
        <f>COUNTIFS(Findings!$A:$A,$B85, Findings!$M:$M,"Info")</f>
        <v>0</v>
      </c>
      <c r="J85" s="34">
        <f>COUNTIFS(Findings!$A:$A,$B85, Findings!$M:$M,"n/a")</f>
        <v>0</v>
      </c>
    </row>
    <row r="86" spans="1:10" x14ac:dyDescent="0.25">
      <c r="A86" s="34" t="s">
        <v>176</v>
      </c>
      <c r="B86" s="34" t="s">
        <v>187</v>
      </c>
      <c r="C86" s="34" t="s">
        <v>188</v>
      </c>
      <c r="D86" s="5" t="str">
        <f t="shared" si="2"/>
        <v>Not Done</v>
      </c>
      <c r="E86" s="34" t="str">
        <f t="shared" si="3"/>
        <v>n/a</v>
      </c>
      <c r="F86" s="34">
        <f>COUNTIFS(Findings!$A:$A,$B86, Findings!$M:$M,"High")</f>
        <v>0</v>
      </c>
      <c r="G86" s="34">
        <f>COUNTIFS(Findings!$A:$A,$B86, Findings!$M:$M,"Medium")</f>
        <v>0</v>
      </c>
      <c r="H86" s="34">
        <f>COUNTIFS(Findings!$A:$A,$B86, Findings!$M:$M,"Low")</f>
        <v>0</v>
      </c>
      <c r="I86" s="34">
        <f>COUNTIFS(Findings!$A:$A,$B86, Findings!$M:$M,"Info")</f>
        <v>0</v>
      </c>
      <c r="J86" s="34">
        <f>COUNTIFS(Findings!$A:$A,$B86, Findings!$M:$M,"n/a")</f>
        <v>0</v>
      </c>
    </row>
    <row r="87" spans="1:10" x14ac:dyDescent="0.25">
      <c r="A87" s="34" t="s">
        <v>176</v>
      </c>
      <c r="B87" s="34" t="s">
        <v>189</v>
      </c>
      <c r="C87" s="34" t="s">
        <v>190</v>
      </c>
      <c r="D87" s="5" t="str">
        <f t="shared" si="2"/>
        <v>Not Done</v>
      </c>
      <c r="E87" s="34" t="str">
        <f t="shared" si="3"/>
        <v>n/a</v>
      </c>
      <c r="F87" s="34">
        <f>COUNTIFS(Findings!$A:$A,$B87, Findings!$M:$M,"High")</f>
        <v>0</v>
      </c>
      <c r="G87" s="34">
        <f>COUNTIFS(Findings!$A:$A,$B87, Findings!$M:$M,"Medium")</f>
        <v>0</v>
      </c>
      <c r="H87" s="34">
        <f>COUNTIFS(Findings!$A:$A,$B87, Findings!$M:$M,"Low")</f>
        <v>0</v>
      </c>
      <c r="I87" s="34">
        <f>COUNTIFS(Findings!$A:$A,$B87, Findings!$M:$M,"Info")</f>
        <v>0</v>
      </c>
      <c r="J87" s="34">
        <f>COUNTIFS(Findings!$A:$A,$B87, Findings!$M:$M,"n/a")</f>
        <v>0</v>
      </c>
    </row>
    <row r="88" spans="1:10" x14ac:dyDescent="0.25">
      <c r="A88" s="34" t="s">
        <v>176</v>
      </c>
      <c r="B88" s="34" t="s">
        <v>191</v>
      </c>
      <c r="C88" s="34" t="s">
        <v>192</v>
      </c>
      <c r="D88" s="5" t="str">
        <f t="shared" si="2"/>
        <v>Not Done</v>
      </c>
      <c r="E88" s="34" t="str">
        <f t="shared" si="3"/>
        <v>n/a</v>
      </c>
      <c r="F88" s="34">
        <f>COUNTIFS(Findings!$A:$A,$B88, Findings!$M:$M,"High")</f>
        <v>0</v>
      </c>
      <c r="G88" s="34">
        <f>COUNTIFS(Findings!$A:$A,$B88, Findings!$M:$M,"Medium")</f>
        <v>0</v>
      </c>
      <c r="H88" s="34">
        <f>COUNTIFS(Findings!$A:$A,$B88, Findings!$M:$M,"Low")</f>
        <v>0</v>
      </c>
      <c r="I88" s="34">
        <f>COUNTIFS(Findings!$A:$A,$B88, Findings!$M:$M,"Info")</f>
        <v>0</v>
      </c>
      <c r="J88" s="34">
        <f>COUNTIFS(Findings!$A:$A,$B88, Findings!$M:$M,"n/a")</f>
        <v>0</v>
      </c>
    </row>
    <row r="89" spans="1:10" x14ac:dyDescent="0.25">
      <c r="A89" s="34" t="s">
        <v>176</v>
      </c>
      <c r="B89" s="34" t="s">
        <v>193</v>
      </c>
      <c r="C89" s="34" t="s">
        <v>194</v>
      </c>
      <c r="D89" s="5" t="str">
        <f t="shared" si="2"/>
        <v>Not Done</v>
      </c>
      <c r="E89" s="34" t="str">
        <f t="shared" si="3"/>
        <v>n/a</v>
      </c>
      <c r="F89" s="34">
        <f>COUNTIFS(Findings!$A:$A,$B89, Findings!$M:$M,"High")</f>
        <v>0</v>
      </c>
      <c r="G89" s="34">
        <f>COUNTIFS(Findings!$A:$A,$B89, Findings!$M:$M,"Medium")</f>
        <v>0</v>
      </c>
      <c r="H89" s="34">
        <f>COUNTIFS(Findings!$A:$A,$B89, Findings!$M:$M,"Low")</f>
        <v>0</v>
      </c>
      <c r="I89" s="34">
        <f>COUNTIFS(Findings!$A:$A,$B89, Findings!$M:$M,"Info")</f>
        <v>0</v>
      </c>
      <c r="J89" s="34">
        <f>COUNTIFS(Findings!$A:$A,$B89, Findings!$M:$M,"n/a")</f>
        <v>0</v>
      </c>
    </row>
    <row r="90" spans="1:10" x14ac:dyDescent="0.25">
      <c r="A90" s="34" t="s">
        <v>176</v>
      </c>
      <c r="B90" s="34" t="s">
        <v>195</v>
      </c>
      <c r="C90" s="34" t="s">
        <v>196</v>
      </c>
      <c r="D90" s="5" t="str">
        <f t="shared" si="2"/>
        <v>Not Done</v>
      </c>
      <c r="E90" s="34" t="str">
        <f t="shared" si="3"/>
        <v>n/a</v>
      </c>
      <c r="F90" s="34">
        <f>COUNTIFS(Findings!$A:$A,$B90, Findings!$M:$M,"High")</f>
        <v>0</v>
      </c>
      <c r="G90" s="34">
        <f>COUNTIFS(Findings!$A:$A,$B90, Findings!$M:$M,"Medium")</f>
        <v>0</v>
      </c>
      <c r="H90" s="34">
        <f>COUNTIFS(Findings!$A:$A,$B90, Findings!$M:$M,"Low")</f>
        <v>0</v>
      </c>
      <c r="I90" s="34">
        <f>COUNTIFS(Findings!$A:$A,$B90, Findings!$M:$M,"Info")</f>
        <v>0</v>
      </c>
      <c r="J90" s="34">
        <f>COUNTIFS(Findings!$A:$A,$B90, Findings!$M:$M,"n/a")</f>
        <v>0</v>
      </c>
    </row>
    <row r="91" spans="1:10" x14ac:dyDescent="0.25">
      <c r="A91" s="34" t="s">
        <v>176</v>
      </c>
      <c r="B91" s="34" t="s">
        <v>197</v>
      </c>
      <c r="C91" s="34" t="s">
        <v>198</v>
      </c>
      <c r="D91" s="5" t="str">
        <f t="shared" si="2"/>
        <v>Not Done</v>
      </c>
      <c r="E91" s="34" t="str">
        <f t="shared" si="3"/>
        <v>n/a</v>
      </c>
      <c r="F91" s="34">
        <f>COUNTIFS(Findings!$A:$A,$B91, Findings!$M:$M,"High")</f>
        <v>0</v>
      </c>
      <c r="G91" s="34">
        <f>COUNTIFS(Findings!$A:$A,$B91, Findings!$M:$M,"Medium")</f>
        <v>0</v>
      </c>
      <c r="H91" s="34">
        <f>COUNTIFS(Findings!$A:$A,$B91, Findings!$M:$M,"Low")</f>
        <v>0</v>
      </c>
      <c r="I91" s="34">
        <f>COUNTIFS(Findings!$A:$A,$B91, Findings!$M:$M,"Info")</f>
        <v>0</v>
      </c>
      <c r="J91" s="34">
        <f>COUNTIFS(Findings!$A:$A,$B91, Findings!$M:$M,"n/a")</f>
        <v>0</v>
      </c>
    </row>
    <row r="92" spans="1:10" x14ac:dyDescent="0.25">
      <c r="A92" s="34" t="s">
        <v>176</v>
      </c>
      <c r="B92" s="34" t="s">
        <v>199</v>
      </c>
      <c r="C92" s="34" t="s">
        <v>200</v>
      </c>
      <c r="D92" s="5" t="str">
        <f t="shared" si="2"/>
        <v>Not Done</v>
      </c>
      <c r="E92" s="34" t="str">
        <f t="shared" si="3"/>
        <v>n/a</v>
      </c>
      <c r="F92" s="34">
        <f>COUNTIFS(Findings!$A:$A,$B92, Findings!$M:$M,"High")</f>
        <v>0</v>
      </c>
      <c r="G92" s="34">
        <f>COUNTIFS(Findings!$A:$A,$B92, Findings!$M:$M,"Medium")</f>
        <v>0</v>
      </c>
      <c r="H92" s="34">
        <f>COUNTIFS(Findings!$A:$A,$B92, Findings!$M:$M,"Low")</f>
        <v>0</v>
      </c>
      <c r="I92" s="34">
        <f>COUNTIFS(Findings!$A:$A,$B92, Findings!$M:$M,"Info")</f>
        <v>0</v>
      </c>
      <c r="J92" s="34">
        <f>COUNTIFS(Findings!$A:$A,$B92, Findings!$M:$M,"n/a")</f>
        <v>0</v>
      </c>
    </row>
  </sheetData>
  <mergeCells count="4">
    <mergeCell ref="M5:Q5"/>
    <mergeCell ref="M7:N7"/>
    <mergeCell ref="M8:N8"/>
    <mergeCell ref="O8:Q8"/>
  </mergeCells>
  <conditionalFormatting sqref="D2">
    <cfRule type="cellIs" dxfId="43" priority="26" stopIfTrue="1" operator="equal">
      <formula>"Not Done"</formula>
    </cfRule>
    <cfRule type="cellIs" dxfId="42" priority="27" stopIfTrue="1" operator="equal">
      <formula>"Done"</formula>
    </cfRule>
  </conditionalFormatting>
  <conditionalFormatting sqref="D3:D92">
    <cfRule type="cellIs" dxfId="41" priority="6" stopIfTrue="1" operator="equal">
      <formula>"Not Done"</formula>
    </cfRule>
    <cfRule type="cellIs" dxfId="40" priority="7" stopIfTrue="1" operator="equal">
      <formula>"Done"</formula>
    </cfRule>
  </conditionalFormatting>
  <conditionalFormatting sqref="E1:E1048576">
    <cfRule type="iconSet" priority="5">
      <iconSet iconSet="3Symbols">
        <cfvo type="percent" val="0"/>
        <cfvo type="percent" val="33"/>
        <cfvo type="percent" val="67"/>
      </iconSet>
    </cfRule>
    <cfRule type="containsText" dxfId="39" priority="4" operator="containsText" text="High">
      <formula>NOT(ISERROR(SEARCH("High",E1)))</formula>
    </cfRule>
    <cfRule type="expression" dxfId="38" priority="3">
      <formula>"Medium"</formula>
    </cfRule>
    <cfRule type="cellIs" dxfId="37" priority="2" operator="equal">
      <formula>"Medium"</formula>
    </cfRule>
    <cfRule type="cellIs" dxfId="36" priority="1" operator="equal">
      <formula>"Low"</formula>
    </cfRule>
  </conditionalFormatting>
  <dataValidations count="1">
    <dataValidation type="list" allowBlank="1" showInputMessage="1" showErrorMessage="1" sqref="D1:D1048576">
      <formula1>"Done, Not Done, N/A"</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workbookViewId="0">
      <pane ySplit="1" topLeftCell="A2" activePane="bottomLeft" state="frozen"/>
      <selection pane="bottomLeft" activeCell="A2" sqref="A2"/>
    </sheetView>
  </sheetViews>
  <sheetFormatPr defaultRowHeight="15" x14ac:dyDescent="0.25"/>
  <cols>
    <col min="1" max="1" width="18.140625" bestFit="1" customWidth="1"/>
    <col min="2" max="2" width="12.28515625" hidden="1" customWidth="1"/>
    <col min="3" max="3" width="12" hidden="1" customWidth="1"/>
    <col min="4" max="5" width="12.7109375" hidden="1" customWidth="1"/>
    <col min="6" max="6" width="25.7109375" customWidth="1"/>
    <col min="7" max="7" width="49.42578125" customWidth="1"/>
    <col min="8" max="8" width="28" customWidth="1"/>
    <col min="9" max="9" width="18.7109375" bestFit="1" customWidth="1"/>
    <col min="10" max="10" width="30" customWidth="1"/>
    <col min="11" max="11" width="22.28515625" customWidth="1"/>
    <col min="12" max="12" width="30.140625" customWidth="1"/>
    <col min="13" max="13" width="8.42578125" bestFit="1" customWidth="1"/>
  </cols>
  <sheetData>
    <row r="1" spans="1:13" ht="22.5" x14ac:dyDescent="0.25">
      <c r="A1" s="33" t="s">
        <v>201</v>
      </c>
      <c r="B1" s="33" t="s">
        <v>290</v>
      </c>
      <c r="C1" s="33" t="s">
        <v>291</v>
      </c>
      <c r="D1" s="33" t="s">
        <v>292</v>
      </c>
      <c r="E1" s="33" t="s">
        <v>212</v>
      </c>
      <c r="F1" s="33" t="s">
        <v>313</v>
      </c>
      <c r="G1" s="33" t="s">
        <v>213</v>
      </c>
      <c r="H1" s="33" t="s">
        <v>314</v>
      </c>
      <c r="I1" s="33" t="s">
        <v>208</v>
      </c>
      <c r="J1" s="33" t="s">
        <v>211</v>
      </c>
      <c r="K1" s="33" t="s">
        <v>209</v>
      </c>
      <c r="L1" s="33" t="s">
        <v>210</v>
      </c>
      <c r="M1" s="35" t="s">
        <v>14</v>
      </c>
    </row>
    <row r="2" spans="1:13" ht="45" x14ac:dyDescent="0.25">
      <c r="A2" s="5" t="s">
        <v>15</v>
      </c>
      <c r="B2" s="5"/>
      <c r="C2" s="5"/>
      <c r="D2" s="5"/>
      <c r="E2" s="5"/>
      <c r="F2" s="5" t="s">
        <v>317</v>
      </c>
      <c r="G2" s="5"/>
      <c r="H2" s="5"/>
      <c r="I2" s="5" t="s">
        <v>325</v>
      </c>
      <c r="J2" s="5"/>
      <c r="K2" s="5" t="s">
        <v>246</v>
      </c>
      <c r="L2" s="5"/>
      <c r="M2" s="5"/>
    </row>
    <row r="3" spans="1:13" ht="45" x14ac:dyDescent="0.25">
      <c r="A3" s="5" t="s">
        <v>16</v>
      </c>
      <c r="B3" s="5"/>
      <c r="C3" s="5"/>
      <c r="D3" s="5"/>
      <c r="E3" s="5"/>
      <c r="F3" s="5" t="s">
        <v>56</v>
      </c>
      <c r="G3" s="1"/>
      <c r="H3" s="5"/>
      <c r="I3" s="5" t="s">
        <v>325</v>
      </c>
      <c r="K3" s="5" t="s">
        <v>346</v>
      </c>
      <c r="M3" s="5"/>
    </row>
    <row r="4" spans="1:13" ht="45" x14ac:dyDescent="0.25">
      <c r="A4" s="5" t="s">
        <v>17</v>
      </c>
      <c r="B4" s="5"/>
      <c r="C4" s="5"/>
      <c r="D4" s="5"/>
      <c r="E4" s="5"/>
      <c r="F4" s="5" t="s">
        <v>57</v>
      </c>
      <c r="G4" s="5"/>
      <c r="H4" s="5"/>
      <c r="I4" s="5" t="s">
        <v>325</v>
      </c>
      <c r="J4" s="5"/>
      <c r="K4" s="5" t="s">
        <v>284</v>
      </c>
      <c r="L4" s="5"/>
      <c r="M4" s="5"/>
    </row>
    <row r="5" spans="1:13" ht="30" x14ac:dyDescent="0.25">
      <c r="A5" s="5" t="s">
        <v>18</v>
      </c>
      <c r="B5" s="5"/>
      <c r="C5" s="5"/>
      <c r="D5" s="5"/>
      <c r="E5" s="5"/>
      <c r="F5" s="3" t="s">
        <v>58</v>
      </c>
      <c r="G5" s="5"/>
      <c r="H5" s="5"/>
      <c r="I5" s="5" t="s">
        <v>325</v>
      </c>
      <c r="J5" s="5"/>
      <c r="K5" s="5" t="s">
        <v>215</v>
      </c>
      <c r="L5" s="5"/>
      <c r="M5" s="5"/>
    </row>
    <row r="6" spans="1:13" ht="60" x14ac:dyDescent="0.25">
      <c r="A6" s="5" t="s">
        <v>19</v>
      </c>
      <c r="B6" s="5"/>
      <c r="C6" s="5"/>
      <c r="D6" s="5"/>
      <c r="E6" s="5"/>
      <c r="F6" s="5" t="s">
        <v>315</v>
      </c>
      <c r="G6" s="5"/>
      <c r="H6" s="5"/>
      <c r="I6" s="5" t="s">
        <v>327</v>
      </c>
      <c r="J6" s="5" t="s">
        <v>318</v>
      </c>
      <c r="K6" s="5" t="s">
        <v>349</v>
      </c>
      <c r="L6" s="5"/>
      <c r="M6" s="5"/>
    </row>
    <row r="7" spans="1:13" ht="30" x14ac:dyDescent="0.25">
      <c r="A7" s="5" t="s">
        <v>20</v>
      </c>
      <c r="B7" s="5"/>
      <c r="C7" s="5"/>
      <c r="D7" s="5"/>
      <c r="E7" s="5"/>
      <c r="F7" s="5" t="s">
        <v>3</v>
      </c>
      <c r="G7" s="5"/>
      <c r="H7" s="5"/>
      <c r="I7" s="5" t="s">
        <v>325</v>
      </c>
      <c r="J7" s="5"/>
      <c r="K7" s="5" t="s">
        <v>216</v>
      </c>
      <c r="L7" s="5"/>
      <c r="M7" s="5"/>
    </row>
    <row r="8" spans="1:13" ht="30" x14ac:dyDescent="0.25">
      <c r="A8" s="5" t="s">
        <v>21</v>
      </c>
      <c r="B8" s="5"/>
      <c r="C8" s="5"/>
      <c r="D8" s="5"/>
      <c r="E8" s="5"/>
      <c r="F8" s="5" t="s">
        <v>60</v>
      </c>
      <c r="G8" s="5"/>
      <c r="H8" s="5"/>
      <c r="I8" s="5" t="s">
        <v>325</v>
      </c>
      <c r="J8" s="5"/>
      <c r="K8" s="5" t="s">
        <v>216</v>
      </c>
      <c r="L8" s="5"/>
      <c r="M8" s="5"/>
    </row>
    <row r="9" spans="1:13" ht="75" x14ac:dyDescent="0.25">
      <c r="A9" s="5" t="s">
        <v>22</v>
      </c>
      <c r="B9" s="5"/>
      <c r="C9" s="5"/>
      <c r="D9" s="5"/>
      <c r="E9" s="5"/>
      <c r="F9" s="5" t="s">
        <v>61</v>
      </c>
      <c r="G9" s="5"/>
      <c r="H9" s="5"/>
      <c r="I9" s="5" t="s">
        <v>325</v>
      </c>
      <c r="J9" s="5"/>
      <c r="K9" s="5" t="s">
        <v>322</v>
      </c>
      <c r="L9" s="5"/>
      <c r="M9" s="5"/>
    </row>
    <row r="10" spans="1:13" ht="60" x14ac:dyDescent="0.25">
      <c r="A10" s="5" t="s">
        <v>23</v>
      </c>
      <c r="B10" s="5"/>
      <c r="C10" s="5"/>
      <c r="D10" s="5"/>
      <c r="E10" s="5"/>
      <c r="F10" s="5" t="s">
        <v>62</v>
      </c>
      <c r="G10" s="5"/>
      <c r="H10" s="5"/>
      <c r="I10" s="5" t="s">
        <v>325</v>
      </c>
      <c r="J10" s="5"/>
      <c r="K10" s="5" t="s">
        <v>361</v>
      </c>
      <c r="L10" s="5"/>
      <c r="M10" s="5"/>
    </row>
    <row r="11" spans="1:13" ht="45" x14ac:dyDescent="0.25">
      <c r="A11" s="5" t="s">
        <v>24</v>
      </c>
      <c r="B11" s="5"/>
      <c r="C11" s="5"/>
      <c r="D11" s="5"/>
      <c r="E11" s="5"/>
      <c r="F11" s="5" t="s">
        <v>63</v>
      </c>
      <c r="G11" s="5"/>
      <c r="H11" s="5"/>
      <c r="I11" s="5" t="s">
        <v>325</v>
      </c>
      <c r="J11" s="5"/>
      <c r="K11" s="5" t="s">
        <v>363</v>
      </c>
      <c r="L11" s="5"/>
      <c r="M11" s="5"/>
    </row>
    <row r="12" spans="1:13" ht="45" x14ac:dyDescent="0.25">
      <c r="A12" s="5" t="s">
        <v>25</v>
      </c>
      <c r="B12" s="5"/>
      <c r="C12" s="5"/>
      <c r="D12" s="5"/>
      <c r="E12" s="5"/>
      <c r="F12" s="5" t="s">
        <v>65</v>
      </c>
      <c r="G12" s="5"/>
      <c r="H12" s="5"/>
      <c r="I12" s="5" t="s">
        <v>325</v>
      </c>
      <c r="J12" s="5"/>
      <c r="K12" s="5" t="s">
        <v>364</v>
      </c>
      <c r="L12" s="5"/>
      <c r="M12" s="5"/>
    </row>
    <row r="13" spans="1:13" ht="75" x14ac:dyDescent="0.25">
      <c r="A13" s="5" t="s">
        <v>26</v>
      </c>
      <c r="B13" s="5"/>
      <c r="C13" s="5"/>
      <c r="D13" s="5"/>
      <c r="E13" s="5"/>
      <c r="F13" s="2" t="s">
        <v>66</v>
      </c>
      <c r="G13" s="45"/>
      <c r="H13" s="5"/>
      <c r="I13" s="5" t="s">
        <v>325</v>
      </c>
      <c r="J13" s="5" t="s">
        <v>362</v>
      </c>
      <c r="K13" s="5" t="s">
        <v>331</v>
      </c>
      <c r="L13" s="5"/>
      <c r="M13" s="5"/>
    </row>
    <row r="14" spans="1:13" ht="60" x14ac:dyDescent="0.25">
      <c r="A14" s="5" t="s">
        <v>27</v>
      </c>
      <c r="B14" s="5"/>
      <c r="C14" s="5"/>
      <c r="D14" s="5"/>
      <c r="E14" s="5"/>
      <c r="F14" s="2" t="s">
        <v>67</v>
      </c>
      <c r="G14" s="5"/>
      <c r="H14" s="5"/>
      <c r="I14" s="5" t="s">
        <v>146</v>
      </c>
      <c r="J14" s="5" t="s">
        <v>386</v>
      </c>
      <c r="K14" s="5" t="s">
        <v>366</v>
      </c>
      <c r="L14" s="46"/>
      <c r="M14" s="5"/>
    </row>
    <row r="15" spans="1:13" ht="45" x14ac:dyDescent="0.25">
      <c r="A15" s="5" t="s">
        <v>28</v>
      </c>
      <c r="B15" s="5"/>
      <c r="C15" s="5"/>
      <c r="D15" s="5"/>
      <c r="E15" s="5"/>
      <c r="F15" s="5" t="s">
        <v>316</v>
      </c>
      <c r="G15" s="5"/>
      <c r="H15" s="5"/>
      <c r="I15" s="5" t="s">
        <v>379</v>
      </c>
      <c r="J15" s="5"/>
      <c r="K15" s="5" t="s">
        <v>367</v>
      </c>
      <c r="L15" s="5"/>
      <c r="M15" s="5"/>
    </row>
    <row r="16" spans="1:13" ht="45" x14ac:dyDescent="0.25">
      <c r="A16" s="5" t="s">
        <v>29</v>
      </c>
      <c r="B16" s="5"/>
      <c r="C16" s="5"/>
      <c r="D16" s="5"/>
      <c r="E16" s="5"/>
      <c r="F16" s="5" t="s">
        <v>69</v>
      </c>
      <c r="G16" s="5"/>
      <c r="H16" s="5"/>
      <c r="I16" s="5" t="s">
        <v>325</v>
      </c>
      <c r="J16" s="5"/>
      <c r="K16" s="5" t="s">
        <v>368</v>
      </c>
      <c r="L16" s="5"/>
      <c r="M16" s="5"/>
    </row>
    <row r="17" spans="1:13" x14ac:dyDescent="0.25">
      <c r="A17" s="5" t="s">
        <v>30</v>
      </c>
      <c r="B17" s="5"/>
      <c r="C17" s="5"/>
      <c r="D17" s="5"/>
      <c r="E17" s="5"/>
      <c r="F17" s="5" t="s">
        <v>70</v>
      </c>
      <c r="G17" s="5"/>
      <c r="H17" s="5"/>
      <c r="I17" s="5" t="s">
        <v>325</v>
      </c>
      <c r="J17" s="5"/>
      <c r="K17" s="5" t="s">
        <v>365</v>
      </c>
      <c r="L17" s="5"/>
      <c r="M17" s="5"/>
    </row>
    <row r="18" spans="1:13" ht="90" x14ac:dyDescent="0.25">
      <c r="A18" s="5" t="s">
        <v>31</v>
      </c>
      <c r="B18" s="5"/>
      <c r="C18" s="5"/>
      <c r="D18" s="5"/>
      <c r="E18" s="5"/>
      <c r="F18" s="5" t="s">
        <v>71</v>
      </c>
      <c r="G18" s="5"/>
      <c r="H18" s="5"/>
      <c r="I18" s="5" t="s">
        <v>325</v>
      </c>
      <c r="J18" s="5" t="s">
        <v>355</v>
      </c>
      <c r="K18" s="5" t="s">
        <v>261</v>
      </c>
      <c r="L18" s="5"/>
      <c r="M18" s="5"/>
    </row>
    <row r="19" spans="1:13" ht="30" x14ac:dyDescent="0.25">
      <c r="A19" s="5" t="s">
        <v>32</v>
      </c>
      <c r="B19" s="5"/>
      <c r="C19" s="5"/>
      <c r="D19" s="5"/>
      <c r="E19" s="5"/>
      <c r="F19" s="5" t="s">
        <v>72</v>
      </c>
      <c r="G19" s="5"/>
      <c r="H19" s="5"/>
      <c r="I19" s="5" t="s">
        <v>325</v>
      </c>
      <c r="J19" s="5"/>
      <c r="K19" s="5" t="s">
        <v>247</v>
      </c>
      <c r="L19" s="5"/>
      <c r="M19" s="5"/>
    </row>
    <row r="20" spans="1:13" ht="135" x14ac:dyDescent="0.25">
      <c r="A20" s="5" t="s">
        <v>33</v>
      </c>
      <c r="B20" s="5"/>
      <c r="C20" s="5"/>
      <c r="D20" s="5"/>
      <c r="E20" s="5"/>
      <c r="F20" s="5" t="s">
        <v>74</v>
      </c>
      <c r="G20" s="5"/>
      <c r="H20" s="5"/>
      <c r="I20" s="5" t="s">
        <v>328</v>
      </c>
      <c r="J20" s="5" t="s">
        <v>390</v>
      </c>
      <c r="K20" s="5" t="s">
        <v>370</v>
      </c>
      <c r="L20" s="5"/>
      <c r="M20" s="5"/>
    </row>
    <row r="21" spans="1:13" ht="90" x14ac:dyDescent="0.25">
      <c r="A21" s="5" t="s">
        <v>34</v>
      </c>
      <c r="B21" s="5"/>
      <c r="C21" s="5"/>
      <c r="D21" s="5"/>
      <c r="E21" s="5"/>
      <c r="F21" s="5" t="s">
        <v>75</v>
      </c>
      <c r="G21" s="5"/>
      <c r="H21" s="5"/>
      <c r="I21" s="5" t="s">
        <v>326</v>
      </c>
      <c r="J21" s="5" t="s">
        <v>323</v>
      </c>
      <c r="K21" s="5" t="s">
        <v>250</v>
      </c>
      <c r="L21" s="5"/>
      <c r="M21" s="5"/>
    </row>
    <row r="22" spans="1:13" ht="30" x14ac:dyDescent="0.25">
      <c r="A22" s="5" t="s">
        <v>35</v>
      </c>
      <c r="B22" s="5"/>
      <c r="C22" s="5"/>
      <c r="D22" s="5"/>
      <c r="E22" s="5"/>
      <c r="F22" s="5" t="s">
        <v>76</v>
      </c>
      <c r="G22" s="5"/>
      <c r="H22" s="5"/>
      <c r="I22" s="5" t="s">
        <v>326</v>
      </c>
      <c r="J22" s="5"/>
      <c r="K22" s="5" t="s">
        <v>250</v>
      </c>
      <c r="L22" s="5"/>
      <c r="M22" s="5"/>
    </row>
    <row r="23" spans="1:13" ht="45" x14ac:dyDescent="0.25">
      <c r="A23" s="5" t="s">
        <v>36</v>
      </c>
      <c r="B23" s="5"/>
      <c r="C23" s="5"/>
      <c r="D23" s="5"/>
      <c r="E23" s="5"/>
      <c r="F23" s="5" t="s">
        <v>77</v>
      </c>
      <c r="G23" s="5"/>
      <c r="H23" s="5"/>
      <c r="I23" s="5" t="s">
        <v>326</v>
      </c>
      <c r="J23" s="5" t="s">
        <v>339</v>
      </c>
      <c r="K23" s="5" t="s">
        <v>216</v>
      </c>
      <c r="L23" s="5"/>
      <c r="M23" s="5"/>
    </row>
    <row r="24" spans="1:13" ht="45" x14ac:dyDescent="0.25">
      <c r="A24" s="5" t="s">
        <v>37</v>
      </c>
      <c r="B24" s="5"/>
      <c r="C24" s="5"/>
      <c r="D24" s="5"/>
      <c r="E24" s="5"/>
      <c r="F24" s="5" t="s">
        <v>78</v>
      </c>
      <c r="G24" s="5"/>
      <c r="H24" s="5"/>
      <c r="I24" s="5" t="s">
        <v>326</v>
      </c>
      <c r="J24" s="5"/>
      <c r="K24" s="5" t="s">
        <v>250</v>
      </c>
      <c r="L24" s="5"/>
      <c r="M24" s="5"/>
    </row>
    <row r="25" spans="1:13" ht="30" x14ac:dyDescent="0.25">
      <c r="A25" t="s">
        <v>38</v>
      </c>
      <c r="B25" s="5"/>
      <c r="C25" s="5"/>
      <c r="D25" s="5"/>
      <c r="E25" s="5"/>
      <c r="F25" s="5" t="s">
        <v>79</v>
      </c>
      <c r="G25" s="5"/>
      <c r="H25" s="5"/>
      <c r="I25" s="5" t="s">
        <v>326</v>
      </c>
      <c r="J25" s="5"/>
      <c r="K25" s="5"/>
      <c r="L25" s="5"/>
      <c r="M25" s="5"/>
    </row>
    <row r="26" spans="1:13" ht="45" x14ac:dyDescent="0.25">
      <c r="A26" s="5" t="s">
        <v>39</v>
      </c>
      <c r="B26" s="5"/>
      <c r="C26" s="5"/>
      <c r="D26" s="5"/>
      <c r="E26" s="5"/>
      <c r="F26" s="5" t="s">
        <v>80</v>
      </c>
      <c r="G26" s="5"/>
      <c r="H26" s="5"/>
      <c r="I26" s="5" t="s">
        <v>326</v>
      </c>
      <c r="J26" s="5"/>
      <c r="K26" s="5"/>
      <c r="L26" s="5"/>
      <c r="M26" s="5"/>
    </row>
    <row r="27" spans="1:13" ht="60" x14ac:dyDescent="0.25">
      <c r="A27" s="5" t="s">
        <v>40</v>
      </c>
      <c r="B27" s="5"/>
      <c r="C27" s="5"/>
      <c r="D27" s="5"/>
      <c r="E27" s="5"/>
      <c r="F27" s="5" t="s">
        <v>82</v>
      </c>
      <c r="G27" s="5"/>
      <c r="H27" s="5"/>
      <c r="I27" s="5" t="s">
        <v>326</v>
      </c>
      <c r="J27" s="5" t="s">
        <v>340</v>
      </c>
      <c r="K27" s="5" t="s">
        <v>216</v>
      </c>
      <c r="L27" s="5"/>
      <c r="M27" s="5"/>
    </row>
    <row r="28" spans="1:13" ht="30" x14ac:dyDescent="0.25">
      <c r="A28" s="5" t="s">
        <v>41</v>
      </c>
      <c r="B28" s="5"/>
      <c r="C28" s="5"/>
      <c r="D28" s="5"/>
      <c r="E28" s="5"/>
      <c r="F28" s="5" t="s">
        <v>83</v>
      </c>
      <c r="G28" s="5"/>
      <c r="H28" s="5"/>
      <c r="I28" s="5"/>
      <c r="J28" s="5"/>
      <c r="K28" s="5" t="s">
        <v>216</v>
      </c>
      <c r="L28" s="5"/>
      <c r="M28" s="5"/>
    </row>
    <row r="29" spans="1:13" ht="135" x14ac:dyDescent="0.25">
      <c r="A29" s="5" t="s">
        <v>42</v>
      </c>
      <c r="B29" s="5"/>
      <c r="C29" s="5"/>
      <c r="D29" s="5"/>
      <c r="E29" s="5"/>
      <c r="F29" s="5" t="s">
        <v>84</v>
      </c>
      <c r="G29" s="5"/>
      <c r="H29" s="5"/>
      <c r="I29" s="5" t="s">
        <v>326</v>
      </c>
      <c r="J29" s="5" t="s">
        <v>248</v>
      </c>
      <c r="K29" s="5" t="s">
        <v>216</v>
      </c>
      <c r="L29" s="5"/>
      <c r="M29" s="5"/>
    </row>
    <row r="30" spans="1:13" ht="60" x14ac:dyDescent="0.25">
      <c r="A30" s="5" t="s">
        <v>43</v>
      </c>
      <c r="B30" s="5"/>
      <c r="C30" s="5"/>
      <c r="D30" s="5"/>
      <c r="E30" s="5"/>
      <c r="F30" s="5" t="s">
        <v>85</v>
      </c>
      <c r="G30" s="5"/>
      <c r="H30" s="5"/>
      <c r="I30" s="5" t="s">
        <v>326</v>
      </c>
      <c r="J30" s="5" t="s">
        <v>319</v>
      </c>
      <c r="K30" s="5" t="s">
        <v>249</v>
      </c>
      <c r="L30" s="5"/>
      <c r="M30" s="5"/>
    </row>
    <row r="31" spans="1:13" ht="105" x14ac:dyDescent="0.25">
      <c r="A31" s="5" t="s">
        <v>44</v>
      </c>
      <c r="B31" s="5"/>
      <c r="C31" s="5"/>
      <c r="D31" s="5"/>
      <c r="E31" s="5"/>
      <c r="F31" s="5" t="s">
        <v>86</v>
      </c>
      <c r="G31" s="5"/>
      <c r="H31" s="5"/>
      <c r="I31" s="5" t="s">
        <v>326</v>
      </c>
      <c r="J31" s="5" t="s">
        <v>359</v>
      </c>
      <c r="K31" s="5" t="s">
        <v>360</v>
      </c>
      <c r="L31" s="5"/>
      <c r="M31" s="5"/>
    </row>
    <row r="32" spans="1:13" ht="30" x14ac:dyDescent="0.25">
      <c r="A32" s="5" t="s">
        <v>45</v>
      </c>
      <c r="B32" s="5"/>
      <c r="C32" s="5"/>
      <c r="D32" s="5"/>
      <c r="E32" s="5"/>
      <c r="F32" s="5" t="s">
        <v>87</v>
      </c>
      <c r="G32" s="5"/>
      <c r="H32" s="5"/>
      <c r="I32" s="5" t="s">
        <v>325</v>
      </c>
      <c r="J32" s="5"/>
      <c r="K32" s="5" t="s">
        <v>371</v>
      </c>
      <c r="L32" s="5"/>
      <c r="M32" s="5"/>
    </row>
    <row r="33" spans="1:13" ht="135" x14ac:dyDescent="0.25">
      <c r="A33" s="5" t="s">
        <v>46</v>
      </c>
      <c r="B33" s="5"/>
      <c r="C33" s="5"/>
      <c r="D33" s="5"/>
      <c r="E33" s="5"/>
      <c r="F33" s="5" t="s">
        <v>88</v>
      </c>
      <c r="G33" s="5"/>
      <c r="H33" s="5"/>
      <c r="I33" s="5" t="s">
        <v>326</v>
      </c>
      <c r="J33" s="5" t="s">
        <v>324</v>
      </c>
      <c r="K33" s="5" t="s">
        <v>251</v>
      </c>
      <c r="L33" s="5"/>
      <c r="M33" s="5"/>
    </row>
    <row r="34" spans="1:13" ht="30" x14ac:dyDescent="0.25">
      <c r="A34" s="5" t="s">
        <v>47</v>
      </c>
      <c r="B34" s="5"/>
      <c r="C34" s="5"/>
      <c r="D34" s="5"/>
      <c r="E34" s="5"/>
      <c r="F34" s="5" t="s">
        <v>89</v>
      </c>
      <c r="G34" s="5"/>
      <c r="H34" s="5"/>
      <c r="I34" s="5" t="s">
        <v>326</v>
      </c>
      <c r="J34" s="5"/>
      <c r="K34" s="5" t="s">
        <v>250</v>
      </c>
      <c r="L34" s="5"/>
      <c r="M34" s="5"/>
    </row>
    <row r="35" spans="1:13" ht="45" x14ac:dyDescent="0.25">
      <c r="A35" s="5" t="s">
        <v>48</v>
      </c>
      <c r="B35" s="5"/>
      <c r="C35" s="5"/>
      <c r="D35" s="5"/>
      <c r="E35" s="5"/>
      <c r="F35" s="5" t="s">
        <v>90</v>
      </c>
      <c r="G35" s="5"/>
      <c r="H35" s="5"/>
      <c r="I35" s="5" t="s">
        <v>326</v>
      </c>
      <c r="J35" s="5"/>
      <c r="K35" s="5" t="s">
        <v>391</v>
      </c>
      <c r="L35" s="5"/>
      <c r="M35" s="5"/>
    </row>
    <row r="36" spans="1:13" ht="45" x14ac:dyDescent="0.25">
      <c r="A36" s="5" t="s">
        <v>49</v>
      </c>
      <c r="B36" s="5"/>
      <c r="C36" s="5"/>
      <c r="D36" s="5"/>
      <c r="E36" s="5"/>
      <c r="F36" s="5" t="s">
        <v>91</v>
      </c>
      <c r="G36" s="5"/>
      <c r="H36" s="5"/>
      <c r="I36" s="5" t="s">
        <v>326</v>
      </c>
      <c r="J36" s="5"/>
      <c r="K36" s="5" t="s">
        <v>250</v>
      </c>
      <c r="L36" s="5"/>
      <c r="M36" s="5"/>
    </row>
    <row r="37" spans="1:13" ht="30" x14ac:dyDescent="0.25">
      <c r="A37" s="5" t="s">
        <v>50</v>
      </c>
      <c r="B37" s="5"/>
      <c r="C37" s="5"/>
      <c r="D37" s="5"/>
      <c r="E37" s="5"/>
      <c r="F37" s="5" t="s">
        <v>92</v>
      </c>
      <c r="G37" s="5"/>
      <c r="H37" s="5"/>
      <c r="I37" s="5" t="s">
        <v>325</v>
      </c>
      <c r="J37" s="5"/>
      <c r="K37" s="5" t="s">
        <v>253</v>
      </c>
      <c r="L37" s="5"/>
      <c r="M37" s="5"/>
    </row>
    <row r="38" spans="1:13" ht="75" x14ac:dyDescent="0.25">
      <c r="A38" s="5" t="s">
        <v>51</v>
      </c>
      <c r="B38" s="5"/>
      <c r="C38" s="5"/>
      <c r="D38" s="5"/>
      <c r="E38" s="5"/>
      <c r="F38" s="5" t="s">
        <v>93</v>
      </c>
      <c r="G38" s="5"/>
      <c r="H38" s="5"/>
      <c r="I38" s="5" t="s">
        <v>328</v>
      </c>
      <c r="J38" s="5" t="s">
        <v>343</v>
      </c>
      <c r="K38" s="5" t="s">
        <v>342</v>
      </c>
      <c r="L38" s="5"/>
      <c r="M38" s="5"/>
    </row>
    <row r="39" spans="1:13" ht="75" x14ac:dyDescent="0.25">
      <c r="A39" s="5" t="s">
        <v>52</v>
      </c>
      <c r="B39" s="5"/>
      <c r="C39" s="5"/>
      <c r="D39" s="5"/>
      <c r="E39" s="5"/>
      <c r="F39" s="5" t="s">
        <v>94</v>
      </c>
      <c r="G39" s="5"/>
      <c r="H39" s="5"/>
      <c r="I39" s="5" t="s">
        <v>328</v>
      </c>
      <c r="J39" s="5" t="s">
        <v>341</v>
      </c>
      <c r="K39" s="5" t="s">
        <v>342</v>
      </c>
      <c r="L39" s="5"/>
      <c r="M39" s="5"/>
    </row>
    <row r="40" spans="1:13" ht="60" x14ac:dyDescent="0.25">
      <c r="A40" s="5" t="s">
        <v>53</v>
      </c>
      <c r="B40" s="5"/>
      <c r="C40" s="5"/>
      <c r="D40" s="5"/>
      <c r="E40" s="5"/>
      <c r="F40" s="5" t="s">
        <v>95</v>
      </c>
      <c r="G40" s="5"/>
      <c r="H40" s="5"/>
      <c r="I40" s="5" t="s">
        <v>328</v>
      </c>
      <c r="J40" s="5" t="s">
        <v>319</v>
      </c>
      <c r="K40" s="5" t="s">
        <v>262</v>
      </c>
      <c r="L40" s="5"/>
      <c r="M40" s="5"/>
    </row>
    <row r="41" spans="1:13" ht="45" x14ac:dyDescent="0.25">
      <c r="A41" s="5" t="s">
        <v>97</v>
      </c>
      <c r="B41" s="5"/>
      <c r="C41" s="5"/>
      <c r="D41" s="5"/>
      <c r="E41" s="5"/>
      <c r="F41" s="5" t="s">
        <v>344</v>
      </c>
      <c r="G41" s="5"/>
      <c r="H41" s="5"/>
      <c r="I41" s="5" t="s">
        <v>328</v>
      </c>
      <c r="J41" s="46" t="s">
        <v>332</v>
      </c>
      <c r="K41" s="5" t="s">
        <v>391</v>
      </c>
      <c r="L41" s="5"/>
      <c r="M41" s="5"/>
    </row>
    <row r="42" spans="1:13" ht="45" x14ac:dyDescent="0.25">
      <c r="A42" s="5" t="s">
        <v>98</v>
      </c>
      <c r="B42" s="5"/>
      <c r="C42" s="5"/>
      <c r="D42" s="5"/>
      <c r="E42" s="5"/>
      <c r="F42" s="5" t="s">
        <v>99</v>
      </c>
      <c r="G42" s="5"/>
      <c r="H42" s="5"/>
      <c r="I42" s="5" t="s">
        <v>328</v>
      </c>
      <c r="J42" s="5"/>
      <c r="K42" s="5" t="s">
        <v>391</v>
      </c>
      <c r="L42" s="5"/>
      <c r="M42" s="5"/>
    </row>
    <row r="43" spans="1:13" ht="90" x14ac:dyDescent="0.25">
      <c r="A43" s="5" t="s">
        <v>100</v>
      </c>
      <c r="B43" s="5"/>
      <c r="C43" s="5"/>
      <c r="D43" s="5"/>
      <c r="E43" s="5"/>
      <c r="F43" s="5" t="s">
        <v>101</v>
      </c>
      <c r="G43" s="5"/>
      <c r="H43" s="5"/>
      <c r="I43" s="5" t="s">
        <v>326</v>
      </c>
      <c r="J43" s="5" t="s">
        <v>345</v>
      </c>
      <c r="K43" s="5" t="s">
        <v>255</v>
      </c>
      <c r="L43" s="5"/>
      <c r="M43" s="5"/>
    </row>
    <row r="44" spans="1:13" ht="60" x14ac:dyDescent="0.25">
      <c r="A44" s="5" t="s">
        <v>102</v>
      </c>
      <c r="B44" s="5"/>
      <c r="C44" s="5"/>
      <c r="D44" s="5"/>
      <c r="E44" s="5"/>
      <c r="F44" s="5" t="s">
        <v>103</v>
      </c>
      <c r="G44" s="5"/>
      <c r="H44" s="5"/>
      <c r="I44" s="5" t="s">
        <v>300</v>
      </c>
      <c r="J44" s="5" t="s">
        <v>392</v>
      </c>
      <c r="K44" s="5" t="s">
        <v>255</v>
      </c>
      <c r="L44" s="5"/>
      <c r="M44" s="5"/>
    </row>
    <row r="45" spans="1:13" ht="105" x14ac:dyDescent="0.25">
      <c r="A45" s="5" t="s">
        <v>104</v>
      </c>
      <c r="B45" s="5"/>
      <c r="C45" s="5"/>
      <c r="D45" s="5"/>
      <c r="E45" s="5"/>
      <c r="F45" s="5" t="s">
        <v>105</v>
      </c>
      <c r="G45" s="5"/>
      <c r="H45" s="5"/>
      <c r="I45" s="5" t="s">
        <v>300</v>
      </c>
      <c r="J45" s="5" t="s">
        <v>351</v>
      </c>
      <c r="K45" s="5" t="s">
        <v>356</v>
      </c>
      <c r="L45" s="5"/>
      <c r="M45" s="5"/>
    </row>
    <row r="46" spans="1:13" ht="30" x14ac:dyDescent="0.25">
      <c r="A46" s="5" t="s">
        <v>106</v>
      </c>
      <c r="B46" s="5"/>
      <c r="C46" s="5"/>
      <c r="D46" s="5"/>
      <c r="E46" s="5"/>
      <c r="F46" s="5" t="s">
        <v>107</v>
      </c>
      <c r="G46" s="5"/>
      <c r="H46" s="5"/>
      <c r="I46" s="5" t="s">
        <v>300</v>
      </c>
      <c r="J46" s="5"/>
      <c r="K46" s="5" t="s">
        <v>255</v>
      </c>
      <c r="L46" s="5"/>
      <c r="M46" s="5"/>
    </row>
    <row r="47" spans="1:13" ht="30" x14ac:dyDescent="0.25">
      <c r="A47" s="5" t="s">
        <v>108</v>
      </c>
      <c r="B47" s="5"/>
      <c r="C47" s="5"/>
      <c r="D47" s="5"/>
      <c r="E47" s="5"/>
      <c r="F47" s="5" t="s">
        <v>109</v>
      </c>
      <c r="G47" s="5"/>
      <c r="H47" s="5"/>
      <c r="I47" s="5" t="s">
        <v>300</v>
      </c>
      <c r="J47" s="5"/>
      <c r="K47" s="5" t="s">
        <v>256</v>
      </c>
      <c r="L47" s="5"/>
      <c r="M47" s="5"/>
    </row>
    <row r="48" spans="1:13" ht="60" x14ac:dyDescent="0.25">
      <c r="A48" s="5" t="s">
        <v>110</v>
      </c>
      <c r="B48" s="5"/>
      <c r="C48" s="5"/>
      <c r="D48" s="5"/>
      <c r="E48" s="5"/>
      <c r="F48" s="5" t="s">
        <v>111</v>
      </c>
      <c r="G48" s="5"/>
      <c r="H48" s="5"/>
      <c r="I48" s="5" t="s">
        <v>300</v>
      </c>
      <c r="J48" s="5" t="s">
        <v>369</v>
      </c>
      <c r="K48" s="5" t="s">
        <v>255</v>
      </c>
      <c r="L48" s="5"/>
      <c r="M48" s="5"/>
    </row>
    <row r="49" spans="1:13" ht="105" x14ac:dyDescent="0.25">
      <c r="A49" s="5" t="s">
        <v>112</v>
      </c>
      <c r="B49" s="5"/>
      <c r="C49" s="5"/>
      <c r="D49" s="5"/>
      <c r="E49" s="5"/>
      <c r="F49" s="5" t="s">
        <v>113</v>
      </c>
      <c r="G49" s="5"/>
      <c r="H49" s="5"/>
      <c r="I49" s="5" t="s">
        <v>358</v>
      </c>
      <c r="J49" s="5" t="s">
        <v>352</v>
      </c>
      <c r="K49" s="5" t="s">
        <v>257</v>
      </c>
      <c r="L49" s="5"/>
      <c r="M49" s="5"/>
    </row>
    <row r="50" spans="1:13" ht="105" x14ac:dyDescent="0.25">
      <c r="A50" s="5" t="s">
        <v>114</v>
      </c>
      <c r="B50" s="5"/>
      <c r="C50" s="5"/>
      <c r="D50" s="5"/>
      <c r="E50" s="5"/>
      <c r="F50" s="5" t="s">
        <v>115</v>
      </c>
      <c r="G50" s="5"/>
      <c r="H50" s="5"/>
      <c r="I50" s="5" t="s">
        <v>358</v>
      </c>
      <c r="J50" s="5" t="s">
        <v>352</v>
      </c>
      <c r="K50" s="5" t="s">
        <v>257</v>
      </c>
      <c r="L50" s="5"/>
      <c r="M50" s="5"/>
    </row>
    <row r="51" spans="1:13" ht="30" x14ac:dyDescent="0.25">
      <c r="A51" s="5" t="s">
        <v>116</v>
      </c>
      <c r="B51" s="5"/>
      <c r="C51" s="5"/>
      <c r="D51" s="5"/>
      <c r="E51" s="5"/>
      <c r="F51" s="5" t="s">
        <v>117</v>
      </c>
      <c r="G51" s="5"/>
      <c r="H51" s="5"/>
      <c r="I51" s="5" t="s">
        <v>358</v>
      </c>
      <c r="J51" s="5"/>
      <c r="K51" s="5" t="s">
        <v>258</v>
      </c>
      <c r="L51" s="5"/>
      <c r="M51" s="5"/>
    </row>
    <row r="52" spans="1:13" ht="30" x14ac:dyDescent="0.25">
      <c r="A52" s="5" t="s">
        <v>118</v>
      </c>
      <c r="B52" s="5"/>
      <c r="C52" s="5"/>
      <c r="D52" s="5"/>
      <c r="E52" s="5"/>
      <c r="F52" s="5" t="s">
        <v>119</v>
      </c>
      <c r="G52" s="5"/>
      <c r="H52" s="5"/>
      <c r="I52" s="5" t="s">
        <v>358</v>
      </c>
      <c r="J52" s="5"/>
      <c r="K52" s="5" t="s">
        <v>258</v>
      </c>
      <c r="L52" s="5"/>
      <c r="M52" s="5"/>
    </row>
    <row r="53" spans="1:13" ht="45" x14ac:dyDescent="0.25">
      <c r="A53" s="5" t="s">
        <v>120</v>
      </c>
      <c r="B53" s="5"/>
      <c r="C53" s="5"/>
      <c r="D53" s="5"/>
      <c r="E53" s="5"/>
      <c r="F53" s="5" t="s">
        <v>121</v>
      </c>
      <c r="G53" s="5"/>
      <c r="H53" s="5"/>
      <c r="I53" s="5" t="s">
        <v>358</v>
      </c>
      <c r="J53" s="5" t="s">
        <v>336</v>
      </c>
      <c r="K53" s="5" t="s">
        <v>259</v>
      </c>
      <c r="L53" s="5"/>
      <c r="M53" s="5"/>
    </row>
    <row r="54" spans="1:13" x14ac:dyDescent="0.25">
      <c r="A54" s="5" t="s">
        <v>122</v>
      </c>
      <c r="B54" s="5"/>
      <c r="C54" s="5"/>
      <c r="D54" s="5"/>
      <c r="E54" s="5"/>
      <c r="F54" s="5" t="s">
        <v>123</v>
      </c>
      <c r="G54" s="5"/>
      <c r="H54" s="5"/>
      <c r="I54" s="5" t="s">
        <v>358</v>
      </c>
      <c r="J54" s="5"/>
      <c r="K54" s="5" t="s">
        <v>216</v>
      </c>
      <c r="L54" s="5"/>
      <c r="M54" s="5"/>
    </row>
    <row r="55" spans="1:13" x14ac:dyDescent="0.25">
      <c r="A55" s="5" t="s">
        <v>124</v>
      </c>
      <c r="B55" s="5"/>
      <c r="C55" s="5"/>
      <c r="D55" s="5"/>
      <c r="E55" s="5"/>
      <c r="F55" s="5" t="s">
        <v>125</v>
      </c>
      <c r="G55" s="5"/>
      <c r="H55" s="5"/>
      <c r="I55" s="5" t="s">
        <v>358</v>
      </c>
      <c r="J55" s="5"/>
      <c r="K55" s="5" t="s">
        <v>216</v>
      </c>
      <c r="L55" s="5"/>
      <c r="M55" s="5"/>
    </row>
    <row r="56" spans="1:13" x14ac:dyDescent="0.25">
      <c r="A56" s="5" t="s">
        <v>126</v>
      </c>
      <c r="B56" s="5"/>
      <c r="C56" s="5"/>
      <c r="D56" s="5"/>
      <c r="E56" s="5"/>
      <c r="F56" s="5" t="s">
        <v>127</v>
      </c>
      <c r="G56" s="5"/>
      <c r="H56" s="5"/>
      <c r="I56" s="5" t="s">
        <v>358</v>
      </c>
      <c r="J56" s="5"/>
      <c r="K56" s="5" t="s">
        <v>216</v>
      </c>
      <c r="L56" s="5"/>
      <c r="M56" s="5"/>
    </row>
    <row r="57" spans="1:13" ht="30" x14ac:dyDescent="0.25">
      <c r="A57" s="5" t="s">
        <v>128</v>
      </c>
      <c r="B57" s="5"/>
      <c r="C57" s="5"/>
      <c r="D57" s="5"/>
      <c r="E57" s="5"/>
      <c r="F57" s="5" t="s">
        <v>129</v>
      </c>
      <c r="G57" s="5"/>
      <c r="H57" s="5"/>
      <c r="I57" s="5" t="s">
        <v>358</v>
      </c>
      <c r="J57" s="5"/>
      <c r="K57" s="5" t="s">
        <v>259</v>
      </c>
      <c r="L57" s="5"/>
      <c r="M57" s="5"/>
    </row>
    <row r="58" spans="1:13" x14ac:dyDescent="0.25">
      <c r="A58" s="5" t="s">
        <v>130</v>
      </c>
      <c r="B58" s="5"/>
      <c r="C58" s="5"/>
      <c r="D58" s="5"/>
      <c r="E58" s="5"/>
      <c r="F58" s="5" t="s">
        <v>131</v>
      </c>
      <c r="G58" s="5"/>
      <c r="H58" s="5"/>
      <c r="I58" s="5" t="s">
        <v>358</v>
      </c>
      <c r="J58" s="5"/>
      <c r="K58" s="5" t="s">
        <v>216</v>
      </c>
      <c r="L58" s="5"/>
      <c r="M58" s="5"/>
    </row>
    <row r="59" spans="1:13" x14ac:dyDescent="0.25">
      <c r="A59" s="5" t="s">
        <v>132</v>
      </c>
      <c r="B59" s="5"/>
      <c r="C59" s="5"/>
      <c r="D59" s="5"/>
      <c r="E59" s="5"/>
      <c r="F59" s="5" t="s">
        <v>133</v>
      </c>
      <c r="G59" s="5"/>
      <c r="H59" s="5"/>
      <c r="I59" s="5" t="s">
        <v>358</v>
      </c>
      <c r="J59" s="5"/>
      <c r="K59" s="5" t="s">
        <v>250</v>
      </c>
      <c r="L59" s="5"/>
      <c r="M59" s="5"/>
    </row>
    <row r="60" spans="1:13" ht="30" x14ac:dyDescent="0.25">
      <c r="A60" s="5" t="s">
        <v>134</v>
      </c>
      <c r="B60" s="5"/>
      <c r="C60" s="5"/>
      <c r="D60" s="5"/>
      <c r="E60" s="5"/>
      <c r="F60" s="5" t="s">
        <v>135</v>
      </c>
      <c r="G60" s="5"/>
      <c r="H60" s="5"/>
      <c r="I60" s="5" t="s">
        <v>358</v>
      </c>
      <c r="J60" s="5"/>
      <c r="K60" s="5" t="s">
        <v>259</v>
      </c>
      <c r="L60" s="5"/>
      <c r="M60" s="5"/>
    </row>
    <row r="61" spans="1:13" ht="60" x14ac:dyDescent="0.25">
      <c r="A61" s="5" t="s">
        <v>134</v>
      </c>
      <c r="B61" s="5"/>
      <c r="C61" s="5"/>
      <c r="D61" s="5"/>
      <c r="E61" s="5"/>
      <c r="F61" s="5" t="s">
        <v>136</v>
      </c>
      <c r="G61" s="5"/>
      <c r="H61" s="5"/>
      <c r="I61" s="5" t="s">
        <v>358</v>
      </c>
      <c r="J61" s="5" t="s">
        <v>337</v>
      </c>
      <c r="K61" s="5" t="s">
        <v>259</v>
      </c>
      <c r="L61" s="5"/>
      <c r="M61" s="5"/>
    </row>
    <row r="62" spans="1:13" ht="30" x14ac:dyDescent="0.25">
      <c r="A62" s="5" t="s">
        <v>134</v>
      </c>
      <c r="B62" s="5"/>
      <c r="C62" s="5"/>
      <c r="D62" s="5"/>
      <c r="E62" s="5"/>
      <c r="F62" s="5" t="s">
        <v>137</v>
      </c>
      <c r="G62" s="5"/>
      <c r="H62" s="5"/>
      <c r="I62" s="5" t="s">
        <v>358</v>
      </c>
      <c r="J62" s="5"/>
      <c r="K62" s="5" t="s">
        <v>259</v>
      </c>
      <c r="L62" s="5"/>
      <c r="M62" s="5"/>
    </row>
    <row r="63" spans="1:13" ht="30" x14ac:dyDescent="0.25">
      <c r="A63" s="5" t="s">
        <v>138</v>
      </c>
      <c r="B63" s="5"/>
      <c r="C63" s="5"/>
      <c r="D63" s="5"/>
      <c r="E63" s="5"/>
      <c r="F63" s="5" t="s">
        <v>139</v>
      </c>
      <c r="G63" s="5"/>
      <c r="H63" s="5"/>
      <c r="I63" s="5" t="s">
        <v>358</v>
      </c>
      <c r="J63" s="5"/>
      <c r="K63" s="5" t="s">
        <v>259</v>
      </c>
      <c r="L63" s="5"/>
      <c r="M63" s="5"/>
    </row>
    <row r="64" spans="1:13" x14ac:dyDescent="0.25">
      <c r="A64" s="5" t="s">
        <v>140</v>
      </c>
      <c r="B64" s="5"/>
      <c r="C64" s="5"/>
      <c r="D64" s="5"/>
      <c r="E64" s="5"/>
      <c r="F64" s="5" t="s">
        <v>141</v>
      </c>
      <c r="G64" s="5"/>
      <c r="H64" s="5"/>
      <c r="I64" s="5" t="s">
        <v>358</v>
      </c>
      <c r="J64" s="5"/>
      <c r="K64" s="5" t="s">
        <v>250</v>
      </c>
      <c r="L64" s="5"/>
      <c r="M64" s="5"/>
    </row>
    <row r="65" spans="1:13" ht="90" x14ac:dyDescent="0.25">
      <c r="A65" s="5" t="s">
        <v>142</v>
      </c>
      <c r="B65" s="5"/>
      <c r="C65" s="5"/>
      <c r="D65" s="5"/>
      <c r="E65" s="5"/>
      <c r="F65" s="5" t="s">
        <v>143</v>
      </c>
      <c r="G65" s="5"/>
      <c r="H65" s="5"/>
      <c r="I65" s="5" t="s">
        <v>329</v>
      </c>
      <c r="J65" s="5" t="s">
        <v>338</v>
      </c>
      <c r="K65" s="5" t="s">
        <v>259</v>
      </c>
      <c r="L65" s="5"/>
      <c r="M65" s="5"/>
    </row>
    <row r="66" spans="1:13" ht="105" x14ac:dyDescent="0.25">
      <c r="A66" s="5" t="s">
        <v>144</v>
      </c>
      <c r="B66" s="5"/>
      <c r="C66" s="5"/>
      <c r="D66" s="5"/>
      <c r="E66" s="5"/>
      <c r="F66" s="5" t="s">
        <v>145</v>
      </c>
      <c r="G66" s="5"/>
      <c r="H66" s="5"/>
      <c r="I66" s="5" t="s">
        <v>325</v>
      </c>
      <c r="J66" s="5" t="s">
        <v>389</v>
      </c>
      <c r="K66" s="5" t="s">
        <v>216</v>
      </c>
      <c r="L66" s="5"/>
      <c r="M66" s="5"/>
    </row>
    <row r="67" spans="1:13" ht="60" x14ac:dyDescent="0.25">
      <c r="A67" s="5" t="s">
        <v>147</v>
      </c>
      <c r="B67" s="5"/>
      <c r="C67" s="5"/>
      <c r="D67" s="5"/>
      <c r="E67" s="5"/>
      <c r="F67" s="5" t="s">
        <v>4</v>
      </c>
      <c r="G67" s="5"/>
      <c r="H67" s="5"/>
      <c r="I67" s="5" t="s">
        <v>146</v>
      </c>
      <c r="J67" s="5" t="s">
        <v>347</v>
      </c>
      <c r="K67" s="5" t="s">
        <v>260</v>
      </c>
      <c r="L67" s="5"/>
      <c r="M67" s="5"/>
    </row>
    <row r="68" spans="1:13" x14ac:dyDescent="0.25">
      <c r="A68" s="5" t="s">
        <v>148</v>
      </c>
      <c r="B68" s="5"/>
      <c r="C68" s="5"/>
      <c r="D68" s="5"/>
      <c r="E68" s="5"/>
      <c r="F68" s="5" t="s">
        <v>149</v>
      </c>
      <c r="G68" s="5"/>
      <c r="H68" s="5"/>
      <c r="I68" s="5" t="s">
        <v>146</v>
      </c>
      <c r="J68" s="5"/>
      <c r="K68" s="5" t="s">
        <v>260</v>
      </c>
      <c r="L68" s="5"/>
      <c r="M68" s="5"/>
    </row>
    <row r="69" spans="1:13" ht="75" x14ac:dyDescent="0.25">
      <c r="A69" s="5" t="s">
        <v>151</v>
      </c>
      <c r="B69" s="5"/>
      <c r="C69" s="5"/>
      <c r="D69" s="5"/>
      <c r="E69" s="5"/>
      <c r="F69" s="5" t="s">
        <v>152</v>
      </c>
      <c r="G69" s="5"/>
      <c r="H69" s="5"/>
      <c r="I69" s="5" t="s">
        <v>325</v>
      </c>
      <c r="J69" s="5" t="s">
        <v>263</v>
      </c>
      <c r="K69" s="5" t="s">
        <v>334</v>
      </c>
      <c r="L69" s="5"/>
      <c r="M69" s="5"/>
    </row>
    <row r="70" spans="1:13" ht="30" x14ac:dyDescent="0.25">
      <c r="A70" s="5" t="s">
        <v>153</v>
      </c>
      <c r="B70" s="5"/>
      <c r="C70" s="5"/>
      <c r="D70" s="5"/>
      <c r="E70" s="5"/>
      <c r="F70" s="5" t="s">
        <v>154</v>
      </c>
      <c r="G70" s="5"/>
      <c r="H70" s="5"/>
      <c r="I70" s="5" t="s">
        <v>377</v>
      </c>
      <c r="J70" s="5"/>
      <c r="K70" s="5" t="s">
        <v>335</v>
      </c>
      <c r="L70" s="5"/>
      <c r="M70" s="5"/>
    </row>
    <row r="71" spans="1:13" ht="45" x14ac:dyDescent="0.25">
      <c r="A71" s="5" t="s">
        <v>155</v>
      </c>
      <c r="B71" s="5"/>
      <c r="C71" s="5"/>
      <c r="D71" s="5"/>
      <c r="E71" s="5"/>
      <c r="F71" s="5" t="s">
        <v>156</v>
      </c>
      <c r="G71" s="5"/>
      <c r="H71" s="5"/>
      <c r="I71" s="5" t="s">
        <v>377</v>
      </c>
      <c r="J71" s="5"/>
      <c r="K71" s="5" t="s">
        <v>216</v>
      </c>
      <c r="L71" s="5"/>
      <c r="M71" s="5"/>
    </row>
    <row r="72" spans="1:13" ht="60" x14ac:dyDescent="0.25">
      <c r="A72" s="5" t="s">
        <v>158</v>
      </c>
      <c r="B72" s="5"/>
      <c r="C72" s="5"/>
      <c r="D72" s="5"/>
      <c r="E72" s="5"/>
      <c r="F72" s="5" t="s">
        <v>159</v>
      </c>
      <c r="G72" s="5"/>
      <c r="H72" s="5"/>
      <c r="I72" s="5" t="s">
        <v>330</v>
      </c>
      <c r="J72" s="5" t="s">
        <v>387</v>
      </c>
      <c r="K72" s="5" t="s">
        <v>264</v>
      </c>
      <c r="L72" s="5"/>
      <c r="M72" s="5"/>
    </row>
    <row r="73" spans="1:13" ht="105" x14ac:dyDescent="0.25">
      <c r="A73" s="5" t="s">
        <v>160</v>
      </c>
      <c r="B73" s="5"/>
      <c r="C73" s="5"/>
      <c r="D73" s="5"/>
      <c r="E73" s="5"/>
      <c r="F73" s="5" t="s">
        <v>161</v>
      </c>
      <c r="G73" s="5"/>
      <c r="H73" s="5"/>
      <c r="I73" s="5" t="s">
        <v>300</v>
      </c>
      <c r="J73" s="5" t="s">
        <v>351</v>
      </c>
      <c r="K73" s="5" t="s">
        <v>252</v>
      </c>
      <c r="L73" s="5"/>
      <c r="M73" s="5"/>
    </row>
    <row r="74" spans="1:13" ht="105" x14ac:dyDescent="0.25">
      <c r="A74" s="5" t="s">
        <v>162</v>
      </c>
      <c r="B74" s="5"/>
      <c r="C74" s="5"/>
      <c r="D74" s="5"/>
      <c r="E74" s="5"/>
      <c r="F74" s="5" t="s">
        <v>163</v>
      </c>
      <c r="G74" s="5"/>
      <c r="H74" s="5"/>
      <c r="I74" s="5" t="s">
        <v>330</v>
      </c>
      <c r="J74" s="5" t="s">
        <v>350</v>
      </c>
      <c r="K74" s="5" t="s">
        <v>264</v>
      </c>
      <c r="L74" s="5"/>
      <c r="M74" s="5"/>
    </row>
    <row r="75" spans="1:13" ht="30" x14ac:dyDescent="0.25">
      <c r="A75" s="5" t="s">
        <v>164</v>
      </c>
      <c r="B75" s="5"/>
      <c r="C75" s="5"/>
      <c r="D75" s="5"/>
      <c r="E75" s="5"/>
      <c r="F75" s="5" t="s">
        <v>165</v>
      </c>
      <c r="G75" s="5"/>
      <c r="H75" s="5"/>
      <c r="I75" s="5" t="s">
        <v>383</v>
      </c>
      <c r="J75" s="5"/>
      <c r="K75" s="5" t="s">
        <v>250</v>
      </c>
      <c r="L75" s="5"/>
      <c r="M75" s="5"/>
    </row>
    <row r="76" spans="1:13" ht="45" x14ac:dyDescent="0.25">
      <c r="A76" s="5" t="s">
        <v>166</v>
      </c>
      <c r="B76" s="5"/>
      <c r="C76" s="5"/>
      <c r="D76" s="5"/>
      <c r="E76" s="5"/>
      <c r="F76" s="5" t="s">
        <v>167</v>
      </c>
      <c r="G76" s="5"/>
      <c r="H76" s="5"/>
      <c r="I76" s="5" t="s">
        <v>383</v>
      </c>
      <c r="J76" s="5" t="s">
        <v>265</v>
      </c>
      <c r="K76" s="5" t="s">
        <v>264</v>
      </c>
      <c r="L76" s="5"/>
      <c r="M76" s="5"/>
    </row>
    <row r="77" spans="1:13" ht="45" x14ac:dyDescent="0.25">
      <c r="A77" s="5" t="s">
        <v>168</v>
      </c>
      <c r="B77" s="5"/>
      <c r="C77" s="5"/>
      <c r="D77" s="5"/>
      <c r="E77" s="5"/>
      <c r="F77" s="5" t="s">
        <v>169</v>
      </c>
      <c r="H77" s="5"/>
      <c r="I77" s="5" t="s">
        <v>330</v>
      </c>
      <c r="J77" s="5"/>
      <c r="K77" s="5" t="s">
        <v>264</v>
      </c>
      <c r="L77" s="5"/>
      <c r="M77" s="5"/>
    </row>
    <row r="78" spans="1:13" ht="75" x14ac:dyDescent="0.25">
      <c r="A78" s="5" t="s">
        <v>170</v>
      </c>
      <c r="B78" s="5"/>
      <c r="C78" s="5"/>
      <c r="D78" s="5"/>
      <c r="E78" s="5"/>
      <c r="F78" s="5" t="s">
        <v>171</v>
      </c>
      <c r="G78" s="5"/>
      <c r="H78" s="5"/>
      <c r="I78" s="5" t="s">
        <v>329</v>
      </c>
      <c r="J78" s="5" t="s">
        <v>320</v>
      </c>
      <c r="K78" s="5" t="s">
        <v>259</v>
      </c>
      <c r="L78" s="5"/>
      <c r="M78" s="5"/>
    </row>
    <row r="79" spans="1:13" ht="75" x14ac:dyDescent="0.25">
      <c r="A79" s="5" t="s">
        <v>172</v>
      </c>
      <c r="B79" s="5"/>
      <c r="C79" s="5"/>
      <c r="D79" s="5"/>
      <c r="E79" s="5"/>
      <c r="F79" s="5" t="s">
        <v>173</v>
      </c>
      <c r="G79" s="5"/>
      <c r="H79" s="5"/>
      <c r="I79" s="5" t="s">
        <v>358</v>
      </c>
      <c r="J79" s="5" t="s">
        <v>348</v>
      </c>
      <c r="K79" s="5" t="s">
        <v>286</v>
      </c>
      <c r="L79" s="5"/>
      <c r="M79" s="5"/>
    </row>
    <row r="80" spans="1:13" ht="30" x14ac:dyDescent="0.25">
      <c r="A80" s="5" t="s">
        <v>174</v>
      </c>
      <c r="B80" s="5"/>
      <c r="C80" s="5"/>
      <c r="D80" s="5"/>
      <c r="E80" s="5"/>
      <c r="F80" s="5" t="s">
        <v>175</v>
      </c>
      <c r="G80" s="5"/>
      <c r="H80" s="5"/>
      <c r="I80" s="5" t="s">
        <v>358</v>
      </c>
      <c r="J80" s="5"/>
      <c r="K80" s="5" t="s">
        <v>286</v>
      </c>
      <c r="L80" s="5"/>
      <c r="M80" s="5"/>
    </row>
    <row r="81" spans="1:13" ht="60" x14ac:dyDescent="0.25">
      <c r="A81" s="5" t="s">
        <v>177</v>
      </c>
      <c r="B81" s="5"/>
      <c r="C81" s="5"/>
      <c r="D81" s="5"/>
      <c r="E81" s="5"/>
      <c r="F81" s="5" t="s">
        <v>178</v>
      </c>
      <c r="G81" s="5"/>
      <c r="H81" s="5"/>
      <c r="I81" s="5" t="s">
        <v>358</v>
      </c>
      <c r="J81" s="5" t="s">
        <v>388</v>
      </c>
      <c r="K81" s="5" t="s">
        <v>259</v>
      </c>
      <c r="L81" s="5"/>
      <c r="M81" s="5"/>
    </row>
    <row r="82" spans="1:13" ht="30" x14ac:dyDescent="0.25">
      <c r="A82" s="5" t="s">
        <v>179</v>
      </c>
      <c r="B82" s="5"/>
      <c r="C82" s="5"/>
      <c r="D82" s="5"/>
      <c r="E82" s="5"/>
      <c r="F82" s="5" t="s">
        <v>180</v>
      </c>
      <c r="G82" s="5"/>
      <c r="H82" s="5"/>
      <c r="I82" s="5" t="s">
        <v>358</v>
      </c>
      <c r="J82" s="5"/>
      <c r="K82" s="5" t="s">
        <v>259</v>
      </c>
      <c r="L82" s="5"/>
      <c r="M82" s="5"/>
    </row>
    <row r="83" spans="1:13" ht="90" x14ac:dyDescent="0.25">
      <c r="A83" s="5" t="s">
        <v>181</v>
      </c>
      <c r="B83" s="5"/>
      <c r="C83" s="5"/>
      <c r="D83" s="5"/>
      <c r="E83" s="5"/>
      <c r="F83" s="5" t="s">
        <v>182</v>
      </c>
      <c r="G83" s="5"/>
      <c r="H83" s="5"/>
      <c r="I83" s="5" t="s">
        <v>358</v>
      </c>
      <c r="J83" s="5" t="s">
        <v>357</v>
      </c>
      <c r="K83" s="5" t="s">
        <v>259</v>
      </c>
      <c r="L83" s="5"/>
      <c r="M83" s="5"/>
    </row>
    <row r="84" spans="1:13" ht="30" x14ac:dyDescent="0.25">
      <c r="A84" s="5" t="s">
        <v>183</v>
      </c>
      <c r="B84" s="5"/>
      <c r="C84" s="5"/>
      <c r="D84" s="5"/>
      <c r="E84" s="5"/>
      <c r="F84" s="5" t="s">
        <v>184</v>
      </c>
      <c r="G84" s="5"/>
      <c r="H84" s="5"/>
      <c r="I84" s="5" t="s">
        <v>358</v>
      </c>
      <c r="J84" s="5"/>
      <c r="K84" s="5" t="s">
        <v>259</v>
      </c>
      <c r="L84" s="5"/>
      <c r="M84" s="5"/>
    </row>
    <row r="85" spans="1:13" x14ac:dyDescent="0.25">
      <c r="A85" s="5" t="s">
        <v>185</v>
      </c>
      <c r="B85" s="5"/>
      <c r="C85" s="5"/>
      <c r="D85" s="5"/>
      <c r="E85" s="5"/>
      <c r="F85" s="5" t="s">
        <v>186</v>
      </c>
      <c r="G85" s="5"/>
      <c r="H85" s="5"/>
      <c r="I85" s="5" t="s">
        <v>358</v>
      </c>
      <c r="J85" s="5"/>
      <c r="K85" s="5"/>
      <c r="L85" s="5"/>
      <c r="M85" s="5"/>
    </row>
    <row r="86" spans="1:13" ht="30" x14ac:dyDescent="0.25">
      <c r="A86" s="5" t="s">
        <v>187</v>
      </c>
      <c r="B86" s="5"/>
      <c r="C86" s="5"/>
      <c r="D86" s="5"/>
      <c r="E86" s="5"/>
      <c r="F86" s="5" t="s">
        <v>188</v>
      </c>
      <c r="G86" s="5"/>
      <c r="H86" s="5"/>
      <c r="I86" s="5" t="s">
        <v>358</v>
      </c>
      <c r="J86" s="5"/>
      <c r="K86" s="5" t="s">
        <v>250</v>
      </c>
      <c r="L86" s="5"/>
      <c r="M86" s="5"/>
    </row>
    <row r="87" spans="1:13" ht="60" x14ac:dyDescent="0.25">
      <c r="A87" s="5" t="s">
        <v>189</v>
      </c>
      <c r="B87" s="5"/>
      <c r="C87" s="5"/>
      <c r="D87" s="5"/>
      <c r="E87" s="5"/>
      <c r="F87" s="5" t="s">
        <v>190</v>
      </c>
      <c r="G87" s="5"/>
      <c r="H87" s="5"/>
      <c r="I87" s="5" t="s">
        <v>325</v>
      </c>
      <c r="J87" s="5" t="s">
        <v>353</v>
      </c>
      <c r="K87" s="5" t="s">
        <v>354</v>
      </c>
      <c r="L87" s="5"/>
      <c r="M87" s="5"/>
    </row>
    <row r="88" spans="1:13" ht="30" x14ac:dyDescent="0.25">
      <c r="A88" s="5" t="s">
        <v>191</v>
      </c>
      <c r="B88" s="5"/>
      <c r="C88" s="5"/>
      <c r="D88" s="5"/>
      <c r="E88" s="5"/>
      <c r="F88" s="5" t="s">
        <v>192</v>
      </c>
      <c r="G88" s="5"/>
      <c r="H88" s="5"/>
      <c r="I88" s="5" t="s">
        <v>358</v>
      </c>
      <c r="J88" s="5"/>
      <c r="K88" s="5" t="s">
        <v>259</v>
      </c>
      <c r="L88" s="5"/>
      <c r="M88" s="5"/>
    </row>
    <row r="89" spans="1:13" ht="105" x14ac:dyDescent="0.25">
      <c r="A89" s="5" t="s">
        <v>193</v>
      </c>
      <c r="B89" s="5"/>
      <c r="C89" s="5"/>
      <c r="D89" s="5"/>
      <c r="E89" s="5"/>
      <c r="F89" s="5" t="s">
        <v>194</v>
      </c>
      <c r="G89" s="5"/>
      <c r="H89" s="5"/>
      <c r="I89" s="5" t="s">
        <v>325</v>
      </c>
      <c r="J89" s="5" t="s">
        <v>321</v>
      </c>
      <c r="K89" s="5" t="s">
        <v>333</v>
      </c>
      <c r="L89" s="5"/>
      <c r="M89" s="5"/>
    </row>
    <row r="90" spans="1:13" ht="30" x14ac:dyDescent="0.25">
      <c r="A90" s="5" t="s">
        <v>195</v>
      </c>
      <c r="B90" s="5"/>
      <c r="C90" s="5"/>
      <c r="D90" s="5"/>
      <c r="E90" s="5"/>
      <c r="F90" s="5" t="s">
        <v>196</v>
      </c>
      <c r="G90" s="5"/>
      <c r="H90" s="5"/>
      <c r="I90" s="5" t="s">
        <v>358</v>
      </c>
      <c r="J90" s="5"/>
      <c r="K90" s="5" t="s">
        <v>259</v>
      </c>
      <c r="L90" s="5"/>
      <c r="M90" s="5"/>
    </row>
    <row r="91" spans="1:13" ht="30" x14ac:dyDescent="0.25">
      <c r="A91" s="5" t="s">
        <v>197</v>
      </c>
      <c r="B91" s="5"/>
      <c r="C91" s="5"/>
      <c r="D91" s="5"/>
      <c r="E91" s="5"/>
      <c r="F91" s="5" t="s">
        <v>198</v>
      </c>
      <c r="G91" s="5"/>
      <c r="H91" s="5"/>
      <c r="I91" s="5" t="s">
        <v>358</v>
      </c>
      <c r="J91" s="5"/>
      <c r="K91" s="5" t="s">
        <v>259</v>
      </c>
      <c r="L91" s="5"/>
      <c r="M91" s="5"/>
    </row>
    <row r="92" spans="1:13" x14ac:dyDescent="0.25">
      <c r="A92" s="5" t="s">
        <v>199</v>
      </c>
      <c r="B92" s="5"/>
      <c r="C92" s="5"/>
      <c r="D92" s="5"/>
      <c r="E92" s="5"/>
      <c r="F92" s="5" t="s">
        <v>200</v>
      </c>
      <c r="G92" s="5"/>
      <c r="H92" s="5"/>
      <c r="I92" s="5" t="s">
        <v>358</v>
      </c>
      <c r="J92" s="5"/>
      <c r="K92" s="5" t="s">
        <v>287</v>
      </c>
      <c r="L92" s="5"/>
      <c r="M92" s="5"/>
    </row>
  </sheetData>
  <autoFilter ref="A1:M92"/>
  <conditionalFormatting sqref="G2:M2 G4:H4 J13:M13 H89:J89 J21:L21 H8 H12 I4:M12 H32:M32 H36:M36 H3:I3 K3 M3 H28:M28 H77:M77 B25:M25 K42:M42 A5:H7 A40:F40 A90:M92 A89:F89 A8:F8 A12:F12 A32:F32 A36:F36 A37:M39 A9:H11 A33:M35 A22:M24 A29:M31 A28:F28 A14:M20 A78:M88 A77:F77 A26:M27 A41:M41 A42:I42 A43:M76 A2:E4 A13:H13 A21:F21">
    <cfRule type="cellIs" dxfId="35" priority="67" stopIfTrue="1" operator="equal">
      <formula>"Not Done"</formula>
    </cfRule>
    <cfRule type="cellIs" dxfId="34" priority="68" stopIfTrue="1" operator="equal">
      <formula>"Done"</formula>
    </cfRule>
  </conditionalFormatting>
  <conditionalFormatting sqref="F2 F4">
    <cfRule type="cellIs" dxfId="33" priority="53" stopIfTrue="1" operator="equal">
      <formula>"Not Done"</formula>
    </cfRule>
    <cfRule type="cellIs" dxfId="32" priority="54" stopIfTrue="1" operator="equal">
      <formula>"Done"</formula>
    </cfRule>
  </conditionalFormatting>
  <conditionalFormatting sqref="F3">
    <cfRule type="cellIs" dxfId="31" priority="45" stopIfTrue="1" operator="equal">
      <formula>"Not Done"</formula>
    </cfRule>
    <cfRule type="cellIs" dxfId="30" priority="46" stopIfTrue="1" operator="equal">
      <formula>"Done"</formula>
    </cfRule>
  </conditionalFormatting>
  <conditionalFormatting sqref="H21:I21 M21">
    <cfRule type="cellIs" dxfId="29" priority="37" stopIfTrue="1" operator="equal">
      <formula>"Not Done"</formula>
    </cfRule>
    <cfRule type="cellIs" dxfId="28" priority="38" stopIfTrue="1" operator="equal">
      <formula>"Done"</formula>
    </cfRule>
  </conditionalFormatting>
  <conditionalFormatting sqref="G40:J40">
    <cfRule type="cellIs" dxfId="27" priority="35" stopIfTrue="1" operator="equal">
      <formula>"Not Done"</formula>
    </cfRule>
    <cfRule type="cellIs" dxfId="26" priority="36" stopIfTrue="1" operator="equal">
      <formula>"Done"</formula>
    </cfRule>
  </conditionalFormatting>
  <conditionalFormatting sqref="K40:M40">
    <cfRule type="cellIs" dxfId="25" priority="33" stopIfTrue="1" operator="equal">
      <formula>"Not Done"</formula>
    </cfRule>
    <cfRule type="cellIs" dxfId="24" priority="34" stopIfTrue="1" operator="equal">
      <formula>"Done"</formula>
    </cfRule>
  </conditionalFormatting>
  <conditionalFormatting sqref="I13">
    <cfRule type="cellIs" dxfId="23" priority="25" stopIfTrue="1" operator="equal">
      <formula>"Not Done"</formula>
    </cfRule>
    <cfRule type="cellIs" dxfId="22" priority="26" stopIfTrue="1" operator="equal">
      <formula>"Done"</formula>
    </cfRule>
  </conditionalFormatting>
  <conditionalFormatting sqref="G89">
    <cfRule type="cellIs" dxfId="21" priority="23" stopIfTrue="1" operator="equal">
      <formula>"Not Done"</formula>
    </cfRule>
    <cfRule type="cellIs" dxfId="20" priority="24" stopIfTrue="1" operator="equal">
      <formula>"Done"</formula>
    </cfRule>
  </conditionalFormatting>
  <conditionalFormatting sqref="L89:M89">
    <cfRule type="cellIs" dxfId="19" priority="21" stopIfTrue="1" operator="equal">
      <formula>"Not Done"</formula>
    </cfRule>
    <cfRule type="cellIs" dxfId="18" priority="22" stopIfTrue="1" operator="equal">
      <formula>"Done"</formula>
    </cfRule>
  </conditionalFormatting>
  <conditionalFormatting sqref="K89">
    <cfRule type="cellIs" dxfId="17" priority="19" stopIfTrue="1" operator="equal">
      <formula>"Not Done"</formula>
    </cfRule>
    <cfRule type="cellIs" dxfId="16" priority="20" stopIfTrue="1" operator="equal">
      <formula>"Done"</formula>
    </cfRule>
  </conditionalFormatting>
  <conditionalFormatting sqref="G8">
    <cfRule type="cellIs" dxfId="15" priority="13" stopIfTrue="1" operator="equal">
      <formula>"Not Done"</formula>
    </cfRule>
    <cfRule type="cellIs" dxfId="14" priority="14" stopIfTrue="1" operator="equal">
      <formula>"Done"</formula>
    </cfRule>
  </conditionalFormatting>
  <conditionalFormatting sqref="G12">
    <cfRule type="cellIs" dxfId="13" priority="11" stopIfTrue="1" operator="equal">
      <formula>"Not Done"</formula>
    </cfRule>
    <cfRule type="cellIs" dxfId="12" priority="12" stopIfTrue="1" operator="equal">
      <formula>"Done"</formula>
    </cfRule>
  </conditionalFormatting>
  <conditionalFormatting sqref="G32">
    <cfRule type="cellIs" dxfId="11" priority="9" stopIfTrue="1" operator="equal">
      <formula>"Not Done"</formula>
    </cfRule>
    <cfRule type="cellIs" dxfId="10" priority="10" stopIfTrue="1" operator="equal">
      <formula>"Done"</formula>
    </cfRule>
  </conditionalFormatting>
  <conditionalFormatting sqref="G36">
    <cfRule type="cellIs" dxfId="9" priority="7" stopIfTrue="1" operator="equal">
      <formula>"Not Done"</formula>
    </cfRule>
    <cfRule type="cellIs" dxfId="8" priority="8" stopIfTrue="1" operator="equal">
      <formula>"Done"</formula>
    </cfRule>
  </conditionalFormatting>
  <conditionalFormatting sqref="G21">
    <cfRule type="cellIs" dxfId="7" priority="5" stopIfTrue="1" operator="equal">
      <formula>"Not Done"</formula>
    </cfRule>
    <cfRule type="cellIs" dxfId="6" priority="6" stopIfTrue="1" operator="equal">
      <formula>"Done"</formula>
    </cfRule>
  </conditionalFormatting>
  <conditionalFormatting sqref="G28">
    <cfRule type="cellIs" dxfId="5" priority="3" stopIfTrue="1" operator="equal">
      <formula>"Not Done"</formula>
    </cfRule>
    <cfRule type="cellIs" dxfId="4" priority="4" stopIfTrue="1" operator="equal">
      <formula>"Done"</formula>
    </cfRule>
  </conditionalFormatting>
  <conditionalFormatting sqref="J42">
    <cfRule type="cellIs" dxfId="3" priority="1" stopIfTrue="1" operator="equal">
      <formula>"Not Done"</formula>
    </cfRule>
    <cfRule type="cellIs" dxfId="2" priority="2" stopIfTrue="1" operator="equal">
      <formula>"Done"</formula>
    </cfRule>
  </conditionalFormatting>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6"/>
  <sheetViews>
    <sheetView workbookViewId="0"/>
  </sheetViews>
  <sheetFormatPr defaultRowHeight="15" x14ac:dyDescent="0.25"/>
  <cols>
    <col min="1" max="1" width="25.85546875" bestFit="1" customWidth="1"/>
  </cols>
  <sheetData>
    <row r="1" spans="1:6" x14ac:dyDescent="0.25">
      <c r="A1" s="37" t="s">
        <v>374</v>
      </c>
      <c r="B1" s="37" t="s">
        <v>204</v>
      </c>
      <c r="C1" s="37" t="s">
        <v>205</v>
      </c>
      <c r="D1" s="37" t="s">
        <v>206</v>
      </c>
      <c r="E1" s="37" t="s">
        <v>214</v>
      </c>
      <c r="F1" s="37" t="s">
        <v>385</v>
      </c>
    </row>
    <row r="2" spans="1:6" hidden="1" x14ac:dyDescent="0.25">
      <c r="A2" t="s">
        <v>217</v>
      </c>
      <c r="B2">
        <f>COUNTIFS(Findings!$I:$I,$A2, Findings!$M:$M,B$1)</f>
        <v>0</v>
      </c>
      <c r="C2">
        <f>COUNTIFS(Findings!$I:$I,$A2, Findings!$M:$M,C$1)</f>
        <v>0</v>
      </c>
      <c r="D2">
        <f>COUNTIFS(Findings!$I:$I,$A2, Findings!$M:$M,D$1)</f>
        <v>0</v>
      </c>
      <c r="E2">
        <f>COUNTIFS(Findings!$I:$I,$A2, Findings!$M:$M,E$1)</f>
        <v>0</v>
      </c>
      <c r="F2">
        <f t="shared" ref="F2" si="0">SUM(B2:D2)</f>
        <v>0</v>
      </c>
    </row>
    <row r="3" spans="1:6" x14ac:dyDescent="0.25">
      <c r="A3" t="s">
        <v>326</v>
      </c>
      <c r="B3">
        <f>COUNTIFS(Findings!$I:$I,$A3, Findings!$M:$M,B$1)</f>
        <v>0</v>
      </c>
      <c r="C3">
        <f>COUNTIFS(Findings!$I:$I,$A3, Findings!$M:$M,C$1)</f>
        <v>0</v>
      </c>
      <c r="D3">
        <f>COUNTIFS(Findings!$I:$I,$A3, Findings!$M:$M,D$1)</f>
        <v>0</v>
      </c>
      <c r="E3">
        <f>COUNTIFS(Findings!$I:$I,$A3, Findings!$M:$M,E$1)</f>
        <v>0</v>
      </c>
      <c r="F3">
        <f t="shared" ref="F3:F24" si="1">SUM(B3:D3)</f>
        <v>0</v>
      </c>
    </row>
    <row r="4" spans="1:6" x14ac:dyDescent="0.25">
      <c r="A4" t="s">
        <v>328</v>
      </c>
      <c r="B4">
        <f>COUNTIFS(Findings!$I:$I,$A4, Findings!$M:$M,B$1)</f>
        <v>0</v>
      </c>
      <c r="C4">
        <f>COUNTIFS(Findings!$I:$I,$A4, Findings!$M:$M,C$1)</f>
        <v>0</v>
      </c>
      <c r="D4">
        <f>COUNTIFS(Findings!$I:$I,$A4, Findings!$M:$M,D$1)</f>
        <v>0</v>
      </c>
      <c r="E4">
        <f>COUNTIFS(Findings!$I:$I,$A4, Findings!$M:$M,E$1)</f>
        <v>0</v>
      </c>
      <c r="F4">
        <f t="shared" si="1"/>
        <v>0</v>
      </c>
    </row>
    <row r="5" spans="1:6" hidden="1" x14ac:dyDescent="0.25">
      <c r="A5" t="s">
        <v>375</v>
      </c>
      <c r="B5">
        <f>COUNTIFS(Findings!$I:$I,$A5, Findings!$M:$M,B$1)</f>
        <v>0</v>
      </c>
      <c r="C5">
        <f>COUNTIFS(Findings!$I:$I,$A5, Findings!$M:$M,C$1)</f>
        <v>0</v>
      </c>
      <c r="D5">
        <f>COUNTIFS(Findings!$I:$I,$A5, Findings!$M:$M,D$1)</f>
        <v>0</v>
      </c>
      <c r="E5">
        <f>COUNTIFS(Findings!$I:$I,$A5, Findings!$M:$M,E$1)</f>
        <v>0</v>
      </c>
      <c r="F5">
        <f t="shared" si="1"/>
        <v>0</v>
      </c>
    </row>
    <row r="6" spans="1:6" hidden="1" x14ac:dyDescent="0.25">
      <c r="A6" t="s">
        <v>376</v>
      </c>
      <c r="B6">
        <f>COUNTIFS(Findings!$I:$I,$A6, Findings!$M:$M,B$1)</f>
        <v>0</v>
      </c>
      <c r="C6">
        <f>COUNTIFS(Findings!$I:$I,$A6, Findings!$M:$M,C$1)</f>
        <v>0</v>
      </c>
      <c r="D6">
        <f>COUNTIFS(Findings!$I:$I,$A6, Findings!$M:$M,D$1)</f>
        <v>0</v>
      </c>
      <c r="E6">
        <f>COUNTIFS(Findings!$I:$I,$A6, Findings!$M:$M,E$1)</f>
        <v>0</v>
      </c>
      <c r="F6">
        <f t="shared" si="1"/>
        <v>0</v>
      </c>
    </row>
    <row r="7" spans="1:6" hidden="1" x14ac:dyDescent="0.25">
      <c r="A7" t="s">
        <v>327</v>
      </c>
      <c r="B7">
        <f>COUNTIFS(Findings!$I:$I,$A7, Findings!$M:$M,B$1)</f>
        <v>0</v>
      </c>
      <c r="C7">
        <f>COUNTIFS(Findings!$I:$I,$A7, Findings!$M:$M,C$1)</f>
        <v>0</v>
      </c>
      <c r="D7">
        <f>COUNTIFS(Findings!$I:$I,$A7, Findings!$M:$M,D$1)</f>
        <v>0</v>
      </c>
      <c r="E7">
        <f>COUNTIFS(Findings!$I:$I,$A7, Findings!$M:$M,E$1)</f>
        <v>0</v>
      </c>
      <c r="F7">
        <f t="shared" si="1"/>
        <v>0</v>
      </c>
    </row>
    <row r="8" spans="1:6" x14ac:dyDescent="0.25">
      <c r="A8" t="s">
        <v>325</v>
      </c>
      <c r="B8">
        <f>COUNTIFS(Findings!$I:$I,$A8, Findings!$M:$M,B$1)</f>
        <v>0</v>
      </c>
      <c r="C8">
        <f>COUNTIFS(Findings!$I:$I,$A8, Findings!$M:$M,C$1)</f>
        <v>0</v>
      </c>
      <c r="D8">
        <f>COUNTIFS(Findings!$I:$I,$A8, Findings!$M:$M,D$1)</f>
        <v>0</v>
      </c>
      <c r="E8">
        <f>COUNTIFS(Findings!$I:$I,$A8, Findings!$M:$M,E$1)</f>
        <v>0</v>
      </c>
      <c r="F8">
        <f t="shared" si="1"/>
        <v>0</v>
      </c>
    </row>
    <row r="9" spans="1:6" hidden="1" x14ac:dyDescent="0.25">
      <c r="A9" t="s">
        <v>377</v>
      </c>
      <c r="B9">
        <f>COUNTIFS(Findings!$I:$I,$A9, Findings!$M:$M,B$1)</f>
        <v>0</v>
      </c>
      <c r="C9">
        <f>COUNTIFS(Findings!$I:$I,$A9, Findings!$M:$M,C$1)</f>
        <v>0</v>
      </c>
      <c r="D9">
        <f>COUNTIFS(Findings!$I:$I,$A9, Findings!$M:$M,D$1)</f>
        <v>0</v>
      </c>
      <c r="E9">
        <f>COUNTIFS(Findings!$I:$I,$A9, Findings!$M:$M,E$1)</f>
        <v>0</v>
      </c>
      <c r="F9">
        <f t="shared" si="1"/>
        <v>0</v>
      </c>
    </row>
    <row r="10" spans="1:6" hidden="1" x14ac:dyDescent="0.25">
      <c r="A10" t="s">
        <v>378</v>
      </c>
      <c r="B10">
        <f>COUNTIFS(Findings!$I:$I,$A10, Findings!$M:$M,B$1)</f>
        <v>0</v>
      </c>
      <c r="C10">
        <f>COUNTIFS(Findings!$I:$I,$A10, Findings!$M:$M,C$1)</f>
        <v>0</v>
      </c>
      <c r="D10">
        <f>COUNTIFS(Findings!$I:$I,$A10, Findings!$M:$M,D$1)</f>
        <v>0</v>
      </c>
      <c r="E10">
        <f>COUNTIFS(Findings!$I:$I,$A10, Findings!$M:$M,E$1)</f>
        <v>0</v>
      </c>
      <c r="F10">
        <f t="shared" si="1"/>
        <v>0</v>
      </c>
    </row>
    <row r="11" spans="1:6" hidden="1" x14ac:dyDescent="0.25">
      <c r="A11" t="s">
        <v>379</v>
      </c>
      <c r="B11">
        <f>COUNTIFS(Findings!$I:$I,$A11, Findings!$M:$M,B$1)</f>
        <v>0</v>
      </c>
      <c r="C11">
        <f>COUNTIFS(Findings!$I:$I,$A11, Findings!$M:$M,C$1)</f>
        <v>0</v>
      </c>
      <c r="D11">
        <f>COUNTIFS(Findings!$I:$I,$A11, Findings!$M:$M,D$1)</f>
        <v>0</v>
      </c>
      <c r="E11">
        <f>COUNTIFS(Findings!$I:$I,$A11, Findings!$M:$M,E$1)</f>
        <v>0</v>
      </c>
      <c r="F11">
        <f t="shared" si="1"/>
        <v>0</v>
      </c>
    </row>
    <row r="12" spans="1:6" x14ac:dyDescent="0.25">
      <c r="A12" t="s">
        <v>146</v>
      </c>
      <c r="B12">
        <f>COUNTIFS(Findings!$I:$I,$A12, Findings!$M:$M,B$1)</f>
        <v>0</v>
      </c>
      <c r="C12">
        <f>COUNTIFS(Findings!$I:$I,$A12, Findings!$M:$M,C$1)</f>
        <v>0</v>
      </c>
      <c r="D12">
        <f>COUNTIFS(Findings!$I:$I,$A12, Findings!$M:$M,D$1)</f>
        <v>0</v>
      </c>
      <c r="E12">
        <f>COUNTIFS(Findings!$I:$I,$A12, Findings!$M:$M,E$1)</f>
        <v>0</v>
      </c>
      <c r="F12">
        <f t="shared" si="1"/>
        <v>0</v>
      </c>
    </row>
    <row r="13" spans="1:6" x14ac:dyDescent="0.25">
      <c r="A13" t="s">
        <v>330</v>
      </c>
      <c r="B13">
        <f>COUNTIFS(Findings!$I:$I,$A13, Findings!$M:$M,B$1)</f>
        <v>0</v>
      </c>
      <c r="C13">
        <f>COUNTIFS(Findings!$I:$I,$A13, Findings!$M:$M,C$1)</f>
        <v>0</v>
      </c>
      <c r="D13">
        <f>COUNTIFS(Findings!$I:$I,$A13, Findings!$M:$M,D$1)</f>
        <v>0</v>
      </c>
      <c r="E13">
        <f>COUNTIFS(Findings!$I:$I,$A13, Findings!$M:$M,E$1)</f>
        <v>0</v>
      </c>
      <c r="F13">
        <f t="shared" si="1"/>
        <v>0</v>
      </c>
    </row>
    <row r="14" spans="1:6" x14ac:dyDescent="0.25">
      <c r="A14" t="s">
        <v>358</v>
      </c>
      <c r="B14">
        <f>COUNTIFS(Findings!$I:$I,$A14, Findings!$M:$M,B$1)</f>
        <v>0</v>
      </c>
      <c r="C14">
        <f>COUNTIFS(Findings!$I:$I,$A14, Findings!$M:$M,C$1)</f>
        <v>0</v>
      </c>
      <c r="D14">
        <f>COUNTIFS(Findings!$I:$I,$A14, Findings!$M:$M,D$1)</f>
        <v>0</v>
      </c>
      <c r="E14">
        <f>COUNTIFS(Findings!$I:$I,$A14, Findings!$M:$M,E$1)</f>
        <v>0</v>
      </c>
      <c r="F14">
        <f t="shared" si="1"/>
        <v>0</v>
      </c>
    </row>
    <row r="15" spans="1:6" x14ac:dyDescent="0.25">
      <c r="A15" t="s">
        <v>329</v>
      </c>
      <c r="B15">
        <f>COUNTIFS(Findings!$I:$I,$A15, Findings!$M:$M,B$1)</f>
        <v>0</v>
      </c>
      <c r="C15">
        <f>COUNTIFS(Findings!$I:$I,$A15, Findings!$M:$M,C$1)</f>
        <v>0</v>
      </c>
      <c r="D15">
        <f>COUNTIFS(Findings!$I:$I,$A15, Findings!$M:$M,D$1)</f>
        <v>0</v>
      </c>
      <c r="E15">
        <f>COUNTIFS(Findings!$I:$I,$A15, Findings!$M:$M,E$1)</f>
        <v>0</v>
      </c>
      <c r="F15">
        <f t="shared" si="1"/>
        <v>0</v>
      </c>
    </row>
    <row r="16" spans="1:6" hidden="1" x14ac:dyDescent="0.25">
      <c r="A16" t="s">
        <v>380</v>
      </c>
      <c r="B16">
        <f>COUNTIFS(Findings!$I:$I,$A16, Findings!$M:$M,B$1)</f>
        <v>0</v>
      </c>
      <c r="C16">
        <f>COUNTIFS(Findings!$I:$I,$A16, Findings!$M:$M,C$1)</f>
        <v>0</v>
      </c>
      <c r="D16">
        <f>COUNTIFS(Findings!$I:$I,$A16, Findings!$M:$M,D$1)</f>
        <v>0</v>
      </c>
      <c r="E16">
        <f>COUNTIFS(Findings!$I:$I,$A16, Findings!$M:$M,E$1)</f>
        <v>0</v>
      </c>
      <c r="F16">
        <f t="shared" si="1"/>
        <v>0</v>
      </c>
    </row>
    <row r="17" spans="1:6" hidden="1" x14ac:dyDescent="0.25">
      <c r="A17" t="s">
        <v>384</v>
      </c>
      <c r="B17">
        <f>COUNTIFS(Findings!$I:$I,$A17, Findings!$M:$M,B$1)</f>
        <v>0</v>
      </c>
      <c r="C17">
        <f>COUNTIFS(Findings!$I:$I,$A17, Findings!$M:$M,C$1)</f>
        <v>0</v>
      </c>
      <c r="D17">
        <f>COUNTIFS(Findings!$I:$I,$A17, Findings!$M:$M,D$1)</f>
        <v>0</v>
      </c>
      <c r="E17">
        <f>COUNTIFS(Findings!$I:$I,$A17, Findings!$M:$M,E$1)</f>
        <v>0</v>
      </c>
      <c r="F17">
        <f t="shared" si="1"/>
        <v>0</v>
      </c>
    </row>
    <row r="18" spans="1:6" hidden="1" x14ac:dyDescent="0.25">
      <c r="A18" t="s">
        <v>233</v>
      </c>
      <c r="B18">
        <f>COUNTIFS(Findings!$I:$I,$A18, Findings!$M:$M,B$1)</f>
        <v>0</v>
      </c>
      <c r="C18">
        <f>COUNTIFS(Findings!$I:$I,$A18, Findings!$M:$M,C$1)</f>
        <v>0</v>
      </c>
      <c r="D18">
        <f>COUNTIFS(Findings!$I:$I,$A18, Findings!$M:$M,D$1)</f>
        <v>0</v>
      </c>
      <c r="E18">
        <f>COUNTIFS(Findings!$I:$I,$A18, Findings!$M:$M,E$1)</f>
        <v>0</v>
      </c>
      <c r="F18">
        <f t="shared" si="1"/>
        <v>0</v>
      </c>
    </row>
    <row r="19" spans="1:6" hidden="1" x14ac:dyDescent="0.25">
      <c r="A19" t="s">
        <v>381</v>
      </c>
      <c r="B19">
        <f>COUNTIFS(Findings!$I:$I,$A19, Findings!$M:$M,B$1)</f>
        <v>0</v>
      </c>
      <c r="C19">
        <f>COUNTIFS(Findings!$I:$I,$A19, Findings!$M:$M,C$1)</f>
        <v>0</v>
      </c>
      <c r="D19">
        <f>COUNTIFS(Findings!$I:$I,$A19, Findings!$M:$M,D$1)</f>
        <v>0</v>
      </c>
      <c r="E19">
        <f>COUNTIFS(Findings!$I:$I,$A19, Findings!$M:$M,E$1)</f>
        <v>0</v>
      </c>
      <c r="F19">
        <f t="shared" si="1"/>
        <v>0</v>
      </c>
    </row>
    <row r="20" spans="1:6" hidden="1" x14ac:dyDescent="0.25">
      <c r="A20" t="s">
        <v>382</v>
      </c>
      <c r="B20">
        <f>COUNTIFS(Findings!$I:$I,$A20, Findings!$M:$M,B$1)</f>
        <v>0</v>
      </c>
      <c r="C20">
        <f>COUNTIFS(Findings!$I:$I,$A20, Findings!$M:$M,C$1)</f>
        <v>0</v>
      </c>
      <c r="D20">
        <f>COUNTIFS(Findings!$I:$I,$A20, Findings!$M:$M,D$1)</f>
        <v>0</v>
      </c>
      <c r="E20">
        <f>COUNTIFS(Findings!$I:$I,$A20, Findings!$M:$M,E$1)</f>
        <v>0</v>
      </c>
      <c r="F20">
        <f t="shared" si="1"/>
        <v>0</v>
      </c>
    </row>
    <row r="21" spans="1:6" x14ac:dyDescent="0.25">
      <c r="A21" t="s">
        <v>300</v>
      </c>
      <c r="B21">
        <f>COUNTIFS(Findings!$I:$I,$A21, Findings!$M:$M,B$1)</f>
        <v>0</v>
      </c>
      <c r="C21">
        <f>COUNTIFS(Findings!$I:$I,$A21, Findings!$M:$M,C$1)</f>
        <v>0</v>
      </c>
      <c r="D21">
        <f>COUNTIFS(Findings!$I:$I,$A21, Findings!$M:$M,D$1)</f>
        <v>0</v>
      </c>
      <c r="E21">
        <f>COUNTIFS(Findings!$I:$I,$A21, Findings!$M:$M,E$1)</f>
        <v>0</v>
      </c>
      <c r="F21">
        <f t="shared" si="1"/>
        <v>0</v>
      </c>
    </row>
    <row r="22" spans="1:6" x14ac:dyDescent="0.25">
      <c r="A22" t="s">
        <v>383</v>
      </c>
      <c r="B22">
        <f>COUNTIFS(Findings!$I:$I,$A22, Findings!$M:$M,B$1)</f>
        <v>0</v>
      </c>
      <c r="C22">
        <f>COUNTIFS(Findings!$I:$I,$A22, Findings!$M:$M,C$1)</f>
        <v>0</v>
      </c>
      <c r="D22">
        <f>COUNTIFS(Findings!$I:$I,$A22, Findings!$M:$M,D$1)</f>
        <v>0</v>
      </c>
      <c r="E22">
        <f>COUNTIFS(Findings!$I:$I,$A22, Findings!$M:$M,E$1)</f>
        <v>0</v>
      </c>
      <c r="F22">
        <f t="shared" si="1"/>
        <v>0</v>
      </c>
    </row>
    <row r="23" spans="1:6" hidden="1" x14ac:dyDescent="0.25">
      <c r="A23" t="s">
        <v>238</v>
      </c>
      <c r="B23">
        <f>COUNTIFS(Findings!$I:$I,$A23, Findings!$M:$M,B$1)</f>
        <v>0</v>
      </c>
      <c r="C23">
        <f>COUNTIFS(Findings!$I:$I,$A23, Findings!$M:$M,C$1)</f>
        <v>0</v>
      </c>
      <c r="D23">
        <f>COUNTIFS(Findings!$I:$I,$A23, Findings!$M:$M,D$1)</f>
        <v>0</v>
      </c>
      <c r="E23">
        <f>COUNTIFS(Findings!$I:$I,$A23, Findings!$M:$M,E$1)</f>
        <v>0</v>
      </c>
      <c r="F23">
        <f t="shared" si="1"/>
        <v>0</v>
      </c>
    </row>
    <row r="24" spans="1:6" hidden="1" x14ac:dyDescent="0.25">
      <c r="A24" t="s">
        <v>239</v>
      </c>
      <c r="B24">
        <f>COUNTIFS(Findings!$I:$I,$A24, Findings!$M:$M,B$1)</f>
        <v>0</v>
      </c>
      <c r="C24">
        <f>COUNTIFS(Findings!$I:$I,$A24, Findings!$M:$M,C$1)</f>
        <v>0</v>
      </c>
      <c r="D24">
        <f>COUNTIFS(Findings!$I:$I,$A24, Findings!$M:$M,D$1)</f>
        <v>0</v>
      </c>
      <c r="E24">
        <f>COUNTIFS(Findings!$I:$I,$A24, Findings!$M:$M,E$1)</f>
        <v>0</v>
      </c>
      <c r="F24">
        <f t="shared" si="1"/>
        <v>0</v>
      </c>
    </row>
    <row r="26" spans="1:6" x14ac:dyDescent="0.25">
      <c r="B26">
        <f>SUM(B2:B24)</f>
        <v>0</v>
      </c>
      <c r="C26">
        <f t="shared" ref="C26:F26" si="2">SUM(C2:C24)</f>
        <v>0</v>
      </c>
      <c r="D26">
        <f t="shared" si="2"/>
        <v>0</v>
      </c>
      <c r="E26">
        <f t="shared" si="2"/>
        <v>0</v>
      </c>
      <c r="F26">
        <f t="shared" si="2"/>
        <v>0</v>
      </c>
    </row>
  </sheetData>
  <autoFilter ref="A1:F24">
    <filterColumn colId="5">
      <filters>
        <filter val="1"/>
        <filter val="2"/>
        <filter val="4"/>
        <filter val="5"/>
        <filter val="6"/>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cols>
    <col min="1" max="1" width="25.7109375" bestFit="1" customWidth="1"/>
  </cols>
  <sheetData>
    <row r="1" spans="1:2" ht="15.75" x14ac:dyDescent="0.25">
      <c r="A1" s="42" t="s">
        <v>307</v>
      </c>
      <c r="B1" s="42" t="s">
        <v>308</v>
      </c>
    </row>
    <row r="2" spans="1:2" x14ac:dyDescent="0.25">
      <c r="A2" s="43" t="s">
        <v>301</v>
      </c>
      <c r="B2" s="43" t="s">
        <v>288</v>
      </c>
    </row>
    <row r="3" spans="1:2" x14ac:dyDescent="0.25">
      <c r="A3" s="44" t="s">
        <v>310</v>
      </c>
      <c r="B3" s="44" t="s">
        <v>289</v>
      </c>
    </row>
    <row r="4" spans="1:2" x14ac:dyDescent="0.25">
      <c r="A4" s="43" t="s">
        <v>293</v>
      </c>
      <c r="B4" s="44" t="s">
        <v>203</v>
      </c>
    </row>
    <row r="5" spans="1:2" x14ac:dyDescent="0.25">
      <c r="A5" s="43" t="s">
        <v>303</v>
      </c>
      <c r="B5" s="43"/>
    </row>
    <row r="6" spans="1:2" x14ac:dyDescent="0.25">
      <c r="A6" s="44" t="s">
        <v>312</v>
      </c>
      <c r="B6" s="44"/>
    </row>
    <row r="7" spans="1:2" x14ac:dyDescent="0.25">
      <c r="A7" s="43" t="s">
        <v>294</v>
      </c>
      <c r="B7" s="44"/>
    </row>
    <row r="8" spans="1:2" x14ac:dyDescent="0.25">
      <c r="A8" s="43" t="s">
        <v>297</v>
      </c>
      <c r="B8" s="43"/>
    </row>
    <row r="9" spans="1:2" x14ac:dyDescent="0.25">
      <c r="A9" s="44" t="s">
        <v>309</v>
      </c>
      <c r="B9" s="44"/>
    </row>
    <row r="10" spans="1:2" x14ac:dyDescent="0.25">
      <c r="A10" s="43" t="s">
        <v>306</v>
      </c>
      <c r="B10" s="44"/>
    </row>
    <row r="11" spans="1:2" x14ac:dyDescent="0.25">
      <c r="A11" s="43" t="s">
        <v>295</v>
      </c>
      <c r="B11" s="43"/>
    </row>
    <row r="12" spans="1:2" x14ac:dyDescent="0.25">
      <c r="A12" s="43" t="s">
        <v>305</v>
      </c>
      <c r="B12" s="44"/>
    </row>
    <row r="13" spans="1:2" x14ac:dyDescent="0.25">
      <c r="A13" s="44" t="s">
        <v>311</v>
      </c>
      <c r="B13" s="44"/>
    </row>
    <row r="14" spans="1:2" x14ac:dyDescent="0.25">
      <c r="A14" s="43" t="s">
        <v>299</v>
      </c>
      <c r="B14" s="43"/>
    </row>
    <row r="15" spans="1:2" x14ac:dyDescent="0.25">
      <c r="A15" s="43" t="s">
        <v>304</v>
      </c>
      <c r="B15" s="44"/>
    </row>
    <row r="16" spans="1:2" x14ac:dyDescent="0.25">
      <c r="A16" s="43" t="s">
        <v>300</v>
      </c>
      <c r="B16" s="44"/>
    </row>
    <row r="17" spans="1:2" x14ac:dyDescent="0.25">
      <c r="A17" s="43" t="s">
        <v>298</v>
      </c>
      <c r="B17" s="43"/>
    </row>
    <row r="18" spans="1:2" x14ac:dyDescent="0.25">
      <c r="A18" s="43" t="s">
        <v>302</v>
      </c>
      <c r="B18" s="44"/>
    </row>
    <row r="19" spans="1:2" x14ac:dyDescent="0.25">
      <c r="A19" s="43" t="s">
        <v>296</v>
      </c>
      <c r="B19" s="44"/>
    </row>
  </sheetData>
  <sortState ref="A2:B19">
    <sortCondition ref="A6"/>
  </sortState>
  <conditionalFormatting sqref="B2:B1048576">
    <cfRule type="cellIs" dxfId="1" priority="1" operator="equal">
      <formula>"Fail"</formula>
    </cfRule>
    <cfRule type="cellIs" dxfId="0" priority="2" operator="equal">
      <formula>"Pass"</formula>
    </cfRule>
  </conditionalFormatting>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11" activePane="bottomLeft" state="frozen"/>
      <selection pane="bottomLeft"/>
    </sheetView>
  </sheetViews>
  <sheetFormatPr defaultRowHeight="15" x14ac:dyDescent="0.25"/>
  <cols>
    <col min="1" max="1" width="51.28515625" customWidth="1"/>
    <col min="2" max="2" width="76.140625" style="1" customWidth="1"/>
  </cols>
  <sheetData>
    <row r="1" spans="1:2" x14ac:dyDescent="0.25">
      <c r="A1" s="37" t="s">
        <v>208</v>
      </c>
      <c r="B1" s="38" t="s">
        <v>245</v>
      </c>
    </row>
    <row r="2" spans="1:2" ht="150" x14ac:dyDescent="0.25">
      <c r="A2" s="36" t="s">
        <v>217</v>
      </c>
      <c r="B2" s="1" t="s">
        <v>241</v>
      </c>
    </row>
    <row r="3" spans="1:2" x14ac:dyDescent="0.25">
      <c r="A3" s="36" t="s">
        <v>218</v>
      </c>
    </row>
    <row r="4" spans="1:2" x14ac:dyDescent="0.25">
      <c r="A4" s="36" t="s">
        <v>219</v>
      </c>
    </row>
    <row r="5" spans="1:2" x14ac:dyDescent="0.25">
      <c r="A5" s="36" t="s">
        <v>220</v>
      </c>
    </row>
    <row r="6" spans="1:2" x14ac:dyDescent="0.25">
      <c r="A6" s="36" t="s">
        <v>221</v>
      </c>
      <c r="B6" s="39"/>
    </row>
    <row r="7" spans="1:2" ht="43.5" x14ac:dyDescent="0.25">
      <c r="A7" s="36" t="s">
        <v>222</v>
      </c>
      <c r="B7" s="39" t="s">
        <v>242</v>
      </c>
    </row>
    <row r="8" spans="1:2" x14ac:dyDescent="0.25">
      <c r="A8" s="36" t="s">
        <v>223</v>
      </c>
    </row>
    <row r="9" spans="1:2" x14ac:dyDescent="0.25">
      <c r="A9" s="36" t="s">
        <v>224</v>
      </c>
    </row>
    <row r="10" spans="1:2" x14ac:dyDescent="0.25">
      <c r="A10" s="36" t="s">
        <v>225</v>
      </c>
    </row>
    <row r="11" spans="1:2" ht="60" x14ac:dyDescent="0.25">
      <c r="A11" s="36" t="s">
        <v>226</v>
      </c>
      <c r="B11" s="1" t="s">
        <v>240</v>
      </c>
    </row>
    <row r="12" spans="1:2" x14ac:dyDescent="0.25">
      <c r="A12" s="36" t="s">
        <v>227</v>
      </c>
    </row>
    <row r="13" spans="1:2" x14ac:dyDescent="0.25">
      <c r="A13" s="36" t="s">
        <v>228</v>
      </c>
    </row>
    <row r="14" spans="1:2" x14ac:dyDescent="0.25">
      <c r="A14" s="36" t="s">
        <v>229</v>
      </c>
    </row>
    <row r="15" spans="1:2" x14ac:dyDescent="0.25">
      <c r="A15" s="36" t="s">
        <v>230</v>
      </c>
    </row>
    <row r="16" spans="1:2" x14ac:dyDescent="0.25">
      <c r="A16" s="36" t="s">
        <v>231</v>
      </c>
    </row>
    <row r="17" spans="1:2" ht="45" x14ac:dyDescent="0.25">
      <c r="A17" s="36" t="s">
        <v>232</v>
      </c>
      <c r="B17" s="1" t="s">
        <v>243</v>
      </c>
    </row>
    <row r="18" spans="1:2" x14ac:dyDescent="0.25">
      <c r="A18" s="36" t="s">
        <v>233</v>
      </c>
    </row>
    <row r="19" spans="1:2" x14ac:dyDescent="0.25">
      <c r="A19" s="36" t="s">
        <v>234</v>
      </c>
    </row>
    <row r="20" spans="1:2" ht="45" x14ac:dyDescent="0.25">
      <c r="A20" s="36" t="s">
        <v>235</v>
      </c>
      <c r="B20" s="1" t="s">
        <v>244</v>
      </c>
    </row>
    <row r="21" spans="1:2" x14ac:dyDescent="0.25">
      <c r="A21" s="36" t="s">
        <v>236</v>
      </c>
    </row>
    <row r="22" spans="1:2" x14ac:dyDescent="0.25">
      <c r="A22" s="36" t="s">
        <v>237</v>
      </c>
    </row>
    <row r="23" spans="1:2" x14ac:dyDescent="0.25">
      <c r="A23" s="36" t="s">
        <v>238</v>
      </c>
    </row>
    <row r="24" spans="1:2" x14ac:dyDescent="0.25">
      <c r="A24" s="36" t="s">
        <v>239</v>
      </c>
    </row>
  </sheetData>
  <hyperlinks>
    <hyperlink ref="A2" r:id="rId1" display="https://www.owasp.org/index.php/Category:API_Abuse"/>
    <hyperlink ref="A3" r:id="rId2" display="https://www.owasp.org/index.php/Category:Authentication_Vulnerability"/>
    <hyperlink ref="A4" r:id="rId3" display="https://www.owasp.org/index.php/Category:Authorization_Vulnerability"/>
    <hyperlink ref="A5" r:id="rId4" display="https://www.owasp.org/index.php/Category:Availability_Vulnerability"/>
    <hyperlink ref="A6" r:id="rId5" display="https://www.owasp.org/index.php/Category:Code_Permission_Vulnerability"/>
    <hyperlink ref="A7" r:id="rId6" display="https://www.owasp.org/index.php/Category:Code_Quality_Vulnerability"/>
    <hyperlink ref="A8" r:id="rId7" display="https://www.owasp.org/index.php/Category:Configuration_Vulnerability"/>
    <hyperlink ref="A9" r:id="rId8" display="https://www.owasp.org/index.php/Category:Cryptographic_Vulnerability"/>
    <hyperlink ref="A10" r:id="rId9" display="https://www.owasp.org/index.php/Category:Encoding_Vulnerability"/>
    <hyperlink ref="A11" r:id="rId10" display="https://www.owasp.org/index.php/Category:Environmental_Vulnerability"/>
    <hyperlink ref="A12" r:id="rId11" display="https://www.owasp.org/index.php/Category:Error_Handling_Vulnerability"/>
    <hyperlink ref="A13" r:id="rId12" display="https://www.owasp.org/index.php/Category:General_Logic_Error_Vulnerability"/>
    <hyperlink ref="A14" r:id="rId13" display="https://www.owasp.org/index.php/Category:Input_Validation_Vulnerability"/>
    <hyperlink ref="A15" r:id="rId14" display="https://www.owasp.org/index.php/Category:Logging_and_Auditing_Vulnerability"/>
    <hyperlink ref="A16" r:id="rId15" display="https://www.owasp.org/index.php/Category:Password_Management_Vulnerability"/>
    <hyperlink ref="A17" r:id="rId16" display="https://www.owasp.org/index.php/Category:Path_Vulnerability"/>
    <hyperlink ref="A18" r:id="rId17" display="https://www.owasp.org/index.php/Category:Protocol_Errors"/>
    <hyperlink ref="A19" r:id="rId18" display="https://www.owasp.org/index.php/Category:Range_and_Type_Error_Vulnerability"/>
    <hyperlink ref="A20" r:id="rId19" display="https://www.owasp.org/index.php/Category:Sensitive_Data_Protection_Vulnerability"/>
    <hyperlink ref="A21" r:id="rId20" display="https://www.owasp.org/index.php/Category:Session_Management_Vulnerability"/>
    <hyperlink ref="A22" r:id="rId21" display="https://www.owasp.org/index.php/Category:Synchronization_and_Timing_Vulnerability"/>
    <hyperlink ref="A23" r:id="rId22" display="https://www.owasp.org/index.php/Category:Unsafe_Mobile_Code"/>
    <hyperlink ref="A24" r:id="rId23" display="https://www.owasp.org/index.php/Category:Use_of_Dangerous_API"/>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RowHeight="15" x14ac:dyDescent="0.25"/>
  <cols>
    <col min="1" max="1" width="19.28515625" bestFit="1" customWidth="1"/>
  </cols>
  <sheetData>
    <row r="1" spans="1:3" x14ac:dyDescent="0.25">
      <c r="A1" t="s">
        <v>266</v>
      </c>
      <c r="B1" t="s">
        <v>245</v>
      </c>
      <c r="C1" t="s">
        <v>285</v>
      </c>
    </row>
    <row r="2" spans="1:3" x14ac:dyDescent="0.25">
      <c r="A2" t="s">
        <v>216</v>
      </c>
    </row>
    <row r="3" spans="1:3" x14ac:dyDescent="0.25">
      <c r="A3" t="s">
        <v>267</v>
      </c>
    </row>
    <row r="4" spans="1:3" x14ac:dyDescent="0.25">
      <c r="A4" t="s">
        <v>268</v>
      </c>
    </row>
    <row r="5" spans="1:3" x14ac:dyDescent="0.25">
      <c r="A5" t="s">
        <v>269</v>
      </c>
    </row>
    <row r="6" spans="1:3" x14ac:dyDescent="0.25">
      <c r="A6" t="s">
        <v>270</v>
      </c>
    </row>
    <row r="7" spans="1:3" x14ac:dyDescent="0.25">
      <c r="A7" t="s">
        <v>271</v>
      </c>
    </row>
    <row r="8" spans="1:3" x14ac:dyDescent="0.25">
      <c r="A8" t="s">
        <v>254</v>
      </c>
    </row>
    <row r="9" spans="1:3" x14ac:dyDescent="0.25">
      <c r="A9" t="s">
        <v>272</v>
      </c>
    </row>
    <row r="10" spans="1:3" x14ac:dyDescent="0.25">
      <c r="A10" t="s">
        <v>273</v>
      </c>
    </row>
    <row r="11" spans="1:3" x14ac:dyDescent="0.25">
      <c r="A11" t="s">
        <v>274</v>
      </c>
    </row>
    <row r="12" spans="1:3" x14ac:dyDescent="0.25">
      <c r="A12" t="s">
        <v>275</v>
      </c>
    </row>
    <row r="13" spans="1:3" x14ac:dyDescent="0.25">
      <c r="A13" t="s">
        <v>276</v>
      </c>
    </row>
    <row r="14" spans="1:3" x14ac:dyDescent="0.25">
      <c r="A14" t="s">
        <v>277</v>
      </c>
    </row>
    <row r="15" spans="1:3" x14ac:dyDescent="0.25">
      <c r="A15" t="s">
        <v>278</v>
      </c>
    </row>
    <row r="16" spans="1:3" x14ac:dyDescent="0.25">
      <c r="A16" t="s">
        <v>279</v>
      </c>
    </row>
    <row r="17" spans="1:1" x14ac:dyDescent="0.25">
      <c r="A17" t="s">
        <v>280</v>
      </c>
    </row>
    <row r="18" spans="1:1" x14ac:dyDescent="0.25">
      <c r="A18" t="s">
        <v>281</v>
      </c>
    </row>
    <row r="19" spans="1:1" x14ac:dyDescent="0.25">
      <c r="A19" t="s">
        <v>282</v>
      </c>
    </row>
    <row r="20" spans="1:1" x14ac:dyDescent="0.25">
      <c r="A20" t="s">
        <v>283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Checklist</vt:lpstr>
      <vt:lpstr>Findings</vt:lpstr>
      <vt:lpstr>Vulnerability Analysis</vt:lpstr>
      <vt:lpstr>Attack Surface</vt:lpstr>
      <vt:lpstr>Vulnerability Categories</vt:lpstr>
      <vt:lpstr>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Testing Guide V4 Checklist</dc:title>
  <dc:subject>Application Security</dc:subject>
  <dc:creator>Benjamin</dc:creator>
  <cp:keywords>appsec, owasp, security, testing</cp:keywords>
  <dc:description>Web AppSec Testing Checklist is an Excel based checklist which helps you to track the status of completed and pending test cases. This helps you to organize the flow of your testing process and also to ensure that none of the test cases are missed out.</dc:description>
  <cp:lastModifiedBy>Benjamin</cp:lastModifiedBy>
  <dcterms:created xsi:type="dcterms:W3CDTF">2009-01-01T10:03:09Z</dcterms:created>
  <dcterms:modified xsi:type="dcterms:W3CDTF">2017-02-23T01:34:33Z</dcterms:modified>
  <cp:contentStatus>Final</cp:contentStatus>
</cp:coreProperties>
</file>