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.d.ginkul\Downloads\"/>
    </mc:Choice>
  </mc:AlternateContent>
  <bookViews>
    <workbookView xWindow="0" yWindow="0" windowWidth="28800" windowHeight="12435" activeTab="2"/>
  </bookViews>
  <sheets>
    <sheet name="Межфакторная корреляция" sheetId="45" r:id="rId1"/>
    <sheet name="Исходные данные" sheetId="2" r:id="rId2"/>
    <sheet name="Данные" sheetId="4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2" l="1"/>
  <c r="M55" i="2"/>
  <c r="L55" i="2"/>
  <c r="K57" i="2"/>
  <c r="J55" i="2"/>
  <c r="I56" i="2"/>
  <c r="H57" i="2"/>
  <c r="G53" i="2"/>
  <c r="G55" i="2"/>
  <c r="F56" i="2"/>
  <c r="E55" i="2"/>
  <c r="D54" i="2"/>
  <c r="C56" i="2"/>
  <c r="I74" i="2"/>
  <c r="H64" i="2"/>
  <c r="G74" i="2"/>
  <c r="N55" i="2" l="1"/>
  <c r="C53" i="2"/>
  <c r="D53" i="2"/>
  <c r="E53" i="2"/>
  <c r="F53" i="2"/>
  <c r="H53" i="2"/>
  <c r="I53" i="2"/>
  <c r="J53" i="2"/>
  <c r="K53" i="2"/>
  <c r="L53" i="2"/>
  <c r="M53" i="2"/>
  <c r="N53" i="2" l="1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2" i="2"/>
  <c r="L61" i="2"/>
  <c r="K61" i="2"/>
  <c r="J66" i="2"/>
  <c r="I67" i="2"/>
  <c r="H66" i="2"/>
  <c r="G65" i="2"/>
  <c r="F61" i="2"/>
  <c r="E68" i="2"/>
  <c r="D81" i="2"/>
  <c r="C54" i="2"/>
  <c r="C55" i="2" l="1"/>
  <c r="D55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M86" i="2" l="1"/>
  <c r="M54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7" i="2"/>
  <c r="M88" i="2"/>
  <c r="M89" i="2"/>
  <c r="M90" i="2"/>
  <c r="M91" i="2"/>
  <c r="M92" i="2"/>
  <c r="L82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3" i="2"/>
  <c r="L84" i="2"/>
  <c r="L85" i="2"/>
  <c r="L86" i="2"/>
  <c r="L87" i="2"/>
  <c r="L88" i="2"/>
  <c r="L89" i="2"/>
  <c r="L90" i="2"/>
  <c r="L91" i="2"/>
  <c r="L92" i="2"/>
  <c r="K56" i="2"/>
  <c r="K60" i="2"/>
  <c r="K54" i="2"/>
  <c r="K55" i="2"/>
  <c r="K58" i="2"/>
  <c r="K59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J70" i="2"/>
  <c r="J89" i="2"/>
  <c r="J88" i="2"/>
  <c r="J54" i="2"/>
  <c r="J56" i="2"/>
  <c r="J57" i="2"/>
  <c r="J58" i="2"/>
  <c r="J59" i="2"/>
  <c r="J60" i="2"/>
  <c r="J61" i="2"/>
  <c r="J62" i="2"/>
  <c r="J63" i="2"/>
  <c r="J64" i="2"/>
  <c r="J65" i="2"/>
  <c r="J67" i="2"/>
  <c r="J68" i="2"/>
  <c r="J69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90" i="2"/>
  <c r="J91" i="2"/>
  <c r="J92" i="2"/>
  <c r="I71" i="2"/>
  <c r="I70" i="2"/>
  <c r="I63" i="2"/>
  <c r="I59" i="2"/>
  <c r="I54" i="2"/>
  <c r="I55" i="2"/>
  <c r="I57" i="2"/>
  <c r="I58" i="2"/>
  <c r="I60" i="2"/>
  <c r="I61" i="2"/>
  <c r="I62" i="2"/>
  <c r="I64" i="2"/>
  <c r="I65" i="2"/>
  <c r="I66" i="2"/>
  <c r="I68" i="2"/>
  <c r="I69" i="2"/>
  <c r="I72" i="2"/>
  <c r="I73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H54" i="2"/>
  <c r="H55" i="2"/>
  <c r="H56" i="2"/>
  <c r="H58" i="2"/>
  <c r="H59" i="2"/>
  <c r="H60" i="2"/>
  <c r="H61" i="2"/>
  <c r="H62" i="2"/>
  <c r="H63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G60" i="2"/>
  <c r="G54" i="2"/>
  <c r="G56" i="2"/>
  <c r="G57" i="2"/>
  <c r="G58" i="2"/>
  <c r="G59" i="2"/>
  <c r="G61" i="2"/>
  <c r="G62" i="2"/>
  <c r="G63" i="2"/>
  <c r="G64" i="2"/>
  <c r="G66" i="2"/>
  <c r="G67" i="2"/>
  <c r="G68" i="2"/>
  <c r="G69" i="2"/>
  <c r="G70" i="2"/>
  <c r="G71" i="2"/>
  <c r="G72" i="2"/>
  <c r="G73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F58" i="2"/>
  <c r="F54" i="2"/>
  <c r="F55" i="2"/>
  <c r="F57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E54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</calcChain>
</file>

<file path=xl/sharedStrings.xml><?xml version="1.0" encoding="utf-8"?>
<sst xmlns="http://schemas.openxmlformats.org/spreadsheetml/2006/main" count="124" uniqueCount="80">
  <si>
    <t>Внеоборотные активы</t>
  </si>
  <si>
    <t>АО "ЕВРОМОНОЛИТ", Санкт-Петербург</t>
  </si>
  <si>
    <t>ООО "РЕСУРС-ЛОГИСТИКА", Тольятти</t>
  </si>
  <si>
    <t>ООО "ПРОМВЕНТ НВ", Москва</t>
  </si>
  <si>
    <t>ООО ГК "Адмирал", Ставрополь</t>
  </si>
  <si>
    <t>СПК "КИКУНИ-2", Махачкала</t>
  </si>
  <si>
    <t>ООО "МЕБЕЛЬНЫЙ ЦЕНТР", Москва</t>
  </si>
  <si>
    <t>ООО "ЮРАНСИБ" , Москва</t>
  </si>
  <si>
    <t>ООО "ТРАНС СЕРВИС", Коломна</t>
  </si>
  <si>
    <t>ООО "ЧОП ЭНЕРГИЯ", Пятигорск</t>
  </si>
  <si>
    <t>ООО "СЕВЕР", деревня Усадьба РТС, Пермский край</t>
  </si>
  <si>
    <t>ООО "ЗАВОД ОГНЕУПОРНЫХ МАТЕРИАЛОВ НТ", Нижний Тагил</t>
  </si>
  <si>
    <t>АО "ГЛИНИЩЕВОРЕМТЕХПРЕД", село Глинищево, Брянская область</t>
  </si>
  <si>
    <t>ООО "ПОЛИГРАФИЧЕСКОЕ ПРЕДПРИЯТИЕ "ТИПОГРАФИЯ №1", Ростов-На-Дону</t>
  </si>
  <si>
    <t>ООО "Альметьвск-хлеб", Альметьевск</t>
  </si>
  <si>
    <t>МУП "ЖЭС", Сызрань</t>
  </si>
  <si>
    <t>МУП ЖКУ "БЕЛОГОРСК", Белогорск</t>
  </si>
  <si>
    <t>ОАО "ГУК ЗАСВИЯЖСКОГО РАЙОНА", Ульяновск</t>
  </si>
  <si>
    <t>ООО "ЭКО-ЛАЙФ", Барнаул</t>
  </si>
  <si>
    <t>ООО "Октябрьский коньячный завод", село Амурское, республика Крым</t>
  </si>
  <si>
    <t>ООО "Стройстандарт" Тольятти</t>
  </si>
  <si>
    <t>Стадия банкротства</t>
  </si>
  <si>
    <t>Оборотные активы</t>
  </si>
  <si>
    <t>Долгосрочные обязательства</t>
  </si>
  <si>
    <t>Краткосрочные обязательства</t>
  </si>
  <si>
    <t>Дебиторская задолженность</t>
  </si>
  <si>
    <t>Кредиторская задолженность</t>
  </si>
  <si>
    <t>Чистая прибыль</t>
  </si>
  <si>
    <t>Чистая прибыль в предшестующем периоде</t>
  </si>
  <si>
    <t>Запасы</t>
  </si>
  <si>
    <t>Проценты к уплате</t>
  </si>
  <si>
    <t>Выручка</t>
  </si>
  <si>
    <t>Пассив</t>
  </si>
  <si>
    <t>ПАО "ГАЗПРОМ"</t>
  </si>
  <si>
    <t>АО ХОЛДИНГ ВТБ КАПИТАЛ</t>
  </si>
  <si>
    <t>ООО "ЛЕРУА МЕРЛЕН ВОСТОК"</t>
  </si>
  <si>
    <t>ПАО "КАМАЗ"</t>
  </si>
  <si>
    <t>ПАО "НК "РОСНЕФТЬ"</t>
  </si>
  <si>
    <t>АО "АВТОВАЗ"</t>
  </si>
  <si>
    <t>ООО "ШОКОЛАДНИЦА"</t>
  </si>
  <si>
    <t>АО "АТЭК"</t>
  </si>
  <si>
    <t>ООО "АПК "МИХАЙЛОВСКИЙ"</t>
  </si>
  <si>
    <t>ПАО "СЕВЕРАЛМАЗ"</t>
  </si>
  <si>
    <t>ООО "РУСЭЛПРОМ"</t>
  </si>
  <si>
    <t>ООО "ЕДАДИЛ"</t>
  </si>
  <si>
    <t>ООО "НПП "РАРИТЕТЪ"</t>
  </si>
  <si>
    <t>ООО "РОСНЕТ"</t>
  </si>
  <si>
    <t>ООО "РОСЭНЕРГОМАШ"</t>
  </si>
  <si>
    <t>ЗАО "КАШИРСКИЙ ДВОР"</t>
  </si>
  <si>
    <t>АО "ЭМАЛЬЯНС"</t>
  </si>
  <si>
    <t>ООО "ПРОФИЛЬ МЕТАЛЛ"</t>
  </si>
  <si>
    <t>ООО "СОЮЗЭКСПЕРТИЗА"</t>
  </si>
  <si>
    <t>АО АСЭ</t>
  </si>
  <si>
    <t>Исходные данные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</si>
  <si>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</si>
  <si>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</si>
  <si>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</si>
  <si>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</si>
  <si>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</si>
  <si>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</si>
  <si>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</si>
  <si>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</si>
  <si>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</si>
  <si>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</si>
  <si>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</si>
  <si>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</si>
  <si>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</si>
  <si>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Банкротство организации, 1 - банкрот, 0 - не банкрот</t>
  </si>
  <si>
    <t>Оборотный капитал/активы</t>
  </si>
  <si>
    <t>Краткосрочные обязательства/оборотные активы</t>
  </si>
  <si>
    <t>1, если совокупные обязательства превышают совокупные активы</t>
  </si>
  <si>
    <t>Коэффициент рентабельности активов</t>
  </si>
  <si>
    <t>1, если за текущий и предшествующий период прибыль отрицательная</t>
  </si>
  <si>
    <t>Мера изменения чистого дохода за последние два года</t>
  </si>
  <si>
    <t>Проценты к уплате/выручка</t>
  </si>
  <si>
    <t>Выручка/дебиторская задолженность</t>
  </si>
  <si>
    <t>Коэффициент рентабельности оборотных активов</t>
  </si>
  <si>
    <t>Коэффициент текущей ликвидности</t>
  </si>
  <si>
    <t>Коэффициент финансовой независимости</t>
  </si>
  <si>
    <t>Коэффициент рентабельности внеоборотных активов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</si>
</sst>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" fontId="2" fillId="0" borderId="0" xfId="0" applyNumberFormat="1" applyFont="1"/>
    <xf numFmtId="4" fontId="2" fillId="2" borderId="1" xfId="0" applyNumberFormat="1" applyFont="1" applyFill="1" applyBorder="1" applyAlignment="1">
      <alignment vertical="top" wrapText="1"/>
    </xf>
    <xf numFmtId="4" fontId="2" fillId="2" borderId="0" xfId="0" applyNumberFormat="1" applyFont="1" applyFill="1" applyBorder="1" applyAlignment="1">
      <alignment vertical="top" wrapText="1"/>
    </xf>
    <xf numFmtId="0" fontId="1" fillId="0" borderId="0" xfId="0" applyFont="1"/>
    <xf numFmtId="4" fontId="2" fillId="2" borderId="0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1" fillId="0" borderId="0" xfId="0" applyFont="1" applyFill="1"/>
    <xf numFmtId="4" fontId="0" fillId="0" borderId="0" xfId="0" applyNumberFormat="1" applyFill="1"/>
    <xf numFmtId="0" fontId="0" fillId="3" borderId="0" xfId="0" applyFill="1" applyBorder="1" applyAlignment="1"/>
    <xf numFmtId="0" fontId="0" fillId="3" borderId="0" xfId="0" applyFill="1"/>
    <xf numFmtId="0" fontId="5" fillId="3" borderId="3" xfId="0" applyFont="1" applyFill="1" applyBorder="1" applyAlignment="1">
      <alignment horizontal="center"/>
    </xf>
    <xf numFmtId="0" fontId="0" fillId="3" borderId="2" xfId="0" applyFill="1" applyBorder="1" applyAlignment="1"/>
    <xf numFmtId="0" fontId="6" fillId="3" borderId="0" xfId="0" applyFont="1" applyFill="1" applyBorder="1" applyAlignment="1"/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J24" sqref="J24"/>
    </sheetView>
  </sheetViews>
  <sheetFormatPr defaultRowHeight="15" x14ac:dyDescent="0.25"/>
  <cols>
    <col min="3" max="4" width="9.140625" style="17"/>
    <col min="6" max="6" width="9.140625" style="17"/>
    <col min="11" max="11" width="9.140625" style="17"/>
  </cols>
  <sheetData>
    <row r="1" spans="1:14" x14ac:dyDescent="0.25">
      <c r="A1" s="11"/>
      <c r="B1" s="11" t="s">
        <v>54</v>
      </c>
      <c r="C1" s="18" t="s">
        <v>55</v>
      </c>
      <c r="D1" s="18" t="s">
        <v>56</v>
      </c>
      <c r="E1" s="11" t="s">
        <v>57</v>
      </c>
      <c r="F1" s="18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8" t="s">
        <v>63</v>
      </c>
      <c r="L1" s="11" t="s">
        <v>64</v>
      </c>
      <c r="M1" s="11" t="s">
        <v>65</v>
      </c>
      <c r="N1" s="11" t="s">
        <v>66</v>
      </c>
    </row>
    <row r="2" spans="1:14" ht="15.75" thickBot="1" x14ac:dyDescent="0.3">
      <c r="A2" s="9" t="s">
        <v>54</v>
      </c>
      <c r="B2" s="9">
        <v>1</v>
      </c>
      <c r="C2" s="16">
        <v>-0.27958540972704804</v>
      </c>
      <c r="D2" s="16">
        <v>0.16049214563593955</v>
      </c>
      <c r="E2" s="9">
        <v>0.62897090203315065</v>
      </c>
      <c r="F2" s="16">
        <v>-0.19470282058605831</v>
      </c>
      <c r="G2" s="9">
        <v>0.48038446141526137</v>
      </c>
      <c r="H2" s="9">
        <v>-0.30863318993728278</v>
      </c>
      <c r="I2" s="9">
        <v>-0.22544862408064517</v>
      </c>
      <c r="J2" s="9">
        <v>-0.18646637227169521</v>
      </c>
      <c r="K2" s="16">
        <v>-0.16576403738561607</v>
      </c>
      <c r="L2" s="9">
        <v>-0.36745288484192751</v>
      </c>
      <c r="M2" s="9">
        <v>-0.29790981092724994</v>
      </c>
      <c r="N2" s="10">
        <v>0.13713032859467758</v>
      </c>
    </row>
    <row r="3" spans="1:14" s="17" customFormat="1" ht="15.75" thickBot="1" x14ac:dyDescent="0.3">
      <c r="A3" s="16" t="s">
        <v>55</v>
      </c>
      <c r="B3" s="16">
        <v>-0.27958540972704804</v>
      </c>
      <c r="C3" s="16">
        <v>1</v>
      </c>
      <c r="D3" s="20">
        <v>-0.96363328618717659</v>
      </c>
      <c r="E3" s="16">
        <v>-0.38379855096848681</v>
      </c>
      <c r="F3" s="20">
        <v>0.9682773658629108</v>
      </c>
      <c r="G3" s="16">
        <v>-1.8194793686639087E-2</v>
      </c>
      <c r="H3" s="16">
        <v>0.27495090381108145</v>
      </c>
      <c r="I3" s="16">
        <v>3.781544527234338E-2</v>
      </c>
      <c r="J3" s="16">
        <v>2.9945314504635209E-2</v>
      </c>
      <c r="K3" s="20">
        <v>0.96111968954217741</v>
      </c>
      <c r="L3" s="16">
        <v>0.33316682013857207</v>
      </c>
      <c r="M3" s="20">
        <v>0.98670349121263845</v>
      </c>
      <c r="N3" s="19">
        <v>0.12723092604199288</v>
      </c>
    </row>
    <row r="4" spans="1:14" s="17" customFormat="1" ht="15.75" thickBot="1" x14ac:dyDescent="0.3">
      <c r="A4" s="16" t="s">
        <v>56</v>
      </c>
      <c r="B4" s="16">
        <v>0.16049214563593955</v>
      </c>
      <c r="C4" s="20">
        <v>-0.96363328618717659</v>
      </c>
      <c r="D4" s="16">
        <v>1</v>
      </c>
      <c r="E4" s="16">
        <v>0.22042761068935227</v>
      </c>
      <c r="F4" s="20">
        <v>-0.99598360280997855</v>
      </c>
      <c r="G4" s="16">
        <v>-0.10910443785123979</v>
      </c>
      <c r="H4" s="16">
        <v>-0.27706726788368569</v>
      </c>
      <c r="I4" s="16">
        <v>-4.6054302857274465E-2</v>
      </c>
      <c r="J4" s="16">
        <v>-5.0800737487781793E-2</v>
      </c>
      <c r="K4" s="20">
        <v>-0.99859687932640495</v>
      </c>
      <c r="L4" s="16">
        <v>-0.16786136858522416</v>
      </c>
      <c r="M4" s="20">
        <v>-0.94307467780037846</v>
      </c>
      <c r="N4" s="19">
        <v>-7.6123555968920745E-2</v>
      </c>
    </row>
    <row r="5" spans="1:14" ht="15.75" thickBot="1" x14ac:dyDescent="0.3">
      <c r="A5" s="9" t="s">
        <v>57</v>
      </c>
      <c r="B5" s="9">
        <v>0.62897090203315065</v>
      </c>
      <c r="C5" s="16">
        <v>-0.38379855096848681</v>
      </c>
      <c r="D5" s="16">
        <v>0.22042761068935227</v>
      </c>
      <c r="E5" s="9">
        <v>1</v>
      </c>
      <c r="F5" s="16">
        <v>-0.25992374051691075</v>
      </c>
      <c r="G5" s="9">
        <v>0.60989102655700389</v>
      </c>
      <c r="H5" s="9">
        <v>-0.10331683281177709</v>
      </c>
      <c r="I5" s="9">
        <v>-0.20095307212855534</v>
      </c>
      <c r="J5" s="9">
        <v>-9.6792855825147447E-2</v>
      </c>
      <c r="K5" s="16">
        <v>-0.22311346116723652</v>
      </c>
      <c r="L5" s="9">
        <v>-0.48530431389345041</v>
      </c>
      <c r="M5" s="9">
        <v>-0.42986384827714941</v>
      </c>
      <c r="N5" s="10">
        <v>-0.14122161750261011</v>
      </c>
    </row>
    <row r="6" spans="1:14" s="17" customFormat="1" ht="15.75" thickBot="1" x14ac:dyDescent="0.3">
      <c r="A6" s="16" t="s">
        <v>58</v>
      </c>
      <c r="B6" s="16">
        <v>-0.19470282058605831</v>
      </c>
      <c r="C6" s="20">
        <v>0.9682773658629108</v>
      </c>
      <c r="D6" s="20">
        <v>-0.99598360280997855</v>
      </c>
      <c r="E6" s="16">
        <v>-0.25992374051691075</v>
      </c>
      <c r="F6" s="16">
        <v>1</v>
      </c>
      <c r="G6" s="16">
        <v>5.952228031545264E-2</v>
      </c>
      <c r="H6" s="16">
        <v>0.29808042746951841</v>
      </c>
      <c r="I6" s="16">
        <v>5.6958187984585421E-2</v>
      </c>
      <c r="J6" s="16">
        <v>9.5463657250124748E-2</v>
      </c>
      <c r="K6" s="20">
        <v>0.99701264904305764</v>
      </c>
      <c r="L6" s="16">
        <v>0.20097558373999208</v>
      </c>
      <c r="M6" s="20">
        <v>0.95047016858071798</v>
      </c>
      <c r="N6" s="19">
        <v>8.8250987361090327E-2</v>
      </c>
    </row>
    <row r="7" spans="1:14" ht="15.75" thickBot="1" x14ac:dyDescent="0.3">
      <c r="A7" s="9" t="s">
        <v>59</v>
      </c>
      <c r="B7" s="9">
        <v>0.48038446141526137</v>
      </c>
      <c r="C7" s="16">
        <v>-1.8194793686639087E-2</v>
      </c>
      <c r="D7" s="16">
        <v>-0.10910443785123979</v>
      </c>
      <c r="E7" s="9">
        <v>0.60989102655700389</v>
      </c>
      <c r="F7" s="16">
        <v>5.952228031545264E-2</v>
      </c>
      <c r="G7" s="9">
        <v>1</v>
      </c>
      <c r="H7" s="9">
        <v>-8.5259505037430794E-2</v>
      </c>
      <c r="I7" s="9">
        <v>-0.12991342879827333</v>
      </c>
      <c r="J7" s="9">
        <v>-1.1453351251464395E-2</v>
      </c>
      <c r="K7" s="16">
        <v>0.10577698435926695</v>
      </c>
      <c r="L7" s="9">
        <v>-0.38670394357848514</v>
      </c>
      <c r="M7" s="9">
        <v>-6.6202980114676194E-2</v>
      </c>
      <c r="N7" s="10">
        <v>-0.12191715846820429</v>
      </c>
    </row>
    <row r="8" spans="1:14" ht="15.75" thickBot="1" x14ac:dyDescent="0.3">
      <c r="A8" s="9" t="s">
        <v>60</v>
      </c>
      <c r="B8" s="9">
        <v>-0.30863318993728278</v>
      </c>
      <c r="C8" s="16">
        <v>0.27495090381108145</v>
      </c>
      <c r="D8" s="16">
        <v>-0.27706726788368569</v>
      </c>
      <c r="E8" s="9">
        <v>-0.10331683281177709</v>
      </c>
      <c r="F8" s="16">
        <v>0.29808042746951841</v>
      </c>
      <c r="G8" s="9">
        <v>-8.5259505037430794E-2</v>
      </c>
      <c r="H8" s="9">
        <v>1</v>
      </c>
      <c r="I8" s="9">
        <v>0.26431011539828086</v>
      </c>
      <c r="J8" s="9">
        <v>0.22138320031369271</v>
      </c>
      <c r="K8" s="16">
        <v>0.28548908697680031</v>
      </c>
      <c r="L8" s="9">
        <v>-0.1055588933640868</v>
      </c>
      <c r="M8" s="9">
        <v>0.26645304595368574</v>
      </c>
      <c r="N8" s="10">
        <v>4.5853314896458996E-2</v>
      </c>
    </row>
    <row r="9" spans="1:14" ht="15.75" thickBot="1" x14ac:dyDescent="0.3">
      <c r="A9" s="9" t="s">
        <v>61</v>
      </c>
      <c r="B9" s="9">
        <v>-0.22544862408064517</v>
      </c>
      <c r="C9" s="16">
        <v>3.781544527234338E-2</v>
      </c>
      <c r="D9" s="16">
        <v>-4.6054302857274465E-2</v>
      </c>
      <c r="E9" s="9">
        <v>-0.20095307212855534</v>
      </c>
      <c r="F9" s="16">
        <v>5.6958187984585421E-2</v>
      </c>
      <c r="G9" s="9">
        <v>-0.12991342879827333</v>
      </c>
      <c r="H9" s="9">
        <v>0.26431011539828086</v>
      </c>
      <c r="I9" s="9">
        <v>1</v>
      </c>
      <c r="J9" s="9">
        <v>-4.8888373676007874E-2</v>
      </c>
      <c r="K9" s="16">
        <v>4.4693669575441373E-2</v>
      </c>
      <c r="L9" s="9">
        <v>-0.14922940467125301</v>
      </c>
      <c r="M9" s="9">
        <v>6.9977712175752244E-2</v>
      </c>
      <c r="N9" s="10">
        <v>-4.2850221911160433E-2</v>
      </c>
    </row>
    <row r="10" spans="1:14" ht="15.75" thickBot="1" x14ac:dyDescent="0.3">
      <c r="A10" s="9" t="s">
        <v>62</v>
      </c>
      <c r="B10" s="9">
        <v>-0.18646637227169521</v>
      </c>
      <c r="C10" s="16">
        <v>2.9945314504635209E-2</v>
      </c>
      <c r="D10" s="16">
        <v>-5.0800737487781793E-2</v>
      </c>
      <c r="E10" s="9">
        <v>-9.6792855825147447E-2</v>
      </c>
      <c r="F10" s="16">
        <v>9.5463657250124748E-2</v>
      </c>
      <c r="G10" s="9">
        <v>-1.1453351251464395E-2</v>
      </c>
      <c r="H10" s="9">
        <v>0.22138320031369271</v>
      </c>
      <c r="I10" s="9">
        <v>-4.8888373676007874E-2</v>
      </c>
      <c r="J10" s="9">
        <v>1</v>
      </c>
      <c r="K10" s="16">
        <v>9.8961212015389044E-2</v>
      </c>
      <c r="L10" s="9">
        <v>-0.15133050689733737</v>
      </c>
      <c r="M10" s="9">
        <v>8.5950577273846123E-3</v>
      </c>
      <c r="N10" s="10">
        <v>5.7068107258831328E-3</v>
      </c>
    </row>
    <row r="11" spans="1:14" s="17" customFormat="1" ht="15.75" thickBot="1" x14ac:dyDescent="0.3">
      <c r="A11" s="16" t="s">
        <v>63</v>
      </c>
      <c r="B11" s="16">
        <v>-0.16576403738561607</v>
      </c>
      <c r="C11" s="20">
        <v>0.96111968954217741</v>
      </c>
      <c r="D11" s="20">
        <v>-0.99859687932640495</v>
      </c>
      <c r="E11" s="16">
        <v>-0.22311346116723652</v>
      </c>
      <c r="F11" s="20">
        <v>0.99701264904305764</v>
      </c>
      <c r="G11" s="16">
        <v>0.10577698435926695</v>
      </c>
      <c r="H11" s="16">
        <v>0.28548908697680031</v>
      </c>
      <c r="I11" s="16">
        <v>4.4693669575441373E-2</v>
      </c>
      <c r="J11" s="16">
        <v>9.8961212015389044E-2</v>
      </c>
      <c r="K11" s="16">
        <v>1</v>
      </c>
      <c r="L11" s="16">
        <v>0.15643135865849253</v>
      </c>
      <c r="M11" s="20">
        <v>0.94148247036802168</v>
      </c>
      <c r="N11" s="19">
        <v>7.4171839217714253E-2</v>
      </c>
    </row>
    <row r="12" spans="1:14" ht="15.75" thickBot="1" x14ac:dyDescent="0.3">
      <c r="A12" s="9" t="s">
        <v>64</v>
      </c>
      <c r="B12" s="9">
        <v>-0.36745288484192751</v>
      </c>
      <c r="C12" s="16">
        <v>0.33316682013857207</v>
      </c>
      <c r="D12" s="16">
        <v>-0.16786136858522416</v>
      </c>
      <c r="E12" s="9">
        <v>-0.48530431389345041</v>
      </c>
      <c r="F12" s="16">
        <v>0.20097558373999208</v>
      </c>
      <c r="G12" s="9">
        <v>-0.38670394357848514</v>
      </c>
      <c r="H12" s="9">
        <v>-0.1055588933640868</v>
      </c>
      <c r="I12" s="9">
        <v>-0.14922940467125301</v>
      </c>
      <c r="J12" s="9">
        <v>-0.15133050689733737</v>
      </c>
      <c r="K12" s="16">
        <v>0.15643135865849253</v>
      </c>
      <c r="L12" s="9">
        <v>1</v>
      </c>
      <c r="M12" s="9">
        <v>0.34691956453801814</v>
      </c>
      <c r="N12" s="10">
        <v>0.26241872019668472</v>
      </c>
    </row>
    <row r="13" spans="1:14" ht="15.75" thickBot="1" x14ac:dyDescent="0.3">
      <c r="A13" s="9" t="s">
        <v>65</v>
      </c>
      <c r="B13" s="9">
        <v>-0.29790981092724994</v>
      </c>
      <c r="C13" s="20">
        <v>0.98670349121263845</v>
      </c>
      <c r="D13" s="20">
        <v>-0.94307467780037846</v>
      </c>
      <c r="E13" s="9">
        <v>-0.42986384827714941</v>
      </c>
      <c r="F13" s="20">
        <v>0.95047016858071798</v>
      </c>
      <c r="G13" s="9">
        <v>-6.6202980114676194E-2</v>
      </c>
      <c r="H13" s="9">
        <v>0.26645304595368574</v>
      </c>
      <c r="I13" s="9">
        <v>6.9977712175752244E-2</v>
      </c>
      <c r="J13" s="9">
        <v>8.5950577273846123E-3</v>
      </c>
      <c r="K13" s="20">
        <v>0.94148247036802168</v>
      </c>
      <c r="L13" s="9">
        <v>0.34691956453801814</v>
      </c>
      <c r="M13" s="9">
        <v>1</v>
      </c>
      <c r="N13" s="10">
        <v>0.12098182468224372</v>
      </c>
    </row>
    <row r="14" spans="1:14" ht="15.75" thickBot="1" x14ac:dyDescent="0.3">
      <c r="A14" s="10" t="s">
        <v>66</v>
      </c>
      <c r="B14" s="10">
        <v>0.13713032859467758</v>
      </c>
      <c r="C14" s="19">
        <v>0.12723092604199288</v>
      </c>
      <c r="D14" s="19">
        <v>-7.6123555968920745E-2</v>
      </c>
      <c r="E14" s="10">
        <v>-0.14122161750261011</v>
      </c>
      <c r="F14" s="19">
        <v>8.8250987361090327E-2</v>
      </c>
      <c r="G14" s="10">
        <v>-0.12191715846820429</v>
      </c>
      <c r="H14" s="10">
        <v>4.5853314896458996E-2</v>
      </c>
      <c r="I14" s="10">
        <v>-4.2850221911160433E-2</v>
      </c>
      <c r="J14" s="10">
        <v>5.7068107258831328E-3</v>
      </c>
      <c r="K14" s="19">
        <v>7.4171839217714253E-2</v>
      </c>
      <c r="L14" s="10">
        <v>0.26241872019668472</v>
      </c>
      <c r="M14" s="10">
        <v>0.12098182468224372</v>
      </c>
      <c r="N14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V223"/>
  <sheetViews>
    <sheetView topLeftCell="A46" zoomScale="70" zoomScaleNormal="70" workbookViewId="0">
      <selection activeCell="F93" sqref="F93"/>
    </sheetView>
  </sheetViews>
  <sheetFormatPr defaultRowHeight="15" x14ac:dyDescent="0.25"/>
  <cols>
    <col min="2" max="2" width="18.5703125" customWidth="1"/>
    <col min="3" max="3" width="16.7109375" customWidth="1"/>
    <col min="4" max="4" width="30.85546875" customWidth="1"/>
    <col min="5" max="5" width="17.140625" customWidth="1"/>
    <col min="6" max="6" width="38" customWidth="1"/>
    <col min="7" max="7" width="33.7109375" bestFit="1" customWidth="1"/>
    <col min="8" max="8" width="26.7109375" bestFit="1" customWidth="1"/>
    <col min="9" max="9" width="29.140625" bestFit="1" customWidth="1"/>
    <col min="10" max="10" width="39.28515625" bestFit="1" customWidth="1"/>
    <col min="11" max="11" width="31.28515625" bestFit="1" customWidth="1"/>
    <col min="12" max="12" width="42.140625" bestFit="1" customWidth="1"/>
    <col min="13" max="13" width="33.7109375" bestFit="1" customWidth="1"/>
    <col min="14" max="14" width="48.140625" customWidth="1"/>
    <col min="15" max="15" width="39.7109375" customWidth="1"/>
    <col min="16" max="16" width="25.7109375" bestFit="1" customWidth="1"/>
    <col min="17" max="17" width="25.28515625" bestFit="1" customWidth="1"/>
    <col min="18" max="18" width="30.42578125" bestFit="1" customWidth="1"/>
    <col min="19" max="19" width="29.42578125" bestFit="1" customWidth="1"/>
    <col min="23" max="23" width="14.5703125" bestFit="1" customWidth="1"/>
    <col min="48" max="48" width="15" bestFit="1" customWidth="1"/>
    <col min="65" max="65" width="15" bestFit="1" customWidth="1"/>
  </cols>
  <sheetData>
    <row r="3" spans="5:19" ht="15" customHeight="1" x14ac:dyDescent="0.25">
      <c r="F3" s="8"/>
      <c r="G3" s="8"/>
      <c r="H3" s="8"/>
      <c r="I3" s="8"/>
      <c r="J3" s="8"/>
      <c r="K3" s="8"/>
      <c r="L3" s="8"/>
    </row>
    <row r="4" spans="5:19" ht="15" customHeight="1" x14ac:dyDescent="0.25">
      <c r="F4" s="8"/>
      <c r="G4" s="8"/>
      <c r="H4" s="8"/>
      <c r="I4" s="8"/>
      <c r="J4" s="8"/>
      <c r="K4" s="8"/>
      <c r="L4" s="8"/>
    </row>
    <row r="5" spans="5:19" ht="24.75" customHeight="1" x14ac:dyDescent="0.25">
      <c r="F5" s="22" t="s">
        <v>53</v>
      </c>
      <c r="G5" s="22"/>
      <c r="H5" s="22"/>
      <c r="I5" s="22"/>
      <c r="J5" s="22"/>
      <c r="K5" s="8"/>
      <c r="L5" s="8"/>
    </row>
    <row r="7" spans="5:19" x14ac:dyDescent="0.25">
      <c r="G7" s="4" t="s">
        <v>21</v>
      </c>
      <c r="H7" s="4" t="s">
        <v>0</v>
      </c>
      <c r="I7" s="4" t="s">
        <v>22</v>
      </c>
      <c r="J7" s="4" t="s">
        <v>23</v>
      </c>
      <c r="K7" s="4" t="s">
        <v>24</v>
      </c>
      <c r="L7" s="4" t="s">
        <v>25</v>
      </c>
      <c r="M7" s="4" t="s">
        <v>26</v>
      </c>
      <c r="N7" s="4" t="s">
        <v>27</v>
      </c>
      <c r="O7" s="4" t="s">
        <v>28</v>
      </c>
      <c r="P7" s="4" t="s">
        <v>29</v>
      </c>
      <c r="Q7" s="4" t="s">
        <v>30</v>
      </c>
      <c r="R7" s="4" t="s">
        <v>31</v>
      </c>
      <c r="S7" s="4" t="s">
        <v>32</v>
      </c>
    </row>
    <row r="8" spans="5:19" x14ac:dyDescent="0.25">
      <c r="E8" s="4">
        <v>1</v>
      </c>
      <c r="F8" s="4" t="s">
        <v>1</v>
      </c>
      <c r="G8">
        <v>1</v>
      </c>
      <c r="H8" s="1">
        <v>83786000</v>
      </c>
      <c r="I8" s="1">
        <v>533058000</v>
      </c>
      <c r="J8">
        <v>0</v>
      </c>
      <c r="K8" s="1">
        <v>844800000</v>
      </c>
      <c r="L8" s="1">
        <v>466084000</v>
      </c>
      <c r="M8" s="1">
        <v>838676000</v>
      </c>
      <c r="N8" s="1">
        <v>-104305000</v>
      </c>
      <c r="O8" s="1">
        <v>-130632000</v>
      </c>
      <c r="P8" s="1">
        <v>65693000</v>
      </c>
      <c r="Q8" s="1">
        <v>0</v>
      </c>
      <c r="R8" s="1">
        <v>2954533000</v>
      </c>
      <c r="S8" s="1">
        <v>-227956000</v>
      </c>
    </row>
    <row r="9" spans="5:19" x14ac:dyDescent="0.25">
      <c r="E9" s="4">
        <v>2</v>
      </c>
      <c r="F9" s="4" t="s">
        <v>2</v>
      </c>
      <c r="G9">
        <v>1</v>
      </c>
      <c r="H9" s="1">
        <v>1415000</v>
      </c>
      <c r="I9" s="1">
        <v>105988000</v>
      </c>
      <c r="J9" s="1">
        <v>1249000</v>
      </c>
      <c r="K9" s="1">
        <v>134283000</v>
      </c>
      <c r="L9" s="1">
        <v>31343000</v>
      </c>
      <c r="M9" s="1">
        <v>134283000</v>
      </c>
      <c r="N9" s="1">
        <v>1293000</v>
      </c>
      <c r="O9" s="1">
        <v>-377000</v>
      </c>
      <c r="P9" s="1">
        <v>0</v>
      </c>
      <c r="Q9" s="1">
        <v>0</v>
      </c>
      <c r="R9" s="1">
        <v>142137000</v>
      </c>
      <c r="S9" s="1">
        <v>-28129000</v>
      </c>
    </row>
    <row r="10" spans="5:19" ht="15.75" thickBot="1" x14ac:dyDescent="0.3">
      <c r="E10" s="4">
        <v>3</v>
      </c>
      <c r="F10" s="4" t="s">
        <v>3</v>
      </c>
      <c r="G10">
        <v>1</v>
      </c>
      <c r="H10" s="1">
        <v>4082000</v>
      </c>
      <c r="I10" s="1">
        <v>555407000</v>
      </c>
      <c r="J10">
        <v>0</v>
      </c>
      <c r="K10" s="1">
        <v>552653000</v>
      </c>
      <c r="L10" s="1">
        <v>279598000</v>
      </c>
      <c r="M10" s="1">
        <v>552653000</v>
      </c>
      <c r="N10" s="1">
        <v>1523000</v>
      </c>
      <c r="O10" s="1">
        <v>3597000</v>
      </c>
      <c r="P10" s="1">
        <v>275666000</v>
      </c>
      <c r="Q10" s="1">
        <v>122000</v>
      </c>
      <c r="R10" s="1">
        <v>263363000</v>
      </c>
      <c r="S10" s="1">
        <v>6836000</v>
      </c>
    </row>
    <row r="11" spans="5:19" ht="15.75" thickBot="1" x14ac:dyDescent="0.3">
      <c r="E11" s="4">
        <v>4</v>
      </c>
      <c r="F11" s="4" t="s">
        <v>4</v>
      </c>
      <c r="G11">
        <v>1</v>
      </c>
      <c r="H11" s="2">
        <v>25176000</v>
      </c>
      <c r="I11" s="1">
        <v>283229000</v>
      </c>
      <c r="J11" s="1">
        <v>1811000</v>
      </c>
      <c r="K11" s="1">
        <v>349920000</v>
      </c>
      <c r="L11" s="1">
        <v>178428000</v>
      </c>
      <c r="M11" s="1">
        <v>346252000</v>
      </c>
      <c r="N11" s="1">
        <v>-24267000</v>
      </c>
      <c r="O11" s="1">
        <v>-34524000</v>
      </c>
      <c r="P11" s="1">
        <v>100791000</v>
      </c>
      <c r="Q11" s="1">
        <v>0</v>
      </c>
      <c r="R11" s="1">
        <v>184000</v>
      </c>
      <c r="S11" s="1">
        <v>-43326000</v>
      </c>
    </row>
    <row r="12" spans="5:19" x14ac:dyDescent="0.25">
      <c r="E12" s="4">
        <v>5</v>
      </c>
      <c r="F12" s="4" t="s">
        <v>5</v>
      </c>
      <c r="G12">
        <v>1</v>
      </c>
      <c r="H12" s="1">
        <v>32889000</v>
      </c>
      <c r="I12" s="1">
        <v>23639000</v>
      </c>
      <c r="J12" s="2">
        <v>5000000</v>
      </c>
      <c r="K12" s="1">
        <v>45000000</v>
      </c>
      <c r="L12" s="1">
        <v>16141000</v>
      </c>
      <c r="M12" s="1">
        <v>0</v>
      </c>
      <c r="N12" s="1">
        <v>795000</v>
      </c>
      <c r="O12" s="1">
        <v>678000</v>
      </c>
      <c r="P12" s="1">
        <v>7357000</v>
      </c>
      <c r="Q12" s="1">
        <v>10027000</v>
      </c>
      <c r="R12" s="2">
        <v>31805000</v>
      </c>
      <c r="S12" s="1">
        <v>6528000</v>
      </c>
    </row>
    <row r="13" spans="5:19" ht="15.75" thickBot="1" x14ac:dyDescent="0.3">
      <c r="E13" s="4">
        <v>6</v>
      </c>
      <c r="F13" s="4" t="s">
        <v>6</v>
      </c>
      <c r="G13">
        <v>1</v>
      </c>
      <c r="H13" s="1">
        <v>23000</v>
      </c>
      <c r="I13" s="1">
        <v>36200000</v>
      </c>
      <c r="J13" s="1">
        <v>5000</v>
      </c>
      <c r="K13" s="1">
        <v>9842000</v>
      </c>
      <c r="L13" s="1">
        <v>31610000</v>
      </c>
      <c r="M13" s="1">
        <v>9842000</v>
      </c>
      <c r="N13" s="1">
        <v>7263000</v>
      </c>
      <c r="O13" s="1">
        <v>4770000</v>
      </c>
      <c r="P13" s="1">
        <v>0</v>
      </c>
      <c r="Q13" s="1">
        <v>0</v>
      </c>
      <c r="R13" s="1">
        <v>305468000</v>
      </c>
      <c r="S13" s="1">
        <v>26376000</v>
      </c>
    </row>
    <row r="14" spans="5:19" x14ac:dyDescent="0.25">
      <c r="E14" s="4">
        <v>7</v>
      </c>
      <c r="F14" s="4" t="s">
        <v>7</v>
      </c>
      <c r="G14">
        <v>1</v>
      </c>
      <c r="H14" s="1">
        <v>234000</v>
      </c>
      <c r="I14" s="1">
        <v>8519000</v>
      </c>
      <c r="J14" s="1">
        <v>1662000</v>
      </c>
      <c r="K14" s="1">
        <v>7937000</v>
      </c>
      <c r="L14" s="1">
        <v>3608000</v>
      </c>
      <c r="M14" s="1">
        <v>7937000</v>
      </c>
      <c r="N14" s="1">
        <v>-905000</v>
      </c>
      <c r="O14" s="2">
        <v>-7731000</v>
      </c>
      <c r="P14" s="1">
        <v>4337000</v>
      </c>
      <c r="Q14" s="1">
        <v>0</v>
      </c>
      <c r="R14" s="1">
        <v>0</v>
      </c>
      <c r="S14" s="1">
        <v>-846000</v>
      </c>
    </row>
    <row r="15" spans="5:19" x14ac:dyDescent="0.25">
      <c r="E15" s="4">
        <v>8</v>
      </c>
      <c r="F15" s="4" t="s">
        <v>8</v>
      </c>
      <c r="G15">
        <v>1</v>
      </c>
      <c r="H15" s="1">
        <v>95555000</v>
      </c>
      <c r="I15" s="1">
        <v>222285000</v>
      </c>
      <c r="J15" s="1">
        <v>78316000</v>
      </c>
      <c r="K15" s="1">
        <v>382167000</v>
      </c>
      <c r="L15" s="1">
        <v>80494000</v>
      </c>
      <c r="M15" s="1">
        <v>199980000</v>
      </c>
      <c r="N15" s="1">
        <v>14155000</v>
      </c>
      <c r="O15" s="1">
        <v>-9917000</v>
      </c>
      <c r="P15" s="1">
        <v>0</v>
      </c>
      <c r="Q15" s="1">
        <v>95000</v>
      </c>
      <c r="R15" s="1">
        <v>9602000</v>
      </c>
      <c r="S15" s="1">
        <v>-142643000</v>
      </c>
    </row>
    <row r="16" spans="5:19" ht="15.75" thickBot="1" x14ac:dyDescent="0.3">
      <c r="E16" s="4">
        <v>9</v>
      </c>
      <c r="F16" s="4" t="s">
        <v>9</v>
      </c>
      <c r="G16">
        <v>1</v>
      </c>
      <c r="H16" s="1">
        <v>2229000</v>
      </c>
      <c r="I16" s="1">
        <v>44764000</v>
      </c>
      <c r="J16" s="1">
        <v>4441000</v>
      </c>
      <c r="K16" s="1">
        <v>42299000</v>
      </c>
      <c r="L16" s="1">
        <v>43288000</v>
      </c>
      <c r="M16" s="1">
        <v>42299000</v>
      </c>
      <c r="N16" s="1">
        <v>8000</v>
      </c>
      <c r="O16" s="1">
        <v>76000</v>
      </c>
      <c r="P16" s="1">
        <v>11000</v>
      </c>
      <c r="Q16" s="1">
        <v>0</v>
      </c>
      <c r="R16" s="1">
        <v>54058000</v>
      </c>
      <c r="S16" s="1">
        <v>252000</v>
      </c>
    </row>
    <row r="17" spans="5:19" ht="15.75" thickBot="1" x14ac:dyDescent="0.3">
      <c r="E17" s="4">
        <v>10</v>
      </c>
      <c r="F17" s="4" t="s">
        <v>10</v>
      </c>
      <c r="G17">
        <v>1</v>
      </c>
      <c r="H17" s="1">
        <v>21782000</v>
      </c>
      <c r="I17" s="1">
        <v>50905000</v>
      </c>
      <c r="J17" s="1">
        <v>156000</v>
      </c>
      <c r="K17" s="1">
        <v>15228000</v>
      </c>
      <c r="L17" s="1">
        <v>47955000</v>
      </c>
      <c r="M17" s="1">
        <v>8051000</v>
      </c>
      <c r="N17" s="1">
        <v>10000</v>
      </c>
      <c r="O17" s="1">
        <v>768000</v>
      </c>
      <c r="P17" s="2">
        <v>2911000</v>
      </c>
      <c r="Q17" s="1">
        <v>0</v>
      </c>
      <c r="R17" s="1">
        <v>802000</v>
      </c>
      <c r="S17" s="1">
        <v>57303000</v>
      </c>
    </row>
    <row r="18" spans="5:19" ht="15.75" thickBot="1" x14ac:dyDescent="0.3">
      <c r="E18" s="4">
        <v>11</v>
      </c>
      <c r="F18" s="4" t="s">
        <v>11</v>
      </c>
      <c r="G18">
        <v>1</v>
      </c>
      <c r="H18" s="1">
        <v>10127000</v>
      </c>
      <c r="I18" s="1">
        <v>26351000</v>
      </c>
      <c r="J18" s="1">
        <v>0</v>
      </c>
      <c r="K18" s="1">
        <v>79247000</v>
      </c>
      <c r="L18" s="2">
        <v>26351000</v>
      </c>
      <c r="M18" s="2">
        <v>35457000</v>
      </c>
      <c r="N18" s="1">
        <v>0</v>
      </c>
      <c r="O18" s="2">
        <v>1000</v>
      </c>
      <c r="P18" s="5">
        <v>0</v>
      </c>
      <c r="Q18" s="3">
        <v>0</v>
      </c>
      <c r="R18" s="3">
        <v>0</v>
      </c>
      <c r="S18" s="1">
        <v>-42769000</v>
      </c>
    </row>
    <row r="19" spans="5:19" ht="15.75" thickBot="1" x14ac:dyDescent="0.3">
      <c r="E19" s="4">
        <v>12</v>
      </c>
      <c r="F19" s="4" t="s">
        <v>12</v>
      </c>
      <c r="G19">
        <v>1</v>
      </c>
      <c r="H19" s="2">
        <v>1260000</v>
      </c>
      <c r="I19" s="1">
        <v>8039000</v>
      </c>
      <c r="J19" s="1">
        <v>0</v>
      </c>
      <c r="K19" s="1">
        <v>4548000</v>
      </c>
      <c r="L19" s="1">
        <v>4676000</v>
      </c>
      <c r="M19" s="1">
        <v>1772000</v>
      </c>
      <c r="N19" s="1">
        <v>-1362000</v>
      </c>
      <c r="O19" s="1">
        <v>-562000</v>
      </c>
      <c r="P19" s="1">
        <v>3359000</v>
      </c>
      <c r="Q19" s="1">
        <v>0</v>
      </c>
      <c r="R19" s="1">
        <v>6548000</v>
      </c>
      <c r="S19" s="1">
        <v>4751000</v>
      </c>
    </row>
    <row r="20" spans="5:19" ht="15.75" thickBot="1" x14ac:dyDescent="0.3">
      <c r="E20" s="4">
        <v>13</v>
      </c>
      <c r="F20" s="4" t="s">
        <v>13</v>
      </c>
      <c r="G20">
        <v>1</v>
      </c>
      <c r="H20" s="2">
        <v>41553000</v>
      </c>
      <c r="I20" s="1">
        <v>3877000</v>
      </c>
      <c r="J20" s="1">
        <v>122190000</v>
      </c>
      <c r="K20" s="1">
        <v>86812000</v>
      </c>
      <c r="L20" s="1">
        <v>393000</v>
      </c>
      <c r="M20" s="1">
        <v>41503000</v>
      </c>
      <c r="N20" s="1">
        <v>-2794000</v>
      </c>
      <c r="O20" s="1">
        <v>-7734000</v>
      </c>
      <c r="P20" s="2">
        <v>3483000</v>
      </c>
      <c r="Q20" s="1">
        <v>918000</v>
      </c>
      <c r="R20" s="1">
        <v>28420000</v>
      </c>
      <c r="S20" s="1">
        <v>-163571000</v>
      </c>
    </row>
    <row r="21" spans="5:19" ht="15.75" thickBot="1" x14ac:dyDescent="0.3">
      <c r="E21" s="4">
        <v>14</v>
      </c>
      <c r="F21" s="4" t="s">
        <v>14</v>
      </c>
      <c r="G21">
        <v>1</v>
      </c>
      <c r="H21" s="1">
        <v>18528000</v>
      </c>
      <c r="I21" s="1">
        <v>72762000</v>
      </c>
      <c r="J21" s="1">
        <v>29000</v>
      </c>
      <c r="K21" s="1">
        <v>70161000</v>
      </c>
      <c r="L21" s="1">
        <v>30826000</v>
      </c>
      <c r="M21" s="1">
        <v>58817000</v>
      </c>
      <c r="N21" s="1">
        <v>-13129000</v>
      </c>
      <c r="O21" s="1">
        <v>-12650000</v>
      </c>
      <c r="P21" s="1">
        <v>9073000</v>
      </c>
      <c r="Q21" s="1">
        <v>0</v>
      </c>
      <c r="R21" s="2">
        <v>99657000</v>
      </c>
      <c r="S21" s="1">
        <v>21100000</v>
      </c>
    </row>
    <row r="22" spans="5:19" x14ac:dyDescent="0.25">
      <c r="E22" s="4">
        <v>15</v>
      </c>
      <c r="F22" s="4" t="s">
        <v>15</v>
      </c>
      <c r="G22">
        <v>1</v>
      </c>
      <c r="H22" s="2">
        <v>586413000</v>
      </c>
      <c r="I22" s="1">
        <v>556218000</v>
      </c>
      <c r="J22" s="1">
        <v>1937000</v>
      </c>
      <c r="K22" s="1">
        <v>1368925000</v>
      </c>
      <c r="L22" s="1">
        <v>419547000</v>
      </c>
      <c r="M22" s="1">
        <v>1266808000</v>
      </c>
      <c r="N22" s="1">
        <v>-308468000</v>
      </c>
      <c r="O22" s="2">
        <v>-15347000</v>
      </c>
      <c r="P22" s="1">
        <v>92916000</v>
      </c>
      <c r="Q22" s="1">
        <v>2453000</v>
      </c>
      <c r="R22" s="1">
        <v>989995000</v>
      </c>
      <c r="S22" s="2">
        <v>-228231000</v>
      </c>
    </row>
    <row r="23" spans="5:19" ht="15.75" thickBot="1" x14ac:dyDescent="0.3">
      <c r="E23" s="4">
        <v>16</v>
      </c>
      <c r="F23" s="4" t="s">
        <v>16</v>
      </c>
      <c r="G23">
        <v>1</v>
      </c>
      <c r="H23" s="1">
        <v>27523000</v>
      </c>
      <c r="I23" s="1">
        <v>27916000</v>
      </c>
      <c r="J23" s="1">
        <v>1077000</v>
      </c>
      <c r="K23" s="1">
        <v>197859000</v>
      </c>
      <c r="L23" s="1">
        <v>21628000</v>
      </c>
      <c r="M23" s="1">
        <v>197851000</v>
      </c>
      <c r="N23" s="1">
        <v>-12575000</v>
      </c>
      <c r="O23" s="1">
        <v>-8018000</v>
      </c>
      <c r="P23" s="1">
        <v>6108000</v>
      </c>
      <c r="Q23" s="1">
        <v>0</v>
      </c>
      <c r="R23" s="1">
        <v>19378000</v>
      </c>
      <c r="S23" s="1">
        <v>-143497000</v>
      </c>
    </row>
    <row r="24" spans="5:19" ht="15.75" thickBot="1" x14ac:dyDescent="0.3">
      <c r="E24" s="4">
        <v>17</v>
      </c>
      <c r="F24" s="4" t="s">
        <v>17</v>
      </c>
      <c r="G24">
        <v>1</v>
      </c>
      <c r="H24" s="1">
        <v>54534000</v>
      </c>
      <c r="I24" s="1">
        <v>482537000</v>
      </c>
      <c r="J24" s="2">
        <v>135000</v>
      </c>
      <c r="K24" s="1">
        <v>943203000</v>
      </c>
      <c r="L24" s="1">
        <v>468617000</v>
      </c>
      <c r="M24" s="1">
        <v>941730000</v>
      </c>
      <c r="N24" s="1">
        <v>-4455000</v>
      </c>
      <c r="O24" s="1">
        <v>-9656000</v>
      </c>
      <c r="P24" s="1">
        <v>3000</v>
      </c>
      <c r="Q24" s="1">
        <v>0</v>
      </c>
      <c r="R24" s="1">
        <v>572122000</v>
      </c>
      <c r="S24" s="2">
        <v>-406267000</v>
      </c>
    </row>
    <row r="25" spans="5:19" x14ac:dyDescent="0.25">
      <c r="E25" s="4">
        <v>18</v>
      </c>
      <c r="F25" s="4" t="s">
        <v>18</v>
      </c>
      <c r="G25">
        <v>1</v>
      </c>
      <c r="H25" s="1">
        <v>1280000</v>
      </c>
      <c r="I25" s="1">
        <v>10000</v>
      </c>
      <c r="J25" s="1">
        <v>0</v>
      </c>
      <c r="K25" s="2">
        <v>21062000</v>
      </c>
      <c r="L25" s="1">
        <v>0</v>
      </c>
      <c r="M25" s="1">
        <v>19782000</v>
      </c>
      <c r="N25" s="1">
        <v>-19782000</v>
      </c>
      <c r="O25" s="1">
        <v>0</v>
      </c>
      <c r="P25" s="1">
        <v>10000</v>
      </c>
      <c r="Q25" s="1">
        <v>0</v>
      </c>
      <c r="R25" s="1">
        <v>0</v>
      </c>
      <c r="S25" s="1">
        <v>-19772000</v>
      </c>
    </row>
    <row r="26" spans="5:19" ht="15.75" thickBot="1" x14ac:dyDescent="0.3">
      <c r="E26" s="4">
        <v>19</v>
      </c>
      <c r="F26" s="4" t="s">
        <v>19</v>
      </c>
      <c r="G26">
        <v>1</v>
      </c>
      <c r="H26" s="1">
        <v>23232000</v>
      </c>
      <c r="I26" s="1">
        <v>209476000</v>
      </c>
      <c r="J26" s="1">
        <v>39000</v>
      </c>
      <c r="K26" s="1">
        <v>372466000</v>
      </c>
      <c r="L26" s="1">
        <v>30318000</v>
      </c>
      <c r="M26" s="1">
        <v>348748000</v>
      </c>
      <c r="N26" s="1">
        <v>-79109000</v>
      </c>
      <c r="O26" s="1">
        <v>-117134000</v>
      </c>
      <c r="P26" s="1">
        <v>154985000</v>
      </c>
      <c r="Q26" s="1">
        <v>0</v>
      </c>
      <c r="R26" s="1">
        <v>0</v>
      </c>
      <c r="S26" s="1">
        <v>-139797000</v>
      </c>
    </row>
    <row r="27" spans="5:19" ht="15.75" thickBot="1" x14ac:dyDescent="0.3">
      <c r="E27" s="4">
        <v>20</v>
      </c>
      <c r="F27" s="4" t="s">
        <v>20</v>
      </c>
      <c r="G27">
        <v>1</v>
      </c>
      <c r="H27" s="1">
        <v>95277000</v>
      </c>
      <c r="I27" s="1">
        <v>279948000</v>
      </c>
      <c r="J27" s="1">
        <v>0</v>
      </c>
      <c r="K27" s="2">
        <v>382231000</v>
      </c>
      <c r="L27" s="1">
        <v>5917000</v>
      </c>
      <c r="M27" s="1">
        <v>170392000</v>
      </c>
      <c r="N27" s="1">
        <v>-5503000</v>
      </c>
      <c r="O27" s="1">
        <v>-1009000</v>
      </c>
      <c r="P27" s="1">
        <v>273260000</v>
      </c>
      <c r="Q27" s="1">
        <v>0</v>
      </c>
      <c r="R27" s="1">
        <v>33431000</v>
      </c>
      <c r="S27" s="1">
        <v>-7006000</v>
      </c>
    </row>
    <row r="28" spans="5:19" ht="15.75" thickBot="1" x14ac:dyDescent="0.3">
      <c r="E28" s="4">
        <v>21</v>
      </c>
      <c r="F28" s="4" t="s">
        <v>33</v>
      </c>
      <c r="G28">
        <v>0</v>
      </c>
      <c r="H28" s="2">
        <v>11905218495000</v>
      </c>
      <c r="I28" s="2">
        <v>3830923087000</v>
      </c>
      <c r="J28" s="2">
        <v>2713353904000</v>
      </c>
      <c r="K28" s="2">
        <v>1955540509000</v>
      </c>
      <c r="L28" s="2">
        <v>2120688193000</v>
      </c>
      <c r="M28" s="2">
        <v>1078815391000</v>
      </c>
      <c r="N28" s="2">
        <v>933136526000</v>
      </c>
      <c r="O28" s="1">
        <v>100297977000</v>
      </c>
      <c r="P28" s="1">
        <v>515373228000</v>
      </c>
      <c r="Q28" s="1">
        <v>100841508000</v>
      </c>
      <c r="R28" s="2">
        <v>5179549285000</v>
      </c>
      <c r="S28" s="2">
        <v>11067247169000</v>
      </c>
    </row>
    <row r="29" spans="5:19" ht="15.75" thickBot="1" x14ac:dyDescent="0.3">
      <c r="E29" s="4">
        <v>22</v>
      </c>
      <c r="F29" s="4" t="s">
        <v>34</v>
      </c>
      <c r="G29">
        <v>0</v>
      </c>
      <c r="H29" s="2">
        <v>182555933000</v>
      </c>
      <c r="I29" s="2">
        <v>134790945000</v>
      </c>
      <c r="J29" s="2">
        <v>59354558000</v>
      </c>
      <c r="K29" s="2">
        <v>193271574000</v>
      </c>
      <c r="L29" s="1">
        <v>4505206000</v>
      </c>
      <c r="M29" s="2">
        <v>33907132000</v>
      </c>
      <c r="N29" s="2">
        <v>724045000</v>
      </c>
      <c r="O29" s="2">
        <v>508643000</v>
      </c>
      <c r="P29" s="1">
        <v>25000</v>
      </c>
      <c r="Q29" s="2">
        <v>10556581000</v>
      </c>
      <c r="R29" s="2">
        <v>15261409000</v>
      </c>
      <c r="S29" s="2">
        <v>64720746000</v>
      </c>
    </row>
    <row r="30" spans="5:19" ht="15.75" thickBot="1" x14ac:dyDescent="0.3">
      <c r="E30" s="4">
        <v>23</v>
      </c>
      <c r="F30" s="4" t="s">
        <v>35</v>
      </c>
      <c r="G30">
        <v>0</v>
      </c>
      <c r="H30" s="2">
        <v>125570560000</v>
      </c>
      <c r="I30" s="1">
        <v>60636816000</v>
      </c>
      <c r="J30" s="1">
        <v>48040464000</v>
      </c>
      <c r="K30" s="2">
        <v>88240077000</v>
      </c>
      <c r="L30" s="2">
        <v>12910424000</v>
      </c>
      <c r="M30" s="2">
        <v>76431604000</v>
      </c>
      <c r="N30" s="2">
        <v>4123351000</v>
      </c>
      <c r="O30" s="1">
        <v>5130699000</v>
      </c>
      <c r="P30" s="1">
        <v>39985398000</v>
      </c>
      <c r="Q30" s="1">
        <v>3127160000</v>
      </c>
      <c r="R30" s="2">
        <v>275795662000</v>
      </c>
      <c r="S30" s="2">
        <v>49926835000</v>
      </c>
    </row>
    <row r="31" spans="5:19" ht="15.75" thickBot="1" x14ac:dyDescent="0.3">
      <c r="E31" s="4">
        <v>24</v>
      </c>
      <c r="F31" s="4" t="s">
        <v>36</v>
      </c>
      <c r="G31">
        <v>0</v>
      </c>
      <c r="H31" s="2">
        <v>60778289000</v>
      </c>
      <c r="I31" s="2">
        <v>74298889000</v>
      </c>
      <c r="J31" s="2">
        <v>41584066000</v>
      </c>
      <c r="K31" s="1">
        <v>51572373000</v>
      </c>
      <c r="L31" s="2">
        <v>27455111000</v>
      </c>
      <c r="M31" s="1">
        <v>36558908000</v>
      </c>
      <c r="N31" s="2">
        <v>1203161000</v>
      </c>
      <c r="O31" s="1">
        <v>-3304489000</v>
      </c>
      <c r="P31" s="2">
        <v>21295122000</v>
      </c>
      <c r="Q31" s="2">
        <v>4203652000</v>
      </c>
      <c r="R31" s="1">
        <v>120751241000</v>
      </c>
      <c r="S31" s="2">
        <v>41920739000</v>
      </c>
    </row>
    <row r="32" spans="5:19" ht="15.75" thickBot="1" x14ac:dyDescent="0.3">
      <c r="E32" s="4">
        <v>25</v>
      </c>
      <c r="F32" s="4" t="s">
        <v>37</v>
      </c>
      <c r="G32">
        <v>0</v>
      </c>
      <c r="H32" s="2">
        <v>7726342875000</v>
      </c>
      <c r="I32" s="2">
        <v>4582374944000</v>
      </c>
      <c r="J32" s="2">
        <v>7075285758000</v>
      </c>
      <c r="K32" s="2">
        <v>3206961644000</v>
      </c>
      <c r="L32" s="2">
        <v>2653803215000</v>
      </c>
      <c r="M32" s="2">
        <v>2333146921000</v>
      </c>
      <c r="N32" s="2">
        <v>460784009000</v>
      </c>
      <c r="O32" s="1">
        <v>138968980000</v>
      </c>
      <c r="P32" s="1">
        <v>151426199000</v>
      </c>
      <c r="Q32" s="1">
        <v>451851788000</v>
      </c>
      <c r="R32" s="2">
        <v>6968248044000</v>
      </c>
      <c r="S32" s="2">
        <v>2026470417000</v>
      </c>
    </row>
    <row r="33" spans="5:100" ht="15.75" thickBot="1" x14ac:dyDescent="0.3">
      <c r="E33" s="4">
        <v>26</v>
      </c>
      <c r="F33" s="4" t="s">
        <v>38</v>
      </c>
      <c r="G33">
        <v>0</v>
      </c>
      <c r="H33" s="2">
        <v>93044000000</v>
      </c>
      <c r="I33" s="2">
        <v>58379000000</v>
      </c>
      <c r="J33" s="2">
        <v>82984000000</v>
      </c>
      <c r="K33" s="1">
        <v>68052000000</v>
      </c>
      <c r="L33" s="2">
        <v>33582000000</v>
      </c>
      <c r="M33" s="2">
        <v>55170000000</v>
      </c>
      <c r="N33" s="6">
        <v>0</v>
      </c>
      <c r="O33" s="2">
        <v>-12384000000</v>
      </c>
      <c r="P33" s="2">
        <v>18284000000</v>
      </c>
      <c r="Q33" s="1">
        <v>6426000000</v>
      </c>
      <c r="R33" s="1">
        <v>291773000000</v>
      </c>
      <c r="S33" s="2">
        <v>387000000</v>
      </c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5:100" ht="15.75" thickBot="1" x14ac:dyDescent="0.3">
      <c r="E34" s="4">
        <v>27</v>
      </c>
      <c r="F34" s="4" t="s">
        <v>39</v>
      </c>
      <c r="G34">
        <v>0</v>
      </c>
      <c r="H34" s="2">
        <v>43164000</v>
      </c>
      <c r="I34" s="1">
        <v>399980000</v>
      </c>
      <c r="J34" s="7">
        <v>0</v>
      </c>
      <c r="K34" s="1">
        <v>79301000</v>
      </c>
      <c r="L34" s="2">
        <v>106176000</v>
      </c>
      <c r="M34" s="1">
        <v>77177000</v>
      </c>
      <c r="N34" s="2">
        <v>-42530000</v>
      </c>
      <c r="O34" s="2">
        <v>84768000</v>
      </c>
      <c r="P34" s="2">
        <v>2119000</v>
      </c>
      <c r="Q34" s="2">
        <v>1317000</v>
      </c>
      <c r="R34" s="1">
        <v>266726000</v>
      </c>
      <c r="S34" s="2">
        <v>363843000</v>
      </c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5:100" ht="15.75" thickBot="1" x14ac:dyDescent="0.3">
      <c r="E35" s="4">
        <v>28</v>
      </c>
      <c r="F35" s="4" t="s">
        <v>40</v>
      </c>
      <c r="G35">
        <v>0</v>
      </c>
      <c r="H35" s="2">
        <v>28533000</v>
      </c>
      <c r="I35" s="2">
        <v>778322000</v>
      </c>
      <c r="J35" s="2">
        <v>1786000</v>
      </c>
      <c r="K35" s="2">
        <v>211977000</v>
      </c>
      <c r="L35" s="2">
        <v>447910000</v>
      </c>
      <c r="M35" s="2">
        <v>155307000</v>
      </c>
      <c r="N35" s="2">
        <v>225564000</v>
      </c>
      <c r="O35" s="2">
        <v>162923000</v>
      </c>
      <c r="P35" s="2">
        <v>27139000</v>
      </c>
      <c r="Q35" s="6">
        <v>0</v>
      </c>
      <c r="R35" s="2">
        <v>863466000</v>
      </c>
      <c r="S35" s="2">
        <v>593092000</v>
      </c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5:100" ht="15.75" thickBot="1" x14ac:dyDescent="0.3">
      <c r="E36" s="4">
        <v>29</v>
      </c>
      <c r="F36" s="4" t="s">
        <v>41</v>
      </c>
      <c r="G36">
        <v>0</v>
      </c>
      <c r="H36" s="1">
        <v>26024015000</v>
      </c>
      <c r="I36" s="2">
        <v>171415000</v>
      </c>
      <c r="J36" s="2">
        <v>8067000000</v>
      </c>
      <c r="K36" s="2">
        <v>5870684000</v>
      </c>
      <c r="L36" s="1">
        <v>97483000</v>
      </c>
      <c r="M36" s="1">
        <v>2420221000</v>
      </c>
      <c r="N36" s="1">
        <v>12384208000</v>
      </c>
      <c r="O36" s="1">
        <v>2295838000</v>
      </c>
      <c r="P36" s="6">
        <v>0</v>
      </c>
      <c r="Q36" s="2">
        <v>418947000</v>
      </c>
      <c r="R36" s="2">
        <v>12984395000</v>
      </c>
      <c r="S36" s="2">
        <v>12257746000</v>
      </c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5:100" ht="15.75" thickBot="1" x14ac:dyDescent="0.3">
      <c r="E37" s="4">
        <v>30</v>
      </c>
      <c r="F37" s="4" t="s">
        <v>42</v>
      </c>
      <c r="G37">
        <v>0</v>
      </c>
      <c r="H37" s="2">
        <v>28851691000</v>
      </c>
      <c r="I37" s="1">
        <v>12197617000</v>
      </c>
      <c r="J37" s="2">
        <v>1794890000</v>
      </c>
      <c r="K37" s="2">
        <v>2856274000</v>
      </c>
      <c r="L37" s="2">
        <v>765118000</v>
      </c>
      <c r="M37" s="2">
        <v>1224529000</v>
      </c>
      <c r="N37" s="2">
        <v>3023457000</v>
      </c>
      <c r="O37" s="2">
        <v>815980000</v>
      </c>
      <c r="P37" s="2">
        <v>11193998000</v>
      </c>
      <c r="Q37" s="2">
        <v>124748000</v>
      </c>
      <c r="R37" s="2">
        <v>9630937000</v>
      </c>
      <c r="S37" s="2">
        <v>1794890000</v>
      </c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5:100" ht="15.75" thickBot="1" x14ac:dyDescent="0.3">
      <c r="E38" s="4">
        <v>31</v>
      </c>
      <c r="F38" s="4" t="s">
        <v>43</v>
      </c>
      <c r="G38">
        <v>0</v>
      </c>
      <c r="H38" s="2">
        <v>137337000</v>
      </c>
      <c r="I38" s="2">
        <v>7649194000</v>
      </c>
      <c r="J38" s="2">
        <v>2863223000</v>
      </c>
      <c r="K38" s="2">
        <v>4653142000</v>
      </c>
      <c r="L38" s="2">
        <v>4699846000</v>
      </c>
      <c r="M38" s="1">
        <v>4103200000</v>
      </c>
      <c r="N38" s="2">
        <v>50463000</v>
      </c>
      <c r="O38" s="2">
        <v>45804000</v>
      </c>
      <c r="P38" s="1">
        <v>857321000</v>
      </c>
      <c r="Q38" s="2">
        <v>244010000</v>
      </c>
      <c r="R38" s="2">
        <v>7090092000</v>
      </c>
      <c r="S38" s="2">
        <v>270166000</v>
      </c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5:100" ht="15.75" thickBot="1" x14ac:dyDescent="0.3">
      <c r="E39" s="4">
        <v>32</v>
      </c>
      <c r="F39" s="4" t="s">
        <v>44</v>
      </c>
      <c r="G39">
        <v>0</v>
      </c>
      <c r="H39" s="2">
        <v>319309000</v>
      </c>
      <c r="I39" s="1">
        <v>34137000</v>
      </c>
      <c r="J39" s="2">
        <v>613200000</v>
      </c>
      <c r="K39" s="2">
        <v>55272000</v>
      </c>
      <c r="L39" s="2">
        <v>30726000</v>
      </c>
      <c r="M39" s="2">
        <v>1199000</v>
      </c>
      <c r="N39" s="2">
        <v>-162131000</v>
      </c>
      <c r="O39" s="1">
        <v>-95633000</v>
      </c>
      <c r="P39" s="6">
        <v>0</v>
      </c>
      <c r="Q39" s="6">
        <v>0</v>
      </c>
      <c r="R39" s="1">
        <v>83691000</v>
      </c>
      <c r="S39" s="2">
        <v>-315025000</v>
      </c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5:100" ht="15.75" thickBot="1" x14ac:dyDescent="0.3">
      <c r="E40" s="4">
        <v>33</v>
      </c>
      <c r="F40" s="4" t="s">
        <v>45</v>
      </c>
      <c r="G40">
        <v>0</v>
      </c>
      <c r="H40" s="2">
        <v>1039000</v>
      </c>
      <c r="I40" s="2">
        <v>27508000</v>
      </c>
      <c r="J40" s="2">
        <v>29000</v>
      </c>
      <c r="K40" s="2">
        <v>4746000</v>
      </c>
      <c r="L40" s="2">
        <v>3457000</v>
      </c>
      <c r="M40" s="2">
        <v>4746000</v>
      </c>
      <c r="N40" s="2">
        <v>8205000</v>
      </c>
      <c r="O40" s="2">
        <v>5794000</v>
      </c>
      <c r="P40" s="2">
        <v>13874000</v>
      </c>
      <c r="Q40" s="6">
        <v>0</v>
      </c>
      <c r="R40" s="2">
        <v>80795000</v>
      </c>
      <c r="S40" s="2">
        <v>23772000</v>
      </c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5:100" ht="15.75" thickBot="1" x14ac:dyDescent="0.3">
      <c r="E41" s="4">
        <v>34</v>
      </c>
      <c r="F41" s="4" t="s">
        <v>46</v>
      </c>
      <c r="G41">
        <v>0</v>
      </c>
      <c r="H41" s="2">
        <v>47776000</v>
      </c>
      <c r="I41" s="2">
        <v>93879000</v>
      </c>
      <c r="J41" s="2">
        <v>5900000</v>
      </c>
      <c r="K41" s="2">
        <v>36838000</v>
      </c>
      <c r="L41" s="2">
        <v>50285000</v>
      </c>
      <c r="M41" s="2">
        <v>35123000</v>
      </c>
      <c r="N41" s="1">
        <v>53273000</v>
      </c>
      <c r="O41" s="1">
        <v>13640000</v>
      </c>
      <c r="P41" s="2">
        <v>36636000</v>
      </c>
      <c r="Q41" s="2">
        <v>1486000</v>
      </c>
      <c r="R41" s="2">
        <v>291114000</v>
      </c>
      <c r="S41" s="2">
        <v>98917000</v>
      </c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5:100" ht="15.75" thickBot="1" x14ac:dyDescent="0.3">
      <c r="E42" s="4">
        <v>35</v>
      </c>
      <c r="F42" s="4" t="s">
        <v>47</v>
      </c>
      <c r="G42">
        <v>0</v>
      </c>
      <c r="H42" s="2">
        <v>664000</v>
      </c>
      <c r="I42" s="2">
        <v>4559000</v>
      </c>
      <c r="J42" s="6">
        <v>0</v>
      </c>
      <c r="K42" s="2">
        <v>4394000</v>
      </c>
      <c r="L42" s="2">
        <v>1014000</v>
      </c>
      <c r="M42" s="2">
        <v>4394000</v>
      </c>
      <c r="N42" s="2">
        <v>508000</v>
      </c>
      <c r="O42" s="2">
        <v>269000</v>
      </c>
      <c r="P42" s="2">
        <v>2345000</v>
      </c>
      <c r="Q42" s="6">
        <v>0</v>
      </c>
      <c r="R42" s="2">
        <v>16924000</v>
      </c>
      <c r="S42" s="2">
        <v>830000</v>
      </c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5:100" ht="15.75" thickBot="1" x14ac:dyDescent="0.3">
      <c r="E43" s="4">
        <v>36</v>
      </c>
      <c r="F43" s="4" t="s">
        <v>48</v>
      </c>
      <c r="G43">
        <v>0</v>
      </c>
      <c r="H43" s="2">
        <v>4027680000</v>
      </c>
      <c r="I43" s="1">
        <v>151011000</v>
      </c>
      <c r="J43" s="2">
        <v>3220589000</v>
      </c>
      <c r="K43" s="2">
        <v>393340000</v>
      </c>
      <c r="L43" s="2">
        <v>27604000</v>
      </c>
      <c r="M43" s="2">
        <v>391121000</v>
      </c>
      <c r="N43" s="1">
        <v>-45416000</v>
      </c>
      <c r="O43" s="1">
        <v>-169455000</v>
      </c>
      <c r="P43" s="2">
        <v>579000</v>
      </c>
      <c r="Q43" s="2">
        <v>273358000</v>
      </c>
      <c r="R43" s="2">
        <v>777218000</v>
      </c>
      <c r="S43" s="2">
        <v>564762000</v>
      </c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5:100" ht="15.75" thickBot="1" x14ac:dyDescent="0.3">
      <c r="E44" s="4">
        <v>37</v>
      </c>
      <c r="F44" s="4" t="s">
        <v>49</v>
      </c>
      <c r="G44">
        <v>0</v>
      </c>
      <c r="H44" s="2">
        <v>2893214000</v>
      </c>
      <c r="I44" s="2">
        <v>2823475000</v>
      </c>
      <c r="J44" s="6">
        <v>0</v>
      </c>
      <c r="K44" s="2">
        <v>3851833000</v>
      </c>
      <c r="L44" s="2">
        <v>2766209000</v>
      </c>
      <c r="M44" s="2">
        <v>2368299000</v>
      </c>
      <c r="N44" s="2">
        <v>1230156000</v>
      </c>
      <c r="O44" s="2">
        <v>-141223000</v>
      </c>
      <c r="P44" s="2">
        <v>8335000</v>
      </c>
      <c r="Q44" s="2">
        <v>100274000</v>
      </c>
      <c r="R44" s="2">
        <v>54818000</v>
      </c>
      <c r="S44" s="2">
        <v>1864856000</v>
      </c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5:100" ht="15.75" thickBot="1" x14ac:dyDescent="0.3">
      <c r="E45" s="4">
        <v>38</v>
      </c>
      <c r="F45" s="4" t="s">
        <v>50</v>
      </c>
      <c r="G45">
        <v>0</v>
      </c>
      <c r="H45" s="1">
        <v>2022000</v>
      </c>
      <c r="I45" s="2">
        <v>41870000</v>
      </c>
      <c r="J45" s="6">
        <v>0</v>
      </c>
      <c r="K45" s="2">
        <v>31668000</v>
      </c>
      <c r="L45" s="2">
        <v>15841000</v>
      </c>
      <c r="M45" s="2">
        <v>23533000</v>
      </c>
      <c r="N45" s="2">
        <v>464000</v>
      </c>
      <c r="O45" s="2">
        <v>2672000</v>
      </c>
      <c r="P45" s="2">
        <v>23168000</v>
      </c>
      <c r="Q45" s="2">
        <v>954000</v>
      </c>
      <c r="R45" s="2">
        <v>188515000</v>
      </c>
      <c r="S45" s="2">
        <v>12224000</v>
      </c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5:100" ht="15.75" thickBot="1" x14ac:dyDescent="0.3">
      <c r="E46" s="4">
        <v>39</v>
      </c>
      <c r="F46" s="4" t="s">
        <v>51</v>
      </c>
      <c r="G46">
        <v>0</v>
      </c>
      <c r="H46" s="6">
        <v>0</v>
      </c>
      <c r="I46" s="2">
        <v>3201000</v>
      </c>
      <c r="J46" s="6">
        <v>0</v>
      </c>
      <c r="K46" s="2">
        <v>640000</v>
      </c>
      <c r="L46" s="2">
        <v>2498000</v>
      </c>
      <c r="M46" s="2">
        <v>640000</v>
      </c>
      <c r="N46" s="2">
        <v>2189000</v>
      </c>
      <c r="O46" s="2">
        <v>4473000</v>
      </c>
      <c r="P46" s="7">
        <v>0</v>
      </c>
      <c r="Q46" s="6">
        <v>0</v>
      </c>
      <c r="R46" s="2">
        <v>3797000</v>
      </c>
      <c r="S46" s="2">
        <v>2561000</v>
      </c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5:100" ht="15" customHeight="1" x14ac:dyDescent="0.25">
      <c r="E47" s="4">
        <v>40</v>
      </c>
      <c r="F47" s="4" t="s">
        <v>52</v>
      </c>
      <c r="G47">
        <v>0</v>
      </c>
      <c r="H47" s="2">
        <v>83037837000</v>
      </c>
      <c r="I47" s="2">
        <v>251429003000</v>
      </c>
      <c r="J47" s="2">
        <v>128356430000</v>
      </c>
      <c r="K47" s="2">
        <v>156639119000</v>
      </c>
      <c r="L47" s="1">
        <v>143860615000</v>
      </c>
      <c r="M47" s="2">
        <v>143332660000</v>
      </c>
      <c r="N47" s="2">
        <v>15874701000</v>
      </c>
      <c r="O47" s="1">
        <v>6343212000</v>
      </c>
      <c r="P47" s="1">
        <v>22487378000</v>
      </c>
      <c r="Q47" s="2">
        <v>532302000</v>
      </c>
      <c r="R47" s="2">
        <v>162935397000</v>
      </c>
      <c r="S47" s="2">
        <v>49471291000</v>
      </c>
      <c r="AA47" s="13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5:100" ht="15" customHeight="1" x14ac:dyDescent="0.25">
      <c r="M48" s="13"/>
      <c r="N48" s="13"/>
      <c r="R48" s="13"/>
      <c r="AA48" s="13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ht="15" customHeight="1" x14ac:dyDescent="0.25">
      <c r="B49" s="21" t="s">
        <v>67</v>
      </c>
      <c r="C49" s="21" t="s">
        <v>68</v>
      </c>
      <c r="D49" s="21" t="s">
        <v>69</v>
      </c>
      <c r="E49" s="21" t="s">
        <v>70</v>
      </c>
      <c r="F49" s="21" t="s">
        <v>71</v>
      </c>
      <c r="G49" s="21" t="s">
        <v>72</v>
      </c>
      <c r="H49" s="21" t="s">
        <v>73</v>
      </c>
      <c r="I49" s="21" t="s">
        <v>74</v>
      </c>
      <c r="J49" s="21" t="s">
        <v>75</v>
      </c>
      <c r="K49" s="21" t="s">
        <v>76</v>
      </c>
      <c r="L49" s="21" t="s">
        <v>77</v>
      </c>
      <c r="M49" s="21" t="s">
        <v>78</v>
      </c>
      <c r="N49" s="21" t="s">
        <v>79</v>
      </c>
      <c r="O49" s="21"/>
      <c r="P49" s="21"/>
      <c r="W49" s="21"/>
      <c r="AA49" s="13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ht="15" customHeight="1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W50" s="21"/>
      <c r="AA50" s="13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  <row r="51" spans="1:100" ht="34.5" customHeight="1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W51" s="21"/>
      <c r="AA51" s="13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</row>
    <row r="52" spans="1:100" ht="15" customHeight="1" x14ac:dyDescent="0.25">
      <c r="B52" s="4" t="s">
        <v>54</v>
      </c>
      <c r="C52" s="4" t="s">
        <v>55</v>
      </c>
      <c r="D52" s="4" t="s">
        <v>56</v>
      </c>
      <c r="E52" s="4" t="s">
        <v>57</v>
      </c>
      <c r="F52" s="4" t="s">
        <v>58</v>
      </c>
      <c r="G52" s="4" t="s">
        <v>59</v>
      </c>
      <c r="H52" s="4" t="s">
        <v>60</v>
      </c>
      <c r="I52" s="4" t="s">
        <v>61</v>
      </c>
      <c r="J52" s="4" t="s">
        <v>62</v>
      </c>
      <c r="K52" s="4" t="s">
        <v>63</v>
      </c>
      <c r="L52" s="4" t="s">
        <v>64</v>
      </c>
      <c r="M52" s="4" t="s">
        <v>65</v>
      </c>
      <c r="N52" s="4" t="s">
        <v>66</v>
      </c>
      <c r="O52" s="4"/>
      <c r="P52" s="4"/>
      <c r="W52" s="4"/>
      <c r="AD52" s="4"/>
      <c r="AE52" s="4"/>
      <c r="AF52" s="4"/>
      <c r="AG52" s="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2"/>
      <c r="AX52" s="12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2"/>
      <c r="BO52" s="12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2"/>
      <c r="CD52" s="12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2"/>
      <c r="CR52" s="12"/>
      <c r="CS52" s="12"/>
      <c r="CT52" s="12"/>
      <c r="CU52" s="12"/>
      <c r="CV52" s="12"/>
    </row>
    <row r="53" spans="1:100" ht="15" customHeight="1" x14ac:dyDescent="0.25">
      <c r="A53" s="4">
        <v>1</v>
      </c>
      <c r="B53">
        <v>1</v>
      </c>
      <c r="C53">
        <f t="shared" ref="C53:C92" si="0">(I8-K8)/(H8+I8)</f>
        <v>-0.5053822360272614</v>
      </c>
      <c r="D53">
        <f t="shared" ref="D53:D92" si="1">K8/I8</f>
        <v>1.5848181623763269</v>
      </c>
      <c r="E53">
        <f t="shared" ref="E53:E92" si="2">IF((J8+K8)&gt;(H8+I8),1,0)</f>
        <v>1</v>
      </c>
      <c r="F53">
        <f t="shared" ref="F53:F92" si="3">N8/(H8+I8)</f>
        <v>-0.16909461711551058</v>
      </c>
      <c r="G53">
        <f t="shared" ref="G53:G92" si="4">IF(AND(N8&lt;0, O8&lt;0), 1, 0)</f>
        <v>1</v>
      </c>
      <c r="H53">
        <f t="shared" ref="H53:H92" si="5">(N8-O8)/(ABS(N8)+ABS(O8))</f>
        <v>0.11205982880516904</v>
      </c>
      <c r="I53">
        <f t="shared" ref="I53:I58" si="6">Q8/R8</f>
        <v>0</v>
      </c>
      <c r="J53">
        <f t="shared" ref="J53:J69" si="7">R8/L8</f>
        <v>6.339056908196806</v>
      </c>
      <c r="K53">
        <f t="shared" ref="K53:K92" si="8">N8/I8</f>
        <v>-0.19567289113004588</v>
      </c>
      <c r="L53">
        <f t="shared" ref="L53:L92" si="9">I8/K8</f>
        <v>0.6309872159090909</v>
      </c>
      <c r="M53">
        <f t="shared" ref="M53:M92" si="10">(H8+I8-J8-K8)/(H8+I8)</f>
        <v>-0.36955210717782777</v>
      </c>
      <c r="N53">
        <f t="shared" ref="N53:N90" si="11">N8/H8*100</f>
        <v>-124.48977156088131</v>
      </c>
      <c r="AC53" s="4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5"/>
      <c r="AW53" s="12"/>
      <c r="AX53" s="14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5"/>
      <c r="BN53" s="12"/>
      <c r="BO53" s="14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4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</row>
    <row r="54" spans="1:100" x14ac:dyDescent="0.25">
      <c r="A54" s="4">
        <v>2</v>
      </c>
      <c r="B54">
        <v>1</v>
      </c>
      <c r="C54">
        <f t="shared" si="0"/>
        <v>-0.26344701730864128</v>
      </c>
      <c r="D54">
        <f t="shared" si="1"/>
        <v>1.2669641846246744</v>
      </c>
      <c r="E54">
        <f t="shared" si="2"/>
        <v>1</v>
      </c>
      <c r="F54">
        <f t="shared" si="3"/>
        <v>1.2038769866763499E-2</v>
      </c>
      <c r="G54">
        <f t="shared" si="4"/>
        <v>0</v>
      </c>
      <c r="H54">
        <f t="shared" si="5"/>
        <v>1</v>
      </c>
      <c r="I54">
        <f t="shared" si="6"/>
        <v>0</v>
      </c>
      <c r="J54">
        <f t="shared" si="7"/>
        <v>4.5348881727977535</v>
      </c>
      <c r="K54">
        <f t="shared" si="8"/>
        <v>1.219949428237159E-2</v>
      </c>
      <c r="L54">
        <f t="shared" si="9"/>
        <v>0.78928829412509405</v>
      </c>
      <c r="M54">
        <f t="shared" si="10"/>
        <v>-0.26190143664515891</v>
      </c>
      <c r="N54">
        <f t="shared" si="11"/>
        <v>91.378091872791529</v>
      </c>
      <c r="AC54" s="4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5"/>
      <c r="AW54" s="12"/>
      <c r="AX54" s="1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5"/>
      <c r="BN54" s="12"/>
      <c r="BO54" s="14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4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</row>
    <row r="55" spans="1:100" x14ac:dyDescent="0.25">
      <c r="A55" s="4">
        <v>3</v>
      </c>
      <c r="B55">
        <v>1</v>
      </c>
      <c r="C55">
        <f t="shared" si="0"/>
        <v>4.9223487861244815E-3</v>
      </c>
      <c r="D55">
        <f t="shared" si="1"/>
        <v>0.99504147409017174</v>
      </c>
      <c r="E55">
        <f t="shared" si="2"/>
        <v>0</v>
      </c>
      <c r="F55">
        <f t="shared" si="3"/>
        <v>2.7221267978458914E-3</v>
      </c>
      <c r="G55">
        <f t="shared" si="4"/>
        <v>0</v>
      </c>
      <c r="H55">
        <f t="shared" si="5"/>
        <v>-0.40507812500000001</v>
      </c>
      <c r="I55">
        <f t="shared" si="6"/>
        <v>4.6323895156115326E-4</v>
      </c>
      <c r="J55">
        <f t="shared" si="7"/>
        <v>0.94193449166303045</v>
      </c>
      <c r="K55">
        <f t="shared" si="8"/>
        <v>2.7421332464300954E-3</v>
      </c>
      <c r="L55">
        <f t="shared" si="9"/>
        <v>1.0049832354117321</v>
      </c>
      <c r="M55">
        <f t="shared" si="10"/>
        <v>1.2218292048637239E-2</v>
      </c>
      <c r="N55">
        <f t="shared" si="11"/>
        <v>37.310142087212149</v>
      </c>
      <c r="AC55" s="4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5"/>
      <c r="AW55" s="12"/>
      <c r="AX55" s="14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5"/>
      <c r="BN55" s="12"/>
      <c r="BO55" s="14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4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</row>
    <row r="56" spans="1:100" x14ac:dyDescent="0.25">
      <c r="A56" s="4">
        <v>4</v>
      </c>
      <c r="B56">
        <v>1</v>
      </c>
      <c r="C56">
        <f t="shared" si="0"/>
        <v>-0.21624487281334609</v>
      </c>
      <c r="D56">
        <f t="shared" si="1"/>
        <v>1.235466707152163</v>
      </c>
      <c r="E56">
        <f t="shared" si="2"/>
        <v>1</v>
      </c>
      <c r="F56">
        <f t="shared" si="3"/>
        <v>-7.8685494722848207E-2</v>
      </c>
      <c r="G56">
        <f t="shared" si="4"/>
        <v>1</v>
      </c>
      <c r="H56">
        <f t="shared" si="5"/>
        <v>0.17446547941011378</v>
      </c>
      <c r="I56">
        <f t="shared" si="6"/>
        <v>0</v>
      </c>
      <c r="J56">
        <f t="shared" si="7"/>
        <v>1.0312282825565495E-3</v>
      </c>
      <c r="K56">
        <f t="shared" si="8"/>
        <v>-8.5679785615173587E-2</v>
      </c>
      <c r="L56">
        <f t="shared" si="9"/>
        <v>0.80941072245084589</v>
      </c>
      <c r="M56">
        <f t="shared" si="10"/>
        <v>-0.14048410369481687</v>
      </c>
      <c r="N56">
        <f t="shared" si="11"/>
        <v>-96.389418493803618</v>
      </c>
      <c r="AC56" s="4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5"/>
      <c r="AW56" s="12"/>
      <c r="AX56" s="14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5"/>
      <c r="BN56" s="12"/>
      <c r="BO56" s="14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</row>
    <row r="57" spans="1:100" x14ac:dyDescent="0.25">
      <c r="A57" s="4">
        <v>5</v>
      </c>
      <c r="B57">
        <v>1</v>
      </c>
      <c r="C57">
        <f t="shared" si="0"/>
        <v>-0.3778835267478064</v>
      </c>
      <c r="D57">
        <f t="shared" si="1"/>
        <v>1.9036338254579297</v>
      </c>
      <c r="E57">
        <f t="shared" si="2"/>
        <v>0</v>
      </c>
      <c r="F57">
        <f t="shared" si="3"/>
        <v>1.4063826776110953E-2</v>
      </c>
      <c r="G57">
        <f t="shared" si="4"/>
        <v>0</v>
      </c>
      <c r="H57">
        <f t="shared" si="5"/>
        <v>7.9429735234215884E-2</v>
      </c>
      <c r="I57">
        <f t="shared" si="6"/>
        <v>0.31526489545668918</v>
      </c>
      <c r="J57">
        <f t="shared" si="7"/>
        <v>1.9704479276376929</v>
      </c>
      <c r="K57">
        <f t="shared" si="8"/>
        <v>3.363086424975676E-2</v>
      </c>
      <c r="L57">
        <f t="shared" si="9"/>
        <v>0.52531111111111106</v>
      </c>
      <c r="M57">
        <f t="shared" si="10"/>
        <v>0.11548259269742428</v>
      </c>
      <c r="N57">
        <f t="shared" si="11"/>
        <v>2.4172215634406644</v>
      </c>
      <c r="AC57" s="4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5"/>
      <c r="AW57" s="12"/>
      <c r="AX57" s="14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5"/>
      <c r="BN57" s="12"/>
      <c r="BO57" s="14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4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</row>
    <row r="58" spans="1:100" x14ac:dyDescent="0.25">
      <c r="A58" s="4">
        <v>6</v>
      </c>
      <c r="B58">
        <v>1</v>
      </c>
      <c r="C58">
        <f t="shared" si="0"/>
        <v>0.72765922204124456</v>
      </c>
      <c r="D58">
        <f t="shared" si="1"/>
        <v>0.27187845303867403</v>
      </c>
      <c r="E58">
        <f t="shared" si="2"/>
        <v>0</v>
      </c>
      <c r="F58">
        <f t="shared" si="3"/>
        <v>0.20050796455290837</v>
      </c>
      <c r="G58">
        <f t="shared" si="4"/>
        <v>0</v>
      </c>
      <c r="H58">
        <f t="shared" si="5"/>
        <v>0.20718025430067316</v>
      </c>
      <c r="I58">
        <f t="shared" si="6"/>
        <v>0</v>
      </c>
      <c r="J58">
        <f t="shared" si="7"/>
        <v>9.6636507434356211</v>
      </c>
      <c r="K58">
        <f t="shared" si="8"/>
        <v>0.20063535911602209</v>
      </c>
      <c r="L58">
        <f t="shared" si="9"/>
        <v>3.6781142044299937</v>
      </c>
      <c r="M58">
        <f t="shared" si="10"/>
        <v>0.72815614388648098</v>
      </c>
      <c r="N58">
        <f t="shared" si="11"/>
        <v>31578.26086956522</v>
      </c>
      <c r="AC58" s="4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5"/>
      <c r="AW58" s="12"/>
      <c r="AX58" s="14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5"/>
      <c r="BN58" s="12"/>
      <c r="BO58" s="14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4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</row>
    <row r="59" spans="1:100" x14ac:dyDescent="0.25">
      <c r="A59" s="4">
        <v>7</v>
      </c>
      <c r="B59">
        <v>1</v>
      </c>
      <c r="C59">
        <f t="shared" si="0"/>
        <v>6.649148863246887E-2</v>
      </c>
      <c r="D59">
        <f t="shared" si="1"/>
        <v>0.93168212231482572</v>
      </c>
      <c r="E59">
        <f t="shared" si="2"/>
        <v>1</v>
      </c>
      <c r="F59">
        <f t="shared" si="3"/>
        <v>-0.10339312235804866</v>
      </c>
      <c r="G59">
        <f t="shared" si="4"/>
        <v>1</v>
      </c>
      <c r="H59">
        <f t="shared" si="5"/>
        <v>0.79041222788327925</v>
      </c>
      <c r="I59">
        <f>0</f>
        <v>0</v>
      </c>
      <c r="J59">
        <f t="shared" si="7"/>
        <v>0</v>
      </c>
      <c r="K59">
        <f t="shared" si="8"/>
        <v>-0.10623312595375044</v>
      </c>
      <c r="L59">
        <f t="shared" si="9"/>
        <v>1.0733274536978707</v>
      </c>
      <c r="M59">
        <f t="shared" si="10"/>
        <v>-9.6652576259568149E-2</v>
      </c>
      <c r="N59">
        <f t="shared" si="11"/>
        <v>-386.75213675213678</v>
      </c>
      <c r="AC59" s="4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5"/>
      <c r="AW59" s="12"/>
      <c r="AX59" s="14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5"/>
      <c r="BN59" s="12"/>
      <c r="BO59" s="14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4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</row>
    <row r="60" spans="1:100" x14ac:dyDescent="0.25">
      <c r="A60" s="4">
        <v>8</v>
      </c>
      <c r="B60">
        <v>1</v>
      </c>
      <c r="C60">
        <f t="shared" si="0"/>
        <v>-0.50302668009061158</v>
      </c>
      <c r="D60">
        <f t="shared" si="1"/>
        <v>1.7192658074094069</v>
      </c>
      <c r="E60">
        <f t="shared" si="2"/>
        <v>1</v>
      </c>
      <c r="F60">
        <f t="shared" si="3"/>
        <v>4.4534986156556759E-2</v>
      </c>
      <c r="G60">
        <f t="shared" si="4"/>
        <v>0</v>
      </c>
      <c r="H60">
        <f t="shared" si="5"/>
        <v>1</v>
      </c>
      <c r="I60">
        <f>Q15/R15</f>
        <v>9.8937721308060816E-3</v>
      </c>
      <c r="J60">
        <f t="shared" si="7"/>
        <v>0.1192883941660248</v>
      </c>
      <c r="K60">
        <f t="shared" si="8"/>
        <v>6.3679510538272935E-2</v>
      </c>
      <c r="L60">
        <f t="shared" si="9"/>
        <v>0.58164362700076144</v>
      </c>
      <c r="M60">
        <f t="shared" si="10"/>
        <v>-0.44878869871633525</v>
      </c>
      <c r="N60">
        <f t="shared" si="11"/>
        <v>14.813458217780337</v>
      </c>
      <c r="AC60" s="4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5"/>
      <c r="AW60" s="12"/>
      <c r="AX60" s="14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5"/>
      <c r="BN60" s="12"/>
      <c r="BO60" s="14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4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</row>
    <row r="61" spans="1:100" x14ac:dyDescent="0.25">
      <c r="A61" s="4">
        <v>9</v>
      </c>
      <c r="B61">
        <v>1</v>
      </c>
      <c r="C61">
        <f t="shared" si="0"/>
        <v>5.2454620900985252E-2</v>
      </c>
      <c r="D61">
        <f t="shared" si="1"/>
        <v>0.94493342864802077</v>
      </c>
      <c r="E61">
        <f t="shared" si="2"/>
        <v>0</v>
      </c>
      <c r="F61">
        <f t="shared" si="3"/>
        <v>1.702381205711489E-4</v>
      </c>
      <c r="G61">
        <f t="shared" si="4"/>
        <v>0</v>
      </c>
      <c r="H61">
        <f t="shared" si="5"/>
        <v>-0.80952380952380953</v>
      </c>
      <c r="I61">
        <f>Q16/R16</f>
        <v>0</v>
      </c>
      <c r="J61">
        <f t="shared" si="7"/>
        <v>1.2487987433006837</v>
      </c>
      <c r="K61">
        <f t="shared" si="8"/>
        <v>1.7871503887052095E-4</v>
      </c>
      <c r="L61">
        <f t="shared" si="9"/>
        <v>1.058275609352467</v>
      </c>
      <c r="M61">
        <f t="shared" si="10"/>
        <v>5.3837805630625839E-3</v>
      </c>
      <c r="N61">
        <f t="shared" si="11"/>
        <v>0.35890533871691338</v>
      </c>
      <c r="AC61" s="4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5"/>
      <c r="AW61" s="12"/>
      <c r="AX61" s="14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5"/>
      <c r="BN61" s="12"/>
      <c r="BO61" s="14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4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</row>
    <row r="62" spans="1:100" x14ac:dyDescent="0.25">
      <c r="A62" s="4">
        <v>10</v>
      </c>
      <c r="B62">
        <v>1</v>
      </c>
      <c r="C62">
        <f t="shared" si="0"/>
        <v>0.49083054741563142</v>
      </c>
      <c r="D62">
        <f t="shared" si="1"/>
        <v>0.29914546704645911</v>
      </c>
      <c r="E62">
        <f t="shared" si="2"/>
        <v>0</v>
      </c>
      <c r="F62">
        <f t="shared" si="3"/>
        <v>1.3757618281123171E-4</v>
      </c>
      <c r="G62">
        <f t="shared" si="4"/>
        <v>0</v>
      </c>
      <c r="H62">
        <f t="shared" si="5"/>
        <v>-0.97429305912596398</v>
      </c>
      <c r="I62">
        <f>Q17/R17</f>
        <v>0</v>
      </c>
      <c r="J62">
        <f t="shared" si="7"/>
        <v>1.672401209467209E-2</v>
      </c>
      <c r="K62">
        <f t="shared" si="8"/>
        <v>1.9644435713584126E-4</v>
      </c>
      <c r="L62">
        <f t="shared" si="9"/>
        <v>3.3428552666141318</v>
      </c>
      <c r="M62">
        <f t="shared" si="10"/>
        <v>0.7883528003632011</v>
      </c>
      <c r="N62">
        <f t="shared" si="11"/>
        <v>4.5909466531998899E-2</v>
      </c>
      <c r="AC62" s="4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5"/>
      <c r="AW62" s="12"/>
      <c r="AX62" s="14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5"/>
      <c r="BN62" s="12"/>
      <c r="BO62" s="14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4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</row>
    <row r="63" spans="1:100" x14ac:dyDescent="0.25">
      <c r="A63" s="4">
        <v>11</v>
      </c>
      <c r="B63">
        <v>1</v>
      </c>
      <c r="C63">
        <f t="shared" si="0"/>
        <v>-1.4500794999725861</v>
      </c>
      <c r="D63">
        <f t="shared" si="1"/>
        <v>3.0073621494440439</v>
      </c>
      <c r="E63">
        <f t="shared" si="2"/>
        <v>1</v>
      </c>
      <c r="F63">
        <f t="shared" si="3"/>
        <v>0</v>
      </c>
      <c r="G63">
        <f t="shared" si="4"/>
        <v>0</v>
      </c>
      <c r="H63">
        <f t="shared" si="5"/>
        <v>-1</v>
      </c>
      <c r="I63">
        <f>0</f>
        <v>0</v>
      </c>
      <c r="J63">
        <f t="shared" si="7"/>
        <v>0</v>
      </c>
      <c r="K63">
        <f t="shared" si="8"/>
        <v>0</v>
      </c>
      <c r="L63">
        <f t="shared" si="9"/>
        <v>0.33251731926760636</v>
      </c>
      <c r="M63">
        <f t="shared" si="10"/>
        <v>-1.1724601129447887</v>
      </c>
      <c r="N63">
        <f t="shared" si="11"/>
        <v>0</v>
      </c>
      <c r="AC63" s="4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5"/>
      <c r="AW63" s="12"/>
      <c r="AX63" s="14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5"/>
      <c r="BN63" s="12"/>
      <c r="BO63" s="14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4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</row>
    <row r="64" spans="1:100" x14ac:dyDescent="0.25">
      <c r="A64" s="4">
        <v>12</v>
      </c>
      <c r="B64">
        <v>1</v>
      </c>
      <c r="C64">
        <f t="shared" si="0"/>
        <v>0.37541671147435207</v>
      </c>
      <c r="D64">
        <f t="shared" si="1"/>
        <v>0.56574200771240202</v>
      </c>
      <c r="E64">
        <f t="shared" si="2"/>
        <v>0</v>
      </c>
      <c r="F64">
        <f t="shared" si="3"/>
        <v>-0.1464673620819443</v>
      </c>
      <c r="G64">
        <f t="shared" si="4"/>
        <v>1</v>
      </c>
      <c r="H64">
        <f t="shared" si="5"/>
        <v>-0.41580041580041582</v>
      </c>
      <c r="I64">
        <f t="shared" ref="I64:I69" si="12">Q19/R19</f>
        <v>0</v>
      </c>
      <c r="J64">
        <f t="shared" si="7"/>
        <v>1.4003421727972627</v>
      </c>
      <c r="K64">
        <f t="shared" si="8"/>
        <v>-0.16942405771862171</v>
      </c>
      <c r="L64">
        <f t="shared" si="9"/>
        <v>1.7675901495162709</v>
      </c>
      <c r="M64">
        <f t="shared" si="10"/>
        <v>0.51091515216689964</v>
      </c>
      <c r="N64">
        <f t="shared" si="11"/>
        <v>-108.09523809523809</v>
      </c>
      <c r="AC64" s="4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5"/>
      <c r="AW64" s="12"/>
      <c r="AX64" s="14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5"/>
      <c r="BN64" s="12"/>
      <c r="BO64" s="14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</row>
    <row r="65" spans="1:100" x14ac:dyDescent="0.25">
      <c r="A65" s="4">
        <v>13</v>
      </c>
      <c r="B65">
        <v>1</v>
      </c>
      <c r="C65">
        <f t="shared" si="0"/>
        <v>-1.8255558001320713</v>
      </c>
      <c r="D65">
        <f t="shared" si="1"/>
        <v>22.391539850399795</v>
      </c>
      <c r="E65">
        <f t="shared" si="2"/>
        <v>1</v>
      </c>
      <c r="F65">
        <f t="shared" si="3"/>
        <v>-6.1501210653753025E-2</v>
      </c>
      <c r="G65">
        <f t="shared" si="4"/>
        <v>1</v>
      </c>
      <c r="H65">
        <f t="shared" si="5"/>
        <v>0.46922492401215804</v>
      </c>
      <c r="I65">
        <f t="shared" si="12"/>
        <v>3.2301196340605208E-2</v>
      </c>
      <c r="J65">
        <f t="shared" si="7"/>
        <v>72.315521628498729</v>
      </c>
      <c r="K65">
        <f t="shared" si="8"/>
        <v>-0.72066030435904049</v>
      </c>
      <c r="L65">
        <f t="shared" si="9"/>
        <v>4.465972446205594E-2</v>
      </c>
      <c r="M65">
        <f t="shared" si="10"/>
        <v>-3.6005282852740481</v>
      </c>
      <c r="N65">
        <f t="shared" si="11"/>
        <v>-6.7239429162755995</v>
      </c>
      <c r="AC65" s="4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5"/>
      <c r="AW65" s="12"/>
      <c r="AX65" s="14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5"/>
      <c r="BN65" s="12"/>
      <c r="BO65" s="14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4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</row>
    <row r="66" spans="1:100" x14ac:dyDescent="0.25">
      <c r="A66" s="4">
        <v>14</v>
      </c>
      <c r="B66">
        <v>1</v>
      </c>
      <c r="C66">
        <f t="shared" si="0"/>
        <v>2.8491620111731845E-2</v>
      </c>
      <c r="D66">
        <f t="shared" si="1"/>
        <v>0.96425331904015832</v>
      </c>
      <c r="E66">
        <f t="shared" si="2"/>
        <v>0</v>
      </c>
      <c r="F66">
        <f t="shared" si="3"/>
        <v>-0.14381640924526234</v>
      </c>
      <c r="G66">
        <f t="shared" si="4"/>
        <v>1</v>
      </c>
      <c r="H66">
        <f t="shared" si="5"/>
        <v>-1.8581015555296947E-2</v>
      </c>
      <c r="I66">
        <f t="shared" si="12"/>
        <v>0</v>
      </c>
      <c r="J66">
        <f t="shared" si="7"/>
        <v>3.2328878219684682</v>
      </c>
      <c r="K66">
        <f t="shared" si="8"/>
        <v>-0.18043759105027349</v>
      </c>
      <c r="L66">
        <f t="shared" si="9"/>
        <v>1.0370718775388037</v>
      </c>
      <c r="M66">
        <f t="shared" si="10"/>
        <v>0.2311315587687589</v>
      </c>
      <c r="N66">
        <f t="shared" si="11"/>
        <v>-70.8603195164076</v>
      </c>
      <c r="AC66" s="4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5"/>
      <c r="AW66" s="12"/>
      <c r="AX66" s="14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5"/>
      <c r="BN66" s="12"/>
      <c r="BO66" s="14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4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</row>
    <row r="67" spans="1:100" x14ac:dyDescent="0.25">
      <c r="A67" s="4">
        <v>15</v>
      </c>
      <c r="B67">
        <v>1</v>
      </c>
      <c r="C67">
        <f t="shared" si="0"/>
        <v>-0.7112593654469378</v>
      </c>
      <c r="D67">
        <f t="shared" si="1"/>
        <v>2.4611303481728388</v>
      </c>
      <c r="E67">
        <f t="shared" si="2"/>
        <v>1</v>
      </c>
      <c r="F67">
        <f t="shared" si="3"/>
        <v>-0.26996291891257984</v>
      </c>
      <c r="G67">
        <f t="shared" si="4"/>
        <v>1</v>
      </c>
      <c r="H67">
        <f t="shared" si="5"/>
        <v>-0.90521130892639312</v>
      </c>
      <c r="I67">
        <f t="shared" si="12"/>
        <v>2.477790291870161E-3</v>
      </c>
      <c r="J67">
        <f t="shared" si="7"/>
        <v>2.3596760315292444</v>
      </c>
      <c r="K67">
        <f t="shared" si="8"/>
        <v>-0.55458111747552219</v>
      </c>
      <c r="L67">
        <f t="shared" si="9"/>
        <v>0.40631736581624267</v>
      </c>
      <c r="M67">
        <f t="shared" si="10"/>
        <v>-0.19974164887877188</v>
      </c>
      <c r="N67">
        <f t="shared" si="11"/>
        <v>-52.602517338462832</v>
      </c>
      <c r="AC67" s="4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5"/>
      <c r="AW67" s="12"/>
      <c r="AX67" s="14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5"/>
      <c r="BN67" s="12"/>
      <c r="BO67" s="14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4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</row>
    <row r="68" spans="1:100" x14ac:dyDescent="0.25">
      <c r="A68" s="4">
        <v>16</v>
      </c>
      <c r="B68">
        <v>1</v>
      </c>
      <c r="C68">
        <f t="shared" si="0"/>
        <v>-3.0654052201518787</v>
      </c>
      <c r="D68">
        <f t="shared" si="1"/>
        <v>7.0876558246167072</v>
      </c>
      <c r="E68">
        <f t="shared" si="2"/>
        <v>1</v>
      </c>
      <c r="F68">
        <f t="shared" si="3"/>
        <v>-0.22682588069770379</v>
      </c>
      <c r="G68">
        <f t="shared" si="4"/>
        <v>1</v>
      </c>
      <c r="H68">
        <f t="shared" si="5"/>
        <v>-0.2212887874520468</v>
      </c>
      <c r="I68">
        <f t="shared" si="12"/>
        <v>0</v>
      </c>
      <c r="J68">
        <f t="shared" si="7"/>
        <v>0.8959681893841317</v>
      </c>
      <c r="K68">
        <f t="shared" si="8"/>
        <v>-0.45045851841237999</v>
      </c>
      <c r="L68">
        <f t="shared" si="9"/>
        <v>0.14109037243693742</v>
      </c>
      <c r="M68">
        <f t="shared" si="10"/>
        <v>-2.5883764137159759</v>
      </c>
      <c r="N68">
        <f t="shared" si="11"/>
        <v>-45.689060058859866</v>
      </c>
      <c r="AC68" s="4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5"/>
      <c r="AW68" s="12"/>
      <c r="AX68" s="14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5"/>
      <c r="BN68" s="12"/>
      <c r="BO68" s="14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4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</row>
    <row r="69" spans="1:100" x14ac:dyDescent="0.25">
      <c r="A69" s="4">
        <v>17</v>
      </c>
      <c r="B69">
        <v>1</v>
      </c>
      <c r="C69">
        <f t="shared" si="0"/>
        <v>-0.85773761755894473</v>
      </c>
      <c r="D69">
        <f t="shared" si="1"/>
        <v>1.95467497829182</v>
      </c>
      <c r="E69">
        <f t="shared" si="2"/>
        <v>1</v>
      </c>
      <c r="F69">
        <f t="shared" si="3"/>
        <v>-8.2949926546024635E-3</v>
      </c>
      <c r="G69">
        <f t="shared" si="4"/>
        <v>1</v>
      </c>
      <c r="H69">
        <f t="shared" si="5"/>
        <v>0.3685777053362625</v>
      </c>
      <c r="I69">
        <f t="shared" si="12"/>
        <v>0</v>
      </c>
      <c r="J69">
        <f t="shared" si="7"/>
        <v>1.2208733357944761</v>
      </c>
      <c r="K69">
        <f t="shared" si="8"/>
        <v>-9.2324526409373782E-3</v>
      </c>
      <c r="L69">
        <f t="shared" si="9"/>
        <v>0.51159400468403937</v>
      </c>
      <c r="M69">
        <f t="shared" si="10"/>
        <v>-0.75644933351456323</v>
      </c>
      <c r="N69">
        <f t="shared" si="11"/>
        <v>-8.1692155352624063</v>
      </c>
      <c r="AC69" s="4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5"/>
      <c r="AW69" s="12"/>
      <c r="AX69" s="14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5"/>
      <c r="BN69" s="12"/>
      <c r="BO69" s="14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4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</row>
    <row r="70" spans="1:100" x14ac:dyDescent="0.25">
      <c r="A70" s="4">
        <v>18</v>
      </c>
      <c r="B70">
        <v>1</v>
      </c>
      <c r="C70">
        <f t="shared" si="0"/>
        <v>-16.31937984496124</v>
      </c>
      <c r="D70">
        <f t="shared" si="1"/>
        <v>2106.1999999999998</v>
      </c>
      <c r="E70">
        <f t="shared" si="2"/>
        <v>1</v>
      </c>
      <c r="F70">
        <f t="shared" si="3"/>
        <v>-15.334883720930232</v>
      </c>
      <c r="G70">
        <f t="shared" si="4"/>
        <v>0</v>
      </c>
      <c r="H70">
        <f t="shared" si="5"/>
        <v>-1</v>
      </c>
      <c r="I70">
        <f>0</f>
        <v>0</v>
      </c>
      <c r="J70">
        <f>0</f>
        <v>0</v>
      </c>
      <c r="K70">
        <f t="shared" si="8"/>
        <v>-1978.2</v>
      </c>
      <c r="L70">
        <f t="shared" si="9"/>
        <v>4.7478871902003608E-4</v>
      </c>
      <c r="M70">
        <f t="shared" si="10"/>
        <v>-15.327131782945736</v>
      </c>
      <c r="N70">
        <f t="shared" si="11"/>
        <v>-1545.46875</v>
      </c>
      <c r="AC70" s="4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5"/>
      <c r="AW70" s="12"/>
      <c r="AX70" s="14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5"/>
      <c r="BN70" s="12"/>
      <c r="BO70" s="14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4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</row>
    <row r="71" spans="1:100" x14ac:dyDescent="0.25">
      <c r="A71" s="4">
        <v>19</v>
      </c>
      <c r="B71">
        <v>1</v>
      </c>
      <c r="C71">
        <f t="shared" si="0"/>
        <v>-0.70040565859360226</v>
      </c>
      <c r="D71">
        <f t="shared" si="1"/>
        <v>1.7780843628864405</v>
      </c>
      <c r="E71">
        <f t="shared" si="2"/>
        <v>1</v>
      </c>
      <c r="F71">
        <f t="shared" si="3"/>
        <v>-0.33994963645426884</v>
      </c>
      <c r="G71">
        <f t="shared" si="4"/>
        <v>1</v>
      </c>
      <c r="H71">
        <f t="shared" si="5"/>
        <v>0.19376487314197194</v>
      </c>
      <c r="I71">
        <f>0</f>
        <v>0</v>
      </c>
      <c r="J71">
        <f t="shared" ref="J71:J92" si="13">R26/L26</f>
        <v>0</v>
      </c>
      <c r="K71">
        <f t="shared" si="8"/>
        <v>-0.37765185510511945</v>
      </c>
      <c r="L71">
        <f t="shared" si="9"/>
        <v>0.56240301128156667</v>
      </c>
      <c r="M71">
        <f t="shared" si="10"/>
        <v>-0.600739983154855</v>
      </c>
      <c r="N71">
        <f t="shared" si="11"/>
        <v>-340.51738980716254</v>
      </c>
      <c r="AC71" s="4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5"/>
      <c r="AW71" s="12"/>
      <c r="AX71" s="14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5"/>
      <c r="BN71" s="12"/>
      <c r="BO71" s="14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4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</row>
    <row r="72" spans="1:100" x14ac:dyDescent="0.25">
      <c r="A72" s="4">
        <v>20</v>
      </c>
      <c r="B72">
        <v>1</v>
      </c>
      <c r="C72">
        <f t="shared" si="0"/>
        <v>-0.27259111199946701</v>
      </c>
      <c r="D72">
        <f t="shared" si="1"/>
        <v>1.3653642819380742</v>
      </c>
      <c r="E72">
        <f t="shared" si="2"/>
        <v>1</v>
      </c>
      <c r="F72">
        <f t="shared" si="3"/>
        <v>-1.4665867146378839E-2</v>
      </c>
      <c r="G72">
        <f t="shared" si="4"/>
        <v>1</v>
      </c>
      <c r="H72">
        <f t="shared" si="5"/>
        <v>-0.69011056511056512</v>
      </c>
      <c r="I72">
        <f t="shared" ref="I72:I92" si="14">Q27/R27</f>
        <v>0</v>
      </c>
      <c r="J72">
        <f t="shared" si="13"/>
        <v>5.649991549771844</v>
      </c>
      <c r="K72">
        <f t="shared" si="8"/>
        <v>-1.9657222055524597E-2</v>
      </c>
      <c r="L72">
        <f t="shared" si="9"/>
        <v>0.73240527325099225</v>
      </c>
      <c r="M72">
        <f t="shared" si="10"/>
        <v>-1.8671463788393631E-2</v>
      </c>
      <c r="N72">
        <f t="shared" si="11"/>
        <v>-5.7757905895441715</v>
      </c>
      <c r="AC72" s="4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5"/>
      <c r="AW72" s="12"/>
      <c r="AX72" s="14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5"/>
      <c r="BN72" s="12"/>
      <c r="BO72" s="14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</row>
    <row r="73" spans="1:100" x14ac:dyDescent="0.25">
      <c r="A73" s="4">
        <v>21</v>
      </c>
      <c r="B73">
        <v>0</v>
      </c>
      <c r="C73">
        <f t="shared" si="0"/>
        <v>0.11917677330414858</v>
      </c>
      <c r="D73">
        <f t="shared" si="1"/>
        <v>0.51046196036563762</v>
      </c>
      <c r="E73">
        <f t="shared" si="2"/>
        <v>0</v>
      </c>
      <c r="F73">
        <f t="shared" si="3"/>
        <v>5.9298940667093444E-2</v>
      </c>
      <c r="G73">
        <f t="shared" si="4"/>
        <v>0</v>
      </c>
      <c r="H73">
        <f t="shared" si="5"/>
        <v>0.80589388740391221</v>
      </c>
      <c r="I73">
        <f t="shared" si="14"/>
        <v>1.9469166611086702E-2</v>
      </c>
      <c r="J73">
        <f t="shared" si="13"/>
        <v>2.4423907777186367</v>
      </c>
      <c r="K73">
        <f t="shared" si="8"/>
        <v>0.24358007321173869</v>
      </c>
      <c r="L73">
        <f t="shared" si="9"/>
        <v>1.9590098335314003</v>
      </c>
      <c r="M73">
        <f t="shared" si="10"/>
        <v>0.70330119434483362</v>
      </c>
      <c r="N73">
        <f t="shared" si="11"/>
        <v>7.8380462012679759</v>
      </c>
      <c r="AC73" s="4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5"/>
      <c r="AW73" s="12"/>
      <c r="AX73" s="14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5"/>
      <c r="BN73" s="12"/>
      <c r="BO73" s="14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4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</row>
    <row r="74" spans="1:100" x14ac:dyDescent="0.25">
      <c r="A74" s="4">
        <v>22</v>
      </c>
      <c r="B74">
        <v>0</v>
      </c>
      <c r="C74">
        <f t="shared" si="0"/>
        <v>-0.18427983085436248</v>
      </c>
      <c r="D74">
        <f t="shared" si="1"/>
        <v>1.4338617033955805</v>
      </c>
      <c r="E74">
        <f t="shared" si="2"/>
        <v>0</v>
      </c>
      <c r="F74">
        <f t="shared" si="3"/>
        <v>2.2815570285837192E-3</v>
      </c>
      <c r="G74">
        <f t="shared" si="4"/>
        <v>0</v>
      </c>
      <c r="H74">
        <f t="shared" si="5"/>
        <v>0.17474170268551328</v>
      </c>
      <c r="I74">
        <f t="shared" si="14"/>
        <v>0.6917173243964565</v>
      </c>
      <c r="J74">
        <f t="shared" si="13"/>
        <v>3.3875052550316234</v>
      </c>
      <c r="K74">
        <f t="shared" si="8"/>
        <v>5.37161453983426E-3</v>
      </c>
      <c r="L74">
        <f t="shared" si="9"/>
        <v>0.69741732946201385</v>
      </c>
      <c r="M74">
        <f t="shared" si="10"/>
        <v>0.20394322580983451</v>
      </c>
      <c r="N74">
        <f t="shared" si="11"/>
        <v>0.39661543073486416</v>
      </c>
      <c r="AC74" s="4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5"/>
      <c r="AW74" s="12"/>
      <c r="AX74" s="14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5"/>
      <c r="BN74" s="12"/>
      <c r="BO74" s="14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4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</row>
    <row r="75" spans="1:100" x14ac:dyDescent="0.25">
      <c r="A75" s="4">
        <v>23</v>
      </c>
      <c r="B75">
        <v>0</v>
      </c>
      <c r="C75">
        <f t="shared" si="0"/>
        <v>-0.14823935331111696</v>
      </c>
      <c r="D75">
        <f t="shared" si="1"/>
        <v>1.4552227973183816</v>
      </c>
      <c r="E75">
        <f t="shared" si="2"/>
        <v>0</v>
      </c>
      <c r="F75">
        <f t="shared" si="3"/>
        <v>2.2143865020685324E-2</v>
      </c>
      <c r="G75">
        <f t="shared" si="4"/>
        <v>0</v>
      </c>
      <c r="H75">
        <f t="shared" si="5"/>
        <v>-0.10885482572495286</v>
      </c>
      <c r="I75">
        <f t="shared" si="14"/>
        <v>1.1338684507662778E-2</v>
      </c>
      <c r="J75">
        <f t="shared" si="13"/>
        <v>21.362246662077094</v>
      </c>
      <c r="K75">
        <f t="shared" si="8"/>
        <v>6.8000783550376392E-2</v>
      </c>
      <c r="L75">
        <f t="shared" si="9"/>
        <v>0.68717999872098934</v>
      </c>
      <c r="M75">
        <f t="shared" si="10"/>
        <v>0.26812490499839275</v>
      </c>
      <c r="N75">
        <f t="shared" si="11"/>
        <v>3.2836924514790726</v>
      </c>
      <c r="AC75" s="4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5"/>
      <c r="AW75" s="12"/>
      <c r="AX75" s="14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5"/>
      <c r="BN75" s="12"/>
      <c r="BO75" s="14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4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</row>
    <row r="76" spans="1:100" x14ac:dyDescent="0.25">
      <c r="A76" s="4">
        <v>24</v>
      </c>
      <c r="B76">
        <v>0</v>
      </c>
      <c r="C76">
        <f t="shared" si="0"/>
        <v>0.16824837723512406</v>
      </c>
      <c r="D76">
        <f t="shared" si="1"/>
        <v>0.69412037910822599</v>
      </c>
      <c r="E76">
        <f t="shared" si="2"/>
        <v>0</v>
      </c>
      <c r="F76">
        <f t="shared" si="3"/>
        <v>8.9072115498296835E-3</v>
      </c>
      <c r="G76">
        <f t="shared" si="4"/>
        <v>0</v>
      </c>
      <c r="H76">
        <f t="shared" si="5"/>
        <v>1</v>
      </c>
      <c r="I76">
        <f t="shared" si="14"/>
        <v>3.4812495218993239E-2</v>
      </c>
      <c r="J76">
        <f t="shared" si="13"/>
        <v>4.3981334112981729</v>
      </c>
      <c r="K76">
        <f t="shared" si="8"/>
        <v>1.6193526123923604E-2</v>
      </c>
      <c r="L76">
        <f t="shared" si="9"/>
        <v>1.4406722956106752</v>
      </c>
      <c r="M76">
        <f t="shared" si="10"/>
        <v>0.31034657090630069</v>
      </c>
      <c r="N76">
        <f t="shared" si="11"/>
        <v>1.9795901131734721</v>
      </c>
      <c r="AC76" s="4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5"/>
      <c r="AW76" s="12"/>
      <c r="AX76" s="14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5"/>
      <c r="BN76" s="12"/>
      <c r="BO76" s="14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4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</row>
    <row r="77" spans="1:100" x14ac:dyDescent="0.25">
      <c r="A77" s="4">
        <v>25</v>
      </c>
      <c r="B77">
        <v>0</v>
      </c>
      <c r="C77">
        <f t="shared" si="0"/>
        <v>0.11174301988440118</v>
      </c>
      <c r="D77">
        <f t="shared" si="1"/>
        <v>0.69984706253666173</v>
      </c>
      <c r="E77">
        <f t="shared" si="2"/>
        <v>0</v>
      </c>
      <c r="F77">
        <f t="shared" si="3"/>
        <v>3.7435581494014263E-2</v>
      </c>
      <c r="G77">
        <f t="shared" si="4"/>
        <v>0</v>
      </c>
      <c r="H77">
        <f t="shared" si="5"/>
        <v>0.53657928330891569</v>
      </c>
      <c r="I77">
        <f t="shared" si="14"/>
        <v>6.4844389170254396E-2</v>
      </c>
      <c r="J77">
        <f t="shared" si="13"/>
        <v>2.6257591386631884</v>
      </c>
      <c r="K77">
        <f t="shared" si="8"/>
        <v>0.10055571938811649</v>
      </c>
      <c r="L77">
        <f t="shared" si="9"/>
        <v>1.4288836140504835</v>
      </c>
      <c r="M77">
        <f t="shared" si="10"/>
        <v>0.1646370033661749</v>
      </c>
      <c r="N77">
        <f t="shared" si="11"/>
        <v>5.9638048227312206</v>
      </c>
      <c r="AC77" s="4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5"/>
      <c r="AW77" s="12"/>
      <c r="AX77" s="14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5"/>
      <c r="BN77" s="12"/>
      <c r="BO77" s="14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4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</row>
    <row r="78" spans="1:100" x14ac:dyDescent="0.25">
      <c r="A78" s="4">
        <v>26</v>
      </c>
      <c r="B78">
        <v>0</v>
      </c>
      <c r="C78">
        <f t="shared" si="0"/>
        <v>-6.3880652212675748E-2</v>
      </c>
      <c r="D78">
        <f t="shared" si="1"/>
        <v>1.1656931430822728</v>
      </c>
      <c r="E78">
        <f t="shared" si="2"/>
        <v>0</v>
      </c>
      <c r="F78">
        <f t="shared" si="3"/>
        <v>0</v>
      </c>
      <c r="G78">
        <f t="shared" si="4"/>
        <v>0</v>
      </c>
      <c r="H78">
        <f t="shared" si="5"/>
        <v>1</v>
      </c>
      <c r="I78">
        <f t="shared" si="14"/>
        <v>2.2023970689542899E-2</v>
      </c>
      <c r="J78">
        <f t="shared" si="13"/>
        <v>8.6883747245548211</v>
      </c>
      <c r="K78">
        <f t="shared" si="8"/>
        <v>0</v>
      </c>
      <c r="L78">
        <f t="shared" si="9"/>
        <v>0.85785869629107159</v>
      </c>
      <c r="M78">
        <f t="shared" si="10"/>
        <v>2.5557544098320597E-3</v>
      </c>
      <c r="N78">
        <f t="shared" si="11"/>
        <v>0</v>
      </c>
      <c r="AC78" s="4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5"/>
      <c r="AW78" s="12"/>
      <c r="AX78" s="14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5"/>
      <c r="BN78" s="12"/>
      <c r="BO78" s="14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4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</row>
    <row r="79" spans="1:100" x14ac:dyDescent="0.25">
      <c r="A79" s="4">
        <v>27</v>
      </c>
      <c r="B79">
        <v>0</v>
      </c>
      <c r="C79">
        <f t="shared" si="0"/>
        <v>0.72364513566696154</v>
      </c>
      <c r="D79">
        <f t="shared" si="1"/>
        <v>0.19826241312065604</v>
      </c>
      <c r="E79">
        <f t="shared" si="2"/>
        <v>0</v>
      </c>
      <c r="F79">
        <f t="shared" si="3"/>
        <v>-9.5973317928258084E-2</v>
      </c>
      <c r="G79">
        <f t="shared" si="4"/>
        <v>0</v>
      </c>
      <c r="H79">
        <f t="shared" si="5"/>
        <v>-1</v>
      </c>
      <c r="I79">
        <f t="shared" si="14"/>
        <v>4.9376513725696031E-3</v>
      </c>
      <c r="J79">
        <f t="shared" si="13"/>
        <v>2.5121119650391801</v>
      </c>
      <c r="K79">
        <f t="shared" si="8"/>
        <v>-0.10633031651582579</v>
      </c>
      <c r="L79">
        <f t="shared" si="9"/>
        <v>5.0438203805752764</v>
      </c>
      <c r="M79">
        <f t="shared" si="10"/>
        <v>0.82104913978300509</v>
      </c>
      <c r="N79">
        <f t="shared" si="11"/>
        <v>-98.53118339356871</v>
      </c>
      <c r="AC79" s="4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5"/>
      <c r="AW79" s="12"/>
      <c r="AX79" s="14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5"/>
      <c r="BN79" s="12"/>
      <c r="BO79" s="14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4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</row>
    <row r="80" spans="1:100" x14ac:dyDescent="0.25">
      <c r="A80" s="4">
        <v>28</v>
      </c>
      <c r="B80">
        <v>0</v>
      </c>
      <c r="C80">
        <f t="shared" si="0"/>
        <v>0.70191670126602679</v>
      </c>
      <c r="D80">
        <f t="shared" si="1"/>
        <v>0.27235128905517253</v>
      </c>
      <c r="E80">
        <f t="shared" si="2"/>
        <v>0</v>
      </c>
      <c r="F80">
        <f t="shared" si="3"/>
        <v>0.27955952432593217</v>
      </c>
      <c r="G80">
        <f t="shared" si="4"/>
        <v>0</v>
      </c>
      <c r="H80">
        <f t="shared" si="5"/>
        <v>0.16124349077317904</v>
      </c>
      <c r="I80">
        <f t="shared" si="14"/>
        <v>0</v>
      </c>
      <c r="J80">
        <f t="shared" si="13"/>
        <v>1.9277667388537876</v>
      </c>
      <c r="K80">
        <f t="shared" si="8"/>
        <v>0.28980807429315886</v>
      </c>
      <c r="L80">
        <f t="shared" si="9"/>
        <v>3.6717285365865164</v>
      </c>
      <c r="M80">
        <f t="shared" si="10"/>
        <v>0.73506639978682664</v>
      </c>
      <c r="N80">
        <f t="shared" si="11"/>
        <v>790.53727263168958</v>
      </c>
      <c r="AC80" s="4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5"/>
      <c r="AW80" s="12"/>
      <c r="AX80" s="14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5"/>
      <c r="BN80" s="12"/>
      <c r="BO80" s="14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4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</row>
    <row r="81" spans="1:100" x14ac:dyDescent="0.25">
      <c r="A81" s="4">
        <v>29</v>
      </c>
      <c r="B81">
        <v>0</v>
      </c>
      <c r="C81">
        <f t="shared" si="0"/>
        <v>-0.21756730086125708</v>
      </c>
      <c r="D81">
        <f t="shared" si="1"/>
        <v>34.248367995799669</v>
      </c>
      <c r="E81">
        <f t="shared" si="2"/>
        <v>0</v>
      </c>
      <c r="F81">
        <f t="shared" si="3"/>
        <v>0.47276215736867078</v>
      </c>
      <c r="G81">
        <f t="shared" si="4"/>
        <v>0</v>
      </c>
      <c r="H81">
        <f t="shared" si="5"/>
        <v>0.68721651144689877</v>
      </c>
      <c r="I81">
        <f t="shared" si="14"/>
        <v>3.2265423225340879E-2</v>
      </c>
      <c r="J81">
        <f t="shared" si="13"/>
        <v>133.19650605746642</v>
      </c>
      <c r="K81">
        <f t="shared" si="8"/>
        <v>72.246932882186513</v>
      </c>
      <c r="L81">
        <f t="shared" si="9"/>
        <v>2.9198471592066615E-2</v>
      </c>
      <c r="M81">
        <f t="shared" si="10"/>
        <v>0.46793452140316077</v>
      </c>
      <c r="N81">
        <f t="shared" si="11"/>
        <v>47.587614747378524</v>
      </c>
      <c r="AC81" s="4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5"/>
      <c r="AW81" s="12"/>
      <c r="AX81" s="14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5"/>
      <c r="BN81" s="12"/>
      <c r="BO81" s="14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4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</row>
    <row r="82" spans="1:100" x14ac:dyDescent="0.25">
      <c r="A82" s="4">
        <v>30</v>
      </c>
      <c r="B82">
        <v>0</v>
      </c>
      <c r="C82">
        <f t="shared" si="0"/>
        <v>0.22756395796002213</v>
      </c>
      <c r="D82">
        <f t="shared" si="1"/>
        <v>0.23416655892704288</v>
      </c>
      <c r="E82">
        <f t="shared" si="2"/>
        <v>0</v>
      </c>
      <c r="F82">
        <f t="shared" si="3"/>
        <v>7.3654274512983259E-2</v>
      </c>
      <c r="G82">
        <f t="shared" si="4"/>
        <v>0</v>
      </c>
      <c r="H82">
        <f t="shared" si="5"/>
        <v>0.57494809785913925</v>
      </c>
      <c r="I82">
        <f t="shared" si="14"/>
        <v>1.2952841452498339E-2</v>
      </c>
      <c r="J82">
        <f t="shared" si="13"/>
        <v>12.587518526554074</v>
      </c>
      <c r="K82">
        <f t="shared" si="8"/>
        <v>0.24787276072039316</v>
      </c>
      <c r="L82">
        <f t="shared" si="9"/>
        <v>4.2704645982843381</v>
      </c>
      <c r="M82">
        <f t="shared" si="10"/>
        <v>0.88669324218571477</v>
      </c>
      <c r="N82">
        <f t="shared" si="11"/>
        <v>10.4793060483006</v>
      </c>
      <c r="AC82" s="4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5"/>
      <c r="AW82" s="12"/>
      <c r="AX82" s="14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5"/>
      <c r="BN82" s="12"/>
      <c r="BO82" s="14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4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</row>
    <row r="83" spans="1:100" x14ac:dyDescent="0.25">
      <c r="A83" s="4">
        <v>31</v>
      </c>
      <c r="B83">
        <v>0</v>
      </c>
      <c r="C83">
        <f t="shared" si="0"/>
        <v>0.38477365594511859</v>
      </c>
      <c r="D83">
        <f t="shared" si="1"/>
        <v>0.60831794827010532</v>
      </c>
      <c r="E83">
        <f t="shared" si="2"/>
        <v>0</v>
      </c>
      <c r="F83">
        <f t="shared" si="3"/>
        <v>6.4808064078856172E-3</v>
      </c>
      <c r="G83">
        <f t="shared" si="4"/>
        <v>0</v>
      </c>
      <c r="H83">
        <f t="shared" si="5"/>
        <v>4.8396646826015147E-2</v>
      </c>
      <c r="I83">
        <f t="shared" si="14"/>
        <v>3.4415632406462428E-2</v>
      </c>
      <c r="J83">
        <f t="shared" si="13"/>
        <v>1.5085796428223393</v>
      </c>
      <c r="K83">
        <f t="shared" si="8"/>
        <v>6.5971656621599609E-3</v>
      </c>
      <c r="L83">
        <f t="shared" si="9"/>
        <v>1.6438771909389398</v>
      </c>
      <c r="M83">
        <f t="shared" si="10"/>
        <v>3.4696580544018897E-2</v>
      </c>
      <c r="N83">
        <f t="shared" si="11"/>
        <v>36.743921885580725</v>
      </c>
      <c r="AC83" s="4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5"/>
      <c r="AW83" s="12"/>
      <c r="AX83" s="14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5"/>
      <c r="BN83" s="12"/>
      <c r="BO83" s="14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4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</row>
    <row r="84" spans="1:100" x14ac:dyDescent="0.25">
      <c r="A84" s="4">
        <v>32</v>
      </c>
      <c r="B84">
        <v>0</v>
      </c>
      <c r="C84">
        <f t="shared" si="0"/>
        <v>-5.9796970400004527E-2</v>
      </c>
      <c r="D84">
        <f t="shared" si="1"/>
        <v>1.6191229457773091</v>
      </c>
      <c r="E84">
        <f t="shared" si="2"/>
        <v>1</v>
      </c>
      <c r="F84">
        <f t="shared" si="3"/>
        <v>-0.45871505123837869</v>
      </c>
      <c r="G84">
        <f t="shared" si="4"/>
        <v>1</v>
      </c>
      <c r="H84">
        <f t="shared" si="5"/>
        <v>-0.25798016790552597</v>
      </c>
      <c r="I84">
        <f t="shared" si="14"/>
        <v>0</v>
      </c>
      <c r="J84">
        <f t="shared" si="13"/>
        <v>2.7237844171060339</v>
      </c>
      <c r="K84">
        <f t="shared" si="8"/>
        <v>-4.749421448867797</v>
      </c>
      <c r="L84">
        <f t="shared" si="9"/>
        <v>0.61761832392531479</v>
      </c>
      <c r="M84">
        <f t="shared" si="10"/>
        <v>-0.89129881226552288</v>
      </c>
      <c r="N84">
        <f t="shared" si="11"/>
        <v>-50.775581020265633</v>
      </c>
      <c r="AC84" s="4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5"/>
      <c r="AW84" s="12"/>
      <c r="AX84" s="14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5"/>
      <c r="BN84" s="12"/>
      <c r="BO84" s="14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4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</row>
    <row r="85" spans="1:100" x14ac:dyDescent="0.25">
      <c r="A85" s="4">
        <v>33</v>
      </c>
      <c r="B85">
        <v>0</v>
      </c>
      <c r="C85">
        <f t="shared" si="0"/>
        <v>0.7973517357340526</v>
      </c>
      <c r="D85">
        <f t="shared" si="1"/>
        <v>0.17253162716300713</v>
      </c>
      <c r="E85">
        <f t="shared" si="2"/>
        <v>0</v>
      </c>
      <c r="F85">
        <f t="shared" si="3"/>
        <v>0.28742074473674994</v>
      </c>
      <c r="G85">
        <f t="shared" si="4"/>
        <v>0</v>
      </c>
      <c r="H85">
        <f t="shared" si="5"/>
        <v>0.17222658761340096</v>
      </c>
      <c r="I85">
        <f t="shared" si="14"/>
        <v>0</v>
      </c>
      <c r="J85">
        <f t="shared" si="13"/>
        <v>23.371420306624241</v>
      </c>
      <c r="K85">
        <f t="shared" si="8"/>
        <v>0.2982768649120256</v>
      </c>
      <c r="L85">
        <f t="shared" si="9"/>
        <v>5.7960387694900968</v>
      </c>
      <c r="M85">
        <f t="shared" si="10"/>
        <v>0.83273198584789998</v>
      </c>
      <c r="N85">
        <f t="shared" si="11"/>
        <v>789.70163618864285</v>
      </c>
      <c r="AC85" s="4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5"/>
      <c r="AW85" s="12"/>
      <c r="AX85" s="14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5"/>
      <c r="BN85" s="12"/>
      <c r="BO85" s="14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4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</row>
    <row r="86" spans="1:100" x14ac:dyDescent="0.25">
      <c r="A86" s="4">
        <v>34</v>
      </c>
      <c r="B86">
        <v>0</v>
      </c>
      <c r="C86">
        <f t="shared" si="0"/>
        <v>0.40267551445413152</v>
      </c>
      <c r="D86">
        <f t="shared" si="1"/>
        <v>0.39239872601966364</v>
      </c>
      <c r="E86">
        <f t="shared" si="2"/>
        <v>0</v>
      </c>
      <c r="F86">
        <f t="shared" si="3"/>
        <v>0.37607567682044402</v>
      </c>
      <c r="G86">
        <f t="shared" si="4"/>
        <v>0</v>
      </c>
      <c r="H86">
        <f t="shared" si="5"/>
        <v>0.59230642774946574</v>
      </c>
      <c r="I86">
        <f t="shared" si="14"/>
        <v>5.1045294970355256E-3</v>
      </c>
      <c r="J86">
        <f t="shared" si="13"/>
        <v>5.7892810977428653</v>
      </c>
      <c r="K86">
        <f t="shared" si="8"/>
        <v>0.56746450217833599</v>
      </c>
      <c r="L86">
        <f t="shared" si="9"/>
        <v>2.5484282534339542</v>
      </c>
      <c r="M86">
        <f t="shared" si="10"/>
        <v>0.69829515371854156</v>
      </c>
      <c r="N86">
        <f t="shared" si="11"/>
        <v>111.50577695914265</v>
      </c>
      <c r="AC86" s="4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5"/>
      <c r="AW86" s="12"/>
      <c r="AX86" s="14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5"/>
      <c r="BN86" s="12"/>
      <c r="BO86" s="14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4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</row>
    <row r="87" spans="1:100" x14ac:dyDescent="0.25">
      <c r="A87" s="4">
        <v>35</v>
      </c>
      <c r="B87">
        <v>0</v>
      </c>
      <c r="C87">
        <f t="shared" si="0"/>
        <v>3.1591039632395172E-2</v>
      </c>
      <c r="D87">
        <f t="shared" si="1"/>
        <v>0.96380785259925428</v>
      </c>
      <c r="E87">
        <f t="shared" si="2"/>
        <v>0</v>
      </c>
      <c r="F87">
        <f t="shared" si="3"/>
        <v>9.7262109898525753E-2</v>
      </c>
      <c r="G87">
        <f t="shared" si="4"/>
        <v>0</v>
      </c>
      <c r="H87">
        <f t="shared" si="5"/>
        <v>0.30759330759330761</v>
      </c>
      <c r="I87">
        <f t="shared" si="14"/>
        <v>0</v>
      </c>
      <c r="J87">
        <f t="shared" si="13"/>
        <v>16.69033530571992</v>
      </c>
      <c r="K87">
        <f t="shared" si="8"/>
        <v>0.11142794472472034</v>
      </c>
      <c r="L87">
        <f t="shared" si="9"/>
        <v>1.0375512061902594</v>
      </c>
      <c r="M87">
        <f t="shared" si="10"/>
        <v>0.15872104154700364</v>
      </c>
      <c r="N87">
        <f t="shared" si="11"/>
        <v>76.506024096385545</v>
      </c>
      <c r="AC87" s="4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5"/>
      <c r="AW87" s="12"/>
      <c r="AX87" s="14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5"/>
      <c r="BN87" s="12"/>
      <c r="BO87" s="14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4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</row>
    <row r="88" spans="1:100" x14ac:dyDescent="0.25">
      <c r="A88" s="4">
        <v>36</v>
      </c>
      <c r="B88">
        <v>0</v>
      </c>
      <c r="C88">
        <f t="shared" si="0"/>
        <v>-5.7991605505168964E-2</v>
      </c>
      <c r="D88">
        <f t="shared" si="1"/>
        <v>2.6047109150989001</v>
      </c>
      <c r="E88">
        <f t="shared" si="2"/>
        <v>0</v>
      </c>
      <c r="F88">
        <f t="shared" si="3"/>
        <v>-1.0868475319184884E-2</v>
      </c>
      <c r="G88">
        <f t="shared" si="4"/>
        <v>1</v>
      </c>
      <c r="H88">
        <f t="shared" si="5"/>
        <v>0.57727194456208608</v>
      </c>
      <c r="I88">
        <f t="shared" si="14"/>
        <v>0.35171341888633562</v>
      </c>
      <c r="J88">
        <f t="shared" si="13"/>
        <v>28.155991885234023</v>
      </c>
      <c r="K88">
        <f t="shared" si="8"/>
        <v>-0.30074630324943213</v>
      </c>
      <c r="L88">
        <f t="shared" si="9"/>
        <v>0.3839197640717954</v>
      </c>
      <c r="M88">
        <f t="shared" si="10"/>
        <v>0.13515285049791909</v>
      </c>
      <c r="N88">
        <f t="shared" si="11"/>
        <v>-1.1275970285623484</v>
      </c>
      <c r="AC88" s="4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5"/>
      <c r="AW88" s="12"/>
      <c r="AX88" s="14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5"/>
      <c r="BN88" s="12"/>
      <c r="BO88" s="14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4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</row>
    <row r="89" spans="1:100" x14ac:dyDescent="0.25">
      <c r="A89" s="4">
        <v>37</v>
      </c>
      <c r="B89">
        <v>0</v>
      </c>
      <c r="C89">
        <f t="shared" si="0"/>
        <v>-0.1798869940274869</v>
      </c>
      <c r="D89">
        <f t="shared" si="1"/>
        <v>1.3642171437678747</v>
      </c>
      <c r="E89">
        <f t="shared" si="2"/>
        <v>0</v>
      </c>
      <c r="F89">
        <f t="shared" si="3"/>
        <v>0.21518679781251002</v>
      </c>
      <c r="G89">
        <f t="shared" si="4"/>
        <v>0</v>
      </c>
      <c r="H89">
        <f t="shared" si="5"/>
        <v>1</v>
      </c>
      <c r="I89">
        <f t="shared" si="14"/>
        <v>1.8292166806523404</v>
      </c>
      <c r="J89">
        <f t="shared" si="13"/>
        <v>1.9817013103492903E-2</v>
      </c>
      <c r="K89">
        <f t="shared" si="8"/>
        <v>0.43568864608328389</v>
      </c>
      <c r="L89">
        <f t="shared" si="9"/>
        <v>0.73302113565151972</v>
      </c>
      <c r="M89">
        <f t="shared" si="10"/>
        <v>0.32621260313443673</v>
      </c>
      <c r="N89">
        <f t="shared" si="11"/>
        <v>42.518666092449436</v>
      </c>
      <c r="AC89" s="4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5"/>
      <c r="AW89" s="12"/>
      <c r="AX89" s="14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5"/>
      <c r="BN89" s="12"/>
      <c r="BO89" s="14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4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</row>
    <row r="90" spans="1:100" x14ac:dyDescent="0.25">
      <c r="A90" s="4">
        <v>38</v>
      </c>
      <c r="B90">
        <v>0</v>
      </c>
      <c r="C90">
        <f t="shared" si="0"/>
        <v>0.23243415656611682</v>
      </c>
      <c r="D90">
        <f t="shared" si="1"/>
        <v>0.75634105564843568</v>
      </c>
      <c r="E90">
        <f t="shared" si="2"/>
        <v>0</v>
      </c>
      <c r="F90">
        <f t="shared" si="3"/>
        <v>1.0571402533491297E-2</v>
      </c>
      <c r="G90">
        <f t="shared" si="4"/>
        <v>0</v>
      </c>
      <c r="H90">
        <f t="shared" si="5"/>
        <v>-0.70408163265306123</v>
      </c>
      <c r="I90">
        <f t="shared" si="14"/>
        <v>5.0606052568761108E-3</v>
      </c>
      <c r="J90">
        <f t="shared" si="13"/>
        <v>11.900448204027523</v>
      </c>
      <c r="K90">
        <f t="shared" si="8"/>
        <v>1.1081920229281108E-2</v>
      </c>
      <c r="L90">
        <f t="shared" si="9"/>
        <v>1.3221548566376153</v>
      </c>
      <c r="M90">
        <f t="shared" si="10"/>
        <v>0.27850177708921897</v>
      </c>
      <c r="N90">
        <f t="shared" si="11"/>
        <v>22.947576656775471</v>
      </c>
      <c r="AC90" s="4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5"/>
      <c r="AW90" s="12"/>
      <c r="AX90" s="14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5"/>
      <c r="BN90" s="12"/>
      <c r="BO90" s="14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4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</row>
    <row r="91" spans="1:100" x14ac:dyDescent="0.25">
      <c r="A91" s="4">
        <v>39</v>
      </c>
      <c r="B91">
        <v>0</v>
      </c>
      <c r="C91">
        <f t="shared" si="0"/>
        <v>0.80006248047485162</v>
      </c>
      <c r="D91">
        <f t="shared" si="1"/>
        <v>0.1999375195251484</v>
      </c>
      <c r="E91">
        <f t="shared" si="2"/>
        <v>0</v>
      </c>
      <c r="F91">
        <f t="shared" si="3"/>
        <v>0.68384879725085912</v>
      </c>
      <c r="G91">
        <f t="shared" si="4"/>
        <v>0</v>
      </c>
      <c r="H91">
        <f t="shared" si="5"/>
        <v>-0.3428399879915941</v>
      </c>
      <c r="I91">
        <f t="shared" si="14"/>
        <v>0</v>
      </c>
      <c r="J91">
        <f t="shared" si="13"/>
        <v>1.5200160128102482</v>
      </c>
      <c r="K91">
        <f t="shared" si="8"/>
        <v>0.68384879725085912</v>
      </c>
      <c r="L91">
        <f t="shared" si="9"/>
        <v>5.0015625000000004</v>
      </c>
      <c r="M91">
        <f t="shared" si="10"/>
        <v>0.80006248047485162</v>
      </c>
      <c r="N91">
        <v>0</v>
      </c>
      <c r="AC91" s="4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5"/>
      <c r="AW91" s="12"/>
      <c r="AX91" s="14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5"/>
      <c r="BN91" s="12"/>
      <c r="BO91" s="14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4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</row>
    <row r="92" spans="1:100" x14ac:dyDescent="0.25">
      <c r="A92" s="4">
        <v>40</v>
      </c>
      <c r="B92">
        <v>0</v>
      </c>
      <c r="C92">
        <f t="shared" si="0"/>
        <v>0.28340592448566798</v>
      </c>
      <c r="D92">
        <f t="shared" si="1"/>
        <v>0.62299542666523644</v>
      </c>
      <c r="E92">
        <f t="shared" si="2"/>
        <v>0</v>
      </c>
      <c r="F92">
        <f t="shared" si="3"/>
        <v>4.7462705121978609E-2</v>
      </c>
      <c r="G92">
        <f t="shared" si="4"/>
        <v>0</v>
      </c>
      <c r="H92">
        <f t="shared" si="5"/>
        <v>0.42900019457273059</v>
      </c>
      <c r="I92">
        <f t="shared" si="14"/>
        <v>3.266951256760985E-3</v>
      </c>
      <c r="J92">
        <f t="shared" si="13"/>
        <v>1.1325921066026305</v>
      </c>
      <c r="K92">
        <f t="shared" si="8"/>
        <v>6.3137906966126742E-2</v>
      </c>
      <c r="L92">
        <f t="shared" si="9"/>
        <v>1.6051482197113225</v>
      </c>
      <c r="M92">
        <f t="shared" si="10"/>
        <v>0.14791089902963175</v>
      </c>
      <c r="N92">
        <f>N47/H47*100</f>
        <v>19.11743076833757</v>
      </c>
      <c r="AC92" s="4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5"/>
      <c r="AW92" s="12"/>
      <c r="AX92" s="14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5"/>
      <c r="BN92" s="12"/>
      <c r="BO92" s="14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4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</row>
    <row r="93" spans="1:100" x14ac:dyDescent="0.25"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</row>
    <row r="94" spans="1:100" x14ac:dyDescent="0.25"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2"/>
      <c r="CP94" s="14"/>
      <c r="CQ94" s="12"/>
      <c r="CR94" s="12"/>
      <c r="CS94" s="12"/>
      <c r="CT94" s="12"/>
      <c r="CU94" s="12"/>
      <c r="CV94" s="12"/>
    </row>
    <row r="95" spans="1:100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4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</row>
    <row r="96" spans="1:100" x14ac:dyDescent="0.25">
      <c r="B96" s="12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2"/>
      <c r="O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4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</row>
    <row r="97" spans="2:100" x14ac:dyDescent="0.25">
      <c r="B97" s="14"/>
      <c r="C97" s="1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4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</row>
    <row r="98" spans="2:100" x14ac:dyDescent="0.25">
      <c r="B98" s="14"/>
      <c r="C98" s="1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4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</row>
    <row r="99" spans="2:100" x14ac:dyDescent="0.25">
      <c r="B99" s="14"/>
      <c r="C99" s="1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4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</row>
    <row r="100" spans="2:100" x14ac:dyDescent="0.25">
      <c r="B100" s="14"/>
      <c r="C100" s="1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4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</row>
    <row r="101" spans="2:100" x14ac:dyDescent="0.25">
      <c r="B101" s="14"/>
      <c r="C101" s="1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4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</row>
    <row r="102" spans="2:100" x14ac:dyDescent="0.25">
      <c r="B102" s="14"/>
      <c r="C102" s="14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4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</row>
    <row r="103" spans="2:100" x14ac:dyDescent="0.25">
      <c r="B103" s="14"/>
      <c r="C103" s="1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4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</row>
    <row r="104" spans="2:100" x14ac:dyDescent="0.25">
      <c r="B104" s="1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4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</row>
    <row r="105" spans="2:100" x14ac:dyDescent="0.25">
      <c r="E105" s="14"/>
      <c r="F105" s="14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4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</row>
    <row r="106" spans="2:100" x14ac:dyDescent="0.25"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4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</row>
    <row r="107" spans="2:100" x14ac:dyDescent="0.25">
      <c r="E107" s="14"/>
      <c r="F107" s="14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4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</row>
    <row r="108" spans="2:100" x14ac:dyDescent="0.25">
      <c r="E108" s="14"/>
      <c r="F108" s="14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4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</row>
    <row r="109" spans="2:100" x14ac:dyDescent="0.25">
      <c r="E109" s="14"/>
      <c r="F109" s="14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4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</row>
    <row r="110" spans="2:100" x14ac:dyDescent="0.25">
      <c r="E110" s="14"/>
      <c r="F110" s="14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4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</row>
    <row r="111" spans="2:100" x14ac:dyDescent="0.25">
      <c r="E111" s="14"/>
      <c r="F111" s="14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4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</row>
    <row r="112" spans="2:100" x14ac:dyDescent="0.25">
      <c r="E112" s="14"/>
      <c r="F112" s="14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4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</row>
    <row r="113" spans="5:100" x14ac:dyDescent="0.25">
      <c r="E113" s="14"/>
      <c r="F113" s="14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4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</row>
    <row r="114" spans="5:100" x14ac:dyDescent="0.25">
      <c r="E114" s="14"/>
      <c r="F114" s="14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4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</row>
    <row r="115" spans="5:100" x14ac:dyDescent="0.25">
      <c r="E115" s="14"/>
      <c r="F115" s="14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4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</row>
    <row r="116" spans="5:100" x14ac:dyDescent="0.25">
      <c r="E116" s="14"/>
      <c r="F116" s="14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4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</row>
    <row r="117" spans="5:100" x14ac:dyDescent="0.25">
      <c r="E117" s="14"/>
      <c r="F117" s="14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4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</row>
    <row r="118" spans="5:100" x14ac:dyDescent="0.25">
      <c r="E118" s="14"/>
      <c r="F118" s="14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4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</row>
    <row r="119" spans="5:100" x14ac:dyDescent="0.25">
      <c r="E119" s="14"/>
      <c r="F119" s="14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4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</row>
    <row r="120" spans="5:100" x14ac:dyDescent="0.25">
      <c r="E120" s="14"/>
      <c r="F120" s="14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4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</row>
    <row r="121" spans="5:100" x14ac:dyDescent="0.25"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4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</row>
    <row r="122" spans="5:100" x14ac:dyDescent="0.25">
      <c r="E122" s="14"/>
      <c r="F122" s="14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4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</row>
    <row r="123" spans="5:100" x14ac:dyDescent="0.25">
      <c r="E123" s="14"/>
      <c r="F123" s="14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4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</row>
    <row r="124" spans="5:100" x14ac:dyDescent="0.25">
      <c r="E124" s="14"/>
      <c r="F124" s="14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4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</row>
    <row r="125" spans="5:100" x14ac:dyDescent="0.25">
      <c r="E125" s="14"/>
      <c r="F125" s="1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4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</row>
    <row r="126" spans="5:100" x14ac:dyDescent="0.25">
      <c r="E126" s="14"/>
      <c r="F126" s="14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4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</row>
    <row r="127" spans="5:100" x14ac:dyDescent="0.25">
      <c r="E127" s="14"/>
      <c r="F127" s="14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4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</row>
    <row r="128" spans="5:100" x14ac:dyDescent="0.25">
      <c r="E128" s="14"/>
      <c r="F128" s="14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4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</row>
    <row r="129" spans="5:100" x14ac:dyDescent="0.25">
      <c r="E129" s="14"/>
      <c r="F129" s="14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4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</row>
    <row r="130" spans="5:100" x14ac:dyDescent="0.25">
      <c r="E130" s="14"/>
      <c r="F130" s="14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4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</row>
    <row r="131" spans="5:100" x14ac:dyDescent="0.25">
      <c r="E131" s="14"/>
      <c r="F131" s="14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4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</row>
    <row r="132" spans="5:100" x14ac:dyDescent="0.25">
      <c r="E132" s="14"/>
      <c r="F132" s="14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4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</row>
    <row r="133" spans="5:100" x14ac:dyDescent="0.25">
      <c r="E133" s="14"/>
      <c r="F133" s="14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4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</row>
    <row r="134" spans="5:100" x14ac:dyDescent="0.25">
      <c r="E134" s="14"/>
      <c r="F134" s="14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4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</row>
    <row r="135" spans="5:100" x14ac:dyDescent="0.25">
      <c r="E135" s="14"/>
      <c r="F135" s="14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</row>
    <row r="136" spans="5:100" x14ac:dyDescent="0.25">
      <c r="E136" s="14"/>
      <c r="F136" s="14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</row>
    <row r="137" spans="5:100" x14ac:dyDescent="0.25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</row>
    <row r="138" spans="5:100" x14ac:dyDescent="0.25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</row>
    <row r="139" spans="5:100" x14ac:dyDescent="0.25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</row>
    <row r="140" spans="5:100" x14ac:dyDescent="0.25">
      <c r="G140" s="4"/>
      <c r="H140" s="4"/>
      <c r="I140" s="4"/>
      <c r="J140" s="14"/>
      <c r="K140" s="4"/>
      <c r="L140" s="4"/>
      <c r="M140" s="4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</row>
    <row r="141" spans="5:100" x14ac:dyDescent="0.25">
      <c r="E141" s="4"/>
      <c r="F141" s="4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</row>
    <row r="142" spans="5:100" x14ac:dyDescent="0.25">
      <c r="E142" s="4"/>
      <c r="F142" s="4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</row>
    <row r="143" spans="5:100" x14ac:dyDescent="0.25">
      <c r="E143" s="4"/>
      <c r="F143" s="4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</row>
    <row r="144" spans="5:100" x14ac:dyDescent="0.25">
      <c r="E144" s="4"/>
      <c r="F144" s="4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</row>
    <row r="145" spans="5:100" x14ac:dyDescent="0.25">
      <c r="E145" s="4"/>
      <c r="F145" s="4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</row>
    <row r="146" spans="5:100" x14ac:dyDescent="0.25">
      <c r="E146" s="4"/>
      <c r="F146" s="4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</row>
    <row r="147" spans="5:100" x14ac:dyDescent="0.25">
      <c r="E147" s="4"/>
      <c r="F147" s="4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</row>
    <row r="148" spans="5:100" x14ac:dyDescent="0.25">
      <c r="E148" s="4"/>
      <c r="F148" s="4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</row>
    <row r="149" spans="5:100" x14ac:dyDescent="0.25">
      <c r="E149" s="4"/>
      <c r="F149" s="4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</row>
    <row r="150" spans="5:100" x14ac:dyDescent="0.25">
      <c r="E150" s="4"/>
      <c r="F150" s="4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</row>
    <row r="151" spans="5:100" x14ac:dyDescent="0.25">
      <c r="E151" s="4"/>
      <c r="F151" s="4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</row>
    <row r="152" spans="5:100" x14ac:dyDescent="0.25">
      <c r="E152" s="4"/>
      <c r="F152" s="4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</row>
    <row r="153" spans="5:100" x14ac:dyDescent="0.25">
      <c r="E153" s="4"/>
      <c r="F153" s="4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</row>
    <row r="154" spans="5:100" x14ac:dyDescent="0.25">
      <c r="E154" s="4"/>
      <c r="F154" s="4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</row>
    <row r="155" spans="5:100" x14ac:dyDescent="0.25">
      <c r="E155" s="4"/>
      <c r="F155" s="4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</row>
    <row r="156" spans="5:100" x14ac:dyDescent="0.25">
      <c r="E156" s="4"/>
      <c r="F156" s="4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</row>
    <row r="157" spans="5:100" x14ac:dyDescent="0.25">
      <c r="E157" s="4"/>
      <c r="F157" s="4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</row>
    <row r="158" spans="5:100" x14ac:dyDescent="0.25">
      <c r="E158" s="4"/>
      <c r="F158" s="4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</row>
    <row r="159" spans="5:100" x14ac:dyDescent="0.25">
      <c r="E159" s="4"/>
      <c r="F159" s="4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</row>
    <row r="160" spans="5:100" x14ac:dyDescent="0.25">
      <c r="E160" s="4"/>
      <c r="F160" s="4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</row>
    <row r="161" spans="5:100" x14ac:dyDescent="0.25">
      <c r="E161" s="4"/>
      <c r="F161" s="4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</row>
    <row r="162" spans="5:100" x14ac:dyDescent="0.25">
      <c r="E162" s="4"/>
      <c r="F162" s="4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</row>
    <row r="163" spans="5:100" x14ac:dyDescent="0.25">
      <c r="E163" s="4"/>
      <c r="F163" s="4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</row>
    <row r="164" spans="5:100" x14ac:dyDescent="0.25">
      <c r="E164" s="4"/>
      <c r="F164" s="4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</row>
    <row r="165" spans="5:100" x14ac:dyDescent="0.25">
      <c r="E165" s="4"/>
      <c r="F165" s="4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</row>
    <row r="166" spans="5:100" x14ac:dyDescent="0.25">
      <c r="E166" s="4"/>
      <c r="F166" s="4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</row>
    <row r="167" spans="5:100" x14ac:dyDescent="0.25">
      <c r="E167" s="4"/>
      <c r="F167" s="4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</row>
    <row r="168" spans="5:100" x14ac:dyDescent="0.25">
      <c r="E168" s="4"/>
      <c r="F168" s="4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</row>
    <row r="169" spans="5:100" x14ac:dyDescent="0.25">
      <c r="E169" s="4"/>
      <c r="F169" s="4"/>
    </row>
    <row r="170" spans="5:100" x14ac:dyDescent="0.25">
      <c r="E170" s="4"/>
      <c r="F170" s="4"/>
    </row>
    <row r="171" spans="5:100" x14ac:dyDescent="0.25">
      <c r="E171" s="4"/>
      <c r="F171" s="4"/>
    </row>
    <row r="172" spans="5:100" x14ac:dyDescent="0.25">
      <c r="E172" s="4"/>
      <c r="F172" s="4"/>
    </row>
    <row r="173" spans="5:100" x14ac:dyDescent="0.25">
      <c r="E173" s="4"/>
      <c r="F173" s="4"/>
    </row>
    <row r="174" spans="5:100" x14ac:dyDescent="0.25">
      <c r="E174" s="4"/>
      <c r="F174" s="4"/>
    </row>
    <row r="175" spans="5:100" x14ac:dyDescent="0.25">
      <c r="E175" s="4"/>
      <c r="F175" s="4"/>
    </row>
    <row r="176" spans="5:100" x14ac:dyDescent="0.25">
      <c r="E176" s="4"/>
      <c r="F176" s="4"/>
    </row>
    <row r="177" spans="5:12" x14ac:dyDescent="0.25">
      <c r="E177" s="4"/>
      <c r="F177" s="4"/>
    </row>
    <row r="178" spans="5:12" x14ac:dyDescent="0.25">
      <c r="E178" s="4"/>
      <c r="F178" s="4"/>
    </row>
    <row r="179" spans="5:12" x14ac:dyDescent="0.25">
      <c r="E179" s="4"/>
      <c r="F179" s="4"/>
    </row>
    <row r="180" spans="5:12" x14ac:dyDescent="0.25">
      <c r="E180" s="4"/>
      <c r="F180" s="4"/>
    </row>
    <row r="183" spans="5:12" x14ac:dyDescent="0.25">
      <c r="G183" s="4"/>
      <c r="H183" s="4"/>
      <c r="I183" s="4"/>
      <c r="J183" s="4"/>
      <c r="K183" s="4"/>
      <c r="L183" s="4"/>
    </row>
    <row r="184" spans="5:12" x14ac:dyDescent="0.25">
      <c r="E184" s="4"/>
      <c r="F184" s="4"/>
    </row>
    <row r="185" spans="5:12" x14ac:dyDescent="0.25">
      <c r="E185" s="4"/>
      <c r="F185" s="4"/>
    </row>
    <row r="186" spans="5:12" x14ac:dyDescent="0.25">
      <c r="E186" s="4"/>
      <c r="F186" s="4"/>
    </row>
    <row r="187" spans="5:12" x14ac:dyDescent="0.25">
      <c r="E187" s="4"/>
      <c r="F187" s="4"/>
    </row>
    <row r="188" spans="5:12" x14ac:dyDescent="0.25">
      <c r="E188" s="4"/>
      <c r="F188" s="4"/>
    </row>
    <row r="189" spans="5:12" x14ac:dyDescent="0.25">
      <c r="E189" s="4"/>
      <c r="F189" s="4"/>
    </row>
    <row r="190" spans="5:12" x14ac:dyDescent="0.25">
      <c r="E190" s="4"/>
      <c r="F190" s="4"/>
    </row>
    <row r="191" spans="5:12" x14ac:dyDescent="0.25">
      <c r="E191" s="4"/>
      <c r="F191" s="4"/>
    </row>
    <row r="192" spans="5:12" x14ac:dyDescent="0.25">
      <c r="E192" s="4"/>
      <c r="F192" s="4"/>
    </row>
    <row r="193" spans="5:6" x14ac:dyDescent="0.25">
      <c r="E193" s="4"/>
      <c r="F193" s="4"/>
    </row>
    <row r="194" spans="5:6" x14ac:dyDescent="0.25">
      <c r="E194" s="4"/>
      <c r="F194" s="4"/>
    </row>
    <row r="195" spans="5:6" x14ac:dyDescent="0.25">
      <c r="E195" s="4"/>
      <c r="F195" s="4"/>
    </row>
    <row r="196" spans="5:6" x14ac:dyDescent="0.25">
      <c r="E196" s="4"/>
      <c r="F196" s="4"/>
    </row>
    <row r="197" spans="5:6" x14ac:dyDescent="0.25">
      <c r="E197" s="4"/>
      <c r="F197" s="4"/>
    </row>
    <row r="198" spans="5:6" x14ac:dyDescent="0.25">
      <c r="E198" s="4"/>
      <c r="F198" s="4"/>
    </row>
    <row r="199" spans="5:6" x14ac:dyDescent="0.25">
      <c r="E199" s="4"/>
      <c r="F199" s="4"/>
    </row>
    <row r="200" spans="5:6" x14ac:dyDescent="0.25">
      <c r="E200" s="4"/>
      <c r="F200" s="4"/>
    </row>
    <row r="201" spans="5:6" x14ac:dyDescent="0.25">
      <c r="E201" s="4"/>
      <c r="F201" s="4"/>
    </row>
    <row r="202" spans="5:6" x14ac:dyDescent="0.25">
      <c r="E202" s="4"/>
      <c r="F202" s="4"/>
    </row>
    <row r="203" spans="5:6" x14ac:dyDescent="0.25">
      <c r="E203" s="4"/>
      <c r="F203" s="4"/>
    </row>
    <row r="204" spans="5:6" x14ac:dyDescent="0.25">
      <c r="E204" s="4"/>
      <c r="F204" s="4"/>
    </row>
    <row r="205" spans="5:6" x14ac:dyDescent="0.25">
      <c r="E205" s="4"/>
      <c r="F205" s="4"/>
    </row>
    <row r="206" spans="5:6" x14ac:dyDescent="0.25">
      <c r="E206" s="4"/>
      <c r="F206" s="4"/>
    </row>
    <row r="207" spans="5:6" x14ac:dyDescent="0.25">
      <c r="E207" s="4"/>
      <c r="F207" s="4"/>
    </row>
    <row r="208" spans="5:6" x14ac:dyDescent="0.25">
      <c r="E208" s="4"/>
      <c r="F208" s="4"/>
    </row>
    <row r="209" spans="5:6" x14ac:dyDescent="0.25">
      <c r="E209" s="4"/>
      <c r="F209" s="4"/>
    </row>
    <row r="210" spans="5:6" x14ac:dyDescent="0.25">
      <c r="E210" s="4"/>
      <c r="F210" s="4"/>
    </row>
    <row r="211" spans="5:6" x14ac:dyDescent="0.25">
      <c r="E211" s="4"/>
      <c r="F211" s="4"/>
    </row>
    <row r="212" spans="5:6" x14ac:dyDescent="0.25">
      <c r="E212" s="4"/>
      <c r="F212" s="4"/>
    </row>
    <row r="213" spans="5:6" x14ac:dyDescent="0.25">
      <c r="E213" s="4"/>
      <c r="F213" s="4"/>
    </row>
    <row r="214" spans="5:6" x14ac:dyDescent="0.25">
      <c r="E214" s="4"/>
      <c r="F214" s="4"/>
    </row>
    <row r="215" spans="5:6" x14ac:dyDescent="0.25">
      <c r="E215" s="4"/>
      <c r="F215" s="4"/>
    </row>
    <row r="216" spans="5:6" x14ac:dyDescent="0.25">
      <c r="E216" s="4"/>
      <c r="F216" s="4"/>
    </row>
    <row r="217" spans="5:6" x14ac:dyDescent="0.25">
      <c r="E217" s="4"/>
      <c r="F217" s="4"/>
    </row>
    <row r="218" spans="5:6" x14ac:dyDescent="0.25">
      <c r="E218" s="4"/>
      <c r="F218" s="4"/>
    </row>
    <row r="219" spans="5:6" x14ac:dyDescent="0.25">
      <c r="E219" s="4"/>
      <c r="F219" s="4"/>
    </row>
    <row r="220" spans="5:6" x14ac:dyDescent="0.25">
      <c r="E220" s="4"/>
      <c r="F220" s="4"/>
    </row>
    <row r="221" spans="5:6" x14ac:dyDescent="0.25">
      <c r="E221" s="4"/>
      <c r="F221" s="4"/>
    </row>
    <row r="222" spans="5:6" x14ac:dyDescent="0.25">
      <c r="E222" s="4"/>
      <c r="F222" s="4"/>
    </row>
    <row r="223" spans="5:6" x14ac:dyDescent="0.25">
      <c r="E223" s="4"/>
      <c r="F223" s="4"/>
    </row>
  </sheetData>
  <mergeCells count="17">
    <mergeCell ref="F5:J5"/>
    <mergeCell ref="N49:N51"/>
    <mergeCell ref="O49:O51"/>
    <mergeCell ref="P49:P51"/>
    <mergeCell ref="W49:W51"/>
    <mergeCell ref="B49:B51"/>
    <mergeCell ref="C49:C51"/>
    <mergeCell ref="D49:D51"/>
    <mergeCell ref="E49:E51"/>
    <mergeCell ref="F49:F51"/>
    <mergeCell ref="G49:G51"/>
    <mergeCell ref="H49:H51"/>
    <mergeCell ref="I49:I51"/>
    <mergeCell ref="J49:J51"/>
    <mergeCell ref="K49:K51"/>
    <mergeCell ref="L49:L51"/>
    <mergeCell ref="M49:M51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Normal="100" workbookViewId="0">
      <selection activeCell="O6" sqref="O6"/>
    </sheetView>
  </sheetViews>
  <sheetFormatPr defaultRowHeight="15" x14ac:dyDescent="0.25"/>
  <cols>
    <col min="2" max="2" width="15.5703125" customWidth="1"/>
    <col min="3" max="3" width="14.28515625" customWidth="1"/>
  </cols>
  <sheetData>
    <row r="1" spans="1:12" ht="28.5" customHeight="1" x14ac:dyDescent="0.25">
      <c r="B1" s="23" t="s">
        <v>67</v>
      </c>
      <c r="C1" s="23" t="s">
        <v>70</v>
      </c>
      <c r="D1" s="23" t="s">
        <v>72</v>
      </c>
      <c r="E1" s="23" t="s">
        <v>73</v>
      </c>
      <c r="F1" s="23" t="s">
        <v>74</v>
      </c>
      <c r="G1" s="23" t="s">
        <v>75</v>
      </c>
      <c r="H1" s="23" t="s">
        <v>77</v>
      </c>
      <c r="I1" s="23" t="s">
        <v>78</v>
      </c>
      <c r="J1" s="23" t="s">
        <v>79</v>
      </c>
      <c r="K1" s="24"/>
      <c r="L1" s="24"/>
    </row>
    <row r="2" spans="1:12" ht="20.25" customHeight="1" x14ac:dyDescent="0.25">
      <c r="B2" s="23"/>
      <c r="C2" s="23"/>
      <c r="D2" s="23"/>
      <c r="E2" s="23"/>
      <c r="F2" s="23"/>
      <c r="G2" s="23"/>
      <c r="H2" s="23"/>
      <c r="I2" s="23"/>
      <c r="J2" s="23"/>
      <c r="K2" s="24"/>
      <c r="L2" s="24"/>
    </row>
    <row r="3" spans="1:12" ht="24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4"/>
      <c r="L3" s="24"/>
    </row>
    <row r="4" spans="1:12" x14ac:dyDescent="0.25"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</row>
    <row r="5" spans="1:12" x14ac:dyDescent="0.25">
      <c r="A5">
        <v>1</v>
      </c>
      <c r="B5">
        <v>1</v>
      </c>
      <c r="C5">
        <v>1</v>
      </c>
      <c r="D5">
        <v>1</v>
      </c>
      <c r="E5">
        <v>0.11205982880516904</v>
      </c>
      <c r="F5">
        <v>0</v>
      </c>
      <c r="G5">
        <v>6.339056908196806</v>
      </c>
      <c r="H5">
        <v>0.6309872159090909</v>
      </c>
      <c r="I5">
        <v>-0.36955210717782777</v>
      </c>
      <c r="J5">
        <v>-124.48977156088131</v>
      </c>
    </row>
    <row r="6" spans="1:12" x14ac:dyDescent="0.25">
      <c r="A6">
        <v>2</v>
      </c>
      <c r="B6">
        <v>1</v>
      </c>
      <c r="C6">
        <v>1</v>
      </c>
      <c r="D6">
        <v>0</v>
      </c>
      <c r="E6">
        <v>1</v>
      </c>
      <c r="F6">
        <v>0</v>
      </c>
      <c r="G6">
        <v>4.5348881727977535</v>
      </c>
      <c r="H6">
        <v>0.78928829412509405</v>
      </c>
      <c r="I6">
        <v>-0.26190143664515891</v>
      </c>
      <c r="J6">
        <v>91.378091872791529</v>
      </c>
    </row>
    <row r="7" spans="1:12" x14ac:dyDescent="0.25">
      <c r="A7">
        <v>3</v>
      </c>
      <c r="B7">
        <v>1</v>
      </c>
      <c r="C7">
        <v>0</v>
      </c>
      <c r="D7">
        <v>0</v>
      </c>
      <c r="E7">
        <v>-0.40507812500000001</v>
      </c>
      <c r="F7">
        <v>4.6323895156115326E-4</v>
      </c>
      <c r="G7">
        <v>0.94193449166303045</v>
      </c>
      <c r="H7">
        <v>1.0049832354117321</v>
      </c>
      <c r="I7">
        <v>1.2218292048637239E-2</v>
      </c>
      <c r="J7">
        <v>37.310142087212149</v>
      </c>
    </row>
    <row r="8" spans="1:12" x14ac:dyDescent="0.25">
      <c r="A8">
        <v>4</v>
      </c>
      <c r="B8">
        <v>1</v>
      </c>
      <c r="C8">
        <v>1</v>
      </c>
      <c r="D8">
        <v>1</v>
      </c>
      <c r="E8">
        <v>0.17446547941011378</v>
      </c>
      <c r="F8">
        <v>0</v>
      </c>
      <c r="G8">
        <v>1.0312282825565495E-3</v>
      </c>
      <c r="H8">
        <v>0.80941072245084589</v>
      </c>
      <c r="I8">
        <v>-0.14048410369481687</v>
      </c>
      <c r="J8">
        <v>-96.389418493803618</v>
      </c>
    </row>
    <row r="9" spans="1:12" x14ac:dyDescent="0.25">
      <c r="A9">
        <v>5</v>
      </c>
      <c r="B9">
        <v>1</v>
      </c>
      <c r="C9">
        <v>0</v>
      </c>
      <c r="D9">
        <v>0</v>
      </c>
      <c r="E9">
        <v>7.9429735234215884E-2</v>
      </c>
      <c r="F9">
        <v>0.31526489545668918</v>
      </c>
      <c r="G9">
        <v>1.9704479276376929</v>
      </c>
      <c r="H9">
        <v>0.52531111111111106</v>
      </c>
      <c r="I9">
        <v>0.11548259269742428</v>
      </c>
      <c r="J9">
        <v>2.4172215634406644</v>
      </c>
    </row>
    <row r="10" spans="1:12" x14ac:dyDescent="0.25">
      <c r="A10">
        <v>6</v>
      </c>
      <c r="B10">
        <v>1</v>
      </c>
      <c r="C10">
        <v>0</v>
      </c>
      <c r="D10">
        <v>0</v>
      </c>
      <c r="E10">
        <v>0.20718025430067316</v>
      </c>
      <c r="F10">
        <v>0</v>
      </c>
      <c r="G10">
        <v>9.6636507434356211</v>
      </c>
      <c r="H10">
        <v>3.6781142044299937</v>
      </c>
      <c r="I10">
        <v>0.72815614388648098</v>
      </c>
      <c r="J10">
        <v>31578.26086956522</v>
      </c>
    </row>
    <row r="11" spans="1:12" x14ac:dyDescent="0.25">
      <c r="A11">
        <v>7</v>
      </c>
      <c r="B11">
        <v>1</v>
      </c>
      <c r="C11">
        <v>1</v>
      </c>
      <c r="D11">
        <v>1</v>
      </c>
      <c r="E11">
        <v>0.79041222788327925</v>
      </c>
      <c r="F11">
        <v>0</v>
      </c>
      <c r="G11">
        <v>0</v>
      </c>
      <c r="H11">
        <v>1.0733274536978707</v>
      </c>
      <c r="I11">
        <v>-9.6652576259568149E-2</v>
      </c>
      <c r="J11">
        <v>-386.75213675213678</v>
      </c>
    </row>
    <row r="12" spans="1:12" x14ac:dyDescent="0.25">
      <c r="A12">
        <v>8</v>
      </c>
      <c r="B12">
        <v>1</v>
      </c>
      <c r="C12">
        <v>1</v>
      </c>
      <c r="D12">
        <v>0</v>
      </c>
      <c r="E12">
        <v>1</v>
      </c>
      <c r="F12">
        <v>9.8937721308060816E-3</v>
      </c>
      <c r="G12">
        <v>0.1192883941660248</v>
      </c>
      <c r="H12">
        <v>0.58164362700076144</v>
      </c>
      <c r="I12">
        <v>-0.44878869871633525</v>
      </c>
      <c r="J12">
        <v>14.813458217780337</v>
      </c>
    </row>
    <row r="13" spans="1:12" x14ac:dyDescent="0.25">
      <c r="A13">
        <v>9</v>
      </c>
      <c r="B13">
        <v>1</v>
      </c>
      <c r="C13">
        <v>0</v>
      </c>
      <c r="D13">
        <v>0</v>
      </c>
      <c r="E13">
        <v>-0.80952380952380953</v>
      </c>
      <c r="F13">
        <v>0</v>
      </c>
      <c r="G13">
        <v>1.2487987433006837</v>
      </c>
      <c r="H13">
        <v>1.058275609352467</v>
      </c>
      <c r="I13">
        <v>5.3837805630625839E-3</v>
      </c>
      <c r="J13">
        <v>0.35890533871691338</v>
      </c>
    </row>
    <row r="14" spans="1:12" x14ac:dyDescent="0.25">
      <c r="A14">
        <v>10</v>
      </c>
      <c r="B14">
        <v>1</v>
      </c>
      <c r="C14">
        <v>0</v>
      </c>
      <c r="D14">
        <v>0</v>
      </c>
      <c r="E14">
        <v>-0.97429305912596398</v>
      </c>
      <c r="F14">
        <v>0</v>
      </c>
      <c r="G14">
        <v>1.672401209467209E-2</v>
      </c>
      <c r="H14">
        <v>3.3428552666141318</v>
      </c>
      <c r="I14">
        <v>0.7883528003632011</v>
      </c>
      <c r="J14">
        <v>4.5909466531998899E-2</v>
      </c>
    </row>
    <row r="15" spans="1:12" x14ac:dyDescent="0.25">
      <c r="A15">
        <v>11</v>
      </c>
      <c r="B15">
        <v>1</v>
      </c>
      <c r="C15">
        <v>1</v>
      </c>
      <c r="D15">
        <v>0</v>
      </c>
      <c r="E15">
        <v>-1</v>
      </c>
      <c r="F15">
        <v>0</v>
      </c>
      <c r="G15">
        <v>0</v>
      </c>
      <c r="H15">
        <v>0.33251731926760636</v>
      </c>
      <c r="I15">
        <v>-1.1724601129447887</v>
      </c>
      <c r="J15">
        <v>0</v>
      </c>
    </row>
    <row r="16" spans="1:12" x14ac:dyDescent="0.25">
      <c r="A16">
        <v>12</v>
      </c>
      <c r="B16">
        <v>1</v>
      </c>
      <c r="C16">
        <v>0</v>
      </c>
      <c r="D16">
        <v>1</v>
      </c>
      <c r="E16">
        <v>-0.41580041580041582</v>
      </c>
      <c r="F16">
        <v>0</v>
      </c>
      <c r="G16">
        <v>1.4003421727972627</v>
      </c>
      <c r="H16">
        <v>1.7675901495162709</v>
      </c>
      <c r="I16">
        <v>0.51091515216689964</v>
      </c>
      <c r="J16">
        <v>-108.09523809523809</v>
      </c>
    </row>
    <row r="17" spans="1:10" x14ac:dyDescent="0.25">
      <c r="A17">
        <v>13</v>
      </c>
      <c r="B17">
        <v>1</v>
      </c>
      <c r="C17">
        <v>1</v>
      </c>
      <c r="D17">
        <v>1</v>
      </c>
      <c r="E17">
        <v>0.46922492401215804</v>
      </c>
      <c r="F17">
        <v>3.2301196340605208E-2</v>
      </c>
      <c r="G17">
        <v>72.315521628498729</v>
      </c>
      <c r="H17">
        <v>4.465972446205594E-2</v>
      </c>
      <c r="I17">
        <v>-3.6005282852740481</v>
      </c>
      <c r="J17">
        <v>-6.7239429162755995</v>
      </c>
    </row>
    <row r="18" spans="1:10" x14ac:dyDescent="0.25">
      <c r="A18">
        <v>14</v>
      </c>
      <c r="B18">
        <v>1</v>
      </c>
      <c r="C18">
        <v>0</v>
      </c>
      <c r="D18">
        <v>1</v>
      </c>
      <c r="E18">
        <v>-1.8581015555296947E-2</v>
      </c>
      <c r="F18">
        <v>0</v>
      </c>
      <c r="G18">
        <v>3.2328878219684682</v>
      </c>
      <c r="H18">
        <v>1.0370718775388037</v>
      </c>
      <c r="I18">
        <v>0.2311315587687589</v>
      </c>
      <c r="J18">
        <v>-70.8603195164076</v>
      </c>
    </row>
    <row r="19" spans="1:10" x14ac:dyDescent="0.25">
      <c r="A19">
        <v>15</v>
      </c>
      <c r="B19">
        <v>1</v>
      </c>
      <c r="C19">
        <v>1</v>
      </c>
      <c r="D19">
        <v>1</v>
      </c>
      <c r="E19">
        <v>-0.90521130892639312</v>
      </c>
      <c r="F19">
        <v>2.477790291870161E-3</v>
      </c>
      <c r="G19">
        <v>2.3596760315292444</v>
      </c>
      <c r="H19">
        <v>0.40631736581624267</v>
      </c>
      <c r="I19">
        <v>-0.19974164887877188</v>
      </c>
      <c r="J19">
        <v>-52.602517338462832</v>
      </c>
    </row>
    <row r="20" spans="1:10" x14ac:dyDescent="0.25">
      <c r="A20">
        <v>16</v>
      </c>
      <c r="B20">
        <v>1</v>
      </c>
      <c r="C20">
        <v>1</v>
      </c>
      <c r="D20">
        <v>1</v>
      </c>
      <c r="E20">
        <v>-0.2212887874520468</v>
      </c>
      <c r="F20">
        <v>0</v>
      </c>
      <c r="G20">
        <v>0.8959681893841317</v>
      </c>
      <c r="H20">
        <v>0.14109037243693742</v>
      </c>
      <c r="I20">
        <v>-2.5883764137159759</v>
      </c>
      <c r="J20">
        <v>-45.689060058859866</v>
      </c>
    </row>
    <row r="21" spans="1:10" x14ac:dyDescent="0.25">
      <c r="A21">
        <v>17</v>
      </c>
      <c r="B21">
        <v>1</v>
      </c>
      <c r="C21">
        <v>1</v>
      </c>
      <c r="D21">
        <v>1</v>
      </c>
      <c r="E21">
        <v>0.3685777053362625</v>
      </c>
      <c r="F21">
        <v>0</v>
      </c>
      <c r="G21">
        <v>1.2208733357944761</v>
      </c>
      <c r="H21">
        <v>0.51159400468403937</v>
      </c>
      <c r="I21">
        <v>-0.75644933351456323</v>
      </c>
      <c r="J21">
        <v>-8.1692155352624063</v>
      </c>
    </row>
    <row r="22" spans="1:10" x14ac:dyDescent="0.25">
      <c r="A22">
        <v>18</v>
      </c>
      <c r="B22">
        <v>1</v>
      </c>
      <c r="C22">
        <v>1</v>
      </c>
      <c r="D22">
        <v>0</v>
      </c>
      <c r="E22">
        <v>-1</v>
      </c>
      <c r="F22">
        <v>0</v>
      </c>
      <c r="G22">
        <v>0</v>
      </c>
      <c r="H22">
        <v>4.7478871902003608E-4</v>
      </c>
      <c r="I22">
        <v>-15.327131782945736</v>
      </c>
      <c r="J22">
        <v>-1545.46875</v>
      </c>
    </row>
    <row r="23" spans="1:10" x14ac:dyDescent="0.25">
      <c r="A23">
        <v>19</v>
      </c>
      <c r="B23">
        <v>1</v>
      </c>
      <c r="C23">
        <v>1</v>
      </c>
      <c r="D23">
        <v>1</v>
      </c>
      <c r="E23">
        <v>0.19376487314197194</v>
      </c>
      <c r="F23">
        <v>0</v>
      </c>
      <c r="G23">
        <v>0</v>
      </c>
      <c r="H23">
        <v>0.56240301128156667</v>
      </c>
      <c r="I23">
        <v>-0.600739983154855</v>
      </c>
      <c r="J23">
        <v>-340.51738980716254</v>
      </c>
    </row>
    <row r="24" spans="1:10" x14ac:dyDescent="0.25">
      <c r="A24">
        <v>20</v>
      </c>
      <c r="B24">
        <v>1</v>
      </c>
      <c r="C24">
        <v>1</v>
      </c>
      <c r="D24">
        <v>1</v>
      </c>
      <c r="E24">
        <v>-0.69011056511056512</v>
      </c>
      <c r="F24">
        <v>0</v>
      </c>
      <c r="G24">
        <v>5.649991549771844</v>
      </c>
      <c r="H24">
        <v>0.73240527325099225</v>
      </c>
      <c r="I24">
        <v>-1.8671463788393631E-2</v>
      </c>
      <c r="J24">
        <v>-5.7757905895441715</v>
      </c>
    </row>
    <row r="25" spans="1:10" x14ac:dyDescent="0.25">
      <c r="A25">
        <v>21</v>
      </c>
      <c r="B25">
        <v>0</v>
      </c>
      <c r="C25">
        <v>0</v>
      </c>
      <c r="D25">
        <v>0</v>
      </c>
      <c r="E25">
        <v>0.80589388740391221</v>
      </c>
      <c r="F25">
        <v>1.9469166611086702E-2</v>
      </c>
      <c r="G25">
        <v>2.4423907777186367</v>
      </c>
      <c r="H25">
        <v>1.9590098335314003</v>
      </c>
      <c r="I25">
        <v>0.70330119434483362</v>
      </c>
      <c r="J25">
        <v>7.8380462012679759</v>
      </c>
    </row>
    <row r="26" spans="1:10" x14ac:dyDescent="0.25">
      <c r="A26">
        <v>22</v>
      </c>
      <c r="B26">
        <v>0</v>
      </c>
      <c r="C26">
        <v>0</v>
      </c>
      <c r="D26">
        <v>0</v>
      </c>
      <c r="E26">
        <v>0.17474170268551328</v>
      </c>
      <c r="F26">
        <v>0.6917173243964565</v>
      </c>
      <c r="G26">
        <v>3.3875052550316234</v>
      </c>
      <c r="H26">
        <v>0.69741732946201385</v>
      </c>
      <c r="I26">
        <v>0.20394322580983451</v>
      </c>
      <c r="J26">
        <v>0.39661543073486416</v>
      </c>
    </row>
    <row r="27" spans="1:10" x14ac:dyDescent="0.25">
      <c r="A27">
        <v>23</v>
      </c>
      <c r="B27">
        <v>0</v>
      </c>
      <c r="C27">
        <v>0</v>
      </c>
      <c r="D27">
        <v>0</v>
      </c>
      <c r="E27">
        <v>-0.10885482572495286</v>
      </c>
      <c r="F27">
        <v>1.1338684507662778E-2</v>
      </c>
      <c r="G27">
        <v>21.362246662077094</v>
      </c>
      <c r="H27">
        <v>0.68717999872098934</v>
      </c>
      <c r="I27">
        <v>0.26812490499839275</v>
      </c>
      <c r="J27">
        <v>3.2836924514790726</v>
      </c>
    </row>
    <row r="28" spans="1:10" x14ac:dyDescent="0.25">
      <c r="A28">
        <v>24</v>
      </c>
      <c r="B28">
        <v>0</v>
      </c>
      <c r="C28">
        <v>0</v>
      </c>
      <c r="D28">
        <v>0</v>
      </c>
      <c r="E28">
        <v>1</v>
      </c>
      <c r="F28">
        <v>3.4812495218993239E-2</v>
      </c>
      <c r="G28">
        <v>4.3981334112981729</v>
      </c>
      <c r="H28">
        <v>1.4406722956106752</v>
      </c>
      <c r="I28">
        <v>0.31034657090630069</v>
      </c>
      <c r="J28">
        <v>1.9795901131734721</v>
      </c>
    </row>
    <row r="29" spans="1:10" x14ac:dyDescent="0.25">
      <c r="A29">
        <v>25</v>
      </c>
      <c r="B29">
        <v>0</v>
      </c>
      <c r="C29">
        <v>0</v>
      </c>
      <c r="D29">
        <v>0</v>
      </c>
      <c r="E29">
        <v>0.53657928330891569</v>
      </c>
      <c r="F29">
        <v>6.4844389170254396E-2</v>
      </c>
      <c r="G29">
        <v>2.6257591386631884</v>
      </c>
      <c r="H29">
        <v>1.4288836140504835</v>
      </c>
      <c r="I29">
        <v>0.1646370033661749</v>
      </c>
      <c r="J29">
        <v>5.9638048227312206</v>
      </c>
    </row>
    <row r="30" spans="1:10" x14ac:dyDescent="0.25">
      <c r="A30">
        <v>26</v>
      </c>
      <c r="B30">
        <v>0</v>
      </c>
      <c r="C30">
        <v>0</v>
      </c>
      <c r="D30">
        <v>0</v>
      </c>
      <c r="E30">
        <v>1</v>
      </c>
      <c r="F30">
        <v>2.2023970689542899E-2</v>
      </c>
      <c r="G30">
        <v>8.6883747245548211</v>
      </c>
      <c r="H30">
        <v>0.85785869629107159</v>
      </c>
      <c r="I30">
        <v>2.5557544098320597E-3</v>
      </c>
      <c r="J30">
        <v>0</v>
      </c>
    </row>
    <row r="31" spans="1:10" x14ac:dyDescent="0.25">
      <c r="A31">
        <v>27</v>
      </c>
      <c r="B31">
        <v>0</v>
      </c>
      <c r="C31">
        <v>0</v>
      </c>
      <c r="D31">
        <v>0</v>
      </c>
      <c r="E31">
        <v>-1</v>
      </c>
      <c r="F31">
        <v>4.9376513725696031E-3</v>
      </c>
      <c r="G31">
        <v>2.5121119650391801</v>
      </c>
      <c r="H31">
        <v>5.0438203805752764</v>
      </c>
      <c r="I31">
        <v>0.82104913978300509</v>
      </c>
      <c r="J31">
        <v>-98.53118339356871</v>
      </c>
    </row>
    <row r="32" spans="1:10" x14ac:dyDescent="0.25">
      <c r="A32">
        <v>28</v>
      </c>
      <c r="B32">
        <v>0</v>
      </c>
      <c r="C32">
        <v>0</v>
      </c>
      <c r="D32">
        <v>0</v>
      </c>
      <c r="E32">
        <v>0.16124349077317904</v>
      </c>
      <c r="F32">
        <v>0</v>
      </c>
      <c r="G32">
        <v>1.9277667388537876</v>
      </c>
      <c r="H32">
        <v>3.6717285365865164</v>
      </c>
      <c r="I32">
        <v>0.73506639978682664</v>
      </c>
      <c r="J32">
        <v>790.53727263168958</v>
      </c>
    </row>
    <row r="33" spans="1:10" x14ac:dyDescent="0.25">
      <c r="A33">
        <v>29</v>
      </c>
      <c r="B33">
        <v>0</v>
      </c>
      <c r="C33">
        <v>0</v>
      </c>
      <c r="D33">
        <v>0</v>
      </c>
      <c r="E33">
        <v>0.68721651144689877</v>
      </c>
      <c r="F33">
        <v>3.2265423225340879E-2</v>
      </c>
      <c r="G33">
        <v>133.19650605746642</v>
      </c>
      <c r="H33">
        <v>2.9198471592066615E-2</v>
      </c>
      <c r="I33">
        <v>0.46793452140316077</v>
      </c>
      <c r="J33">
        <v>47.587614747378524</v>
      </c>
    </row>
    <row r="34" spans="1:10" x14ac:dyDescent="0.25">
      <c r="A34">
        <v>30</v>
      </c>
      <c r="B34">
        <v>0</v>
      </c>
      <c r="C34">
        <v>0</v>
      </c>
      <c r="D34">
        <v>0</v>
      </c>
      <c r="E34">
        <v>0.57494809785913925</v>
      </c>
      <c r="F34">
        <v>1.2952841452498339E-2</v>
      </c>
      <c r="G34">
        <v>12.587518526554074</v>
      </c>
      <c r="H34">
        <v>4.2704645982843381</v>
      </c>
      <c r="I34">
        <v>0.88669324218571477</v>
      </c>
      <c r="J34">
        <v>10.4793060483006</v>
      </c>
    </row>
    <row r="35" spans="1:10" x14ac:dyDescent="0.25">
      <c r="A35">
        <v>31</v>
      </c>
      <c r="B35">
        <v>0</v>
      </c>
      <c r="C35">
        <v>0</v>
      </c>
      <c r="D35">
        <v>0</v>
      </c>
      <c r="E35">
        <v>4.8396646826015147E-2</v>
      </c>
      <c r="F35">
        <v>3.4415632406462428E-2</v>
      </c>
      <c r="G35">
        <v>1.5085796428223393</v>
      </c>
      <c r="H35">
        <v>1.6438771909389398</v>
      </c>
      <c r="I35">
        <v>3.4696580544018897E-2</v>
      </c>
      <c r="J35">
        <v>36.743921885580725</v>
      </c>
    </row>
    <row r="36" spans="1:10" x14ac:dyDescent="0.25">
      <c r="A36">
        <v>32</v>
      </c>
      <c r="B36">
        <v>0</v>
      </c>
      <c r="C36">
        <v>1</v>
      </c>
      <c r="D36">
        <v>1</v>
      </c>
      <c r="E36">
        <v>-0.25798016790552597</v>
      </c>
      <c r="F36">
        <v>0</v>
      </c>
      <c r="G36">
        <v>2.7237844171060339</v>
      </c>
      <c r="H36">
        <v>0.61761832392531479</v>
      </c>
      <c r="I36">
        <v>-0.89129881226552288</v>
      </c>
      <c r="J36">
        <v>-50.775581020265633</v>
      </c>
    </row>
    <row r="37" spans="1:10" x14ac:dyDescent="0.25">
      <c r="A37">
        <v>33</v>
      </c>
      <c r="B37">
        <v>0</v>
      </c>
      <c r="C37">
        <v>0</v>
      </c>
      <c r="D37">
        <v>0</v>
      </c>
      <c r="E37">
        <v>0.17222658761340096</v>
      </c>
      <c r="F37">
        <v>0</v>
      </c>
      <c r="G37">
        <v>23.371420306624241</v>
      </c>
      <c r="H37">
        <v>5.7960387694900968</v>
      </c>
      <c r="I37">
        <v>0.83273198584789998</v>
      </c>
      <c r="J37">
        <v>789.70163618864285</v>
      </c>
    </row>
    <row r="38" spans="1:10" x14ac:dyDescent="0.25">
      <c r="A38">
        <v>34</v>
      </c>
      <c r="B38">
        <v>0</v>
      </c>
      <c r="C38">
        <v>0</v>
      </c>
      <c r="D38">
        <v>0</v>
      </c>
      <c r="E38">
        <v>0.59230642774946574</v>
      </c>
      <c r="F38">
        <v>5.1045294970355256E-3</v>
      </c>
      <c r="G38">
        <v>5.7892810977428653</v>
      </c>
      <c r="H38">
        <v>2.5484282534339542</v>
      </c>
      <c r="I38">
        <v>0.69829515371854156</v>
      </c>
      <c r="J38">
        <v>111.50577695914265</v>
      </c>
    </row>
    <row r="39" spans="1:10" x14ac:dyDescent="0.25">
      <c r="A39">
        <v>35</v>
      </c>
      <c r="B39">
        <v>0</v>
      </c>
      <c r="C39">
        <v>0</v>
      </c>
      <c r="D39">
        <v>0</v>
      </c>
      <c r="E39">
        <v>0.30759330759330761</v>
      </c>
      <c r="F39">
        <v>0</v>
      </c>
      <c r="G39">
        <v>16.69033530571992</v>
      </c>
      <c r="H39">
        <v>1.0375512061902594</v>
      </c>
      <c r="I39">
        <v>0.15872104154700364</v>
      </c>
      <c r="J39">
        <v>76.506024096385545</v>
      </c>
    </row>
    <row r="40" spans="1:10" x14ac:dyDescent="0.25">
      <c r="A40">
        <v>36</v>
      </c>
      <c r="B40">
        <v>0</v>
      </c>
      <c r="C40">
        <v>0</v>
      </c>
      <c r="D40">
        <v>1</v>
      </c>
      <c r="E40">
        <v>0.57727194456208608</v>
      </c>
      <c r="F40">
        <v>0.35171341888633562</v>
      </c>
      <c r="G40">
        <v>28.155991885234023</v>
      </c>
      <c r="H40">
        <v>0.3839197640717954</v>
      </c>
      <c r="I40">
        <v>0.13515285049791909</v>
      </c>
      <c r="J40">
        <v>-1.1275970285623484</v>
      </c>
    </row>
    <row r="41" spans="1:10" x14ac:dyDescent="0.25">
      <c r="A41">
        <v>37</v>
      </c>
      <c r="B41">
        <v>0</v>
      </c>
      <c r="C41">
        <v>0</v>
      </c>
      <c r="D41">
        <v>0</v>
      </c>
      <c r="E41">
        <v>1</v>
      </c>
      <c r="F41">
        <v>1.8292166806523404</v>
      </c>
      <c r="G41">
        <v>1.9817013103492903E-2</v>
      </c>
      <c r="H41">
        <v>0.73302113565151972</v>
      </c>
      <c r="I41">
        <v>0.32621260313443673</v>
      </c>
      <c r="J41">
        <v>42.518666092449436</v>
      </c>
    </row>
    <row r="42" spans="1:10" x14ac:dyDescent="0.25">
      <c r="A42">
        <v>38</v>
      </c>
      <c r="B42">
        <v>0</v>
      </c>
      <c r="C42">
        <v>0</v>
      </c>
      <c r="D42">
        <v>0</v>
      </c>
      <c r="E42">
        <v>-0.70408163265306123</v>
      </c>
      <c r="F42">
        <v>5.0606052568761108E-3</v>
      </c>
      <c r="G42">
        <v>11.900448204027523</v>
      </c>
      <c r="H42">
        <v>1.3221548566376153</v>
      </c>
      <c r="I42">
        <v>0.27850177708921897</v>
      </c>
      <c r="J42">
        <v>22.947576656775471</v>
      </c>
    </row>
    <row r="43" spans="1:10" x14ac:dyDescent="0.25">
      <c r="A43">
        <v>39</v>
      </c>
      <c r="B43">
        <v>0</v>
      </c>
      <c r="C43">
        <v>0</v>
      </c>
      <c r="D43">
        <v>0</v>
      </c>
      <c r="E43">
        <v>-0.3428399879915941</v>
      </c>
      <c r="F43">
        <v>0</v>
      </c>
      <c r="G43">
        <v>1.5200160128102482</v>
      </c>
      <c r="H43">
        <v>5.0015625000000004</v>
      </c>
      <c r="I43">
        <v>0.80006248047485162</v>
      </c>
      <c r="J43">
        <v>0</v>
      </c>
    </row>
    <row r="44" spans="1:10" x14ac:dyDescent="0.25">
      <c r="A44">
        <v>40</v>
      </c>
      <c r="B44">
        <v>0</v>
      </c>
      <c r="C44">
        <v>0</v>
      </c>
      <c r="D44">
        <v>0</v>
      </c>
      <c r="E44">
        <v>0.42900019457273059</v>
      </c>
      <c r="F44">
        <v>3.266951256760985E-3</v>
      </c>
      <c r="G44">
        <v>1.1325921066026305</v>
      </c>
      <c r="H44">
        <v>1.6051482197113225</v>
      </c>
      <c r="I44">
        <v>0.14791089902963175</v>
      </c>
      <c r="J44">
        <v>19.11743076833757</v>
      </c>
    </row>
  </sheetData>
  <mergeCells count="9">
    <mergeCell ref="B1:B3"/>
    <mergeCell ref="C1:C3"/>
    <mergeCell ref="D1:D3"/>
    <mergeCell ref="E1:E3"/>
    <mergeCell ref="F1:F3"/>
    <mergeCell ref="J1:J3"/>
    <mergeCell ref="G1:G3"/>
    <mergeCell ref="H1:H3"/>
    <mergeCell ref="I1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Межфакторная корреляция</vt:lpstr>
      <vt:lpstr>Исходные данные</vt:lpstr>
      <vt:lpstr>Данные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</dc:creator>
  <cp:lastModifiedBy>Гинкул Василий Дмитриевич</cp:lastModifiedBy>
  <dcterms:created xsi:type="dcterms:W3CDTF">2020-02-26T15:04:56Z</dcterms:created>
  <dcterms:modified xsi:type="dcterms:W3CDTF">2020-03-12T12:20:14Z</dcterms:modified>
</cp:coreProperties>
</file>