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XCEL_MontecarloExample\"/>
    </mc:Choice>
  </mc:AlternateContent>
  <bookViews>
    <workbookView xWindow="0" yWindow="0" windowWidth="23040" windowHeight="8496"/>
  </bookViews>
  <sheets>
    <sheet name="Indice(Index)" sheetId="3" r:id="rId1"/>
    <sheet name="Parámetros(Settings)" sheetId="2" r:id="rId2"/>
    <sheet name="PyGSimulation(Loss_Profit)" sheetId="1" r:id="rId3"/>
    <sheet name="RiskProfi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" i="1" l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E8" i="2"/>
  <c r="E4" i="2"/>
  <c r="B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1"/>
  <c r="B71" i="1" l="1"/>
  <c r="B87" i="1"/>
  <c r="B7" i="1"/>
  <c r="B55" i="1"/>
  <c r="B39" i="1"/>
  <c r="B23" i="1"/>
  <c r="B80" i="1"/>
  <c r="B96" i="1"/>
  <c r="B103" i="1"/>
  <c r="B64" i="1"/>
  <c r="B4" i="1"/>
  <c r="B94" i="1"/>
  <c r="B78" i="1"/>
  <c r="B62" i="1"/>
  <c r="B46" i="1"/>
  <c r="B30" i="1"/>
  <c r="B14" i="1"/>
  <c r="B48" i="1"/>
  <c r="B32" i="1"/>
  <c r="B89" i="1"/>
  <c r="C82" i="1"/>
  <c r="B73" i="1"/>
  <c r="B57" i="1"/>
  <c r="B41" i="1"/>
  <c r="B25" i="1"/>
  <c r="C18" i="1"/>
  <c r="B9" i="1"/>
  <c r="B16" i="1"/>
  <c r="B98" i="1"/>
  <c r="B82" i="1"/>
  <c r="C75" i="1"/>
  <c r="B66" i="1"/>
  <c r="B50" i="1"/>
  <c r="B34" i="1"/>
  <c r="B18" i="1"/>
  <c r="C11" i="1"/>
  <c r="B75" i="1"/>
  <c r="B59" i="1"/>
  <c r="B43" i="1"/>
  <c r="B27" i="1"/>
  <c r="B11" i="1"/>
  <c r="B100" i="1"/>
  <c r="B84" i="1"/>
  <c r="C77" i="1"/>
  <c r="B68" i="1"/>
  <c r="B52" i="1"/>
  <c r="B36" i="1"/>
  <c r="B20" i="1"/>
  <c r="B93" i="1"/>
  <c r="B77" i="1"/>
  <c r="B61" i="1"/>
  <c r="B45" i="1"/>
  <c r="B29" i="1"/>
  <c r="B13" i="1"/>
  <c r="B102" i="1"/>
  <c r="C95" i="1"/>
  <c r="B86" i="1"/>
  <c r="B70" i="1"/>
  <c r="B54" i="1"/>
  <c r="C47" i="1"/>
  <c r="B38" i="1"/>
  <c r="B22" i="1"/>
  <c r="B6" i="1"/>
  <c r="B91" i="1"/>
  <c r="B47" i="1"/>
  <c r="B31" i="1"/>
  <c r="C24" i="1"/>
  <c r="B15" i="1"/>
  <c r="C8" i="1"/>
  <c r="B95" i="1"/>
  <c r="C88" i="1"/>
  <c r="B79" i="1"/>
  <c r="B63" i="1"/>
  <c r="B88" i="1"/>
  <c r="B72" i="1"/>
  <c r="B56" i="1"/>
  <c r="C49" i="1"/>
  <c r="B40" i="1"/>
  <c r="B24" i="1"/>
  <c r="B8" i="1"/>
  <c r="F8" i="2"/>
  <c r="G8" i="2" s="1"/>
  <c r="B65" i="1"/>
  <c r="B49" i="1"/>
  <c r="B33" i="1"/>
  <c r="B17" i="1"/>
  <c r="B81" i="1"/>
  <c r="B90" i="1"/>
  <c r="B74" i="1"/>
  <c r="B58" i="1"/>
  <c r="B42" i="1"/>
  <c r="B26" i="1"/>
  <c r="B10" i="1"/>
  <c r="B97" i="1"/>
  <c r="B99" i="1"/>
  <c r="C92" i="1"/>
  <c r="B83" i="1"/>
  <c r="C76" i="1"/>
  <c r="B67" i="1"/>
  <c r="B51" i="1"/>
  <c r="B35" i="1"/>
  <c r="B19" i="1"/>
  <c r="C12" i="1"/>
  <c r="B92" i="1"/>
  <c r="B76" i="1"/>
  <c r="B60" i="1"/>
  <c r="B44" i="1"/>
  <c r="C37" i="1"/>
  <c r="B28" i="1"/>
  <c r="B12" i="1"/>
  <c r="F4" i="2"/>
  <c r="B101" i="1"/>
  <c r="B85" i="1"/>
  <c r="B69" i="1"/>
  <c r="B53" i="1"/>
  <c r="B37" i="1"/>
  <c r="B21" i="1"/>
  <c r="C74" i="1" l="1"/>
  <c r="D74" i="1" s="1"/>
  <c r="F74" i="1" s="1"/>
  <c r="C23" i="1"/>
  <c r="D23" i="1" s="1"/>
  <c r="F23" i="1" s="1"/>
  <c r="G23" i="1" s="1"/>
  <c r="C52" i="1"/>
  <c r="D52" i="1" s="1"/>
  <c r="F52" i="1" s="1"/>
  <c r="C13" i="1"/>
  <c r="D13" i="1" s="1"/>
  <c r="F13" i="1" s="1"/>
  <c r="G13" i="1" s="1"/>
  <c r="C101" i="1"/>
  <c r="D101" i="1" s="1"/>
  <c r="I101" i="1" s="1"/>
  <c r="C81" i="1"/>
  <c r="D81" i="1" s="1"/>
  <c r="F81" i="1" s="1"/>
  <c r="G81" i="1" s="1"/>
  <c r="C27" i="1"/>
  <c r="D27" i="1" s="1"/>
  <c r="F27" i="1" s="1"/>
  <c r="G27" i="1" s="1"/>
  <c r="C48" i="1"/>
  <c r="D48" i="1" s="1"/>
  <c r="C83" i="1"/>
  <c r="D83" i="1" s="1"/>
  <c r="F83" i="1" s="1"/>
  <c r="G83" i="1" s="1"/>
  <c r="C63" i="1"/>
  <c r="D63" i="1" s="1"/>
  <c r="F63" i="1" s="1"/>
  <c r="G63" i="1" s="1"/>
  <c r="C45" i="1"/>
  <c r="D45" i="1" s="1"/>
  <c r="I45" i="1" s="1"/>
  <c r="C21" i="1"/>
  <c r="D21" i="1" s="1"/>
  <c r="F21" i="1" s="1"/>
  <c r="G21" i="1" s="1"/>
  <c r="C30" i="1"/>
  <c r="D30" i="1" s="1"/>
  <c r="F30" i="1" s="1"/>
  <c r="G30" i="1" s="1"/>
  <c r="C43" i="1"/>
  <c r="D43" i="1" s="1"/>
  <c r="F43" i="1" s="1"/>
  <c r="C25" i="1"/>
  <c r="D25" i="1" s="1"/>
  <c r="F25" i="1" s="1"/>
  <c r="G25" i="1" s="1"/>
  <c r="C70" i="1"/>
  <c r="D70" i="1" s="1"/>
  <c r="F70" i="1" s="1"/>
  <c r="C79" i="1"/>
  <c r="D79" i="1" s="1"/>
  <c r="C61" i="1"/>
  <c r="D61" i="1" s="1"/>
  <c r="I61" i="1" s="1"/>
  <c r="D95" i="1"/>
  <c r="F95" i="1" s="1"/>
  <c r="G95" i="1" s="1"/>
  <c r="D75" i="1"/>
  <c r="F75" i="1" s="1"/>
  <c r="G75" i="1" s="1"/>
  <c r="D18" i="1"/>
  <c r="F18" i="1" s="1"/>
  <c r="D47" i="1"/>
  <c r="F47" i="1" s="1"/>
  <c r="G47" i="1" s="1"/>
  <c r="D11" i="1"/>
  <c r="F11" i="1" s="1"/>
  <c r="D37" i="1"/>
  <c r="I37" i="1" s="1"/>
  <c r="D77" i="1"/>
  <c r="F77" i="1" s="1"/>
  <c r="G77" i="1" s="1"/>
  <c r="D24" i="1"/>
  <c r="I24" i="1" s="1"/>
  <c r="D88" i="1"/>
  <c r="I88" i="1" s="1"/>
  <c r="D82" i="1"/>
  <c r="F82" i="1" s="1"/>
  <c r="D12" i="1"/>
  <c r="I12" i="1" s="1"/>
  <c r="D49" i="1"/>
  <c r="I49" i="1" s="1"/>
  <c r="C53" i="1"/>
  <c r="D53" i="1" s="1"/>
  <c r="D8" i="1"/>
  <c r="C86" i="1"/>
  <c r="D86" i="1" s="1"/>
  <c r="C80" i="1"/>
  <c r="D80" i="1" s="1"/>
  <c r="F80" i="1" s="1"/>
  <c r="G80" i="1" s="1"/>
  <c r="C34" i="1"/>
  <c r="D34" i="1" s="1"/>
  <c r="C39" i="1"/>
  <c r="D39" i="1" s="1"/>
  <c r="C46" i="1"/>
  <c r="D46" i="1" s="1"/>
  <c r="I46" i="1" s="1"/>
  <c r="C99" i="1"/>
  <c r="D99" i="1" s="1"/>
  <c r="F99" i="1" s="1"/>
  <c r="C17" i="1"/>
  <c r="D17" i="1" s="1"/>
  <c r="C59" i="1"/>
  <c r="D59" i="1" s="1"/>
  <c r="C69" i="1"/>
  <c r="D69" i="1" s="1"/>
  <c r="C102" i="1"/>
  <c r="D102" i="1" s="1"/>
  <c r="F102" i="1" s="1"/>
  <c r="C20" i="1"/>
  <c r="D20" i="1" s="1"/>
  <c r="F20" i="1" s="1"/>
  <c r="G20" i="1" s="1"/>
  <c r="C50" i="1"/>
  <c r="D50" i="1" s="1"/>
  <c r="C55" i="1"/>
  <c r="D55" i="1" s="1"/>
  <c r="F55" i="1" s="1"/>
  <c r="G55" i="1" s="1"/>
  <c r="C84" i="1"/>
  <c r="D84" i="1" s="1"/>
  <c r="F84" i="1" s="1"/>
  <c r="C90" i="1"/>
  <c r="D90" i="1" s="1"/>
  <c r="I90" i="1" s="1"/>
  <c r="C33" i="1"/>
  <c r="D33" i="1" s="1"/>
  <c r="F33" i="1" s="1"/>
  <c r="G33" i="1" s="1"/>
  <c r="C85" i="1"/>
  <c r="D85" i="1" s="1"/>
  <c r="I85" i="1" s="1"/>
  <c r="C36" i="1"/>
  <c r="D36" i="1" s="1"/>
  <c r="F36" i="1" s="1"/>
  <c r="C66" i="1"/>
  <c r="D66" i="1" s="1"/>
  <c r="F66" i="1" s="1"/>
  <c r="C71" i="1"/>
  <c r="D71" i="1" s="1"/>
  <c r="F71" i="1" s="1"/>
  <c r="C100" i="1"/>
  <c r="D100" i="1" s="1"/>
  <c r="D76" i="1"/>
  <c r="C64" i="1"/>
  <c r="D64" i="1" s="1"/>
  <c r="F64" i="1" s="1"/>
  <c r="G64" i="1" s="1"/>
  <c r="C78" i="1"/>
  <c r="D78" i="1" s="1"/>
  <c r="I78" i="1" s="1"/>
  <c r="D92" i="1"/>
  <c r="C96" i="1"/>
  <c r="D96" i="1" s="1"/>
  <c r="C29" i="1"/>
  <c r="D29" i="1" s="1"/>
  <c r="I29" i="1" s="1"/>
  <c r="C91" i="1"/>
  <c r="D91" i="1" s="1"/>
  <c r="F91" i="1" s="1"/>
  <c r="G91" i="1" s="1"/>
  <c r="C62" i="1"/>
  <c r="D62" i="1" s="1"/>
  <c r="C73" i="1"/>
  <c r="D73" i="1" s="1"/>
  <c r="F73" i="1" s="1"/>
  <c r="G73" i="1" s="1"/>
  <c r="C40" i="1"/>
  <c r="D40" i="1" s="1"/>
  <c r="C10" i="1"/>
  <c r="D10" i="1" s="1"/>
  <c r="F10" i="1" s="1"/>
  <c r="G10" i="1" s="1"/>
  <c r="C56" i="1"/>
  <c r="D56" i="1" s="1"/>
  <c r="I56" i="1" s="1"/>
  <c r="C6" i="1"/>
  <c r="D6" i="1" s="1"/>
  <c r="C87" i="1"/>
  <c r="D87" i="1" s="1"/>
  <c r="C19" i="1"/>
  <c r="D19" i="1" s="1"/>
  <c r="I19" i="1" s="1"/>
  <c r="C65" i="1"/>
  <c r="D65" i="1" s="1"/>
  <c r="F65" i="1" s="1"/>
  <c r="C4" i="1"/>
  <c r="D4" i="1" s="1"/>
  <c r="I4" i="1" s="1"/>
  <c r="C94" i="1"/>
  <c r="D94" i="1" s="1"/>
  <c r="C72" i="1"/>
  <c r="D72" i="1" s="1"/>
  <c r="F72" i="1" s="1"/>
  <c r="G72" i="1" s="1"/>
  <c r="C28" i="1"/>
  <c r="D28" i="1" s="1"/>
  <c r="C26" i="1"/>
  <c r="D26" i="1" s="1"/>
  <c r="F26" i="1" s="1"/>
  <c r="G26" i="1" s="1"/>
  <c r="C22" i="1"/>
  <c r="D22" i="1" s="1"/>
  <c r="F22" i="1" s="1"/>
  <c r="C68" i="1"/>
  <c r="D68" i="1" s="1"/>
  <c r="C9" i="1"/>
  <c r="D9" i="1" s="1"/>
  <c r="F9" i="1" s="1"/>
  <c r="C98" i="1"/>
  <c r="D98" i="1" s="1"/>
  <c r="F98" i="1" s="1"/>
  <c r="G98" i="1" s="1"/>
  <c r="C103" i="1"/>
  <c r="D103" i="1" s="1"/>
  <c r="I103" i="1" s="1"/>
  <c r="C35" i="1"/>
  <c r="D35" i="1" s="1"/>
  <c r="I35" i="1" s="1"/>
  <c r="C5" i="1"/>
  <c r="D5" i="1" s="1"/>
  <c r="C44" i="1"/>
  <c r="D44" i="1" s="1"/>
  <c r="C42" i="1"/>
  <c r="D42" i="1" s="1"/>
  <c r="C15" i="1"/>
  <c r="D15" i="1" s="1"/>
  <c r="I15" i="1" s="1"/>
  <c r="C38" i="1"/>
  <c r="D38" i="1" s="1"/>
  <c r="I38" i="1" s="1"/>
  <c r="C89" i="1"/>
  <c r="D89" i="1" s="1"/>
  <c r="C51" i="1"/>
  <c r="D51" i="1" s="1"/>
  <c r="C97" i="1"/>
  <c r="D97" i="1" s="1"/>
  <c r="C41" i="1"/>
  <c r="D41" i="1" s="1"/>
  <c r="C57" i="1"/>
  <c r="D57" i="1" s="1"/>
  <c r="F57" i="1" s="1"/>
  <c r="G57" i="1" s="1"/>
  <c r="C32" i="1"/>
  <c r="D32" i="1" s="1"/>
  <c r="C58" i="1"/>
  <c r="D58" i="1" s="1"/>
  <c r="F58" i="1" s="1"/>
  <c r="G58" i="1" s="1"/>
  <c r="C31" i="1"/>
  <c r="D31" i="1" s="1"/>
  <c r="F31" i="1" s="1"/>
  <c r="G31" i="1" s="1"/>
  <c r="C54" i="1"/>
  <c r="D54" i="1" s="1"/>
  <c r="C16" i="1"/>
  <c r="D16" i="1" s="1"/>
  <c r="C7" i="1"/>
  <c r="D7" i="1" s="1"/>
  <c r="F7" i="1" s="1"/>
  <c r="G7" i="1" s="1"/>
  <c r="C60" i="1"/>
  <c r="D60" i="1" s="1"/>
  <c r="C67" i="1"/>
  <c r="D67" i="1" s="1"/>
  <c r="C93" i="1"/>
  <c r="D93" i="1" s="1"/>
  <c r="I93" i="1" s="1"/>
  <c r="C14" i="1"/>
  <c r="D14" i="1" s="1"/>
  <c r="I95" i="1" l="1"/>
  <c r="J95" i="1" s="1"/>
  <c r="M95" i="1" s="1"/>
  <c r="O95" i="1" s="1"/>
  <c r="P95" i="1" s="1"/>
  <c r="Q95" i="1" s="1"/>
  <c r="R95" i="1" s="1"/>
  <c r="I23" i="1"/>
  <c r="J23" i="1" s="1"/>
  <c r="M23" i="1" s="1"/>
  <c r="O23" i="1" s="1"/>
  <c r="P23" i="1" s="1"/>
  <c r="Q23" i="1" s="1"/>
  <c r="R23" i="1" s="1"/>
  <c r="I52" i="1"/>
  <c r="G52" i="1"/>
  <c r="I79" i="1"/>
  <c r="F79" i="1"/>
  <c r="G79" i="1" s="1"/>
  <c r="F48" i="1"/>
  <c r="G48" i="1" s="1"/>
  <c r="I48" i="1"/>
  <c r="I21" i="1"/>
  <c r="J21" i="1" s="1"/>
  <c r="M21" i="1" s="1"/>
  <c r="O21" i="1" s="1"/>
  <c r="P21" i="1" s="1"/>
  <c r="Q21" i="1" s="1"/>
  <c r="R21" i="1" s="1"/>
  <c r="F45" i="1"/>
  <c r="G45" i="1" s="1"/>
  <c r="J45" i="1" s="1"/>
  <c r="M45" i="1" s="1"/>
  <c r="O45" i="1" s="1"/>
  <c r="P45" i="1" s="1"/>
  <c r="Q45" i="1" s="1"/>
  <c r="R45" i="1" s="1"/>
  <c r="G18" i="1"/>
  <c r="I63" i="1"/>
  <c r="J63" i="1" s="1"/>
  <c r="M63" i="1" s="1"/>
  <c r="O63" i="1" s="1"/>
  <c r="P63" i="1" s="1"/>
  <c r="Q63" i="1" s="1"/>
  <c r="R63" i="1" s="1"/>
  <c r="I18" i="1"/>
  <c r="I13" i="1"/>
  <c r="J13" i="1" s="1"/>
  <c r="M13" i="1" s="1"/>
  <c r="O13" i="1" s="1"/>
  <c r="P13" i="1" s="1"/>
  <c r="Q13" i="1" s="1"/>
  <c r="R13" i="1" s="1"/>
  <c r="I75" i="1"/>
  <c r="J75" i="1" s="1"/>
  <c r="M75" i="1" s="1"/>
  <c r="O75" i="1" s="1"/>
  <c r="P75" i="1" s="1"/>
  <c r="Q75" i="1" s="1"/>
  <c r="R75" i="1" s="1"/>
  <c r="G43" i="1"/>
  <c r="I43" i="1"/>
  <c r="F49" i="1"/>
  <c r="G49" i="1" s="1"/>
  <c r="J49" i="1" s="1"/>
  <c r="M49" i="1" s="1"/>
  <c r="O49" i="1" s="1"/>
  <c r="P49" i="1" s="1"/>
  <c r="Q49" i="1" s="1"/>
  <c r="R49" i="1" s="1"/>
  <c r="I47" i="1"/>
  <c r="J47" i="1" s="1"/>
  <c r="M47" i="1" s="1"/>
  <c r="O47" i="1" s="1"/>
  <c r="P47" i="1" s="1"/>
  <c r="Q47" i="1" s="1"/>
  <c r="R47" i="1" s="1"/>
  <c r="I83" i="1"/>
  <c r="J83" i="1" s="1"/>
  <c r="M83" i="1" s="1"/>
  <c r="O83" i="1" s="1"/>
  <c r="P83" i="1" s="1"/>
  <c r="Q83" i="1" s="1"/>
  <c r="R83" i="1" s="1"/>
  <c r="I11" i="1"/>
  <c r="G99" i="1"/>
  <c r="I99" i="1"/>
  <c r="G74" i="1"/>
  <c r="I65" i="1"/>
  <c r="G11" i="1"/>
  <c r="I74" i="1"/>
  <c r="F61" i="1"/>
  <c r="G61" i="1" s="1"/>
  <c r="J61" i="1" s="1"/>
  <c r="M61" i="1" s="1"/>
  <c r="O61" i="1" s="1"/>
  <c r="P61" i="1" s="1"/>
  <c r="Q61" i="1" s="1"/>
  <c r="R61" i="1" s="1"/>
  <c r="F101" i="1"/>
  <c r="G101" i="1" s="1"/>
  <c r="J101" i="1" s="1"/>
  <c r="M101" i="1" s="1"/>
  <c r="O101" i="1" s="1"/>
  <c r="P101" i="1" s="1"/>
  <c r="Q101" i="1" s="1"/>
  <c r="R101" i="1" s="1"/>
  <c r="F46" i="1"/>
  <c r="G46" i="1" s="1"/>
  <c r="J46" i="1" s="1"/>
  <c r="M46" i="1" s="1"/>
  <c r="O46" i="1" s="1"/>
  <c r="P46" i="1" s="1"/>
  <c r="Q46" i="1" s="1"/>
  <c r="R46" i="1" s="1"/>
  <c r="F19" i="1"/>
  <c r="G19" i="1" s="1"/>
  <c r="J19" i="1" s="1"/>
  <c r="M19" i="1" s="1"/>
  <c r="O19" i="1" s="1"/>
  <c r="P19" i="1" s="1"/>
  <c r="Q19" i="1" s="1"/>
  <c r="R19" i="1" s="1"/>
  <c r="I20" i="1"/>
  <c r="J20" i="1" s="1"/>
  <c r="M20" i="1" s="1"/>
  <c r="O20" i="1" s="1"/>
  <c r="P20" i="1" s="1"/>
  <c r="Q20" i="1" s="1"/>
  <c r="R20" i="1" s="1"/>
  <c r="F38" i="1"/>
  <c r="G38" i="1" s="1"/>
  <c r="J38" i="1" s="1"/>
  <c r="M38" i="1" s="1"/>
  <c r="O38" i="1" s="1"/>
  <c r="P38" i="1" s="1"/>
  <c r="Q38" i="1" s="1"/>
  <c r="R38" i="1" s="1"/>
  <c r="I27" i="1"/>
  <c r="J27" i="1" s="1"/>
  <c r="M27" i="1" s="1"/>
  <c r="O27" i="1" s="1"/>
  <c r="P27" i="1" s="1"/>
  <c r="Q27" i="1" s="1"/>
  <c r="R27" i="1" s="1"/>
  <c r="I55" i="1"/>
  <c r="J55" i="1" s="1"/>
  <c r="M55" i="1" s="1"/>
  <c r="O55" i="1" s="1"/>
  <c r="P55" i="1" s="1"/>
  <c r="Q55" i="1" s="1"/>
  <c r="R55" i="1" s="1"/>
  <c r="I84" i="1"/>
  <c r="I26" i="1"/>
  <c r="J26" i="1" s="1"/>
  <c r="M26" i="1" s="1"/>
  <c r="O26" i="1" s="1"/>
  <c r="P26" i="1" s="1"/>
  <c r="Q26" i="1" s="1"/>
  <c r="R26" i="1" s="1"/>
  <c r="F4" i="1"/>
  <c r="G4" i="1" s="1"/>
  <c r="J4" i="1" s="1"/>
  <c r="M4" i="1" s="1"/>
  <c r="O4" i="1" s="1"/>
  <c r="P4" i="1" s="1"/>
  <c r="Q4" i="1" s="1"/>
  <c r="R4" i="1" s="1"/>
  <c r="I81" i="1"/>
  <c r="J81" i="1" s="1"/>
  <c r="M81" i="1" s="1"/>
  <c r="O81" i="1" s="1"/>
  <c r="P81" i="1" s="1"/>
  <c r="Q81" i="1" s="1"/>
  <c r="R81" i="1" s="1"/>
  <c r="I102" i="1"/>
  <c r="G71" i="1"/>
  <c r="G36" i="1"/>
  <c r="G102" i="1"/>
  <c r="I22" i="1"/>
  <c r="G84" i="1"/>
  <c r="F37" i="1"/>
  <c r="G37" i="1" s="1"/>
  <c r="J37" i="1" s="1"/>
  <c r="M37" i="1" s="1"/>
  <c r="O37" i="1" s="1"/>
  <c r="P37" i="1" s="1"/>
  <c r="Q37" i="1" s="1"/>
  <c r="R37" i="1" s="1"/>
  <c r="G9" i="1"/>
  <c r="F88" i="1"/>
  <c r="G88" i="1" s="1"/>
  <c r="J88" i="1" s="1"/>
  <c r="M88" i="1" s="1"/>
  <c r="O88" i="1" s="1"/>
  <c r="P88" i="1" s="1"/>
  <c r="Q88" i="1" s="1"/>
  <c r="R88" i="1" s="1"/>
  <c r="I25" i="1"/>
  <c r="J25" i="1" s="1"/>
  <c r="M25" i="1" s="1"/>
  <c r="O25" i="1" s="1"/>
  <c r="P25" i="1" s="1"/>
  <c r="Q25" i="1" s="1"/>
  <c r="R25" i="1" s="1"/>
  <c r="I82" i="1"/>
  <c r="G82" i="1"/>
  <c r="F24" i="1"/>
  <c r="G24" i="1" s="1"/>
  <c r="J24" i="1" s="1"/>
  <c r="M24" i="1" s="1"/>
  <c r="O24" i="1" s="1"/>
  <c r="P24" i="1" s="1"/>
  <c r="Q24" i="1" s="1"/>
  <c r="R24" i="1" s="1"/>
  <c r="F56" i="1"/>
  <c r="G56" i="1" s="1"/>
  <c r="J56" i="1" s="1"/>
  <c r="M56" i="1" s="1"/>
  <c r="O56" i="1" s="1"/>
  <c r="P56" i="1" s="1"/>
  <c r="Q56" i="1" s="1"/>
  <c r="R56" i="1" s="1"/>
  <c r="I77" i="1"/>
  <c r="J77" i="1" s="1"/>
  <c r="M77" i="1" s="1"/>
  <c r="O77" i="1" s="1"/>
  <c r="P77" i="1" s="1"/>
  <c r="Q77" i="1" s="1"/>
  <c r="R77" i="1" s="1"/>
  <c r="F51" i="1"/>
  <c r="G51" i="1" s="1"/>
  <c r="I51" i="1"/>
  <c r="I31" i="1"/>
  <c r="J31" i="1" s="1"/>
  <c r="M31" i="1" s="1"/>
  <c r="O31" i="1" s="1"/>
  <c r="P31" i="1" s="1"/>
  <c r="Q31" i="1" s="1"/>
  <c r="R31" i="1" s="1"/>
  <c r="F12" i="1"/>
  <c r="G12" i="1" s="1"/>
  <c r="J12" i="1" s="1"/>
  <c r="M12" i="1" s="1"/>
  <c r="O12" i="1" s="1"/>
  <c r="P12" i="1" s="1"/>
  <c r="Q12" i="1" s="1"/>
  <c r="R12" i="1" s="1"/>
  <c r="I98" i="1"/>
  <c r="J98" i="1" s="1"/>
  <c r="M98" i="1" s="1"/>
  <c r="O98" i="1" s="1"/>
  <c r="P98" i="1" s="1"/>
  <c r="Q98" i="1" s="1"/>
  <c r="R98" i="1" s="1"/>
  <c r="I7" i="1"/>
  <c r="J7" i="1" s="1"/>
  <c r="M7" i="1" s="1"/>
  <c r="O7" i="1" s="1"/>
  <c r="P7" i="1" s="1"/>
  <c r="Q7" i="1" s="1"/>
  <c r="R7" i="1" s="1"/>
  <c r="I73" i="1"/>
  <c r="J73" i="1" s="1"/>
  <c r="M73" i="1" s="1"/>
  <c r="O73" i="1" s="1"/>
  <c r="P73" i="1" s="1"/>
  <c r="Q73" i="1" s="1"/>
  <c r="R73" i="1" s="1"/>
  <c r="F29" i="1"/>
  <c r="G29" i="1" s="1"/>
  <c r="J29" i="1" s="1"/>
  <c r="M29" i="1" s="1"/>
  <c r="O29" i="1" s="1"/>
  <c r="P29" i="1" s="1"/>
  <c r="Q29" i="1" s="1"/>
  <c r="R29" i="1" s="1"/>
  <c r="I70" i="1"/>
  <c r="G70" i="1"/>
  <c r="F85" i="1"/>
  <c r="G85" i="1" s="1"/>
  <c r="J85" i="1" s="1"/>
  <c r="M85" i="1" s="1"/>
  <c r="O85" i="1" s="1"/>
  <c r="P85" i="1" s="1"/>
  <c r="Q85" i="1" s="1"/>
  <c r="R85" i="1" s="1"/>
  <c r="F93" i="1"/>
  <c r="G93" i="1" s="1"/>
  <c r="J93" i="1" s="1"/>
  <c r="M93" i="1" s="1"/>
  <c r="O93" i="1" s="1"/>
  <c r="P93" i="1" s="1"/>
  <c r="Q93" i="1" s="1"/>
  <c r="R93" i="1" s="1"/>
  <c r="F90" i="1"/>
  <c r="G90" i="1" s="1"/>
  <c r="J90" i="1" s="1"/>
  <c r="M90" i="1" s="1"/>
  <c r="O90" i="1" s="1"/>
  <c r="P90" i="1" s="1"/>
  <c r="Q90" i="1" s="1"/>
  <c r="R90" i="1" s="1"/>
  <c r="I36" i="1"/>
  <c r="I80" i="1"/>
  <c r="J80" i="1" s="1"/>
  <c r="M80" i="1" s="1"/>
  <c r="O80" i="1" s="1"/>
  <c r="P80" i="1" s="1"/>
  <c r="Q80" i="1" s="1"/>
  <c r="R80" i="1" s="1"/>
  <c r="I66" i="1"/>
  <c r="G22" i="1"/>
  <c r="I91" i="1"/>
  <c r="J91" i="1" s="1"/>
  <c r="M91" i="1" s="1"/>
  <c r="O91" i="1" s="1"/>
  <c r="P91" i="1" s="1"/>
  <c r="Q91" i="1" s="1"/>
  <c r="R91" i="1" s="1"/>
  <c r="F15" i="1"/>
  <c r="G15" i="1" s="1"/>
  <c r="J15" i="1" s="1"/>
  <c r="M15" i="1" s="1"/>
  <c r="O15" i="1" s="1"/>
  <c r="P15" i="1" s="1"/>
  <c r="Q15" i="1" s="1"/>
  <c r="R15" i="1" s="1"/>
  <c r="I57" i="1"/>
  <c r="J57" i="1" s="1"/>
  <c r="M57" i="1" s="1"/>
  <c r="O57" i="1" s="1"/>
  <c r="P57" i="1" s="1"/>
  <c r="Q57" i="1" s="1"/>
  <c r="R57" i="1" s="1"/>
  <c r="I30" i="1"/>
  <c r="J30" i="1" s="1"/>
  <c r="M30" i="1" s="1"/>
  <c r="O30" i="1" s="1"/>
  <c r="P30" i="1" s="1"/>
  <c r="Q30" i="1" s="1"/>
  <c r="R30" i="1" s="1"/>
  <c r="I10" i="1"/>
  <c r="J10" i="1" s="1"/>
  <c r="M10" i="1" s="1"/>
  <c r="O10" i="1" s="1"/>
  <c r="P10" i="1" s="1"/>
  <c r="Q10" i="1" s="1"/>
  <c r="R10" i="1" s="1"/>
  <c r="I33" i="1"/>
  <c r="J33" i="1" s="1"/>
  <c r="M33" i="1" s="1"/>
  <c r="O33" i="1" s="1"/>
  <c r="P33" i="1" s="1"/>
  <c r="Q33" i="1" s="1"/>
  <c r="R33" i="1" s="1"/>
  <c r="G66" i="1"/>
  <c r="F62" i="1"/>
  <c r="G62" i="1" s="1"/>
  <c r="I62" i="1"/>
  <c r="I53" i="1"/>
  <c r="F53" i="1"/>
  <c r="G53" i="1" s="1"/>
  <c r="F59" i="1"/>
  <c r="G59" i="1" s="1"/>
  <c r="I59" i="1"/>
  <c r="F54" i="1"/>
  <c r="G54" i="1" s="1"/>
  <c r="I54" i="1"/>
  <c r="I100" i="1"/>
  <c r="F100" i="1"/>
  <c r="G100" i="1" s="1"/>
  <c r="I60" i="1"/>
  <c r="F60" i="1"/>
  <c r="G60" i="1" s="1"/>
  <c r="I44" i="1"/>
  <c r="F44" i="1"/>
  <c r="G44" i="1" s="1"/>
  <c r="F34" i="1"/>
  <c r="G34" i="1" s="1"/>
  <c r="I34" i="1"/>
  <c r="I94" i="1"/>
  <c r="F94" i="1"/>
  <c r="G94" i="1" s="1"/>
  <c r="F78" i="1"/>
  <c r="G78" i="1" s="1"/>
  <c r="J78" i="1" s="1"/>
  <c r="M78" i="1" s="1"/>
  <c r="O78" i="1" s="1"/>
  <c r="P78" i="1" s="1"/>
  <c r="Q78" i="1" s="1"/>
  <c r="R78" i="1" s="1"/>
  <c r="I72" i="1"/>
  <c r="J72" i="1" s="1"/>
  <c r="M72" i="1" s="1"/>
  <c r="O72" i="1" s="1"/>
  <c r="P72" i="1" s="1"/>
  <c r="Q72" i="1" s="1"/>
  <c r="R72" i="1" s="1"/>
  <c r="I14" i="1"/>
  <c r="F14" i="1"/>
  <c r="G14" i="1" s="1"/>
  <c r="I17" i="1"/>
  <c r="F17" i="1"/>
  <c r="G17" i="1" s="1"/>
  <c r="F76" i="1"/>
  <c r="G76" i="1" s="1"/>
  <c r="I76" i="1"/>
  <c r="F67" i="1"/>
  <c r="G67" i="1" s="1"/>
  <c r="I67" i="1"/>
  <c r="F103" i="1"/>
  <c r="G103" i="1" s="1"/>
  <c r="J103" i="1" s="1"/>
  <c r="M103" i="1" s="1"/>
  <c r="O103" i="1" s="1"/>
  <c r="P103" i="1" s="1"/>
  <c r="Q103" i="1" s="1"/>
  <c r="R103" i="1" s="1"/>
  <c r="F42" i="1"/>
  <c r="G42" i="1" s="1"/>
  <c r="I42" i="1"/>
  <c r="F87" i="1"/>
  <c r="G87" i="1" s="1"/>
  <c r="I87" i="1"/>
  <c r="I69" i="1"/>
  <c r="F69" i="1"/>
  <c r="G69" i="1" s="1"/>
  <c r="F6" i="1"/>
  <c r="G6" i="1" s="1"/>
  <c r="I6" i="1"/>
  <c r="F16" i="1"/>
  <c r="G16" i="1" s="1"/>
  <c r="I16" i="1"/>
  <c r="F5" i="1"/>
  <c r="G5" i="1" s="1"/>
  <c r="I5" i="1"/>
  <c r="I39" i="1"/>
  <c r="F39" i="1"/>
  <c r="G39" i="1" s="1"/>
  <c r="I89" i="1"/>
  <c r="F89" i="1"/>
  <c r="G89" i="1" s="1"/>
  <c r="F68" i="1"/>
  <c r="G68" i="1" s="1"/>
  <c r="I68" i="1"/>
  <c r="F40" i="1"/>
  <c r="G40" i="1" s="1"/>
  <c r="I40" i="1"/>
  <c r="F32" i="1"/>
  <c r="G32" i="1" s="1"/>
  <c r="I32" i="1"/>
  <c r="F8" i="1"/>
  <c r="G8" i="1" s="1"/>
  <c r="I8" i="1"/>
  <c r="F86" i="1"/>
  <c r="G86" i="1" s="1"/>
  <c r="I86" i="1"/>
  <c r="I64" i="1"/>
  <c r="J64" i="1" s="1"/>
  <c r="M64" i="1" s="1"/>
  <c r="O64" i="1" s="1"/>
  <c r="P64" i="1" s="1"/>
  <c r="Q64" i="1" s="1"/>
  <c r="R64" i="1" s="1"/>
  <c r="F41" i="1"/>
  <c r="G41" i="1" s="1"/>
  <c r="I41" i="1"/>
  <c r="F50" i="1"/>
  <c r="G50" i="1" s="1"/>
  <c r="I50" i="1"/>
  <c r="I97" i="1"/>
  <c r="F97" i="1"/>
  <c r="G97" i="1" s="1"/>
  <c r="F96" i="1"/>
  <c r="G96" i="1" s="1"/>
  <c r="I96" i="1"/>
  <c r="I71" i="1"/>
  <c r="G65" i="1"/>
  <c r="F35" i="1"/>
  <c r="G35" i="1" s="1"/>
  <c r="J35" i="1" s="1"/>
  <c r="M35" i="1" s="1"/>
  <c r="O35" i="1" s="1"/>
  <c r="P35" i="1" s="1"/>
  <c r="Q35" i="1" s="1"/>
  <c r="R35" i="1" s="1"/>
  <c r="I58" i="1"/>
  <c r="J58" i="1" s="1"/>
  <c r="M58" i="1" s="1"/>
  <c r="O58" i="1" s="1"/>
  <c r="P58" i="1" s="1"/>
  <c r="Q58" i="1" s="1"/>
  <c r="R58" i="1" s="1"/>
  <c r="I9" i="1"/>
  <c r="I28" i="1"/>
  <c r="F28" i="1"/>
  <c r="G28" i="1" s="1"/>
  <c r="F92" i="1"/>
  <c r="G92" i="1" s="1"/>
  <c r="I92" i="1"/>
  <c r="J52" i="1" l="1"/>
  <c r="M52" i="1" s="1"/>
  <c r="O52" i="1" s="1"/>
  <c r="P52" i="1" s="1"/>
  <c r="Q52" i="1" s="1"/>
  <c r="R52" i="1" s="1"/>
  <c r="J48" i="1"/>
  <c r="M48" i="1" s="1"/>
  <c r="O48" i="1" s="1"/>
  <c r="P48" i="1" s="1"/>
  <c r="Q48" i="1" s="1"/>
  <c r="R48" i="1" s="1"/>
  <c r="J79" i="1"/>
  <c r="M79" i="1" s="1"/>
  <c r="O79" i="1" s="1"/>
  <c r="P79" i="1" s="1"/>
  <c r="Q79" i="1" s="1"/>
  <c r="R79" i="1" s="1"/>
  <c r="J18" i="1"/>
  <c r="M18" i="1" s="1"/>
  <c r="O18" i="1" s="1"/>
  <c r="P18" i="1" s="1"/>
  <c r="Q18" i="1" s="1"/>
  <c r="R18" i="1" s="1"/>
  <c r="J74" i="1"/>
  <c r="M74" i="1" s="1"/>
  <c r="O74" i="1" s="1"/>
  <c r="P74" i="1" s="1"/>
  <c r="Q74" i="1" s="1"/>
  <c r="R74" i="1" s="1"/>
  <c r="J99" i="1"/>
  <c r="M99" i="1" s="1"/>
  <c r="O99" i="1" s="1"/>
  <c r="P99" i="1" s="1"/>
  <c r="Q99" i="1" s="1"/>
  <c r="R99" i="1" s="1"/>
  <c r="J43" i="1"/>
  <c r="M43" i="1" s="1"/>
  <c r="O43" i="1" s="1"/>
  <c r="P43" i="1" s="1"/>
  <c r="Q43" i="1" s="1"/>
  <c r="R43" i="1" s="1"/>
  <c r="J11" i="1"/>
  <c r="M11" i="1" s="1"/>
  <c r="O11" i="1" s="1"/>
  <c r="P11" i="1" s="1"/>
  <c r="Q11" i="1" s="1"/>
  <c r="R11" i="1" s="1"/>
  <c r="J65" i="1"/>
  <c r="M65" i="1" s="1"/>
  <c r="O65" i="1" s="1"/>
  <c r="P65" i="1" s="1"/>
  <c r="Q65" i="1" s="1"/>
  <c r="R65" i="1" s="1"/>
  <c r="J9" i="1"/>
  <c r="M9" i="1" s="1"/>
  <c r="O9" i="1" s="1"/>
  <c r="P9" i="1" s="1"/>
  <c r="Q9" i="1" s="1"/>
  <c r="R9" i="1" s="1"/>
  <c r="J28" i="1"/>
  <c r="M28" i="1" s="1"/>
  <c r="O28" i="1" s="1"/>
  <c r="P28" i="1" s="1"/>
  <c r="Q28" i="1" s="1"/>
  <c r="R28" i="1" s="1"/>
  <c r="J51" i="1"/>
  <c r="M51" i="1" s="1"/>
  <c r="O51" i="1" s="1"/>
  <c r="P51" i="1" s="1"/>
  <c r="Q51" i="1" s="1"/>
  <c r="R51" i="1" s="1"/>
  <c r="J22" i="1"/>
  <c r="M22" i="1" s="1"/>
  <c r="O22" i="1" s="1"/>
  <c r="P22" i="1" s="1"/>
  <c r="Q22" i="1" s="1"/>
  <c r="R22" i="1" s="1"/>
  <c r="J36" i="1"/>
  <c r="M36" i="1" s="1"/>
  <c r="O36" i="1" s="1"/>
  <c r="P36" i="1" s="1"/>
  <c r="Q36" i="1" s="1"/>
  <c r="R36" i="1" s="1"/>
  <c r="J102" i="1"/>
  <c r="M102" i="1" s="1"/>
  <c r="O102" i="1" s="1"/>
  <c r="P102" i="1" s="1"/>
  <c r="Q102" i="1" s="1"/>
  <c r="R102" i="1" s="1"/>
  <c r="J84" i="1"/>
  <c r="M84" i="1" s="1"/>
  <c r="O84" i="1" s="1"/>
  <c r="P84" i="1" s="1"/>
  <c r="Q84" i="1" s="1"/>
  <c r="R84" i="1" s="1"/>
  <c r="J60" i="1"/>
  <c r="M60" i="1" s="1"/>
  <c r="O60" i="1" s="1"/>
  <c r="P60" i="1" s="1"/>
  <c r="Q60" i="1" s="1"/>
  <c r="J67" i="1"/>
  <c r="M67" i="1" s="1"/>
  <c r="O67" i="1" s="1"/>
  <c r="P67" i="1" s="1"/>
  <c r="Q67" i="1" s="1"/>
  <c r="R67" i="1" s="1"/>
  <c r="J71" i="1"/>
  <c r="M71" i="1" s="1"/>
  <c r="O71" i="1" s="1"/>
  <c r="P71" i="1" s="1"/>
  <c r="Q71" i="1" s="1"/>
  <c r="R71" i="1" s="1"/>
  <c r="J82" i="1"/>
  <c r="M82" i="1" s="1"/>
  <c r="O82" i="1" s="1"/>
  <c r="P82" i="1" s="1"/>
  <c r="Q82" i="1" s="1"/>
  <c r="R82" i="1" s="1"/>
  <c r="J8" i="1"/>
  <c r="M8" i="1" s="1"/>
  <c r="O8" i="1" s="1"/>
  <c r="P8" i="1" s="1"/>
  <c r="Q8" i="1" s="1"/>
  <c r="R8" i="1" s="1"/>
  <c r="J66" i="1"/>
  <c r="M66" i="1" s="1"/>
  <c r="O66" i="1" s="1"/>
  <c r="P66" i="1" s="1"/>
  <c r="Q66" i="1" s="1"/>
  <c r="R66" i="1" s="1"/>
  <c r="J34" i="1"/>
  <c r="M34" i="1" s="1"/>
  <c r="O34" i="1" s="1"/>
  <c r="P34" i="1" s="1"/>
  <c r="Q34" i="1" s="1"/>
  <c r="R34" i="1" s="1"/>
  <c r="J54" i="1"/>
  <c r="M54" i="1" s="1"/>
  <c r="O54" i="1" s="1"/>
  <c r="P54" i="1" s="1"/>
  <c r="Q54" i="1" s="1"/>
  <c r="R54" i="1" s="1"/>
  <c r="J59" i="1"/>
  <c r="M59" i="1" s="1"/>
  <c r="O59" i="1" s="1"/>
  <c r="P59" i="1" s="1"/>
  <c r="Q59" i="1" s="1"/>
  <c r="R59" i="1" s="1"/>
  <c r="J69" i="1"/>
  <c r="M69" i="1" s="1"/>
  <c r="O69" i="1" s="1"/>
  <c r="P69" i="1" s="1"/>
  <c r="Q69" i="1" s="1"/>
  <c r="R69" i="1" s="1"/>
  <c r="J96" i="1"/>
  <c r="M96" i="1" s="1"/>
  <c r="O96" i="1" s="1"/>
  <c r="P96" i="1" s="1"/>
  <c r="Q96" i="1" s="1"/>
  <c r="R96" i="1" s="1"/>
  <c r="J62" i="1"/>
  <c r="M62" i="1" s="1"/>
  <c r="O62" i="1" s="1"/>
  <c r="P62" i="1" s="1"/>
  <c r="Q62" i="1" s="1"/>
  <c r="R62" i="1" s="1"/>
  <c r="J76" i="1"/>
  <c r="M76" i="1" s="1"/>
  <c r="O76" i="1" s="1"/>
  <c r="P76" i="1" s="1"/>
  <c r="Q76" i="1" s="1"/>
  <c r="R76" i="1" s="1"/>
  <c r="J50" i="1"/>
  <c r="M50" i="1" s="1"/>
  <c r="O50" i="1" s="1"/>
  <c r="P50" i="1" s="1"/>
  <c r="Q50" i="1" s="1"/>
  <c r="R50" i="1" s="1"/>
  <c r="J32" i="1"/>
  <c r="M32" i="1" s="1"/>
  <c r="O32" i="1" s="1"/>
  <c r="P32" i="1" s="1"/>
  <c r="Q32" i="1" s="1"/>
  <c r="R32" i="1" s="1"/>
  <c r="J94" i="1"/>
  <c r="M94" i="1" s="1"/>
  <c r="O94" i="1" s="1"/>
  <c r="P94" i="1" s="1"/>
  <c r="Q94" i="1" s="1"/>
  <c r="R94" i="1" s="1"/>
  <c r="J53" i="1"/>
  <c r="M53" i="1" s="1"/>
  <c r="O53" i="1" s="1"/>
  <c r="P53" i="1" s="1"/>
  <c r="Q53" i="1" s="1"/>
  <c r="R53" i="1" s="1"/>
  <c r="J97" i="1"/>
  <c r="M97" i="1" s="1"/>
  <c r="O97" i="1" s="1"/>
  <c r="P97" i="1" s="1"/>
  <c r="Q97" i="1" s="1"/>
  <c r="R97" i="1" s="1"/>
  <c r="J89" i="1"/>
  <c r="M89" i="1" s="1"/>
  <c r="O89" i="1" s="1"/>
  <c r="P89" i="1" s="1"/>
  <c r="Q89" i="1" s="1"/>
  <c r="R89" i="1" s="1"/>
  <c r="J42" i="1"/>
  <c r="M42" i="1" s="1"/>
  <c r="O42" i="1" s="1"/>
  <c r="P42" i="1" s="1"/>
  <c r="Q42" i="1" s="1"/>
  <c r="R42" i="1" s="1"/>
  <c r="J70" i="1"/>
  <c r="M70" i="1" s="1"/>
  <c r="O70" i="1" s="1"/>
  <c r="P70" i="1" s="1"/>
  <c r="Q70" i="1" s="1"/>
  <c r="R70" i="1" s="1"/>
  <c r="J92" i="1"/>
  <c r="M92" i="1" s="1"/>
  <c r="O92" i="1" s="1"/>
  <c r="P92" i="1" s="1"/>
  <c r="Q92" i="1" s="1"/>
  <c r="R92" i="1" s="1"/>
  <c r="J16" i="1"/>
  <c r="M16" i="1" s="1"/>
  <c r="O16" i="1" s="1"/>
  <c r="P16" i="1" s="1"/>
  <c r="Q16" i="1" s="1"/>
  <c r="R16" i="1" s="1"/>
  <c r="J17" i="1"/>
  <c r="M17" i="1" s="1"/>
  <c r="O17" i="1" s="1"/>
  <c r="P17" i="1" s="1"/>
  <c r="Q17" i="1" s="1"/>
  <c r="R17" i="1" s="1"/>
  <c r="J86" i="1"/>
  <c r="M86" i="1" s="1"/>
  <c r="O86" i="1" s="1"/>
  <c r="P86" i="1" s="1"/>
  <c r="Q86" i="1" s="1"/>
  <c r="R86" i="1" s="1"/>
  <c r="J5" i="1"/>
  <c r="M5" i="1" s="1"/>
  <c r="O5" i="1" s="1"/>
  <c r="P5" i="1" s="1"/>
  <c r="Q5" i="1" s="1"/>
  <c r="R5" i="1" s="1"/>
  <c r="J100" i="1"/>
  <c r="M100" i="1" s="1"/>
  <c r="O100" i="1" s="1"/>
  <c r="P100" i="1" s="1"/>
  <c r="Q100" i="1" s="1"/>
  <c r="R100" i="1" s="1"/>
  <c r="J6" i="1"/>
  <c r="M6" i="1" s="1"/>
  <c r="O6" i="1" s="1"/>
  <c r="P6" i="1" s="1"/>
  <c r="Q6" i="1" s="1"/>
  <c r="R6" i="1" s="1"/>
  <c r="J14" i="1"/>
  <c r="M14" i="1" s="1"/>
  <c r="O14" i="1" s="1"/>
  <c r="P14" i="1" s="1"/>
  <c r="Q14" i="1" s="1"/>
  <c r="R14" i="1" s="1"/>
  <c r="J40" i="1"/>
  <c r="M40" i="1" s="1"/>
  <c r="O40" i="1" s="1"/>
  <c r="P40" i="1" s="1"/>
  <c r="Q40" i="1" s="1"/>
  <c r="R40" i="1" s="1"/>
  <c r="J68" i="1"/>
  <c r="M68" i="1" s="1"/>
  <c r="O68" i="1" s="1"/>
  <c r="P68" i="1" s="1"/>
  <c r="Q68" i="1" s="1"/>
  <c r="R68" i="1" s="1"/>
  <c r="J87" i="1"/>
  <c r="M87" i="1" s="1"/>
  <c r="O87" i="1" s="1"/>
  <c r="P87" i="1" s="1"/>
  <c r="Q87" i="1" s="1"/>
  <c r="R87" i="1" s="1"/>
  <c r="J41" i="1"/>
  <c r="M41" i="1" s="1"/>
  <c r="O41" i="1" s="1"/>
  <c r="P41" i="1" s="1"/>
  <c r="Q41" i="1" s="1"/>
  <c r="R41" i="1" s="1"/>
  <c r="J39" i="1"/>
  <c r="M39" i="1" s="1"/>
  <c r="O39" i="1" s="1"/>
  <c r="P39" i="1" s="1"/>
  <c r="Q39" i="1" s="1"/>
  <c r="R39" i="1" s="1"/>
  <c r="J44" i="1"/>
  <c r="M44" i="1" s="1"/>
  <c r="O44" i="1" s="1"/>
  <c r="P44" i="1" s="1"/>
  <c r="Q44" i="1" s="1"/>
  <c r="R44" i="1" s="1"/>
  <c r="R60" i="1" l="1"/>
  <c r="U12" i="1" s="1"/>
  <c r="U4" i="1" l="1"/>
  <c r="B3" i="4" s="1"/>
  <c r="U10" i="1"/>
  <c r="U11" i="1"/>
  <c r="U5" i="1"/>
  <c r="U6" i="1"/>
  <c r="U7" i="1"/>
  <c r="U9" i="1" l="1"/>
  <c r="U13" i="1" s="1"/>
  <c r="U8" i="1"/>
  <c r="C3" i="4" l="1"/>
  <c r="D3" i="4" s="1"/>
  <c r="E3" i="4" l="1"/>
  <c r="B4" i="4"/>
  <c r="C4" i="4" l="1"/>
  <c r="B5" i="4" s="1"/>
  <c r="E4" i="4" l="1"/>
  <c r="D4" i="4"/>
  <c r="C5" i="4"/>
  <c r="B6" i="4" s="1"/>
  <c r="E5" i="4" l="1"/>
  <c r="D5" i="4"/>
  <c r="C6" i="4"/>
  <c r="B7" i="4" s="1"/>
  <c r="D6" i="4" l="1"/>
  <c r="C7" i="4"/>
  <c r="B8" i="4" s="1"/>
  <c r="E6" i="4"/>
  <c r="E7" i="4" l="1"/>
  <c r="D7" i="4"/>
  <c r="C8" i="4"/>
  <c r="B9" i="4" s="1"/>
  <c r="D8" i="4" l="1"/>
  <c r="E8" i="4"/>
  <c r="C9" i="4"/>
  <c r="B10" i="4" s="1"/>
  <c r="D9" i="4" l="1"/>
  <c r="E9" i="4"/>
  <c r="C10" i="4"/>
  <c r="B11" i="4" s="1"/>
  <c r="E10" i="4" l="1"/>
  <c r="D10" i="4"/>
  <c r="C11" i="4"/>
  <c r="B12" i="4" s="1"/>
  <c r="D11" i="4" l="1"/>
  <c r="E11" i="4"/>
  <c r="C12" i="4"/>
  <c r="E12" i="4" s="1"/>
  <c r="F3" i="4" l="1"/>
  <c r="F12" i="4"/>
  <c r="F4" i="4"/>
  <c r="F5" i="4"/>
  <c r="F6" i="4"/>
  <c r="F11" i="4"/>
  <c r="F9" i="4"/>
  <c r="F7" i="4"/>
  <c r="F8" i="4"/>
  <c r="F10" i="4"/>
  <c r="D12" i="4"/>
</calcChain>
</file>

<file path=xl/sharedStrings.xml><?xml version="1.0" encoding="utf-8"?>
<sst xmlns="http://schemas.openxmlformats.org/spreadsheetml/2006/main" count="80" uniqueCount="73">
  <si>
    <t>low</t>
  </si>
  <si>
    <t>most likely</t>
  </si>
  <si>
    <t>Sales</t>
  </si>
  <si>
    <t>Cost of goods sold expense</t>
  </si>
  <si>
    <t>Min</t>
  </si>
  <si>
    <t>Max</t>
  </si>
  <si>
    <t>Variable Operating expenses</t>
  </si>
  <si>
    <t>Sales Volume Driven (VOESVD)</t>
  </si>
  <si>
    <t>Sales Revenue Driven (VOESRD)</t>
  </si>
  <si>
    <t>Fixed Expenses</t>
  </si>
  <si>
    <t>Operating Expenses</t>
  </si>
  <si>
    <t>Depreciation Expenses</t>
  </si>
  <si>
    <t>Interest expense</t>
  </si>
  <si>
    <t>Tabla de contenido e Informacion de Contacto</t>
  </si>
  <si>
    <t>Brain</t>
  </si>
  <si>
    <t>T de C</t>
  </si>
  <si>
    <t>Analysis</t>
  </si>
  <si>
    <t>Recoleccion de datos y Gráfico</t>
  </si>
  <si>
    <t>Prob. Of COGS Expense %</t>
  </si>
  <si>
    <t>breakpoint</t>
  </si>
  <si>
    <t>NormDist(U=30; S=5)</t>
  </si>
  <si>
    <t>Uniforme de 10 - 20%</t>
  </si>
  <si>
    <t>Obs</t>
  </si>
  <si>
    <t>Units</t>
  </si>
  <si>
    <t>media</t>
  </si>
  <si>
    <t>desv. Est.</t>
  </si>
  <si>
    <t xml:space="preserve">Perfil de Riesgo </t>
  </si>
  <si>
    <t>Estado de Pérdida y ganancia Simulaciones</t>
  </si>
  <si>
    <t>Caso:</t>
  </si>
  <si>
    <t>Aplicación del método de Montecarlo para obtener un perfil de riesgo a partir de suposiciones en los ingresos y costos.</t>
  </si>
  <si>
    <t>Income tax expense</t>
  </si>
  <si>
    <t>%</t>
  </si>
  <si>
    <t>Tabla de Contenido / Table of Contents</t>
  </si>
  <si>
    <t>Configuration de Parametros / Settings</t>
  </si>
  <si>
    <t>Configuracion de Parámetros (Settings)</t>
  </si>
  <si>
    <t>PyG Sample (Loss&amp;Profit Simulation)</t>
  </si>
  <si>
    <t>Simulacion</t>
  </si>
  <si>
    <t>Unidades(Units)</t>
  </si>
  <si>
    <t>Precio(Price)</t>
  </si>
  <si>
    <t>Ingresos(Revenues)</t>
  </si>
  <si>
    <t>Costo de Unidades Vendidas(Cost of Goods Sold Expense)
(%)</t>
  </si>
  <si>
    <t>Costo de Unidades Vendidas(Cost of Goods Sold Expense)
(USD)</t>
  </si>
  <si>
    <t>Margin Bruto(Gross Margin)</t>
  </si>
  <si>
    <t>Costo Variable Ventas(Sales Volume Driven)
(%)</t>
  </si>
  <si>
    <t>Costo Variable Ventas(Sales Volume Driven)
(USD)</t>
  </si>
  <si>
    <t>Contribucion Marginal(Contribution Margin)</t>
  </si>
  <si>
    <t>Gasto Fijo de Peración(Fixed Cost Operating Expenses)</t>
  </si>
  <si>
    <t>Gasto d¿Depreciacion(Depretiation Expenses)</t>
  </si>
  <si>
    <t>Gasto Interés(Interest Expense)</t>
  </si>
  <si>
    <t>GananciasPerdida Operativas(Operating Earnings)
(EBIT)</t>
  </si>
  <si>
    <t>GananciaPerdida antes de impuesto(Earnings before income tax) (EBT)</t>
  </si>
  <si>
    <t>Impuesto (Income Tax Expense)
(%)</t>
  </si>
  <si>
    <t>Impuesto (Income Tax Expense)
(USD)</t>
  </si>
  <si>
    <t>Superavit/Deficit(Net Income)</t>
  </si>
  <si>
    <t xml:space="preserve">Statistics Summary </t>
  </si>
  <si>
    <t>Tabla de Frecuencia ( Frequency table)</t>
  </si>
  <si>
    <t>X (Mean)</t>
  </si>
  <si>
    <t>desv. Est (Est. Desv.)</t>
  </si>
  <si>
    <t>Coef. Var. %( Var. Coef. %)</t>
  </si>
  <si>
    <t>Rango (Range)</t>
  </si>
  <si>
    <t>Conteo de pérdidas (loss count)</t>
  </si>
  <si>
    <t>Conteo de Ganancia (profit count)</t>
  </si>
  <si>
    <t>Nro de clases (# of Class)</t>
  </si>
  <si>
    <t>Longitud del rango (Range interval)</t>
  </si>
  <si>
    <t>Limite Inf. (Inc.)
Low Limit</t>
  </si>
  <si>
    <t>Limite Sup. (No Inc)
Upper Limit</t>
  </si>
  <si>
    <t>Frec. absoluta
Freq. Abs.</t>
  </si>
  <si>
    <t>Marca
Midpoint</t>
  </si>
  <si>
    <t>Perfil de Riesgo Perdida y Ganancia
Risk Profile for profit / loss statement</t>
  </si>
  <si>
    <t>Application of MonteCarlo's methos to get the risk profile for the loos and profit statetment based on with some distribution assumptions in revenues and costs</t>
  </si>
  <si>
    <t xml:space="preserve">Acum.Prob. </t>
  </si>
  <si>
    <t>Acum. Prob. Price</t>
  </si>
  <si>
    <t>Avg.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</si>
</sst>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44" fontId="0" fillId="0" borderId="0" xfId="2" applyFont="1"/>
    <xf numFmtId="44" fontId="0" fillId="0" borderId="0" xfId="0" applyNumberFormat="1"/>
    <xf numFmtId="44" fontId="2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8" fontId="0" fillId="2" borderId="0" xfId="0" applyNumberFormat="1" applyFill="1"/>
    <xf numFmtId="0" fontId="3" fillId="0" borderId="0" xfId="3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10" fontId="0" fillId="0" borderId="0" xfId="0" applyNumberFormat="1" applyBorder="1"/>
    <xf numFmtId="9" fontId="0" fillId="0" borderId="0" xfId="0" applyNumberFormat="1" applyBorder="1"/>
    <xf numFmtId="0" fontId="2" fillId="0" borderId="0" xfId="0" applyFont="1" applyBorder="1"/>
    <xf numFmtId="10" fontId="0" fillId="0" borderId="5" xfId="0" applyNumberFormat="1" applyBorder="1"/>
    <xf numFmtId="43" fontId="0" fillId="0" borderId="0" xfId="1" applyFont="1" applyBorder="1"/>
    <xf numFmtId="9" fontId="0" fillId="0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165" fontId="0" fillId="0" borderId="0" xfId="4" applyNumberFormat="1" applyFont="1"/>
    <xf numFmtId="44" fontId="0" fillId="0" borderId="5" xfId="0" applyNumberFormat="1" applyBorder="1"/>
    <xf numFmtId="44" fontId="0" fillId="0" borderId="5" xfId="2" applyFont="1" applyBorder="1"/>
    <xf numFmtId="44" fontId="0" fillId="0" borderId="8" xfId="0" applyNumberFormat="1" applyBorder="1"/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4" fontId="0" fillId="0" borderId="0" xfId="0" applyNumberFormat="1" applyBorder="1"/>
    <xf numFmtId="6" fontId="0" fillId="0" borderId="0" xfId="0" applyNumberFormat="1" applyBorder="1"/>
    <xf numFmtId="9" fontId="0" fillId="0" borderId="5" xfId="4" applyFont="1" applyBorder="1"/>
    <xf numFmtId="44" fontId="0" fillId="0" borderId="7" xfId="0" applyNumberFormat="1" applyBorder="1"/>
    <xf numFmtId="6" fontId="0" fillId="0" borderId="7" xfId="0" applyNumberFormat="1" applyBorder="1"/>
    <xf numFmtId="9" fontId="0" fillId="0" borderId="8" xfId="4" applyFont="1" applyBorder="1"/>
    <xf numFmtId="0" fontId="0" fillId="0" borderId="9" xfId="0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0" xfId="0" applyFont="1" applyAlignment="1">
      <alignment horizontal="center" wrapText="1"/>
    </xf>
  </cellXfs>
  <cellStyles count="5">
    <cellStyle name="Hipervínculo" xfId="3" builtinId="8"/>
    <cellStyle name="Millares" xfId="1" builtinId="3"/>
    <cellStyle name="Moneda" xfId="2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RiskProfile!$D$3:$D$12</c:f>
              <c:numCache>
                <c:formatCode>"$"#,##0_);[Red]\("$"#,##0\)</c:formatCode>
                <c:ptCount val="10"/>
                <c:pt idx="0">
                  <c:v>491.668076111971</c:v>
                </c:pt>
                <c:pt idx="1">
                  <c:v>5724.0660662698701</c:v>
                </c:pt>
                <c:pt idx="2">
                  <c:v>10956.464056427769</c:v>
                </c:pt>
                <c:pt idx="3">
                  <c:v>16188.862046585669</c:v>
                </c:pt>
                <c:pt idx="4">
                  <c:v>21421.26003674357</c:v>
                </c:pt>
                <c:pt idx="5">
                  <c:v>26653.65802690147</c:v>
                </c:pt>
                <c:pt idx="6">
                  <c:v>31886.056017059367</c:v>
                </c:pt>
                <c:pt idx="7">
                  <c:v>37118.454007217268</c:v>
                </c:pt>
                <c:pt idx="8">
                  <c:v>42350.851997375168</c:v>
                </c:pt>
                <c:pt idx="9">
                  <c:v>47583.249987533069</c:v>
                </c:pt>
              </c:numCache>
            </c:numRef>
          </c:cat>
          <c:val>
            <c:numRef>
              <c:f>RiskProfile!$E$3:$E$12</c:f>
              <c:numCache>
                <c:formatCode>General</c:formatCode>
                <c:ptCount val="10"/>
                <c:pt idx="0">
                  <c:v>51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8-43EF-AAAE-DF11296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7"/>
        <c:axId val="737561456"/>
        <c:axId val="737561872"/>
      </c:barChart>
      <c:catAx>
        <c:axId val="73756145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1872"/>
        <c:crosses val="autoZero"/>
        <c:auto val="1"/>
        <c:lblAlgn val="ctr"/>
        <c:lblOffset val="100"/>
        <c:noMultiLvlLbl val="0"/>
      </c:catAx>
      <c:valAx>
        <c:axId val="737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1456"/>
        <c:crosses val="autoZero"/>
        <c:crossBetween val="between"/>
      </c:valAx>
      <c:spPr>
        <a:noFill/>
        <a:ln w="254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91441</xdr:colOff>
      <xdr:row>1</xdr:row>
      <xdr:rowOff>72390</xdr:rowOff>
    </xdr:from>
    <xdr:to>
      <xdr:col>13</xdr:col>
      <xdr:colOff>45721</xdr:colOff>
      <xdr:row>14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tabSelected="1" workbookViewId="0">
      <selection activeCell="B25" sqref="B25"/>
    </sheetView>
  </sheetViews>
  <sheetFormatPr baseColWidth="10" defaultRowHeight="14.4" x14ac:dyDescent="0.3"/>
  <cols>
    <col min="1" max="1" width="26.44140625" bestFit="1" customWidth="1"/>
    <col min="2" max="2" width="39.44140625" bestFit="1" customWidth="1"/>
  </cols>
  <sheetData>
    <row r="2" spans="1:2" x14ac:dyDescent="0.3">
      <c r="B2" s="3" t="s">
        <v>32</v>
      </c>
    </row>
    <row r="3" spans="1:2" x14ac:dyDescent="0.3">
      <c r="A3" t="s">
        <v>15</v>
      </c>
      <c r="B3" t="s">
        <v>13</v>
      </c>
    </row>
    <row r="4" spans="1:2" x14ac:dyDescent="0.3">
      <c r="A4" t="s">
        <v>14</v>
      </c>
      <c r="B4" s="16" t="s">
        <v>34</v>
      </c>
    </row>
    <row r="5" spans="1:2" x14ac:dyDescent="0.3">
      <c r="A5" t="s">
        <v>16</v>
      </c>
      <c r="B5" s="16" t="s">
        <v>27</v>
      </c>
    </row>
    <row r="6" spans="1:2" x14ac:dyDescent="0.3">
      <c r="A6" t="s">
        <v>17</v>
      </c>
      <c r="B6" s="16" t="s">
        <v>26</v>
      </c>
    </row>
    <row r="10" spans="1:2" x14ac:dyDescent="0.3">
      <c r="A10" s="3" t="s">
        <v>28</v>
      </c>
    </row>
    <row r="11" spans="1:2" x14ac:dyDescent="0.3">
      <c r="A11" t="s">
        <v>29</v>
      </c>
    </row>
    <row r="12" spans="1:2" x14ac:dyDescent="0.3">
      <c r="A12" t="s">
        <v>69</v>
      </c>
    </row>
  </sheetData>
  <hyperlinks>
    <hyperlink ref="B4" location="Parámetros!A1" display="Parametros"/>
    <hyperlink ref="B5" location="PyGSimulation!A1" display="Estado de Pérdida y ganancia"/>
    <hyperlink ref="B6" location="RiskProfile!A1" display="Perfil de Riesgo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zoomScale="80" zoomScaleNormal="80" workbookViewId="0">
      <selection activeCell="L13" sqref="L13"/>
    </sheetView>
  </sheetViews>
  <sheetFormatPr baseColWidth="10" defaultRowHeight="14.4" x14ac:dyDescent="0.3"/>
  <cols>
    <col min="3" max="3" width="22" bestFit="1" customWidth="1"/>
  </cols>
  <sheetData>
    <row r="1" spans="1:9" ht="15" thickBot="1" x14ac:dyDescent="0.35">
      <c r="A1" s="30" t="s">
        <v>33</v>
      </c>
      <c r="B1" s="31"/>
      <c r="C1" s="31"/>
      <c r="D1" s="31"/>
      <c r="E1" s="31"/>
      <c r="F1" s="31"/>
      <c r="G1" s="32"/>
      <c r="I1" s="16" t="s">
        <v>15</v>
      </c>
    </row>
    <row r="2" spans="1:9" ht="15" thickBot="1" x14ac:dyDescent="0.35">
      <c r="A2" s="33" t="s">
        <v>2</v>
      </c>
      <c r="B2" s="34"/>
      <c r="C2" s="34"/>
      <c r="D2" s="34"/>
      <c r="E2" s="34"/>
      <c r="F2" s="34"/>
      <c r="G2" s="35"/>
    </row>
    <row r="3" spans="1:9" x14ac:dyDescent="0.3">
      <c r="A3" s="20"/>
      <c r="B3" s="18"/>
      <c r="C3" s="18"/>
      <c r="D3" s="18" t="s">
        <v>0</v>
      </c>
      <c r="E3" s="18" t="s">
        <v>1</v>
      </c>
      <c r="F3" s="18"/>
      <c r="G3" s="19"/>
    </row>
    <row r="4" spans="1:9" x14ac:dyDescent="0.3">
      <c r="A4" s="20"/>
      <c r="B4" s="18"/>
      <c r="C4" s="18" t="s">
        <v>70</v>
      </c>
      <c r="D4" s="21">
        <v>0</v>
      </c>
      <c r="E4" s="22">
        <f>D4+D5</f>
        <v>0.3</v>
      </c>
      <c r="F4" s="22">
        <f>E4+E5</f>
        <v>1</v>
      </c>
      <c r="G4" s="19"/>
    </row>
    <row r="5" spans="1:9" x14ac:dyDescent="0.3">
      <c r="A5" s="20"/>
      <c r="B5" s="18"/>
      <c r="C5" s="18" t="s">
        <v>31</v>
      </c>
      <c r="D5" s="21">
        <v>0.3</v>
      </c>
      <c r="E5" s="22">
        <v>0.7</v>
      </c>
      <c r="F5" s="21"/>
      <c r="G5" s="19"/>
    </row>
    <row r="6" spans="1:9" x14ac:dyDescent="0.3">
      <c r="A6" s="20"/>
      <c r="B6" s="18"/>
      <c r="C6" s="18" t="s">
        <v>23</v>
      </c>
      <c r="D6" s="23">
        <v>75000</v>
      </c>
      <c r="E6" s="23">
        <v>10000</v>
      </c>
      <c r="F6" s="18">
        <v>0</v>
      </c>
      <c r="G6" s="19"/>
      <c r="I6" s="2"/>
    </row>
    <row r="7" spans="1:9" x14ac:dyDescent="0.3">
      <c r="A7" s="20"/>
      <c r="B7" s="18"/>
      <c r="C7" s="18"/>
      <c r="D7" s="18"/>
      <c r="E7" s="18"/>
      <c r="F7" s="18"/>
      <c r="G7" s="19"/>
      <c r="I7" s="2"/>
    </row>
    <row r="8" spans="1:9" x14ac:dyDescent="0.3">
      <c r="A8" s="20"/>
      <c r="B8" s="18"/>
      <c r="C8" s="18" t="s">
        <v>71</v>
      </c>
      <c r="D8" s="21">
        <v>0</v>
      </c>
      <c r="E8" s="21">
        <f>D8+D9</f>
        <v>0.25</v>
      </c>
      <c r="F8" s="21">
        <f>E8+E9</f>
        <v>0.75</v>
      </c>
      <c r="G8" s="24">
        <f>F8+F9</f>
        <v>1</v>
      </c>
      <c r="I8" s="1"/>
    </row>
    <row r="9" spans="1:9" x14ac:dyDescent="0.3">
      <c r="A9" s="20"/>
      <c r="B9" s="18"/>
      <c r="C9" s="18" t="s">
        <v>31</v>
      </c>
      <c r="D9" s="21">
        <v>0.25</v>
      </c>
      <c r="E9" s="21">
        <v>0.5</v>
      </c>
      <c r="F9" s="21">
        <v>0.25</v>
      </c>
      <c r="G9" s="19"/>
      <c r="I9" s="1"/>
    </row>
    <row r="10" spans="1:9" x14ac:dyDescent="0.3">
      <c r="A10" s="20"/>
      <c r="B10" s="18"/>
      <c r="C10" s="18" t="s">
        <v>72</v>
      </c>
      <c r="D10" s="23">
        <v>1.5</v>
      </c>
      <c r="E10" s="23">
        <v>2</v>
      </c>
      <c r="F10" s="23">
        <v>2.5</v>
      </c>
      <c r="G10" s="19"/>
      <c r="I10" s="2"/>
    </row>
    <row r="11" spans="1:9" ht="15" thickBot="1" x14ac:dyDescent="0.35">
      <c r="A11" s="20"/>
      <c r="B11" s="18"/>
      <c r="C11" s="18"/>
      <c r="D11" s="18"/>
      <c r="E11" s="18"/>
      <c r="F11" s="18"/>
      <c r="G11" s="19"/>
    </row>
    <row r="12" spans="1:9" ht="15" thickBot="1" x14ac:dyDescent="0.35">
      <c r="A12" s="33" t="s">
        <v>3</v>
      </c>
      <c r="B12" s="34"/>
      <c r="C12" s="34"/>
      <c r="D12" s="34"/>
      <c r="E12" s="34"/>
      <c r="F12" s="34"/>
      <c r="G12" s="35"/>
    </row>
    <row r="13" spans="1:9" x14ac:dyDescent="0.3">
      <c r="A13" s="20"/>
      <c r="B13" s="18"/>
      <c r="C13" s="18"/>
      <c r="D13" s="23" t="s">
        <v>24</v>
      </c>
      <c r="E13" s="23" t="s">
        <v>25</v>
      </c>
      <c r="F13" s="18"/>
      <c r="G13" s="19"/>
    </row>
    <row r="14" spans="1:9" x14ac:dyDescent="0.3">
      <c r="A14" s="20"/>
      <c r="B14" s="18"/>
      <c r="C14" s="18" t="s">
        <v>20</v>
      </c>
      <c r="D14" s="25">
        <v>30</v>
      </c>
      <c r="E14" s="25">
        <v>5</v>
      </c>
      <c r="F14" s="18"/>
      <c r="G14" s="19"/>
    </row>
    <row r="15" spans="1:9" x14ac:dyDescent="0.3">
      <c r="A15" s="20"/>
      <c r="B15" s="18"/>
      <c r="C15" s="18" t="s">
        <v>18</v>
      </c>
      <c r="D15" s="22">
        <v>1</v>
      </c>
      <c r="E15" s="22">
        <v>0</v>
      </c>
      <c r="F15" s="18"/>
      <c r="G15" s="19"/>
    </row>
    <row r="16" spans="1:9" ht="15" thickBot="1" x14ac:dyDescent="0.35">
      <c r="A16" s="20"/>
      <c r="B16" s="18"/>
      <c r="C16" s="18"/>
      <c r="D16" s="18"/>
      <c r="E16" s="18"/>
      <c r="F16" s="18"/>
      <c r="G16" s="19"/>
    </row>
    <row r="17" spans="1:7" ht="15" thickBot="1" x14ac:dyDescent="0.35">
      <c r="A17" s="33" t="s">
        <v>6</v>
      </c>
      <c r="B17" s="34"/>
      <c r="C17" s="34"/>
      <c r="D17" s="34"/>
      <c r="E17" s="34"/>
      <c r="F17" s="34"/>
      <c r="G17" s="35"/>
    </row>
    <row r="18" spans="1:7" x14ac:dyDescent="0.3">
      <c r="A18" s="20"/>
      <c r="B18" s="18" t="s">
        <v>7</v>
      </c>
      <c r="C18" s="18"/>
      <c r="D18" s="23" t="s">
        <v>4</v>
      </c>
      <c r="E18" s="23" t="s">
        <v>5</v>
      </c>
      <c r="F18" s="18"/>
      <c r="G18" s="19"/>
    </row>
    <row r="19" spans="1:7" x14ac:dyDescent="0.3">
      <c r="A19" s="20"/>
      <c r="B19" s="18"/>
      <c r="C19" s="18" t="s">
        <v>21</v>
      </c>
      <c r="D19" s="26">
        <v>0.1</v>
      </c>
      <c r="E19" s="22">
        <v>0.2</v>
      </c>
      <c r="F19" s="22"/>
      <c r="G19" s="19"/>
    </row>
    <row r="20" spans="1:7" x14ac:dyDescent="0.3">
      <c r="A20" s="20"/>
      <c r="B20" s="18" t="s">
        <v>8</v>
      </c>
      <c r="C20" s="18"/>
      <c r="D20" s="22"/>
      <c r="E20" s="22"/>
      <c r="F20" s="21"/>
      <c r="G20" s="19"/>
    </row>
    <row r="21" spans="1:7" ht="15" thickBot="1" x14ac:dyDescent="0.35">
      <c r="A21" s="20"/>
      <c r="B21" s="18"/>
      <c r="C21" s="18"/>
      <c r="D21" s="18"/>
      <c r="E21" s="22"/>
      <c r="F21" s="18"/>
      <c r="G21" s="19"/>
    </row>
    <row r="22" spans="1:7" ht="15" thickBot="1" x14ac:dyDescent="0.35">
      <c r="A22" s="33" t="s">
        <v>9</v>
      </c>
      <c r="B22" s="34"/>
      <c r="C22" s="34"/>
      <c r="D22" s="34"/>
      <c r="E22" s="34"/>
      <c r="F22" s="34"/>
      <c r="G22" s="35"/>
    </row>
    <row r="23" spans="1:7" x14ac:dyDescent="0.3">
      <c r="A23" s="20"/>
      <c r="B23" s="18" t="s">
        <v>10</v>
      </c>
      <c r="C23" s="18"/>
      <c r="D23" s="18">
        <v>6000</v>
      </c>
      <c r="E23" s="18"/>
      <c r="F23" s="18"/>
      <c r="G23" s="19"/>
    </row>
    <row r="24" spans="1:7" x14ac:dyDescent="0.3">
      <c r="A24" s="20"/>
      <c r="B24" s="18" t="s">
        <v>11</v>
      </c>
      <c r="C24" s="18"/>
      <c r="D24" s="18"/>
      <c r="E24" s="18"/>
      <c r="F24" s="18"/>
      <c r="G24" s="19"/>
    </row>
    <row r="25" spans="1:7" ht="15" thickBot="1" x14ac:dyDescent="0.35">
      <c r="A25" s="20"/>
      <c r="B25" s="18"/>
      <c r="C25" s="18"/>
      <c r="D25" s="18"/>
      <c r="E25" s="18"/>
      <c r="F25" s="18"/>
      <c r="G25" s="19"/>
    </row>
    <row r="26" spans="1:7" ht="15" thickBot="1" x14ac:dyDescent="0.35">
      <c r="A26" s="33" t="s">
        <v>12</v>
      </c>
      <c r="B26" s="34"/>
      <c r="C26" s="34"/>
      <c r="D26" s="34">
        <v>3000</v>
      </c>
      <c r="E26" s="34"/>
      <c r="F26" s="34"/>
      <c r="G26" s="35"/>
    </row>
    <row r="27" spans="1:7" ht="15" thickBot="1" x14ac:dyDescent="0.35">
      <c r="A27" s="20"/>
      <c r="B27" s="18"/>
      <c r="C27" s="18"/>
      <c r="D27" s="18"/>
      <c r="E27" s="18"/>
      <c r="F27" s="18"/>
      <c r="G27" s="19"/>
    </row>
    <row r="28" spans="1:7" ht="15" thickBot="1" x14ac:dyDescent="0.35">
      <c r="A28" s="33" t="s">
        <v>30</v>
      </c>
      <c r="B28" s="34"/>
      <c r="C28" s="34"/>
      <c r="D28" s="34"/>
      <c r="E28" s="34"/>
      <c r="F28" s="34"/>
      <c r="G28" s="35"/>
    </row>
    <row r="29" spans="1:7" x14ac:dyDescent="0.3">
      <c r="A29" s="20"/>
      <c r="B29" s="18"/>
      <c r="C29" s="18" t="s">
        <v>19</v>
      </c>
      <c r="D29" s="18">
        <v>0</v>
      </c>
      <c r="E29" s="18">
        <v>20000</v>
      </c>
      <c r="F29" s="18"/>
      <c r="G29" s="19"/>
    </row>
    <row r="30" spans="1:7" x14ac:dyDescent="0.3">
      <c r="A30" s="20"/>
      <c r="B30" s="18"/>
      <c r="C30" s="18"/>
      <c r="D30" s="22">
        <v>0.35</v>
      </c>
      <c r="E30" s="22">
        <v>0.55000000000000004</v>
      </c>
      <c r="F30" s="18"/>
      <c r="G30" s="19"/>
    </row>
    <row r="31" spans="1:7" ht="15" thickBot="1" x14ac:dyDescent="0.35">
      <c r="A31" s="27"/>
      <c r="B31" s="28"/>
      <c r="C31" s="28"/>
      <c r="D31" s="28"/>
      <c r="E31" s="28"/>
      <c r="F31" s="28"/>
      <c r="G31" s="29"/>
    </row>
  </sheetData>
  <mergeCells count="1">
    <mergeCell ref="A1:G1"/>
  </mergeCells>
  <hyperlinks>
    <hyperlink ref="I1" location="Indice!A1" display="T de 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showGridLines="0" topLeftCell="M1" zoomScale="90" zoomScaleNormal="90" workbookViewId="0">
      <selection activeCell="T3" sqref="T3:U13"/>
    </sheetView>
  </sheetViews>
  <sheetFormatPr baseColWidth="10" defaultRowHeight="14.4" x14ac:dyDescent="0.3"/>
  <cols>
    <col min="1" max="1" width="10" bestFit="1" customWidth="1"/>
    <col min="2" max="2" width="11" bestFit="1" customWidth="1"/>
    <col min="3" max="3" width="7.88671875" customWidth="1"/>
    <col min="4" max="4" width="13.109375" bestFit="1" customWidth="1"/>
    <col min="5" max="5" width="16.88671875" customWidth="1"/>
    <col min="6" max="6" width="18.33203125" customWidth="1"/>
    <col min="7" max="7" width="13.109375" style="4" bestFit="1" customWidth="1"/>
    <col min="8" max="8" width="13.6640625" customWidth="1"/>
    <col min="9" max="9" width="13.5546875" bestFit="1" customWidth="1"/>
    <col min="10" max="10" width="13.109375" bestFit="1" customWidth="1"/>
    <col min="11" max="11" width="13.6640625" customWidth="1"/>
    <col min="12" max="12" width="11.88671875" bestFit="1" customWidth="1"/>
    <col min="13" max="13" width="17.109375" customWidth="1"/>
    <col min="14" max="14" width="8.6640625" bestFit="1" customWidth="1"/>
    <col min="15" max="15" width="16.109375" bestFit="1" customWidth="1"/>
    <col min="16" max="16" width="10.6640625" bestFit="1" customWidth="1"/>
    <col min="17" max="17" width="12.109375" bestFit="1" customWidth="1"/>
    <col min="18" max="18" width="11.33203125" bestFit="1" customWidth="1"/>
    <col min="20" max="20" width="30.5546875" bestFit="1" customWidth="1"/>
    <col min="21" max="21" width="13.33203125" bestFit="1" customWidth="1"/>
  </cols>
  <sheetData>
    <row r="1" spans="1:21" x14ac:dyDescent="0.3">
      <c r="B1" s="17" t="s">
        <v>35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T1" s="16" t="s">
        <v>15</v>
      </c>
    </row>
    <row r="2" spans="1:21" ht="15" thickBot="1" x14ac:dyDescent="0.35">
      <c r="A2" s="6" t="s">
        <v>36</v>
      </c>
    </row>
    <row r="3" spans="1:21" s="5" customFormat="1" ht="72.599999999999994" thickBot="1" x14ac:dyDescent="0.35">
      <c r="A3" s="10" t="s">
        <v>22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41</v>
      </c>
      <c r="G3" s="12" t="s">
        <v>42</v>
      </c>
      <c r="H3" s="13" t="s">
        <v>43</v>
      </c>
      <c r="I3" s="13" t="s">
        <v>44</v>
      </c>
      <c r="J3" s="12" t="s">
        <v>45</v>
      </c>
      <c r="K3" s="13" t="s">
        <v>46</v>
      </c>
      <c r="L3" s="13" t="s">
        <v>47</v>
      </c>
      <c r="M3" s="12" t="s">
        <v>49</v>
      </c>
      <c r="N3" s="11" t="s">
        <v>48</v>
      </c>
      <c r="O3" s="12" t="s">
        <v>50</v>
      </c>
      <c r="P3" s="11" t="s">
        <v>51</v>
      </c>
      <c r="Q3" s="11" t="s">
        <v>52</v>
      </c>
      <c r="R3" s="14" t="s">
        <v>53</v>
      </c>
      <c r="T3" s="40" t="s">
        <v>54</v>
      </c>
      <c r="U3" s="41"/>
    </row>
    <row r="4" spans="1:21" x14ac:dyDescent="0.3">
      <c r="A4">
        <v>1</v>
      </c>
      <c r="B4">
        <f ca="1">HLOOKUP(RAND(),'Parámetros(Settings)'!$D$4:$E$6,3,TRUE)</f>
        <v>10000</v>
      </c>
      <c r="C4">
        <f ca="1">HLOOKUP(RAND(),'Parámetros(Settings)'!$D$8:$F$10,3,TRUE)</f>
        <v>1.5</v>
      </c>
      <c r="D4" s="7">
        <f ca="1">B4*C4</f>
        <v>15000</v>
      </c>
      <c r="E4" s="4">
        <f ca="1">_xlfn.NORM.INV(RAND(),'Parámetros(Settings)'!$D$14,'Parámetros(Settings)'!$E$14)</f>
        <v>18.012687420095439</v>
      </c>
      <c r="F4" s="7">
        <f ca="1">D4*E4/100</f>
        <v>2701.9031130143157</v>
      </c>
      <c r="G4" s="8">
        <f ca="1">D4-F4</f>
        <v>12298.096886985684</v>
      </c>
      <c r="H4" s="4">
        <f ca="1">('Parámetros(Settings)'!$D$19+ (RAND()*('Parámetros(Settings)'!$E$19-'Parámetros(Settings)'!$D$19)))*100</f>
        <v>19.935184473591534</v>
      </c>
      <c r="I4" s="7">
        <f ca="1">D4*H4/100</f>
        <v>2990.2776710387302</v>
      </c>
      <c r="J4" s="8">
        <f ca="1">G4-I4</f>
        <v>9307.8192159469545</v>
      </c>
      <c r="K4">
        <f>'Parámetros(Settings)'!$D$23</f>
        <v>6000</v>
      </c>
      <c r="L4">
        <f>'Parámetros(Settings)'!$D$24</f>
        <v>0</v>
      </c>
      <c r="M4" s="8">
        <f ca="1">J4-K4-L4</f>
        <v>3307.8192159469545</v>
      </c>
      <c r="N4">
        <f>'Parámetros(Settings)'!$D$26</f>
        <v>3000</v>
      </c>
      <c r="O4" s="8">
        <f ca="1">M4-N4</f>
        <v>307.8192159469545</v>
      </c>
      <c r="P4">
        <f ca="1">IF(O4&lt;0,0,HLOOKUP(O4,'Parámetros(Settings)'!$D$29:$E$30,2,TRUE))</f>
        <v>0.35</v>
      </c>
      <c r="Q4" s="9">
        <f ca="1">P4*O4</f>
        <v>107.73672558143407</v>
      </c>
      <c r="R4" s="15">
        <f ca="1">O4-Q4</f>
        <v>200.08249036552041</v>
      </c>
      <c r="T4" s="20" t="s">
        <v>4</v>
      </c>
      <c r="U4" s="37">
        <f ca="1">MIN($R$4:$R$103)</f>
        <v>-2124.5309189669788</v>
      </c>
    </row>
    <row r="5" spans="1:21" x14ac:dyDescent="0.3">
      <c r="A5">
        <f>A4+1</f>
        <v>2</v>
      </c>
      <c r="B5">
        <f ca="1">HLOOKUP(RAND(),'Parámetros(Settings)'!$D$4:$E$6,3,TRUE)</f>
        <v>10000</v>
      </c>
      <c r="C5">
        <f ca="1">HLOOKUP(RAND(),'Parámetros(Settings)'!$D$8:$F$10,3,TRUE)</f>
        <v>2</v>
      </c>
      <c r="D5" s="7">
        <f t="shared" ref="D5:D68" ca="1" si="0">B5*C5</f>
        <v>20000</v>
      </c>
      <c r="E5" s="4">
        <f ca="1">_xlfn.NORM.INV(RAND(),'Parámetros(Settings)'!$D$14,'Parámetros(Settings)'!$E$14)</f>
        <v>27.155598884391456</v>
      </c>
      <c r="F5" s="7">
        <f t="shared" ref="F5:F68" ca="1" si="1">D5*E5/100</f>
        <v>5431.1197768782904</v>
      </c>
      <c r="G5" s="8">
        <f t="shared" ref="G5:G68" ca="1" si="2">D5-F5</f>
        <v>14568.880223121709</v>
      </c>
      <c r="H5" s="4">
        <f ca="1">('Parámetros(Settings)'!$D$19+ (RAND()*('Parámetros(Settings)'!$E$19-'Parámetros(Settings)'!$D$19)))*100</f>
        <v>13.935988676580436</v>
      </c>
      <c r="I5" s="7">
        <f t="shared" ref="I5:I68" ca="1" si="3">D5*H5/100</f>
        <v>2787.1977353160873</v>
      </c>
      <c r="J5" s="8">
        <f t="shared" ref="J5:J68" ca="1" si="4">G5-I5</f>
        <v>11781.682487805621</v>
      </c>
      <c r="K5">
        <f>'Parámetros(Settings)'!$D$23</f>
        <v>6000</v>
      </c>
      <c r="L5">
        <f>'Parámetros(Settings)'!$D$24</f>
        <v>0</v>
      </c>
      <c r="M5" s="8">
        <f t="shared" ref="M5:M68" ca="1" si="5">J5-K5-L5</f>
        <v>5781.6824878056213</v>
      </c>
      <c r="N5">
        <f>'Parámetros(Settings)'!$D$26</f>
        <v>3000</v>
      </c>
      <c r="O5" s="8">
        <f t="shared" ref="O5:O68" ca="1" si="6">M5-N5</f>
        <v>2781.6824878056213</v>
      </c>
      <c r="P5">
        <f ca="1">IF(O5&lt;0,0,HLOOKUP(O5,'Parámetros(Settings)'!$D$29:$E$30,2,TRUE))</f>
        <v>0.35</v>
      </c>
      <c r="Q5" s="9">
        <f t="shared" ref="Q5:Q68" ca="1" si="7">P5*O5</f>
        <v>973.5888707319674</v>
      </c>
      <c r="R5" s="15">
        <f t="shared" ref="R5:R68" ca="1" si="8">O5-Q5</f>
        <v>1808.0936170736541</v>
      </c>
      <c r="T5" s="20" t="s">
        <v>5</v>
      </c>
      <c r="U5" s="37">
        <f ca="1">MAX($R$4:$R$103)</f>
        <v>50199.448982612019</v>
      </c>
    </row>
    <row r="6" spans="1:21" x14ac:dyDescent="0.3">
      <c r="A6">
        <f t="shared" ref="A6:A69" si="9">A5+1</f>
        <v>3</v>
      </c>
      <c r="B6">
        <f ca="1">HLOOKUP(RAND(),'Parámetros(Settings)'!$D$4:$E$6,3,TRUE)</f>
        <v>75000</v>
      </c>
      <c r="C6">
        <f ca="1">HLOOKUP(RAND(),'Parámetros(Settings)'!$D$8:$F$10,3,TRUE)</f>
        <v>1.5</v>
      </c>
      <c r="D6" s="7">
        <f t="shared" ca="1" si="0"/>
        <v>112500</v>
      </c>
      <c r="E6" s="4">
        <f ca="1">_xlfn.NORM.INV(RAND(),'Parámetros(Settings)'!$D$14,'Parámetros(Settings)'!$E$14)</f>
        <v>35.36682729059946</v>
      </c>
      <c r="F6" s="7">
        <f t="shared" ca="1" si="1"/>
        <v>39787.680701924393</v>
      </c>
      <c r="G6" s="8">
        <f t="shared" ca="1" si="2"/>
        <v>72712.319298075599</v>
      </c>
      <c r="H6" s="4">
        <f ca="1">('Parámetros(Settings)'!$D$19+ (RAND()*('Parámetros(Settings)'!$E$19-'Parámetros(Settings)'!$D$19)))*100</f>
        <v>11.926152665184825</v>
      </c>
      <c r="I6" s="7">
        <f t="shared" ca="1" si="3"/>
        <v>13416.921748332928</v>
      </c>
      <c r="J6" s="8">
        <f t="shared" ca="1" si="4"/>
        <v>59295.397549742673</v>
      </c>
      <c r="K6">
        <f>'Parámetros(Settings)'!$D$23</f>
        <v>6000</v>
      </c>
      <c r="L6">
        <f>'Parámetros(Settings)'!$D$24</f>
        <v>0</v>
      </c>
      <c r="M6" s="8">
        <f t="shared" ca="1" si="5"/>
        <v>53295.397549742673</v>
      </c>
      <c r="N6">
        <f>'Parámetros(Settings)'!$D$26</f>
        <v>3000</v>
      </c>
      <c r="O6" s="8">
        <f t="shared" ca="1" si="6"/>
        <v>50295.397549742673</v>
      </c>
      <c r="P6">
        <f ca="1">IF(O6&lt;0,0,HLOOKUP(O6,'Parámetros(Settings)'!$D$29:$E$30,2,TRUE))</f>
        <v>0.55000000000000004</v>
      </c>
      <c r="Q6" s="9">
        <f t="shared" ca="1" si="7"/>
        <v>27662.468652358471</v>
      </c>
      <c r="R6" s="15">
        <f t="shared" ca="1" si="8"/>
        <v>22632.928897384201</v>
      </c>
      <c r="T6" s="20" t="s">
        <v>56</v>
      </c>
      <c r="U6" s="37">
        <f ca="1">AVERAGE($R$4:$R$103)</f>
        <v>12325.253243797368</v>
      </c>
    </row>
    <row r="7" spans="1:21" x14ac:dyDescent="0.3">
      <c r="A7">
        <f t="shared" si="9"/>
        <v>4</v>
      </c>
      <c r="B7">
        <f ca="1">HLOOKUP(RAND(),'Parámetros(Settings)'!$D$4:$E$6,3,TRUE)</f>
        <v>10000</v>
      </c>
      <c r="C7">
        <f ca="1">HLOOKUP(RAND(),'Parámetros(Settings)'!$D$8:$F$10,3,TRUE)</f>
        <v>2.5</v>
      </c>
      <c r="D7" s="7">
        <f t="shared" ca="1" si="0"/>
        <v>25000</v>
      </c>
      <c r="E7" s="4">
        <f ca="1">_xlfn.NORM.INV(RAND(),'Parámetros(Settings)'!$D$14,'Parámetros(Settings)'!$E$14)</f>
        <v>29.007188471377351</v>
      </c>
      <c r="F7" s="7">
        <f t="shared" ca="1" si="1"/>
        <v>7251.7971178443377</v>
      </c>
      <c r="G7" s="8">
        <f t="shared" ca="1" si="2"/>
        <v>17748.202882155663</v>
      </c>
      <c r="H7" s="4">
        <f ca="1">('Parámetros(Settings)'!$D$19+ (RAND()*('Parámetros(Settings)'!$E$19-'Parámetros(Settings)'!$D$19)))*100</f>
        <v>15.090984520517578</v>
      </c>
      <c r="I7" s="7">
        <f t="shared" ca="1" si="3"/>
        <v>3772.7461301293947</v>
      </c>
      <c r="J7" s="8">
        <f t="shared" ca="1" si="4"/>
        <v>13975.456752026268</v>
      </c>
      <c r="K7">
        <f>'Parámetros(Settings)'!$D$23</f>
        <v>6000</v>
      </c>
      <c r="L7">
        <f>'Parámetros(Settings)'!$D$24</f>
        <v>0</v>
      </c>
      <c r="M7" s="8">
        <f t="shared" ca="1" si="5"/>
        <v>7975.4567520262681</v>
      </c>
      <c r="N7">
        <f>'Parámetros(Settings)'!$D$26</f>
        <v>3000</v>
      </c>
      <c r="O7" s="8">
        <f t="shared" ca="1" si="6"/>
        <v>4975.4567520262681</v>
      </c>
      <c r="P7">
        <f ca="1">IF(O7&lt;0,0,HLOOKUP(O7,'Parámetros(Settings)'!$D$29:$E$30,2,TRUE))</f>
        <v>0.35</v>
      </c>
      <c r="Q7" s="9">
        <f t="shared" ca="1" si="7"/>
        <v>1741.4098632091936</v>
      </c>
      <c r="R7" s="15">
        <f t="shared" ca="1" si="8"/>
        <v>3234.0468888170744</v>
      </c>
      <c r="T7" s="20" t="s">
        <v>57</v>
      </c>
      <c r="U7" s="38">
        <f ca="1">_xlfn.STDEV.S($R$4:$R$103)</f>
        <v>16164.919134137135</v>
      </c>
    </row>
    <row r="8" spans="1:21" x14ac:dyDescent="0.3">
      <c r="A8">
        <f t="shared" si="9"/>
        <v>5</v>
      </c>
      <c r="B8">
        <f ca="1">HLOOKUP(RAND(),'Parámetros(Settings)'!$D$4:$E$6,3,TRUE)</f>
        <v>10000</v>
      </c>
      <c r="C8">
        <f ca="1">HLOOKUP(RAND(),'Parámetros(Settings)'!$D$8:$F$10,3,TRUE)</f>
        <v>2.5</v>
      </c>
      <c r="D8" s="7">
        <f t="shared" ca="1" si="0"/>
        <v>25000</v>
      </c>
      <c r="E8" s="4">
        <f ca="1">_xlfn.NORM.INV(RAND(),'Parámetros(Settings)'!$D$14,'Parámetros(Settings)'!$E$14)</f>
        <v>24.55410158382999</v>
      </c>
      <c r="F8" s="7">
        <f t="shared" ca="1" si="1"/>
        <v>6138.5253959574966</v>
      </c>
      <c r="G8" s="8">
        <f t="shared" ca="1" si="2"/>
        <v>18861.474604042502</v>
      </c>
      <c r="H8" s="4">
        <f ca="1">('Parámetros(Settings)'!$D$19+ (RAND()*('Parámetros(Settings)'!$E$19-'Parámetros(Settings)'!$D$19)))*100</f>
        <v>18.924668020927591</v>
      </c>
      <c r="I8" s="7">
        <f t="shared" ca="1" si="3"/>
        <v>4731.1670052318977</v>
      </c>
      <c r="J8" s="8">
        <f t="shared" ca="1" si="4"/>
        <v>14130.307598810603</v>
      </c>
      <c r="K8">
        <f>'Parámetros(Settings)'!$D$23</f>
        <v>6000</v>
      </c>
      <c r="L8">
        <f>'Parámetros(Settings)'!$D$24</f>
        <v>0</v>
      </c>
      <c r="M8" s="8">
        <f t="shared" ca="1" si="5"/>
        <v>8130.3075988106029</v>
      </c>
      <c r="N8">
        <f>'Parámetros(Settings)'!$D$26</f>
        <v>3000</v>
      </c>
      <c r="O8" s="8">
        <f t="shared" ca="1" si="6"/>
        <v>5130.3075988106029</v>
      </c>
      <c r="P8">
        <f ca="1">IF(O8&lt;0,0,HLOOKUP(O8,'Parámetros(Settings)'!$D$29:$E$30,2,TRUE))</f>
        <v>0.35</v>
      </c>
      <c r="Q8" s="9">
        <f t="shared" ca="1" si="7"/>
        <v>1795.607659583711</v>
      </c>
      <c r="R8" s="15">
        <f t="shared" ca="1" si="8"/>
        <v>3334.6999392268917</v>
      </c>
      <c r="T8" s="20" t="s">
        <v>58</v>
      </c>
      <c r="U8" s="19">
        <f ca="1">U7/U6*100</f>
        <v>131.15283568126327</v>
      </c>
    </row>
    <row r="9" spans="1:21" x14ac:dyDescent="0.3">
      <c r="A9">
        <f t="shared" si="9"/>
        <v>6</v>
      </c>
      <c r="B9">
        <f ca="1">HLOOKUP(RAND(),'Parámetros(Settings)'!$D$4:$E$6,3,TRUE)</f>
        <v>75000</v>
      </c>
      <c r="C9">
        <f ca="1">HLOOKUP(RAND(),'Parámetros(Settings)'!$D$8:$F$10,3,TRUE)</f>
        <v>2</v>
      </c>
      <c r="D9" s="7">
        <f t="shared" ca="1" si="0"/>
        <v>150000</v>
      </c>
      <c r="E9" s="4">
        <f ca="1">_xlfn.NORM.INV(RAND(),'Parámetros(Settings)'!$D$14,'Parámetros(Settings)'!$E$14)</f>
        <v>34.074457860115402</v>
      </c>
      <c r="F9" s="7">
        <f t="shared" ca="1" si="1"/>
        <v>51111.686790173102</v>
      </c>
      <c r="G9" s="8">
        <f t="shared" ca="1" si="2"/>
        <v>98888.313209826898</v>
      </c>
      <c r="H9" s="4">
        <f ca="1">('Parámetros(Settings)'!$D$19+ (RAND()*('Parámetros(Settings)'!$E$19-'Parámetros(Settings)'!$D$19)))*100</f>
        <v>10.236557470072693</v>
      </c>
      <c r="I9" s="7">
        <f t="shared" ca="1" si="3"/>
        <v>15354.836205109039</v>
      </c>
      <c r="J9" s="8">
        <f t="shared" ca="1" si="4"/>
        <v>83533.477004717861</v>
      </c>
      <c r="K9">
        <f>'Parámetros(Settings)'!$D$23</f>
        <v>6000</v>
      </c>
      <c r="L9">
        <f>'Parámetros(Settings)'!$D$24</f>
        <v>0</v>
      </c>
      <c r="M9" s="8">
        <f t="shared" ca="1" si="5"/>
        <v>77533.477004717861</v>
      </c>
      <c r="N9">
        <f>'Parámetros(Settings)'!$D$26</f>
        <v>3000</v>
      </c>
      <c r="O9" s="8">
        <f t="shared" ca="1" si="6"/>
        <v>74533.477004717861</v>
      </c>
      <c r="P9">
        <f ca="1">IF(O9&lt;0,0,HLOOKUP(O9,'Parámetros(Settings)'!$D$29:$E$30,2,TRUE))</f>
        <v>0.55000000000000004</v>
      </c>
      <c r="Q9" s="9">
        <f t="shared" ca="1" si="7"/>
        <v>40993.412352594823</v>
      </c>
      <c r="R9" s="15">
        <f t="shared" ca="1" si="8"/>
        <v>33540.064652123037</v>
      </c>
      <c r="T9" s="20" t="s">
        <v>59</v>
      </c>
      <c r="U9" s="37">
        <f ca="1">U5-U4</f>
        <v>52323.979901578998</v>
      </c>
    </row>
    <row r="10" spans="1:21" x14ac:dyDescent="0.3">
      <c r="A10">
        <f t="shared" si="9"/>
        <v>7</v>
      </c>
      <c r="B10">
        <f ca="1">HLOOKUP(RAND(),'Parámetros(Settings)'!$D$4:$E$6,3,TRUE)</f>
        <v>75000</v>
      </c>
      <c r="C10">
        <f ca="1">HLOOKUP(RAND(),'Parámetros(Settings)'!$D$8:$F$10,3,TRUE)</f>
        <v>1.5</v>
      </c>
      <c r="D10" s="7">
        <f t="shared" ca="1" si="0"/>
        <v>112500</v>
      </c>
      <c r="E10" s="4">
        <f ca="1">_xlfn.NORM.INV(RAND(),'Parámetros(Settings)'!$D$14,'Parámetros(Settings)'!$E$14)</f>
        <v>32.109428913997661</v>
      </c>
      <c r="F10" s="7">
        <f t="shared" ca="1" si="1"/>
        <v>36123.107528247368</v>
      </c>
      <c r="G10" s="8">
        <f t="shared" ca="1" si="2"/>
        <v>76376.892471752624</v>
      </c>
      <c r="H10" s="4">
        <f ca="1">('Parámetros(Settings)'!$D$19+ (RAND()*('Parámetros(Settings)'!$E$19-'Parámetros(Settings)'!$D$19)))*100</f>
        <v>13.921630924704138</v>
      </c>
      <c r="I10" s="7">
        <f t="shared" ca="1" si="3"/>
        <v>15661.834790292154</v>
      </c>
      <c r="J10" s="8">
        <f t="shared" ca="1" si="4"/>
        <v>60715.057681460472</v>
      </c>
      <c r="K10">
        <f>'Parámetros(Settings)'!$D$23</f>
        <v>6000</v>
      </c>
      <c r="L10">
        <f>'Parámetros(Settings)'!$D$24</f>
        <v>0</v>
      </c>
      <c r="M10" s="8">
        <f t="shared" ca="1" si="5"/>
        <v>54715.057681460472</v>
      </c>
      <c r="N10">
        <f>'Parámetros(Settings)'!$D$26</f>
        <v>3000</v>
      </c>
      <c r="O10" s="8">
        <f t="shared" ca="1" si="6"/>
        <v>51715.057681460472</v>
      </c>
      <c r="P10">
        <f ca="1">IF(O10&lt;0,0,HLOOKUP(O10,'Parámetros(Settings)'!$D$29:$E$30,2,TRUE))</f>
        <v>0.55000000000000004</v>
      </c>
      <c r="Q10" s="9">
        <f t="shared" ca="1" si="7"/>
        <v>28443.281724803262</v>
      </c>
      <c r="R10" s="15">
        <f t="shared" ca="1" si="8"/>
        <v>23271.775956657209</v>
      </c>
      <c r="T10" s="20" t="s">
        <v>60</v>
      </c>
      <c r="U10" s="19">
        <f ca="1">COUNTIF(R4:R103,"&lt;0")</f>
        <v>15</v>
      </c>
    </row>
    <row r="11" spans="1:21" x14ac:dyDescent="0.3">
      <c r="A11">
        <f t="shared" si="9"/>
        <v>8</v>
      </c>
      <c r="B11">
        <f ca="1">HLOOKUP(RAND(),'Parámetros(Settings)'!$D$4:$E$6,3,TRUE)</f>
        <v>10000</v>
      </c>
      <c r="C11">
        <f ca="1">HLOOKUP(RAND(),'Parámetros(Settings)'!$D$8:$F$10,3,TRUE)</f>
        <v>1.5</v>
      </c>
      <c r="D11" s="7">
        <f t="shared" ca="1" si="0"/>
        <v>15000</v>
      </c>
      <c r="E11" s="4">
        <f ca="1">_xlfn.NORM.INV(RAND(),'Parámetros(Settings)'!$D$14,'Parámetros(Settings)'!$E$14)</f>
        <v>30.368157618915056</v>
      </c>
      <c r="F11" s="7">
        <f t="shared" ca="1" si="1"/>
        <v>4555.2236428372589</v>
      </c>
      <c r="G11" s="8">
        <f t="shared" ca="1" si="2"/>
        <v>10444.77635716274</v>
      </c>
      <c r="H11" s="4">
        <f ca="1">('Parámetros(Settings)'!$D$19+ (RAND()*('Parámetros(Settings)'!$E$19-'Parámetros(Settings)'!$D$19)))*100</f>
        <v>15.62116729244781</v>
      </c>
      <c r="I11" s="7">
        <f t="shared" ca="1" si="3"/>
        <v>2343.1750938671712</v>
      </c>
      <c r="J11" s="8">
        <f t="shared" ca="1" si="4"/>
        <v>8101.601263295569</v>
      </c>
      <c r="K11">
        <f>'Parámetros(Settings)'!$D$23</f>
        <v>6000</v>
      </c>
      <c r="L11">
        <f>'Parámetros(Settings)'!$D$24</f>
        <v>0</v>
      </c>
      <c r="M11" s="8">
        <f t="shared" ca="1" si="5"/>
        <v>2101.601263295569</v>
      </c>
      <c r="N11">
        <f>'Parámetros(Settings)'!$D$26</f>
        <v>3000</v>
      </c>
      <c r="O11" s="8">
        <f t="shared" ca="1" si="6"/>
        <v>-898.39873670443103</v>
      </c>
      <c r="P11">
        <f ca="1">IF(O11&lt;0,0,HLOOKUP(O11,'Parámetros(Settings)'!$D$29:$E$30,2,TRUE))</f>
        <v>0</v>
      </c>
      <c r="Q11" s="9">
        <f t="shared" ca="1" si="7"/>
        <v>0</v>
      </c>
      <c r="R11" s="15">
        <f t="shared" ca="1" si="8"/>
        <v>-898.39873670443103</v>
      </c>
      <c r="T11" s="20" t="s">
        <v>61</v>
      </c>
      <c r="U11" s="19">
        <f ca="1">COUNTIF(R4:R103,"&gt;=0")</f>
        <v>85</v>
      </c>
    </row>
    <row r="12" spans="1:21" x14ac:dyDescent="0.3">
      <c r="A12">
        <f t="shared" si="9"/>
        <v>9</v>
      </c>
      <c r="B12">
        <f ca="1">HLOOKUP(RAND(),'Parámetros(Settings)'!$D$4:$E$6,3,TRUE)</f>
        <v>75000</v>
      </c>
      <c r="C12">
        <f ca="1">HLOOKUP(RAND(),'Parámetros(Settings)'!$D$8:$F$10,3,TRUE)</f>
        <v>2.5</v>
      </c>
      <c r="D12" s="7">
        <f t="shared" ca="1" si="0"/>
        <v>187500</v>
      </c>
      <c r="E12" s="4">
        <f ca="1">_xlfn.NORM.INV(RAND(),'Parámetros(Settings)'!$D$14,'Parámetros(Settings)'!$E$14)</f>
        <v>23.11962350400929</v>
      </c>
      <c r="F12" s="7">
        <f t="shared" ca="1" si="1"/>
        <v>43349.294070017422</v>
      </c>
      <c r="G12" s="8">
        <f t="shared" ca="1" si="2"/>
        <v>144150.70592998259</v>
      </c>
      <c r="H12" s="4">
        <f ca="1">('Parámetros(Settings)'!$D$19+ (RAND()*('Parámetros(Settings)'!$E$19-'Parámetros(Settings)'!$D$19)))*100</f>
        <v>13.602557141351168</v>
      </c>
      <c r="I12" s="7">
        <f t="shared" ca="1" si="3"/>
        <v>25504.79464003344</v>
      </c>
      <c r="J12" s="8">
        <f t="shared" ca="1" si="4"/>
        <v>118645.91128994914</v>
      </c>
      <c r="K12">
        <f>'Parámetros(Settings)'!$D$23</f>
        <v>6000</v>
      </c>
      <c r="L12">
        <f>'Parámetros(Settings)'!$D$24</f>
        <v>0</v>
      </c>
      <c r="M12" s="8">
        <f t="shared" ca="1" si="5"/>
        <v>112645.91128994914</v>
      </c>
      <c r="N12">
        <f>'Parámetros(Settings)'!$D$26</f>
        <v>3000</v>
      </c>
      <c r="O12" s="8">
        <f t="shared" ca="1" si="6"/>
        <v>109645.91128994914</v>
      </c>
      <c r="P12">
        <f ca="1">IF(O12&lt;0,0,HLOOKUP(O12,'Parámetros(Settings)'!$D$29:$E$30,2,TRUE))</f>
        <v>0.55000000000000004</v>
      </c>
      <c r="Q12" s="9">
        <f t="shared" ca="1" si="7"/>
        <v>60305.251209472037</v>
      </c>
      <c r="R12" s="15">
        <f t="shared" ca="1" si="8"/>
        <v>49340.660080477108</v>
      </c>
      <c r="T12" s="20" t="s">
        <v>62</v>
      </c>
      <c r="U12" s="19">
        <f ca="1">SQRT(COUNT($R$4:$R$103))</f>
        <v>10</v>
      </c>
    </row>
    <row r="13" spans="1:21" ht="15" thickBot="1" x14ac:dyDescent="0.35">
      <c r="A13">
        <f t="shared" si="9"/>
        <v>10</v>
      </c>
      <c r="B13">
        <f ca="1">HLOOKUP(RAND(),'Parámetros(Settings)'!$D$4:$E$6,3,TRUE)</f>
        <v>10000</v>
      </c>
      <c r="C13">
        <f ca="1">HLOOKUP(RAND(),'Parámetros(Settings)'!$D$8:$F$10,3,TRUE)</f>
        <v>2</v>
      </c>
      <c r="D13" s="7">
        <f t="shared" ca="1" si="0"/>
        <v>20000</v>
      </c>
      <c r="E13" s="4">
        <f ca="1">_xlfn.NORM.INV(RAND(),'Parámetros(Settings)'!$D$14,'Parámetros(Settings)'!$E$14)</f>
        <v>35.925024712909597</v>
      </c>
      <c r="F13" s="7">
        <f t="shared" ca="1" si="1"/>
        <v>7185.0049425819188</v>
      </c>
      <c r="G13" s="8">
        <f t="shared" ca="1" si="2"/>
        <v>12814.99505741808</v>
      </c>
      <c r="H13" s="4">
        <f ca="1">('Parámetros(Settings)'!$D$19+ (RAND()*('Parámetros(Settings)'!$E$19-'Parámetros(Settings)'!$D$19)))*100</f>
        <v>12.787863089183601</v>
      </c>
      <c r="I13" s="7">
        <f t="shared" ca="1" si="3"/>
        <v>2557.5726178367199</v>
      </c>
      <c r="J13" s="8">
        <f t="shared" ca="1" si="4"/>
        <v>10257.42243958136</v>
      </c>
      <c r="K13">
        <f>'Parámetros(Settings)'!$D$23</f>
        <v>6000</v>
      </c>
      <c r="L13">
        <f>'Parámetros(Settings)'!$D$24</f>
        <v>0</v>
      </c>
      <c r="M13" s="8">
        <f t="shared" ca="1" si="5"/>
        <v>4257.4224395813599</v>
      </c>
      <c r="N13">
        <f>'Parámetros(Settings)'!$D$26</f>
        <v>3000</v>
      </c>
      <c r="O13" s="8">
        <f t="shared" ca="1" si="6"/>
        <v>1257.4224395813599</v>
      </c>
      <c r="P13">
        <f ca="1">IF(O13&lt;0,0,HLOOKUP(O13,'Parámetros(Settings)'!$D$29:$E$30,2,TRUE))</f>
        <v>0.35</v>
      </c>
      <c r="Q13" s="9">
        <f t="shared" ca="1" si="7"/>
        <v>440.09785385347595</v>
      </c>
      <c r="R13" s="15">
        <f t="shared" ca="1" si="8"/>
        <v>817.32458572788391</v>
      </c>
      <c r="T13" s="27" t="s">
        <v>63</v>
      </c>
      <c r="U13" s="39">
        <f ca="1">U9/U12</f>
        <v>5232.3979901578996</v>
      </c>
    </row>
    <row r="14" spans="1:21" x14ac:dyDescent="0.3">
      <c r="A14">
        <f t="shared" si="9"/>
        <v>11</v>
      </c>
      <c r="B14">
        <f ca="1">HLOOKUP(RAND(),'Parámetros(Settings)'!$D$4:$E$6,3,TRUE)</f>
        <v>75000</v>
      </c>
      <c r="C14">
        <f ca="1">HLOOKUP(RAND(),'Parámetros(Settings)'!$D$8:$F$10,3,TRUE)</f>
        <v>2.5</v>
      </c>
      <c r="D14" s="7">
        <f t="shared" ca="1" si="0"/>
        <v>187500</v>
      </c>
      <c r="E14" s="4">
        <f ca="1">_xlfn.NORM.INV(RAND(),'Parámetros(Settings)'!$D$14,'Parámetros(Settings)'!$E$14)</f>
        <v>26.036850524346853</v>
      </c>
      <c r="F14" s="7">
        <f t="shared" ca="1" si="1"/>
        <v>48819.094733150348</v>
      </c>
      <c r="G14" s="8">
        <f t="shared" ca="1" si="2"/>
        <v>138680.90526684964</v>
      </c>
      <c r="H14" s="4">
        <f ca="1">('Parámetros(Settings)'!$D$19+ (RAND()*('Parámetros(Settings)'!$E$19-'Parámetros(Settings)'!$D$19)))*100</f>
        <v>16.602001142206145</v>
      </c>
      <c r="I14" s="7">
        <f t="shared" ca="1" si="3"/>
        <v>31128.75214163652</v>
      </c>
      <c r="J14" s="8">
        <f t="shared" ca="1" si="4"/>
        <v>107552.15312521312</v>
      </c>
      <c r="K14">
        <f>'Parámetros(Settings)'!$D$23</f>
        <v>6000</v>
      </c>
      <c r="L14">
        <f>'Parámetros(Settings)'!$D$24</f>
        <v>0</v>
      </c>
      <c r="M14" s="8">
        <f t="shared" ca="1" si="5"/>
        <v>101552.15312521312</v>
      </c>
      <c r="N14">
        <f>'Parámetros(Settings)'!$D$26</f>
        <v>3000</v>
      </c>
      <c r="O14" s="8">
        <f t="shared" ca="1" si="6"/>
        <v>98552.153125213124</v>
      </c>
      <c r="P14">
        <f ca="1">IF(O14&lt;0,0,HLOOKUP(O14,'Parámetros(Settings)'!$D$29:$E$30,2,TRUE))</f>
        <v>0.55000000000000004</v>
      </c>
      <c r="Q14" s="9">
        <f t="shared" ca="1" si="7"/>
        <v>54203.684218867224</v>
      </c>
      <c r="R14" s="15">
        <f t="shared" ca="1" si="8"/>
        <v>44348.468906345901</v>
      </c>
    </row>
    <row r="15" spans="1:21" x14ac:dyDescent="0.3">
      <c r="A15">
        <f t="shared" si="9"/>
        <v>12</v>
      </c>
      <c r="B15">
        <f ca="1">HLOOKUP(RAND(),'Parámetros(Settings)'!$D$4:$E$6,3,TRUE)</f>
        <v>10000</v>
      </c>
      <c r="C15">
        <f ca="1">HLOOKUP(RAND(),'Parámetros(Settings)'!$D$8:$F$10,3,TRUE)</f>
        <v>1.5</v>
      </c>
      <c r="D15" s="7">
        <f t="shared" ca="1" si="0"/>
        <v>15000</v>
      </c>
      <c r="E15" s="4">
        <f ca="1">_xlfn.NORM.INV(RAND(),'Parámetros(Settings)'!$D$14,'Parámetros(Settings)'!$E$14)</f>
        <v>37.527405179819269</v>
      </c>
      <c r="F15" s="7">
        <f t="shared" ca="1" si="1"/>
        <v>5629.1107769728906</v>
      </c>
      <c r="G15" s="8">
        <f t="shared" ca="1" si="2"/>
        <v>9370.8892230271085</v>
      </c>
      <c r="H15" s="4">
        <f ca="1">('Parámetros(Settings)'!$D$19+ (RAND()*('Parámetros(Settings)'!$E$19-'Parámetros(Settings)'!$D$19)))*100</f>
        <v>10.814012650712002</v>
      </c>
      <c r="I15" s="7">
        <f t="shared" ca="1" si="3"/>
        <v>1622.1018976068001</v>
      </c>
      <c r="J15" s="8">
        <f t="shared" ca="1" si="4"/>
        <v>7748.7873254203087</v>
      </c>
      <c r="K15">
        <f>'Parámetros(Settings)'!$D$23</f>
        <v>6000</v>
      </c>
      <c r="L15">
        <f>'Parámetros(Settings)'!$D$24</f>
        <v>0</v>
      </c>
      <c r="M15" s="8">
        <f t="shared" ca="1" si="5"/>
        <v>1748.7873254203087</v>
      </c>
      <c r="N15">
        <f>'Parámetros(Settings)'!$D$26</f>
        <v>3000</v>
      </c>
      <c r="O15" s="8">
        <f t="shared" ca="1" si="6"/>
        <v>-1251.2126745796913</v>
      </c>
      <c r="P15">
        <f ca="1">IF(O15&lt;0,0,HLOOKUP(O15,'Parámetros(Settings)'!$D$29:$E$30,2,TRUE))</f>
        <v>0</v>
      </c>
      <c r="Q15" s="9">
        <f t="shared" ca="1" si="7"/>
        <v>0</v>
      </c>
      <c r="R15" s="15">
        <f t="shared" ca="1" si="8"/>
        <v>-1251.2126745796913</v>
      </c>
    </row>
    <row r="16" spans="1:21" x14ac:dyDescent="0.3">
      <c r="A16">
        <f t="shared" si="9"/>
        <v>13</v>
      </c>
      <c r="B16">
        <f ca="1">HLOOKUP(RAND(),'Parámetros(Settings)'!$D$4:$E$6,3,TRUE)</f>
        <v>10000</v>
      </c>
      <c r="C16">
        <f ca="1">HLOOKUP(RAND(),'Parámetros(Settings)'!$D$8:$F$10,3,TRUE)</f>
        <v>2</v>
      </c>
      <c r="D16" s="7">
        <f t="shared" ca="1" si="0"/>
        <v>20000</v>
      </c>
      <c r="E16" s="4">
        <f ca="1">_xlfn.NORM.INV(RAND(),'Parámetros(Settings)'!$D$14,'Parámetros(Settings)'!$E$14)</f>
        <v>25.126879465725569</v>
      </c>
      <c r="F16" s="7">
        <f t="shared" ca="1" si="1"/>
        <v>5025.3758931451139</v>
      </c>
      <c r="G16" s="8">
        <f t="shared" ca="1" si="2"/>
        <v>14974.624106854886</v>
      </c>
      <c r="H16" s="4">
        <f ca="1">('Parámetros(Settings)'!$D$19+ (RAND()*('Parámetros(Settings)'!$E$19-'Parámetros(Settings)'!$D$19)))*100</f>
        <v>18.713845834549357</v>
      </c>
      <c r="I16" s="7">
        <f t="shared" ca="1" si="3"/>
        <v>3742.7691669098713</v>
      </c>
      <c r="J16" s="8">
        <f t="shared" ca="1" si="4"/>
        <v>11231.854939945015</v>
      </c>
      <c r="K16">
        <f>'Parámetros(Settings)'!$D$23</f>
        <v>6000</v>
      </c>
      <c r="L16">
        <f>'Parámetros(Settings)'!$D$24</f>
        <v>0</v>
      </c>
      <c r="M16" s="8">
        <f t="shared" ca="1" si="5"/>
        <v>5231.8549399450148</v>
      </c>
      <c r="N16">
        <f>'Parámetros(Settings)'!$D$26</f>
        <v>3000</v>
      </c>
      <c r="O16" s="8">
        <f t="shared" ca="1" si="6"/>
        <v>2231.8549399450148</v>
      </c>
      <c r="P16">
        <f ca="1">IF(O16&lt;0,0,HLOOKUP(O16,'Parámetros(Settings)'!$D$29:$E$30,2,TRUE))</f>
        <v>0.35</v>
      </c>
      <c r="Q16" s="9">
        <f t="shared" ca="1" si="7"/>
        <v>781.1492289807552</v>
      </c>
      <c r="R16" s="15">
        <f t="shared" ca="1" si="8"/>
        <v>1450.7057109642597</v>
      </c>
    </row>
    <row r="17" spans="1:18" x14ac:dyDescent="0.3">
      <c r="A17">
        <f t="shared" si="9"/>
        <v>14</v>
      </c>
      <c r="B17">
        <f ca="1">HLOOKUP(RAND(),'Parámetros(Settings)'!$D$4:$E$6,3,TRUE)</f>
        <v>75000</v>
      </c>
      <c r="C17">
        <f ca="1">HLOOKUP(RAND(),'Parámetros(Settings)'!$D$8:$F$10,3,TRUE)</f>
        <v>2.5</v>
      </c>
      <c r="D17" s="7">
        <f t="shared" ca="1" si="0"/>
        <v>187500</v>
      </c>
      <c r="E17" s="4">
        <f ca="1">_xlfn.NORM.INV(RAND(),'Parámetros(Settings)'!$D$14,'Parámetros(Settings)'!$E$14)</f>
        <v>32.377977179800077</v>
      </c>
      <c r="F17" s="7">
        <f t="shared" ca="1" si="1"/>
        <v>60708.707212125148</v>
      </c>
      <c r="G17" s="8">
        <f t="shared" ca="1" si="2"/>
        <v>126791.29278787485</v>
      </c>
      <c r="H17" s="4">
        <f ca="1">('Parámetros(Settings)'!$D$19+ (RAND()*('Parámetros(Settings)'!$E$19-'Parámetros(Settings)'!$D$19)))*100</f>
        <v>15.05878333044674</v>
      </c>
      <c r="I17" s="7">
        <f t="shared" ca="1" si="3"/>
        <v>28235.218744587637</v>
      </c>
      <c r="J17" s="8">
        <f t="shared" ca="1" si="4"/>
        <v>98556.074043287212</v>
      </c>
      <c r="K17">
        <f>'Parámetros(Settings)'!$D$23</f>
        <v>6000</v>
      </c>
      <c r="L17">
        <f>'Parámetros(Settings)'!$D$24</f>
        <v>0</v>
      </c>
      <c r="M17" s="8">
        <f t="shared" ca="1" si="5"/>
        <v>92556.074043287212</v>
      </c>
      <c r="N17">
        <f>'Parámetros(Settings)'!$D$26</f>
        <v>3000</v>
      </c>
      <c r="O17" s="8">
        <f t="shared" ca="1" si="6"/>
        <v>89556.074043287212</v>
      </c>
      <c r="P17">
        <f ca="1">IF(O17&lt;0,0,HLOOKUP(O17,'Parámetros(Settings)'!$D$29:$E$30,2,TRUE))</f>
        <v>0.55000000000000004</v>
      </c>
      <c r="Q17" s="9">
        <f t="shared" ca="1" si="7"/>
        <v>49255.840723807967</v>
      </c>
      <c r="R17" s="15">
        <f t="shared" ca="1" si="8"/>
        <v>40300.233319479245</v>
      </c>
    </row>
    <row r="18" spans="1:18" x14ac:dyDescent="0.3">
      <c r="A18">
        <f t="shared" si="9"/>
        <v>15</v>
      </c>
      <c r="B18">
        <f ca="1">HLOOKUP(RAND(),'Parámetros(Settings)'!$D$4:$E$6,3,TRUE)</f>
        <v>10000</v>
      </c>
      <c r="C18">
        <f ca="1">HLOOKUP(RAND(),'Parámetros(Settings)'!$D$8:$F$10,3,TRUE)</f>
        <v>2.5</v>
      </c>
      <c r="D18" s="7">
        <f t="shared" ca="1" si="0"/>
        <v>25000</v>
      </c>
      <c r="E18" s="4">
        <f ca="1">_xlfn.NORM.INV(RAND(),'Parámetros(Settings)'!$D$14,'Parámetros(Settings)'!$E$14)</f>
        <v>28.114544878501608</v>
      </c>
      <c r="F18" s="7">
        <f t="shared" ca="1" si="1"/>
        <v>7028.6362196254022</v>
      </c>
      <c r="G18" s="8">
        <f t="shared" ca="1" si="2"/>
        <v>17971.363780374599</v>
      </c>
      <c r="H18" s="4">
        <f ca="1">('Parámetros(Settings)'!$D$19+ (RAND()*('Parámetros(Settings)'!$E$19-'Parámetros(Settings)'!$D$19)))*100</f>
        <v>11.324148194863559</v>
      </c>
      <c r="I18" s="7">
        <f t="shared" ca="1" si="3"/>
        <v>2831.0370487158898</v>
      </c>
      <c r="J18" s="8">
        <f t="shared" ca="1" si="4"/>
        <v>15140.326731658708</v>
      </c>
      <c r="K18">
        <f>'Parámetros(Settings)'!$D$23</f>
        <v>6000</v>
      </c>
      <c r="L18">
        <f>'Parámetros(Settings)'!$D$24</f>
        <v>0</v>
      </c>
      <c r="M18" s="8">
        <f t="shared" ca="1" si="5"/>
        <v>9140.326731658708</v>
      </c>
      <c r="N18">
        <f>'Parámetros(Settings)'!$D$26</f>
        <v>3000</v>
      </c>
      <c r="O18" s="8">
        <f t="shared" ca="1" si="6"/>
        <v>6140.326731658708</v>
      </c>
      <c r="P18">
        <f ca="1">IF(O18&lt;0,0,HLOOKUP(O18,'Parámetros(Settings)'!$D$29:$E$30,2,TRUE))</f>
        <v>0.35</v>
      </c>
      <c r="Q18" s="9">
        <f t="shared" ca="1" si="7"/>
        <v>2149.1143560805476</v>
      </c>
      <c r="R18" s="15">
        <f t="shared" ca="1" si="8"/>
        <v>3991.2123755781604</v>
      </c>
    </row>
    <row r="19" spans="1:18" x14ac:dyDescent="0.3">
      <c r="A19">
        <f t="shared" si="9"/>
        <v>16</v>
      </c>
      <c r="B19">
        <f ca="1">HLOOKUP(RAND(),'Parámetros(Settings)'!$D$4:$E$6,3,TRUE)</f>
        <v>10000</v>
      </c>
      <c r="C19">
        <f ca="1">HLOOKUP(RAND(),'Parámetros(Settings)'!$D$8:$F$10,3,TRUE)</f>
        <v>1.5</v>
      </c>
      <c r="D19" s="7">
        <f t="shared" ca="1" si="0"/>
        <v>15000</v>
      </c>
      <c r="E19" s="4">
        <f ca="1">_xlfn.NORM.INV(RAND(),'Parámetros(Settings)'!$D$14,'Parámetros(Settings)'!$E$14)</f>
        <v>23.089899076842574</v>
      </c>
      <c r="F19" s="7">
        <f t="shared" ca="1" si="1"/>
        <v>3463.4848615263863</v>
      </c>
      <c r="G19" s="8">
        <f t="shared" ca="1" si="2"/>
        <v>11536.515138473613</v>
      </c>
      <c r="H19" s="4">
        <f ca="1">('Parámetros(Settings)'!$D$19+ (RAND()*('Parámetros(Settings)'!$E$19-'Parámetros(Settings)'!$D$19)))*100</f>
        <v>18.327079045189951</v>
      </c>
      <c r="I19" s="7">
        <f t="shared" ca="1" si="3"/>
        <v>2749.0618567784927</v>
      </c>
      <c r="J19" s="8">
        <f t="shared" ca="1" si="4"/>
        <v>8787.4532816951196</v>
      </c>
      <c r="K19">
        <f>'Parámetros(Settings)'!$D$23</f>
        <v>6000</v>
      </c>
      <c r="L19">
        <f>'Parámetros(Settings)'!$D$24</f>
        <v>0</v>
      </c>
      <c r="M19" s="8">
        <f t="shared" ca="1" si="5"/>
        <v>2787.4532816951196</v>
      </c>
      <c r="N19">
        <f>'Parámetros(Settings)'!$D$26</f>
        <v>3000</v>
      </c>
      <c r="O19" s="8">
        <f t="shared" ca="1" si="6"/>
        <v>-212.54671830488041</v>
      </c>
      <c r="P19">
        <f ca="1">IF(O19&lt;0,0,HLOOKUP(O19,'Parámetros(Settings)'!$D$29:$E$30,2,TRUE))</f>
        <v>0</v>
      </c>
      <c r="Q19" s="9">
        <f t="shared" ca="1" si="7"/>
        <v>0</v>
      </c>
      <c r="R19" s="15">
        <f t="shared" ca="1" si="8"/>
        <v>-212.54671830488041</v>
      </c>
    </row>
    <row r="20" spans="1:18" x14ac:dyDescent="0.3">
      <c r="A20">
        <f t="shared" si="9"/>
        <v>17</v>
      </c>
      <c r="B20">
        <f ca="1">HLOOKUP(RAND(),'Parámetros(Settings)'!$D$4:$E$6,3,TRUE)</f>
        <v>10000</v>
      </c>
      <c r="C20">
        <f ca="1">HLOOKUP(RAND(),'Parámetros(Settings)'!$D$8:$F$10,3,TRUE)</f>
        <v>2</v>
      </c>
      <c r="D20" s="7">
        <f t="shared" ca="1" si="0"/>
        <v>20000</v>
      </c>
      <c r="E20" s="4">
        <f ca="1">_xlfn.NORM.INV(RAND(),'Parámetros(Settings)'!$D$14,'Parámetros(Settings)'!$E$14)</f>
        <v>23.965904366137984</v>
      </c>
      <c r="F20" s="7">
        <f t="shared" ca="1" si="1"/>
        <v>4793.1808732275967</v>
      </c>
      <c r="G20" s="8">
        <f t="shared" ca="1" si="2"/>
        <v>15206.819126772403</v>
      </c>
      <c r="H20" s="4">
        <f ca="1">('Parámetros(Settings)'!$D$19+ (RAND()*('Parámetros(Settings)'!$E$19-'Parámetros(Settings)'!$D$19)))*100</f>
        <v>17.620106721098988</v>
      </c>
      <c r="I20" s="7">
        <f t="shared" ca="1" si="3"/>
        <v>3524.0213442197978</v>
      </c>
      <c r="J20" s="8">
        <f t="shared" ca="1" si="4"/>
        <v>11682.797782552605</v>
      </c>
      <c r="K20">
        <f>'Parámetros(Settings)'!$D$23</f>
        <v>6000</v>
      </c>
      <c r="L20">
        <f>'Parámetros(Settings)'!$D$24</f>
        <v>0</v>
      </c>
      <c r="M20" s="8">
        <f t="shared" ca="1" si="5"/>
        <v>5682.797782552605</v>
      </c>
      <c r="N20">
        <f>'Parámetros(Settings)'!$D$26</f>
        <v>3000</v>
      </c>
      <c r="O20" s="8">
        <f t="shared" ca="1" si="6"/>
        <v>2682.797782552605</v>
      </c>
      <c r="P20">
        <f ca="1">IF(O20&lt;0,0,HLOOKUP(O20,'Parámetros(Settings)'!$D$29:$E$30,2,TRUE))</f>
        <v>0.35</v>
      </c>
      <c r="Q20" s="9">
        <f t="shared" ca="1" si="7"/>
        <v>938.9792238934117</v>
      </c>
      <c r="R20" s="15">
        <f t="shared" ca="1" si="8"/>
        <v>1743.8185586591933</v>
      </c>
    </row>
    <row r="21" spans="1:18" x14ac:dyDescent="0.3">
      <c r="A21">
        <f t="shared" si="9"/>
        <v>18</v>
      </c>
      <c r="B21">
        <f ca="1">HLOOKUP(RAND(),'Parámetros(Settings)'!$D$4:$E$6,3,TRUE)</f>
        <v>75000</v>
      </c>
      <c r="C21">
        <f ca="1">HLOOKUP(RAND(),'Parámetros(Settings)'!$D$8:$F$10,3,TRUE)</f>
        <v>2</v>
      </c>
      <c r="D21" s="7">
        <f t="shared" ca="1" si="0"/>
        <v>150000</v>
      </c>
      <c r="E21" s="4">
        <f ca="1">_xlfn.NORM.INV(RAND(),'Parámetros(Settings)'!$D$14,'Parámetros(Settings)'!$E$14)</f>
        <v>23.519462763637318</v>
      </c>
      <c r="F21" s="7">
        <f t="shared" ca="1" si="1"/>
        <v>35279.194145455978</v>
      </c>
      <c r="G21" s="8">
        <f t="shared" ca="1" si="2"/>
        <v>114720.80585454401</v>
      </c>
      <c r="H21" s="4">
        <f ca="1">('Parámetros(Settings)'!$D$19+ (RAND()*('Parámetros(Settings)'!$E$19-'Parámetros(Settings)'!$D$19)))*100</f>
        <v>16.176569218735835</v>
      </c>
      <c r="I21" s="7">
        <f t="shared" ca="1" si="3"/>
        <v>24264.853828103751</v>
      </c>
      <c r="J21" s="8">
        <f t="shared" ca="1" si="4"/>
        <v>90455.952026440267</v>
      </c>
      <c r="K21">
        <f>'Parámetros(Settings)'!$D$23</f>
        <v>6000</v>
      </c>
      <c r="L21">
        <f>'Parámetros(Settings)'!$D$24</f>
        <v>0</v>
      </c>
      <c r="M21" s="8">
        <f t="shared" ca="1" si="5"/>
        <v>84455.952026440267</v>
      </c>
      <c r="N21">
        <f>'Parámetros(Settings)'!$D$26</f>
        <v>3000</v>
      </c>
      <c r="O21" s="8">
        <f t="shared" ca="1" si="6"/>
        <v>81455.952026440267</v>
      </c>
      <c r="P21">
        <f ca="1">IF(O21&lt;0,0,HLOOKUP(O21,'Parámetros(Settings)'!$D$29:$E$30,2,TRUE))</f>
        <v>0.55000000000000004</v>
      </c>
      <c r="Q21" s="9">
        <f t="shared" ca="1" si="7"/>
        <v>44800.773614542151</v>
      </c>
      <c r="R21" s="15">
        <f t="shared" ca="1" si="8"/>
        <v>36655.178411898116</v>
      </c>
    </row>
    <row r="22" spans="1:18" x14ac:dyDescent="0.3">
      <c r="A22">
        <f t="shared" si="9"/>
        <v>19</v>
      </c>
      <c r="B22">
        <f ca="1">HLOOKUP(RAND(),'Parámetros(Settings)'!$D$4:$E$6,3,TRUE)</f>
        <v>75000</v>
      </c>
      <c r="C22">
        <f ca="1">HLOOKUP(RAND(),'Parámetros(Settings)'!$D$8:$F$10,3,TRUE)</f>
        <v>2</v>
      </c>
      <c r="D22" s="7">
        <f t="shared" ca="1" si="0"/>
        <v>150000</v>
      </c>
      <c r="E22" s="4">
        <f ca="1">_xlfn.NORM.INV(RAND(),'Parámetros(Settings)'!$D$14,'Parámetros(Settings)'!$E$14)</f>
        <v>29.20711818191435</v>
      </c>
      <c r="F22" s="7">
        <f t="shared" ca="1" si="1"/>
        <v>43810.67727287153</v>
      </c>
      <c r="G22" s="8">
        <f t="shared" ca="1" si="2"/>
        <v>106189.32272712847</v>
      </c>
      <c r="H22" s="4">
        <f ca="1">('Parámetros(Settings)'!$D$19+ (RAND()*('Parámetros(Settings)'!$E$19-'Parámetros(Settings)'!$D$19)))*100</f>
        <v>10.449095878326492</v>
      </c>
      <c r="I22" s="7">
        <f t="shared" ca="1" si="3"/>
        <v>15673.643817489739</v>
      </c>
      <c r="J22" s="8">
        <f t="shared" ca="1" si="4"/>
        <v>90515.678909638737</v>
      </c>
      <c r="K22">
        <f>'Parámetros(Settings)'!$D$23</f>
        <v>6000</v>
      </c>
      <c r="L22">
        <f>'Parámetros(Settings)'!$D$24</f>
        <v>0</v>
      </c>
      <c r="M22" s="8">
        <f t="shared" ca="1" si="5"/>
        <v>84515.678909638737</v>
      </c>
      <c r="N22">
        <f>'Parámetros(Settings)'!$D$26</f>
        <v>3000</v>
      </c>
      <c r="O22" s="8">
        <f t="shared" ca="1" si="6"/>
        <v>81515.678909638737</v>
      </c>
      <c r="P22">
        <f ca="1">IF(O22&lt;0,0,HLOOKUP(O22,'Parámetros(Settings)'!$D$29:$E$30,2,TRUE))</f>
        <v>0.55000000000000004</v>
      </c>
      <c r="Q22" s="9">
        <f t="shared" ca="1" si="7"/>
        <v>44833.623400301309</v>
      </c>
      <c r="R22" s="15">
        <f t="shared" ca="1" si="8"/>
        <v>36682.055509337428</v>
      </c>
    </row>
    <row r="23" spans="1:18" x14ac:dyDescent="0.3">
      <c r="A23">
        <f t="shared" si="9"/>
        <v>20</v>
      </c>
      <c r="B23">
        <f ca="1">HLOOKUP(RAND(),'Parámetros(Settings)'!$D$4:$E$6,3,TRUE)</f>
        <v>10000</v>
      </c>
      <c r="C23">
        <f ca="1">HLOOKUP(RAND(),'Parámetros(Settings)'!$D$8:$F$10,3,TRUE)</f>
        <v>2</v>
      </c>
      <c r="D23" s="7">
        <f t="shared" ca="1" si="0"/>
        <v>20000</v>
      </c>
      <c r="E23" s="4">
        <f ca="1">_xlfn.NORM.INV(RAND(),'Parámetros(Settings)'!$D$14,'Parámetros(Settings)'!$E$14)</f>
        <v>30.017995362420798</v>
      </c>
      <c r="F23" s="7">
        <f t="shared" ca="1" si="1"/>
        <v>6003.5990724841595</v>
      </c>
      <c r="G23" s="8">
        <f t="shared" ca="1" si="2"/>
        <v>13996.400927515841</v>
      </c>
      <c r="H23" s="4">
        <f ca="1">('Parámetros(Settings)'!$D$19+ (RAND()*('Parámetros(Settings)'!$E$19-'Parámetros(Settings)'!$D$19)))*100</f>
        <v>11.851484787337618</v>
      </c>
      <c r="I23" s="7">
        <f t="shared" ca="1" si="3"/>
        <v>2370.296957467524</v>
      </c>
      <c r="J23" s="8">
        <f t="shared" ca="1" si="4"/>
        <v>11626.103970048316</v>
      </c>
      <c r="K23">
        <f>'Parámetros(Settings)'!$D$23</f>
        <v>6000</v>
      </c>
      <c r="L23">
        <f>'Parámetros(Settings)'!$D$24</f>
        <v>0</v>
      </c>
      <c r="M23" s="8">
        <f t="shared" ca="1" si="5"/>
        <v>5626.1039700483161</v>
      </c>
      <c r="N23">
        <f>'Parámetros(Settings)'!$D$26</f>
        <v>3000</v>
      </c>
      <c r="O23" s="8">
        <f t="shared" ca="1" si="6"/>
        <v>2626.1039700483161</v>
      </c>
      <c r="P23">
        <f ca="1">IF(O23&lt;0,0,HLOOKUP(O23,'Parámetros(Settings)'!$D$29:$E$30,2,TRUE))</f>
        <v>0.35</v>
      </c>
      <c r="Q23" s="9">
        <f t="shared" ca="1" si="7"/>
        <v>919.13638951691053</v>
      </c>
      <c r="R23" s="15">
        <f t="shared" ca="1" si="8"/>
        <v>1706.9675805314055</v>
      </c>
    </row>
    <row r="24" spans="1:18" x14ac:dyDescent="0.3">
      <c r="A24">
        <f t="shared" si="9"/>
        <v>21</v>
      </c>
      <c r="B24">
        <f ca="1">HLOOKUP(RAND(),'Parámetros(Settings)'!$D$4:$E$6,3,TRUE)</f>
        <v>75000</v>
      </c>
      <c r="C24">
        <f ca="1">HLOOKUP(RAND(),'Parámetros(Settings)'!$D$8:$F$10,3,TRUE)</f>
        <v>2</v>
      </c>
      <c r="D24" s="7">
        <f t="shared" ca="1" si="0"/>
        <v>150000</v>
      </c>
      <c r="E24" s="4">
        <f ca="1">_xlfn.NORM.INV(RAND(),'Parámetros(Settings)'!$D$14,'Parámetros(Settings)'!$E$14)</f>
        <v>36.137986394258512</v>
      </c>
      <c r="F24" s="7">
        <f t="shared" ca="1" si="1"/>
        <v>54206.979591387768</v>
      </c>
      <c r="G24" s="8">
        <f t="shared" ca="1" si="2"/>
        <v>95793.020408612239</v>
      </c>
      <c r="H24" s="4">
        <f ca="1">('Parámetros(Settings)'!$D$19+ (RAND()*('Parámetros(Settings)'!$E$19-'Parámetros(Settings)'!$D$19)))*100</f>
        <v>17.957829997144099</v>
      </c>
      <c r="I24" s="7">
        <f t="shared" ca="1" si="3"/>
        <v>26936.744995716148</v>
      </c>
      <c r="J24" s="8">
        <f t="shared" ca="1" si="4"/>
        <v>68856.275412896095</v>
      </c>
      <c r="K24">
        <f>'Parámetros(Settings)'!$D$23</f>
        <v>6000</v>
      </c>
      <c r="L24">
        <f>'Parámetros(Settings)'!$D$24</f>
        <v>0</v>
      </c>
      <c r="M24" s="8">
        <f t="shared" ca="1" si="5"/>
        <v>62856.275412896095</v>
      </c>
      <c r="N24">
        <f>'Parámetros(Settings)'!$D$26</f>
        <v>3000</v>
      </c>
      <c r="O24" s="8">
        <f t="shared" ca="1" si="6"/>
        <v>59856.275412896095</v>
      </c>
      <c r="P24">
        <f ca="1">IF(O24&lt;0,0,HLOOKUP(O24,'Parámetros(Settings)'!$D$29:$E$30,2,TRUE))</f>
        <v>0.55000000000000004</v>
      </c>
      <c r="Q24" s="9">
        <f t="shared" ca="1" si="7"/>
        <v>32920.951477092858</v>
      </c>
      <c r="R24" s="15">
        <f t="shared" ca="1" si="8"/>
        <v>26935.323935803237</v>
      </c>
    </row>
    <row r="25" spans="1:18" x14ac:dyDescent="0.3">
      <c r="A25">
        <f t="shared" si="9"/>
        <v>22</v>
      </c>
      <c r="B25">
        <f ca="1">HLOOKUP(RAND(),'Parámetros(Settings)'!$D$4:$E$6,3,TRUE)</f>
        <v>10000</v>
      </c>
      <c r="C25">
        <f ca="1">HLOOKUP(RAND(),'Parámetros(Settings)'!$D$8:$F$10,3,TRUE)</f>
        <v>2</v>
      </c>
      <c r="D25" s="7">
        <f t="shared" ca="1" si="0"/>
        <v>20000</v>
      </c>
      <c r="E25" s="4">
        <f ca="1">_xlfn.NORM.INV(RAND(),'Parámetros(Settings)'!$D$14,'Parámetros(Settings)'!$E$14)</f>
        <v>31.743065907564525</v>
      </c>
      <c r="F25" s="7">
        <f t="shared" ca="1" si="1"/>
        <v>6348.6131815129056</v>
      </c>
      <c r="G25" s="8">
        <f t="shared" ca="1" si="2"/>
        <v>13651.386818487095</v>
      </c>
      <c r="H25" s="4">
        <f ca="1">('Parámetros(Settings)'!$D$19+ (RAND()*('Parámetros(Settings)'!$E$19-'Parámetros(Settings)'!$D$19)))*100</f>
        <v>13.941375287499216</v>
      </c>
      <c r="I25" s="7">
        <f t="shared" ca="1" si="3"/>
        <v>2788.2750574998436</v>
      </c>
      <c r="J25" s="8">
        <f t="shared" ca="1" si="4"/>
        <v>10863.111760987253</v>
      </c>
      <c r="K25">
        <f>'Parámetros(Settings)'!$D$23</f>
        <v>6000</v>
      </c>
      <c r="L25">
        <f>'Parámetros(Settings)'!$D$24</f>
        <v>0</v>
      </c>
      <c r="M25" s="8">
        <f t="shared" ca="1" si="5"/>
        <v>4863.1117609872526</v>
      </c>
      <c r="N25">
        <f>'Parámetros(Settings)'!$D$26</f>
        <v>3000</v>
      </c>
      <c r="O25" s="8">
        <f t="shared" ca="1" si="6"/>
        <v>1863.1117609872526</v>
      </c>
      <c r="P25">
        <f ca="1">IF(O25&lt;0,0,HLOOKUP(O25,'Parámetros(Settings)'!$D$29:$E$30,2,TRUE))</f>
        <v>0.35</v>
      </c>
      <c r="Q25" s="9">
        <f t="shared" ca="1" si="7"/>
        <v>652.0891163455384</v>
      </c>
      <c r="R25" s="15">
        <f t="shared" ca="1" si="8"/>
        <v>1211.0226446417141</v>
      </c>
    </row>
    <row r="26" spans="1:18" x14ac:dyDescent="0.3">
      <c r="A26">
        <f t="shared" si="9"/>
        <v>23</v>
      </c>
      <c r="B26">
        <f ca="1">HLOOKUP(RAND(),'Parámetros(Settings)'!$D$4:$E$6,3,TRUE)</f>
        <v>10000</v>
      </c>
      <c r="C26">
        <f ca="1">HLOOKUP(RAND(),'Parámetros(Settings)'!$D$8:$F$10,3,TRUE)</f>
        <v>2</v>
      </c>
      <c r="D26" s="7">
        <f t="shared" ca="1" si="0"/>
        <v>20000</v>
      </c>
      <c r="E26" s="4">
        <f ca="1">_xlfn.NORM.INV(RAND(),'Parámetros(Settings)'!$D$14,'Parámetros(Settings)'!$E$14)</f>
        <v>37.220194315078146</v>
      </c>
      <c r="F26" s="7">
        <f t="shared" ca="1" si="1"/>
        <v>7444.0388630156285</v>
      </c>
      <c r="G26" s="8">
        <f t="shared" ca="1" si="2"/>
        <v>12555.961136984371</v>
      </c>
      <c r="H26" s="4">
        <f ca="1">('Parámetros(Settings)'!$D$19+ (RAND()*('Parámetros(Settings)'!$E$19-'Parámetros(Settings)'!$D$19)))*100</f>
        <v>13.067279700666539</v>
      </c>
      <c r="I26" s="7">
        <f t="shared" ca="1" si="3"/>
        <v>2613.4559401333081</v>
      </c>
      <c r="J26" s="8">
        <f t="shared" ca="1" si="4"/>
        <v>9942.5051968510634</v>
      </c>
      <c r="K26">
        <f>'Parámetros(Settings)'!$D$23</f>
        <v>6000</v>
      </c>
      <c r="L26">
        <f>'Parámetros(Settings)'!$D$24</f>
        <v>0</v>
      </c>
      <c r="M26" s="8">
        <f t="shared" ca="1" si="5"/>
        <v>3942.5051968510634</v>
      </c>
      <c r="N26">
        <f>'Parámetros(Settings)'!$D$26</f>
        <v>3000</v>
      </c>
      <c r="O26" s="8">
        <f t="shared" ca="1" si="6"/>
        <v>942.50519685106337</v>
      </c>
      <c r="P26">
        <f ca="1">IF(O26&lt;0,0,HLOOKUP(O26,'Parámetros(Settings)'!$D$29:$E$30,2,TRUE))</f>
        <v>0.35</v>
      </c>
      <c r="Q26" s="9">
        <f t="shared" ca="1" si="7"/>
        <v>329.87681889787217</v>
      </c>
      <c r="R26" s="15">
        <f t="shared" ca="1" si="8"/>
        <v>612.62837795319115</v>
      </c>
    </row>
    <row r="27" spans="1:18" x14ac:dyDescent="0.3">
      <c r="A27">
        <f t="shared" si="9"/>
        <v>24</v>
      </c>
      <c r="B27">
        <f ca="1">HLOOKUP(RAND(),'Parámetros(Settings)'!$D$4:$E$6,3,TRUE)</f>
        <v>10000</v>
      </c>
      <c r="C27">
        <f ca="1">HLOOKUP(RAND(),'Parámetros(Settings)'!$D$8:$F$10,3,TRUE)</f>
        <v>2</v>
      </c>
      <c r="D27" s="7">
        <f t="shared" ca="1" si="0"/>
        <v>20000</v>
      </c>
      <c r="E27" s="4">
        <f ca="1">_xlfn.NORM.INV(RAND(),'Parámetros(Settings)'!$D$14,'Parámetros(Settings)'!$E$14)</f>
        <v>32.125324499590363</v>
      </c>
      <c r="F27" s="7">
        <f t="shared" ca="1" si="1"/>
        <v>6425.064899918073</v>
      </c>
      <c r="G27" s="8">
        <f t="shared" ca="1" si="2"/>
        <v>13574.935100081926</v>
      </c>
      <c r="H27" s="4">
        <f ca="1">('Parámetros(Settings)'!$D$19+ (RAND()*('Parámetros(Settings)'!$E$19-'Parámetros(Settings)'!$D$19)))*100</f>
        <v>10.435104924632761</v>
      </c>
      <c r="I27" s="7">
        <f t="shared" ca="1" si="3"/>
        <v>2087.020984926552</v>
      </c>
      <c r="J27" s="8">
        <f t="shared" ca="1" si="4"/>
        <v>11487.914115155374</v>
      </c>
      <c r="K27">
        <f>'Parámetros(Settings)'!$D$23</f>
        <v>6000</v>
      </c>
      <c r="L27">
        <f>'Parámetros(Settings)'!$D$24</f>
        <v>0</v>
      </c>
      <c r="M27" s="8">
        <f t="shared" ca="1" si="5"/>
        <v>5487.914115155374</v>
      </c>
      <c r="N27">
        <f>'Parámetros(Settings)'!$D$26</f>
        <v>3000</v>
      </c>
      <c r="O27" s="8">
        <f t="shared" ca="1" si="6"/>
        <v>2487.914115155374</v>
      </c>
      <c r="P27">
        <f ca="1">IF(O27&lt;0,0,HLOOKUP(O27,'Parámetros(Settings)'!$D$29:$E$30,2,TRUE))</f>
        <v>0.35</v>
      </c>
      <c r="Q27" s="9">
        <f t="shared" ca="1" si="7"/>
        <v>870.76994030438084</v>
      </c>
      <c r="R27" s="15">
        <f t="shared" ca="1" si="8"/>
        <v>1617.1441748509933</v>
      </c>
    </row>
    <row r="28" spans="1:18" x14ac:dyDescent="0.3">
      <c r="A28">
        <f t="shared" si="9"/>
        <v>25</v>
      </c>
      <c r="B28">
        <f ca="1">HLOOKUP(RAND(),'Parámetros(Settings)'!$D$4:$E$6,3,TRUE)</f>
        <v>75000</v>
      </c>
      <c r="C28">
        <f ca="1">HLOOKUP(RAND(),'Parámetros(Settings)'!$D$8:$F$10,3,TRUE)</f>
        <v>2.5</v>
      </c>
      <c r="D28" s="7">
        <f t="shared" ca="1" si="0"/>
        <v>187500</v>
      </c>
      <c r="E28" s="4">
        <f ca="1">_xlfn.NORM.INV(RAND(),'Parámetros(Settings)'!$D$14,'Parámetros(Settings)'!$E$14)</f>
        <v>31.956469715371568</v>
      </c>
      <c r="F28" s="7">
        <f t="shared" ca="1" si="1"/>
        <v>59918.380716321692</v>
      </c>
      <c r="G28" s="8">
        <f t="shared" ca="1" si="2"/>
        <v>127581.6192836783</v>
      </c>
      <c r="H28" s="4">
        <f ca="1">('Parámetros(Settings)'!$D$19+ (RAND()*('Parámetros(Settings)'!$E$19-'Parámetros(Settings)'!$D$19)))*100</f>
        <v>11.960821562650496</v>
      </c>
      <c r="I28" s="7">
        <f t="shared" ca="1" si="3"/>
        <v>22426.540429969682</v>
      </c>
      <c r="J28" s="8">
        <f t="shared" ca="1" si="4"/>
        <v>105155.07885370862</v>
      </c>
      <c r="K28">
        <f>'Parámetros(Settings)'!$D$23</f>
        <v>6000</v>
      </c>
      <c r="L28">
        <f>'Parámetros(Settings)'!$D$24</f>
        <v>0</v>
      </c>
      <c r="M28" s="8">
        <f t="shared" ca="1" si="5"/>
        <v>99155.078853708619</v>
      </c>
      <c r="N28">
        <f>'Parámetros(Settings)'!$D$26</f>
        <v>3000</v>
      </c>
      <c r="O28" s="8">
        <f t="shared" ca="1" si="6"/>
        <v>96155.078853708619</v>
      </c>
      <c r="P28">
        <f ca="1">IF(O28&lt;0,0,HLOOKUP(O28,'Parámetros(Settings)'!$D$29:$E$30,2,TRUE))</f>
        <v>0.55000000000000004</v>
      </c>
      <c r="Q28" s="9">
        <f t="shared" ca="1" si="7"/>
        <v>52885.293369539744</v>
      </c>
      <c r="R28" s="15">
        <f t="shared" ca="1" si="8"/>
        <v>43269.785484168875</v>
      </c>
    </row>
    <row r="29" spans="1:18" x14ac:dyDescent="0.3">
      <c r="A29">
        <f t="shared" si="9"/>
        <v>26</v>
      </c>
      <c r="B29">
        <f ca="1">HLOOKUP(RAND(),'Parámetros(Settings)'!$D$4:$E$6,3,TRUE)</f>
        <v>75000</v>
      </c>
      <c r="C29">
        <f ca="1">HLOOKUP(RAND(),'Parámetros(Settings)'!$D$8:$F$10,3,TRUE)</f>
        <v>2</v>
      </c>
      <c r="D29" s="7">
        <f t="shared" ca="1" si="0"/>
        <v>150000</v>
      </c>
      <c r="E29" s="4">
        <f ca="1">_xlfn.NORM.INV(RAND(),'Parámetros(Settings)'!$D$14,'Parámetros(Settings)'!$E$14)</f>
        <v>31.358679142284029</v>
      </c>
      <c r="F29" s="7">
        <f t="shared" ca="1" si="1"/>
        <v>47038.018713426041</v>
      </c>
      <c r="G29" s="8">
        <f t="shared" ca="1" si="2"/>
        <v>102961.98128657395</v>
      </c>
      <c r="H29" s="4">
        <f ca="1">('Parámetros(Settings)'!$D$19+ (RAND()*('Parámetros(Settings)'!$E$19-'Parámetros(Settings)'!$D$19)))*100</f>
        <v>13.878595883958273</v>
      </c>
      <c r="I29" s="7">
        <f t="shared" ca="1" si="3"/>
        <v>20817.893825937408</v>
      </c>
      <c r="J29" s="8">
        <f t="shared" ca="1" si="4"/>
        <v>82144.08746063654</v>
      </c>
      <c r="K29">
        <f>'Parámetros(Settings)'!$D$23</f>
        <v>6000</v>
      </c>
      <c r="L29">
        <f>'Parámetros(Settings)'!$D$24</f>
        <v>0</v>
      </c>
      <c r="M29" s="8">
        <f t="shared" ca="1" si="5"/>
        <v>76144.08746063654</v>
      </c>
      <c r="N29">
        <f>'Parámetros(Settings)'!$D$26</f>
        <v>3000</v>
      </c>
      <c r="O29" s="8">
        <f t="shared" ca="1" si="6"/>
        <v>73144.08746063654</v>
      </c>
      <c r="P29">
        <f ca="1">IF(O29&lt;0,0,HLOOKUP(O29,'Parámetros(Settings)'!$D$29:$E$30,2,TRUE))</f>
        <v>0.55000000000000004</v>
      </c>
      <c r="Q29" s="9">
        <f t="shared" ca="1" si="7"/>
        <v>40229.248103350103</v>
      </c>
      <c r="R29" s="15">
        <f t="shared" ca="1" si="8"/>
        <v>32914.839357286437</v>
      </c>
    </row>
    <row r="30" spans="1:18" x14ac:dyDescent="0.3">
      <c r="A30">
        <f t="shared" si="9"/>
        <v>27</v>
      </c>
      <c r="B30">
        <f ca="1">HLOOKUP(RAND(),'Parámetros(Settings)'!$D$4:$E$6,3,TRUE)</f>
        <v>10000</v>
      </c>
      <c r="C30">
        <f ca="1">HLOOKUP(RAND(),'Parámetros(Settings)'!$D$8:$F$10,3,TRUE)</f>
        <v>1.5</v>
      </c>
      <c r="D30" s="7">
        <f t="shared" ca="1" si="0"/>
        <v>15000</v>
      </c>
      <c r="E30" s="4">
        <f ca="1">_xlfn.NORM.INV(RAND(),'Parámetros(Settings)'!$D$14,'Parámetros(Settings)'!$E$14)</f>
        <v>21.773665232970487</v>
      </c>
      <c r="F30" s="7">
        <f t="shared" ca="1" si="1"/>
        <v>3266.0497849455733</v>
      </c>
      <c r="G30" s="8">
        <f t="shared" ca="1" si="2"/>
        <v>11733.950215054427</v>
      </c>
      <c r="H30" s="4">
        <f ca="1">('Parámetros(Settings)'!$D$19+ (RAND()*('Parámetros(Settings)'!$E$19-'Parámetros(Settings)'!$D$19)))*100</f>
        <v>19.861886224855407</v>
      </c>
      <c r="I30" s="7">
        <f t="shared" ca="1" si="3"/>
        <v>2979.2829337283115</v>
      </c>
      <c r="J30" s="8">
        <f t="shared" ca="1" si="4"/>
        <v>8754.6672813261157</v>
      </c>
      <c r="K30">
        <f>'Parámetros(Settings)'!$D$23</f>
        <v>6000</v>
      </c>
      <c r="L30">
        <f>'Parámetros(Settings)'!$D$24</f>
        <v>0</v>
      </c>
      <c r="M30" s="8">
        <f t="shared" ca="1" si="5"/>
        <v>2754.6672813261157</v>
      </c>
      <c r="N30">
        <f>'Parámetros(Settings)'!$D$26</f>
        <v>3000</v>
      </c>
      <c r="O30" s="8">
        <f t="shared" ca="1" si="6"/>
        <v>-245.3327186738843</v>
      </c>
      <c r="P30">
        <f ca="1">IF(O30&lt;0,0,HLOOKUP(O30,'Parámetros(Settings)'!$D$29:$E$30,2,TRUE))</f>
        <v>0</v>
      </c>
      <c r="Q30" s="9">
        <f t="shared" ca="1" si="7"/>
        <v>0</v>
      </c>
      <c r="R30" s="15">
        <f t="shared" ca="1" si="8"/>
        <v>-245.3327186738843</v>
      </c>
    </row>
    <row r="31" spans="1:18" x14ac:dyDescent="0.3">
      <c r="A31">
        <f t="shared" si="9"/>
        <v>28</v>
      </c>
      <c r="B31">
        <f ca="1">HLOOKUP(RAND(),'Parámetros(Settings)'!$D$4:$E$6,3,TRUE)</f>
        <v>75000</v>
      </c>
      <c r="C31">
        <f ca="1">HLOOKUP(RAND(),'Parámetros(Settings)'!$D$8:$F$10,3,TRUE)</f>
        <v>2.5</v>
      </c>
      <c r="D31" s="7">
        <f t="shared" ca="1" si="0"/>
        <v>187500</v>
      </c>
      <c r="E31" s="4">
        <f ca="1">_xlfn.NORM.INV(RAND(),'Parámetros(Settings)'!$D$14,'Parámetros(Settings)'!$E$14)</f>
        <v>40.481533657468546</v>
      </c>
      <c r="F31" s="7">
        <f t="shared" ca="1" si="1"/>
        <v>75902.875607753522</v>
      </c>
      <c r="G31" s="8">
        <f t="shared" ca="1" si="2"/>
        <v>111597.12439224648</v>
      </c>
      <c r="H31" s="4">
        <f ca="1">('Parámetros(Settings)'!$D$19+ (RAND()*('Parámetros(Settings)'!$E$19-'Parámetros(Settings)'!$D$19)))*100</f>
        <v>17.471899043871829</v>
      </c>
      <c r="I31" s="7">
        <f t="shared" ca="1" si="3"/>
        <v>32759.810707259679</v>
      </c>
      <c r="J31" s="8">
        <f t="shared" ca="1" si="4"/>
        <v>78837.313684986802</v>
      </c>
      <c r="K31">
        <f>'Parámetros(Settings)'!$D$23</f>
        <v>6000</v>
      </c>
      <c r="L31">
        <f>'Parámetros(Settings)'!$D$24</f>
        <v>0</v>
      </c>
      <c r="M31" s="8">
        <f t="shared" ca="1" si="5"/>
        <v>72837.313684986802</v>
      </c>
      <c r="N31">
        <f>'Parámetros(Settings)'!$D$26</f>
        <v>3000</v>
      </c>
      <c r="O31" s="8">
        <f t="shared" ca="1" si="6"/>
        <v>69837.313684986802</v>
      </c>
      <c r="P31">
        <f ca="1">IF(O31&lt;0,0,HLOOKUP(O31,'Parámetros(Settings)'!$D$29:$E$30,2,TRUE))</f>
        <v>0.55000000000000004</v>
      </c>
      <c r="Q31" s="9">
        <f t="shared" ca="1" si="7"/>
        <v>38410.522526742745</v>
      </c>
      <c r="R31" s="15">
        <f t="shared" ca="1" si="8"/>
        <v>31426.791158244057</v>
      </c>
    </row>
    <row r="32" spans="1:18" x14ac:dyDescent="0.3">
      <c r="A32">
        <f t="shared" si="9"/>
        <v>29</v>
      </c>
      <c r="B32">
        <f ca="1">HLOOKUP(RAND(),'Parámetros(Settings)'!$D$4:$E$6,3,TRUE)</f>
        <v>10000</v>
      </c>
      <c r="C32">
        <f ca="1">HLOOKUP(RAND(),'Parámetros(Settings)'!$D$8:$F$10,3,TRUE)</f>
        <v>1.5</v>
      </c>
      <c r="D32" s="7">
        <f t="shared" ca="1" si="0"/>
        <v>15000</v>
      </c>
      <c r="E32" s="4">
        <f ca="1">_xlfn.NORM.INV(RAND(),'Parámetros(Settings)'!$D$14,'Parámetros(Settings)'!$E$14)</f>
        <v>25.15855620322921</v>
      </c>
      <c r="F32" s="7">
        <f t="shared" ca="1" si="1"/>
        <v>3773.7834304843814</v>
      </c>
      <c r="G32" s="8">
        <f t="shared" ca="1" si="2"/>
        <v>11226.216569515618</v>
      </c>
      <c r="H32" s="4">
        <f ca="1">('Parámetros(Settings)'!$D$19+ (RAND()*('Parámetros(Settings)'!$E$19-'Parámetros(Settings)'!$D$19)))*100</f>
        <v>17.282759513949443</v>
      </c>
      <c r="I32" s="7">
        <f t="shared" ca="1" si="3"/>
        <v>2592.4139270924165</v>
      </c>
      <c r="J32" s="8">
        <f t="shared" ca="1" si="4"/>
        <v>8633.8026424232012</v>
      </c>
      <c r="K32">
        <f>'Parámetros(Settings)'!$D$23</f>
        <v>6000</v>
      </c>
      <c r="L32">
        <f>'Parámetros(Settings)'!$D$24</f>
        <v>0</v>
      </c>
      <c r="M32" s="8">
        <f t="shared" ca="1" si="5"/>
        <v>2633.8026424232012</v>
      </c>
      <c r="N32">
        <f>'Parámetros(Settings)'!$D$26</f>
        <v>3000</v>
      </c>
      <c r="O32" s="8">
        <f t="shared" ca="1" si="6"/>
        <v>-366.19735757679882</v>
      </c>
      <c r="P32">
        <f ca="1">IF(O32&lt;0,0,HLOOKUP(O32,'Parámetros(Settings)'!$D$29:$E$30,2,TRUE))</f>
        <v>0</v>
      </c>
      <c r="Q32" s="9">
        <f t="shared" ca="1" si="7"/>
        <v>0</v>
      </c>
      <c r="R32" s="15">
        <f t="shared" ca="1" si="8"/>
        <v>-366.19735757679882</v>
      </c>
    </row>
    <row r="33" spans="1:18" x14ac:dyDescent="0.3">
      <c r="A33">
        <f t="shared" si="9"/>
        <v>30</v>
      </c>
      <c r="B33">
        <f ca="1">HLOOKUP(RAND(),'Parámetros(Settings)'!$D$4:$E$6,3,TRUE)</f>
        <v>75000</v>
      </c>
      <c r="C33">
        <f ca="1">HLOOKUP(RAND(),'Parámetros(Settings)'!$D$8:$F$10,3,TRUE)</f>
        <v>1.5</v>
      </c>
      <c r="D33" s="7">
        <f t="shared" ca="1" si="0"/>
        <v>112500</v>
      </c>
      <c r="E33" s="4">
        <f ca="1">_xlfn.NORM.INV(RAND(),'Parámetros(Settings)'!$D$14,'Parámetros(Settings)'!$E$14)</f>
        <v>39.728111973351943</v>
      </c>
      <c r="F33" s="7">
        <f t="shared" ca="1" si="1"/>
        <v>44694.125970020934</v>
      </c>
      <c r="G33" s="8">
        <f t="shared" ca="1" si="2"/>
        <v>67805.874029979066</v>
      </c>
      <c r="H33" s="4">
        <f ca="1">('Parámetros(Settings)'!$D$19+ (RAND()*('Parámetros(Settings)'!$E$19-'Parámetros(Settings)'!$D$19)))*100</f>
        <v>12.16175100268457</v>
      </c>
      <c r="I33" s="7">
        <f t="shared" ca="1" si="3"/>
        <v>13681.96987802014</v>
      </c>
      <c r="J33" s="8">
        <f t="shared" ca="1" si="4"/>
        <v>54123.904151958923</v>
      </c>
      <c r="K33">
        <f>'Parámetros(Settings)'!$D$23</f>
        <v>6000</v>
      </c>
      <c r="L33">
        <f>'Parámetros(Settings)'!$D$24</f>
        <v>0</v>
      </c>
      <c r="M33" s="8">
        <f t="shared" ca="1" si="5"/>
        <v>48123.904151958923</v>
      </c>
      <c r="N33">
        <f>'Parámetros(Settings)'!$D$26</f>
        <v>3000</v>
      </c>
      <c r="O33" s="8">
        <f t="shared" ca="1" si="6"/>
        <v>45123.904151958923</v>
      </c>
      <c r="P33">
        <f ca="1">IF(O33&lt;0,0,HLOOKUP(O33,'Parámetros(Settings)'!$D$29:$E$30,2,TRUE))</f>
        <v>0.55000000000000004</v>
      </c>
      <c r="Q33" s="9">
        <f t="shared" ca="1" si="7"/>
        <v>24818.147283577411</v>
      </c>
      <c r="R33" s="15">
        <f t="shared" ca="1" si="8"/>
        <v>20305.756868381512</v>
      </c>
    </row>
    <row r="34" spans="1:18" x14ac:dyDescent="0.3">
      <c r="A34">
        <f t="shared" si="9"/>
        <v>31</v>
      </c>
      <c r="B34">
        <f ca="1">HLOOKUP(RAND(),'Parámetros(Settings)'!$D$4:$E$6,3,TRUE)</f>
        <v>75000</v>
      </c>
      <c r="C34">
        <f ca="1">HLOOKUP(RAND(),'Parámetros(Settings)'!$D$8:$F$10,3,TRUE)</f>
        <v>1.5</v>
      </c>
      <c r="D34" s="7">
        <f t="shared" ca="1" si="0"/>
        <v>112500</v>
      </c>
      <c r="E34" s="4">
        <f ca="1">_xlfn.NORM.INV(RAND(),'Parámetros(Settings)'!$D$14,'Parámetros(Settings)'!$E$14)</f>
        <v>27.979409964122567</v>
      </c>
      <c r="F34" s="7">
        <f t="shared" ca="1" si="1"/>
        <v>31476.836209637884</v>
      </c>
      <c r="G34" s="8">
        <f t="shared" ca="1" si="2"/>
        <v>81023.163790362116</v>
      </c>
      <c r="H34" s="4">
        <f ca="1">('Parámetros(Settings)'!$D$19+ (RAND()*('Parámetros(Settings)'!$E$19-'Parámetros(Settings)'!$D$19)))*100</f>
        <v>17.32202841013147</v>
      </c>
      <c r="I34" s="7">
        <f t="shared" ca="1" si="3"/>
        <v>19487.281961397905</v>
      </c>
      <c r="J34" s="8">
        <f t="shared" ca="1" si="4"/>
        <v>61535.881828964208</v>
      </c>
      <c r="K34">
        <f>'Parámetros(Settings)'!$D$23</f>
        <v>6000</v>
      </c>
      <c r="L34">
        <f>'Parámetros(Settings)'!$D$24</f>
        <v>0</v>
      </c>
      <c r="M34" s="8">
        <f t="shared" ca="1" si="5"/>
        <v>55535.881828964208</v>
      </c>
      <c r="N34">
        <f>'Parámetros(Settings)'!$D$26</f>
        <v>3000</v>
      </c>
      <c r="O34" s="8">
        <f t="shared" ca="1" si="6"/>
        <v>52535.881828964208</v>
      </c>
      <c r="P34">
        <f ca="1">IF(O34&lt;0,0,HLOOKUP(O34,'Parámetros(Settings)'!$D$29:$E$30,2,TRUE))</f>
        <v>0.55000000000000004</v>
      </c>
      <c r="Q34" s="9">
        <f t="shared" ca="1" si="7"/>
        <v>28894.735005930317</v>
      </c>
      <c r="R34" s="15">
        <f t="shared" ca="1" si="8"/>
        <v>23641.146823033891</v>
      </c>
    </row>
    <row r="35" spans="1:18" x14ac:dyDescent="0.3">
      <c r="A35">
        <f t="shared" si="9"/>
        <v>32</v>
      </c>
      <c r="B35">
        <f ca="1">HLOOKUP(RAND(),'Parámetros(Settings)'!$D$4:$E$6,3,TRUE)</f>
        <v>75000</v>
      </c>
      <c r="C35">
        <f ca="1">HLOOKUP(RAND(),'Parámetros(Settings)'!$D$8:$F$10,3,TRUE)</f>
        <v>2.5</v>
      </c>
      <c r="D35" s="7">
        <f t="shared" ca="1" si="0"/>
        <v>187500</v>
      </c>
      <c r="E35" s="4">
        <f ca="1">_xlfn.NORM.INV(RAND(),'Parámetros(Settings)'!$D$14,'Parámetros(Settings)'!$E$14)</f>
        <v>32.789054861685287</v>
      </c>
      <c r="F35" s="7">
        <f t="shared" ca="1" si="1"/>
        <v>61479.477865659908</v>
      </c>
      <c r="G35" s="8">
        <f t="shared" ca="1" si="2"/>
        <v>126020.52213434009</v>
      </c>
      <c r="H35" s="4">
        <f ca="1">('Parámetros(Settings)'!$D$19+ (RAND()*('Parámetros(Settings)'!$E$19-'Parámetros(Settings)'!$D$19)))*100</f>
        <v>18.100590504924501</v>
      </c>
      <c r="I35" s="7">
        <f t="shared" ca="1" si="3"/>
        <v>33938.607196733443</v>
      </c>
      <c r="J35" s="8">
        <f t="shared" ca="1" si="4"/>
        <v>92081.914937606649</v>
      </c>
      <c r="K35">
        <f>'Parámetros(Settings)'!$D$23</f>
        <v>6000</v>
      </c>
      <c r="L35">
        <f>'Parámetros(Settings)'!$D$24</f>
        <v>0</v>
      </c>
      <c r="M35" s="8">
        <f t="shared" ca="1" si="5"/>
        <v>86081.914937606649</v>
      </c>
      <c r="N35">
        <f>'Parámetros(Settings)'!$D$26</f>
        <v>3000</v>
      </c>
      <c r="O35" s="8">
        <f t="shared" ca="1" si="6"/>
        <v>83081.914937606649</v>
      </c>
      <c r="P35">
        <f ca="1">IF(O35&lt;0,0,HLOOKUP(O35,'Parámetros(Settings)'!$D$29:$E$30,2,TRUE))</f>
        <v>0.55000000000000004</v>
      </c>
      <c r="Q35" s="9">
        <f t="shared" ca="1" si="7"/>
        <v>45695.053215683663</v>
      </c>
      <c r="R35" s="15">
        <f t="shared" ca="1" si="8"/>
        <v>37386.861721922985</v>
      </c>
    </row>
    <row r="36" spans="1:18" x14ac:dyDescent="0.3">
      <c r="A36">
        <f t="shared" si="9"/>
        <v>33</v>
      </c>
      <c r="B36">
        <f ca="1">HLOOKUP(RAND(),'Parámetros(Settings)'!$D$4:$E$6,3,TRUE)</f>
        <v>10000</v>
      </c>
      <c r="C36">
        <f ca="1">HLOOKUP(RAND(),'Parámetros(Settings)'!$D$8:$F$10,3,TRUE)</f>
        <v>2.5</v>
      </c>
      <c r="D36" s="7">
        <f t="shared" ca="1" si="0"/>
        <v>25000</v>
      </c>
      <c r="E36" s="4">
        <f ca="1">_xlfn.NORM.INV(RAND(),'Parámetros(Settings)'!$D$14,'Parámetros(Settings)'!$E$14)</f>
        <v>26.434382550645406</v>
      </c>
      <c r="F36" s="7">
        <f t="shared" ca="1" si="1"/>
        <v>6608.5956376613512</v>
      </c>
      <c r="G36" s="8">
        <f t="shared" ca="1" si="2"/>
        <v>18391.40436233865</v>
      </c>
      <c r="H36" s="4">
        <f ca="1">('Parámetros(Settings)'!$D$19+ (RAND()*('Parámetros(Settings)'!$E$19-'Parámetros(Settings)'!$D$19)))*100</f>
        <v>14.932394605077235</v>
      </c>
      <c r="I36" s="7">
        <f t="shared" ca="1" si="3"/>
        <v>3733.0986512693089</v>
      </c>
      <c r="J36" s="8">
        <f t="shared" ca="1" si="4"/>
        <v>14658.305711069341</v>
      </c>
      <c r="K36">
        <f>'Parámetros(Settings)'!$D$23</f>
        <v>6000</v>
      </c>
      <c r="L36">
        <f>'Parámetros(Settings)'!$D$24</f>
        <v>0</v>
      </c>
      <c r="M36" s="8">
        <f t="shared" ca="1" si="5"/>
        <v>8658.3057110693408</v>
      </c>
      <c r="N36">
        <f>'Parámetros(Settings)'!$D$26</f>
        <v>3000</v>
      </c>
      <c r="O36" s="8">
        <f t="shared" ca="1" si="6"/>
        <v>5658.3057110693408</v>
      </c>
      <c r="P36">
        <f ca="1">IF(O36&lt;0,0,HLOOKUP(O36,'Parámetros(Settings)'!$D$29:$E$30,2,TRUE))</f>
        <v>0.35</v>
      </c>
      <c r="Q36" s="9">
        <f t="shared" ca="1" si="7"/>
        <v>1980.4069988742692</v>
      </c>
      <c r="R36" s="15">
        <f t="shared" ca="1" si="8"/>
        <v>3677.8987121950713</v>
      </c>
    </row>
    <row r="37" spans="1:18" x14ac:dyDescent="0.3">
      <c r="A37">
        <f t="shared" si="9"/>
        <v>34</v>
      </c>
      <c r="B37">
        <f ca="1">HLOOKUP(RAND(),'Parámetros(Settings)'!$D$4:$E$6,3,TRUE)</f>
        <v>10000</v>
      </c>
      <c r="C37">
        <f ca="1">HLOOKUP(RAND(),'Parámetros(Settings)'!$D$8:$F$10,3,TRUE)</f>
        <v>2</v>
      </c>
      <c r="D37" s="7">
        <f t="shared" ca="1" si="0"/>
        <v>20000</v>
      </c>
      <c r="E37" s="4">
        <f ca="1">_xlfn.NORM.INV(RAND(),'Parámetros(Settings)'!$D$14,'Parámetros(Settings)'!$E$14)</f>
        <v>32.6752706814706</v>
      </c>
      <c r="F37" s="7">
        <f t="shared" ca="1" si="1"/>
        <v>6535.0541362941194</v>
      </c>
      <c r="G37" s="8">
        <f t="shared" ca="1" si="2"/>
        <v>13464.945863705881</v>
      </c>
      <c r="H37" s="4">
        <f ca="1">('Parámetros(Settings)'!$D$19+ (RAND()*('Parámetros(Settings)'!$E$19-'Parámetros(Settings)'!$D$19)))*100</f>
        <v>18.946730691256548</v>
      </c>
      <c r="I37" s="7">
        <f t="shared" ca="1" si="3"/>
        <v>3789.3461382513096</v>
      </c>
      <c r="J37" s="8">
        <f t="shared" ca="1" si="4"/>
        <v>9675.5997254545728</v>
      </c>
      <c r="K37">
        <f>'Parámetros(Settings)'!$D$23</f>
        <v>6000</v>
      </c>
      <c r="L37">
        <f>'Parámetros(Settings)'!$D$24</f>
        <v>0</v>
      </c>
      <c r="M37" s="8">
        <f t="shared" ca="1" si="5"/>
        <v>3675.5997254545728</v>
      </c>
      <c r="N37">
        <f>'Parámetros(Settings)'!$D$26</f>
        <v>3000</v>
      </c>
      <c r="O37" s="8">
        <f t="shared" ca="1" si="6"/>
        <v>675.59972545457276</v>
      </c>
      <c r="P37">
        <f ca="1">IF(O37&lt;0,0,HLOOKUP(O37,'Parámetros(Settings)'!$D$29:$E$30,2,TRUE))</f>
        <v>0.35</v>
      </c>
      <c r="Q37" s="9">
        <f t="shared" ca="1" si="7"/>
        <v>236.45990390910046</v>
      </c>
      <c r="R37" s="15">
        <f t="shared" ca="1" si="8"/>
        <v>439.13982154547227</v>
      </c>
    </row>
    <row r="38" spans="1:18" x14ac:dyDescent="0.3">
      <c r="A38">
        <f t="shared" si="9"/>
        <v>35</v>
      </c>
      <c r="B38">
        <f ca="1">HLOOKUP(RAND(),'Parámetros(Settings)'!$D$4:$E$6,3,TRUE)</f>
        <v>10000</v>
      </c>
      <c r="C38">
        <f ca="1">HLOOKUP(RAND(),'Parámetros(Settings)'!$D$8:$F$10,3,TRUE)</f>
        <v>2</v>
      </c>
      <c r="D38" s="7">
        <f t="shared" ca="1" si="0"/>
        <v>20000</v>
      </c>
      <c r="E38" s="4">
        <f ca="1">_xlfn.NORM.INV(RAND(),'Parámetros(Settings)'!$D$14,'Parámetros(Settings)'!$E$14)</f>
        <v>36.250901098836593</v>
      </c>
      <c r="F38" s="7">
        <f t="shared" ca="1" si="1"/>
        <v>7250.1802197673187</v>
      </c>
      <c r="G38" s="8">
        <f t="shared" ca="1" si="2"/>
        <v>12749.819780232681</v>
      </c>
      <c r="H38" s="4">
        <f ca="1">('Parámetros(Settings)'!$D$19+ (RAND()*('Parámetros(Settings)'!$E$19-'Parámetros(Settings)'!$D$19)))*100</f>
        <v>10.005087123359006</v>
      </c>
      <c r="I38" s="7">
        <f t="shared" ca="1" si="3"/>
        <v>2001.0174246718013</v>
      </c>
      <c r="J38" s="8">
        <f t="shared" ca="1" si="4"/>
        <v>10748.80235556088</v>
      </c>
      <c r="K38">
        <f>'Parámetros(Settings)'!$D$23</f>
        <v>6000</v>
      </c>
      <c r="L38">
        <f>'Parámetros(Settings)'!$D$24</f>
        <v>0</v>
      </c>
      <c r="M38" s="8">
        <f t="shared" ca="1" si="5"/>
        <v>4748.8023555608797</v>
      </c>
      <c r="N38">
        <f>'Parámetros(Settings)'!$D$26</f>
        <v>3000</v>
      </c>
      <c r="O38" s="8">
        <f t="shared" ca="1" si="6"/>
        <v>1748.8023555608797</v>
      </c>
      <c r="P38">
        <f ca="1">IF(O38&lt;0,0,HLOOKUP(O38,'Parámetros(Settings)'!$D$29:$E$30,2,TRUE))</f>
        <v>0.35</v>
      </c>
      <c r="Q38" s="9">
        <f t="shared" ca="1" si="7"/>
        <v>612.08082444630782</v>
      </c>
      <c r="R38" s="15">
        <f t="shared" ca="1" si="8"/>
        <v>1136.7215311145719</v>
      </c>
    </row>
    <row r="39" spans="1:18" x14ac:dyDescent="0.3">
      <c r="A39">
        <f t="shared" si="9"/>
        <v>36</v>
      </c>
      <c r="B39">
        <f ca="1">HLOOKUP(RAND(),'Parámetros(Settings)'!$D$4:$E$6,3,TRUE)</f>
        <v>10000</v>
      </c>
      <c r="C39">
        <f ca="1">HLOOKUP(RAND(),'Parámetros(Settings)'!$D$8:$F$10,3,TRUE)</f>
        <v>1.5</v>
      </c>
      <c r="D39" s="7">
        <f t="shared" ca="1" si="0"/>
        <v>15000</v>
      </c>
      <c r="E39" s="4">
        <f ca="1">_xlfn.NORM.INV(RAND(),'Parámetros(Settings)'!$D$14,'Parámetros(Settings)'!$E$14)</f>
        <v>26.438272182367584</v>
      </c>
      <c r="F39" s="7">
        <f t="shared" ca="1" si="1"/>
        <v>3965.7408273551373</v>
      </c>
      <c r="G39" s="8">
        <f t="shared" ca="1" si="2"/>
        <v>11034.259172644863</v>
      </c>
      <c r="H39" s="4">
        <f ca="1">('Parámetros(Settings)'!$D$19+ (RAND()*('Parámetros(Settings)'!$E$19-'Parámetros(Settings)'!$D$19)))*100</f>
        <v>17.95581803869683</v>
      </c>
      <c r="I39" s="7">
        <f t="shared" ca="1" si="3"/>
        <v>2693.3727058045247</v>
      </c>
      <c r="J39" s="8">
        <f t="shared" ca="1" si="4"/>
        <v>8340.8864668403385</v>
      </c>
      <c r="K39">
        <f>'Parámetros(Settings)'!$D$23</f>
        <v>6000</v>
      </c>
      <c r="L39">
        <f>'Parámetros(Settings)'!$D$24</f>
        <v>0</v>
      </c>
      <c r="M39" s="8">
        <f t="shared" ca="1" si="5"/>
        <v>2340.8864668403385</v>
      </c>
      <c r="N39">
        <f>'Parámetros(Settings)'!$D$26</f>
        <v>3000</v>
      </c>
      <c r="O39" s="8">
        <f t="shared" ca="1" si="6"/>
        <v>-659.11353315966153</v>
      </c>
      <c r="P39">
        <f ca="1">IF(O39&lt;0,0,HLOOKUP(O39,'Parámetros(Settings)'!$D$29:$E$30,2,TRUE))</f>
        <v>0</v>
      </c>
      <c r="Q39" s="9">
        <f t="shared" ca="1" si="7"/>
        <v>0</v>
      </c>
      <c r="R39" s="15">
        <f t="shared" ca="1" si="8"/>
        <v>-659.11353315966153</v>
      </c>
    </row>
    <row r="40" spans="1:18" x14ac:dyDescent="0.3">
      <c r="A40">
        <f t="shared" si="9"/>
        <v>37</v>
      </c>
      <c r="B40">
        <f ca="1">HLOOKUP(RAND(),'Parámetros(Settings)'!$D$4:$E$6,3,TRUE)</f>
        <v>10000</v>
      </c>
      <c r="C40">
        <f ca="1">HLOOKUP(RAND(),'Parámetros(Settings)'!$D$8:$F$10,3,TRUE)</f>
        <v>2.5</v>
      </c>
      <c r="D40" s="7">
        <f t="shared" ca="1" si="0"/>
        <v>25000</v>
      </c>
      <c r="E40" s="4">
        <f ca="1">_xlfn.NORM.INV(RAND(),'Parámetros(Settings)'!$D$14,'Parámetros(Settings)'!$E$14)</f>
        <v>20.920778953472571</v>
      </c>
      <c r="F40" s="7">
        <f t="shared" ca="1" si="1"/>
        <v>5230.1947383681427</v>
      </c>
      <c r="G40" s="8">
        <f t="shared" ca="1" si="2"/>
        <v>19769.805261631856</v>
      </c>
      <c r="H40" s="4">
        <f ca="1">('Parámetros(Settings)'!$D$19+ (RAND()*('Parámetros(Settings)'!$E$19-'Parámetros(Settings)'!$D$19)))*100</f>
        <v>10.041007426334069</v>
      </c>
      <c r="I40" s="7">
        <f t="shared" ca="1" si="3"/>
        <v>2510.2518565835171</v>
      </c>
      <c r="J40" s="8">
        <f t="shared" ca="1" si="4"/>
        <v>17259.55340504834</v>
      </c>
      <c r="K40">
        <f>'Parámetros(Settings)'!$D$23</f>
        <v>6000</v>
      </c>
      <c r="L40">
        <f>'Parámetros(Settings)'!$D$24</f>
        <v>0</v>
      </c>
      <c r="M40" s="8">
        <f t="shared" ca="1" si="5"/>
        <v>11259.55340504834</v>
      </c>
      <c r="N40">
        <f>'Parámetros(Settings)'!$D$26</f>
        <v>3000</v>
      </c>
      <c r="O40" s="8">
        <f t="shared" ca="1" si="6"/>
        <v>8259.5534050483402</v>
      </c>
      <c r="P40">
        <f ca="1">IF(O40&lt;0,0,HLOOKUP(O40,'Parámetros(Settings)'!$D$29:$E$30,2,TRUE))</f>
        <v>0.35</v>
      </c>
      <c r="Q40" s="9">
        <f t="shared" ca="1" si="7"/>
        <v>2890.8436917669187</v>
      </c>
      <c r="R40" s="15">
        <f t="shared" ca="1" si="8"/>
        <v>5368.7097132814215</v>
      </c>
    </row>
    <row r="41" spans="1:18" x14ac:dyDescent="0.3">
      <c r="A41">
        <f t="shared" si="9"/>
        <v>38</v>
      </c>
      <c r="B41">
        <f ca="1">HLOOKUP(RAND(),'Parámetros(Settings)'!$D$4:$E$6,3,TRUE)</f>
        <v>10000</v>
      </c>
      <c r="C41">
        <f ca="1">HLOOKUP(RAND(),'Parámetros(Settings)'!$D$8:$F$10,3,TRUE)</f>
        <v>2</v>
      </c>
      <c r="D41" s="7">
        <f t="shared" ca="1" si="0"/>
        <v>20000</v>
      </c>
      <c r="E41" s="4">
        <f ca="1">_xlfn.NORM.INV(RAND(),'Parámetros(Settings)'!$D$14,'Parámetros(Settings)'!$E$14)</f>
        <v>32.140007119142105</v>
      </c>
      <c r="F41" s="7">
        <f t="shared" ca="1" si="1"/>
        <v>6428.0014238284211</v>
      </c>
      <c r="G41" s="8">
        <f t="shared" ca="1" si="2"/>
        <v>13571.99857617158</v>
      </c>
      <c r="H41" s="4">
        <f ca="1">('Parámetros(Settings)'!$D$19+ (RAND()*('Parámetros(Settings)'!$E$19-'Parámetros(Settings)'!$D$19)))*100</f>
        <v>16.679554572680498</v>
      </c>
      <c r="I41" s="7">
        <f t="shared" ca="1" si="3"/>
        <v>3335.9109145360999</v>
      </c>
      <c r="J41" s="8">
        <f t="shared" ca="1" si="4"/>
        <v>10236.08766163548</v>
      </c>
      <c r="K41">
        <f>'Parámetros(Settings)'!$D$23</f>
        <v>6000</v>
      </c>
      <c r="L41">
        <f>'Parámetros(Settings)'!$D$24</f>
        <v>0</v>
      </c>
      <c r="M41" s="8">
        <f t="shared" ca="1" si="5"/>
        <v>4236.0876616354799</v>
      </c>
      <c r="N41">
        <f>'Parámetros(Settings)'!$D$26</f>
        <v>3000</v>
      </c>
      <c r="O41" s="8">
        <f t="shared" ca="1" si="6"/>
        <v>1236.0876616354799</v>
      </c>
      <c r="P41">
        <f ca="1">IF(O41&lt;0,0,HLOOKUP(O41,'Parámetros(Settings)'!$D$29:$E$30,2,TRUE))</f>
        <v>0.35</v>
      </c>
      <c r="Q41" s="9">
        <f t="shared" ca="1" si="7"/>
        <v>432.63068157241793</v>
      </c>
      <c r="R41" s="15">
        <f t="shared" ca="1" si="8"/>
        <v>803.45698006306202</v>
      </c>
    </row>
    <row r="42" spans="1:18" x14ac:dyDescent="0.3">
      <c r="A42">
        <f t="shared" si="9"/>
        <v>39</v>
      </c>
      <c r="B42">
        <f ca="1">HLOOKUP(RAND(),'Parámetros(Settings)'!$D$4:$E$6,3,TRUE)</f>
        <v>75000</v>
      </c>
      <c r="C42">
        <f ca="1">HLOOKUP(RAND(),'Parámetros(Settings)'!$D$8:$F$10,3,TRUE)</f>
        <v>2.5</v>
      </c>
      <c r="D42" s="7">
        <f t="shared" ca="1" si="0"/>
        <v>187500</v>
      </c>
      <c r="E42" s="4">
        <f ca="1">_xlfn.NORM.INV(RAND(),'Parámetros(Settings)'!$D$14,'Parámetros(Settings)'!$E$14)</f>
        <v>39.587271370579643</v>
      </c>
      <c r="F42" s="7">
        <f t="shared" ca="1" si="1"/>
        <v>74226.133819836832</v>
      </c>
      <c r="G42" s="8">
        <f t="shared" ca="1" si="2"/>
        <v>113273.86618016317</v>
      </c>
      <c r="H42" s="4">
        <f ca="1">('Parámetros(Settings)'!$D$19+ (RAND()*('Parámetros(Settings)'!$E$19-'Parámetros(Settings)'!$D$19)))*100</f>
        <v>12.462283640545968</v>
      </c>
      <c r="I42" s="7">
        <f t="shared" ca="1" si="3"/>
        <v>23366.781826023689</v>
      </c>
      <c r="J42" s="8">
        <f t="shared" ca="1" si="4"/>
        <v>89907.084354139486</v>
      </c>
      <c r="K42">
        <f>'Parámetros(Settings)'!$D$23</f>
        <v>6000</v>
      </c>
      <c r="L42">
        <f>'Parámetros(Settings)'!$D$24</f>
        <v>0</v>
      </c>
      <c r="M42" s="8">
        <f t="shared" ca="1" si="5"/>
        <v>83907.084354139486</v>
      </c>
      <c r="N42">
        <f>'Parámetros(Settings)'!$D$26</f>
        <v>3000</v>
      </c>
      <c r="O42" s="8">
        <f t="shared" ca="1" si="6"/>
        <v>80907.084354139486</v>
      </c>
      <c r="P42">
        <f ca="1">IF(O42&lt;0,0,HLOOKUP(O42,'Parámetros(Settings)'!$D$29:$E$30,2,TRUE))</f>
        <v>0.55000000000000004</v>
      </c>
      <c r="Q42" s="9">
        <f t="shared" ca="1" si="7"/>
        <v>44498.896394776719</v>
      </c>
      <c r="R42" s="15">
        <f t="shared" ca="1" si="8"/>
        <v>36408.187959362767</v>
      </c>
    </row>
    <row r="43" spans="1:18" x14ac:dyDescent="0.3">
      <c r="A43">
        <f t="shared" si="9"/>
        <v>40</v>
      </c>
      <c r="B43">
        <f ca="1">HLOOKUP(RAND(),'Parámetros(Settings)'!$D$4:$E$6,3,TRUE)</f>
        <v>10000</v>
      </c>
      <c r="C43">
        <f ca="1">HLOOKUP(RAND(),'Parámetros(Settings)'!$D$8:$F$10,3,TRUE)</f>
        <v>2</v>
      </c>
      <c r="D43" s="7">
        <f t="shared" ca="1" si="0"/>
        <v>20000</v>
      </c>
      <c r="E43" s="4">
        <f ca="1">_xlfn.NORM.INV(RAND(),'Parámetros(Settings)'!$D$14,'Parámetros(Settings)'!$E$14)</f>
        <v>23.281202658339915</v>
      </c>
      <c r="F43" s="7">
        <f t="shared" ca="1" si="1"/>
        <v>4656.2405316679833</v>
      </c>
      <c r="G43" s="8">
        <f t="shared" ca="1" si="2"/>
        <v>15343.759468332017</v>
      </c>
      <c r="H43" s="4">
        <f ca="1">('Parámetros(Settings)'!$D$19+ (RAND()*('Parámetros(Settings)'!$E$19-'Parámetros(Settings)'!$D$19)))*100</f>
        <v>12.898334043647219</v>
      </c>
      <c r="I43" s="7">
        <f t="shared" ca="1" si="3"/>
        <v>2579.6668087294438</v>
      </c>
      <c r="J43" s="8">
        <f t="shared" ca="1" si="4"/>
        <v>12764.092659602573</v>
      </c>
      <c r="K43">
        <f>'Parámetros(Settings)'!$D$23</f>
        <v>6000</v>
      </c>
      <c r="L43">
        <f>'Parámetros(Settings)'!$D$24</f>
        <v>0</v>
      </c>
      <c r="M43" s="8">
        <f t="shared" ca="1" si="5"/>
        <v>6764.0926596025729</v>
      </c>
      <c r="N43">
        <f>'Parámetros(Settings)'!$D$26</f>
        <v>3000</v>
      </c>
      <c r="O43" s="8">
        <f t="shared" ca="1" si="6"/>
        <v>3764.0926596025729</v>
      </c>
      <c r="P43">
        <f ca="1">IF(O43&lt;0,0,HLOOKUP(O43,'Parámetros(Settings)'!$D$29:$E$30,2,TRUE))</f>
        <v>0.35</v>
      </c>
      <c r="Q43" s="9">
        <f t="shared" ca="1" si="7"/>
        <v>1317.4324308609005</v>
      </c>
      <c r="R43" s="15">
        <f t="shared" ca="1" si="8"/>
        <v>2446.6602287416727</v>
      </c>
    </row>
    <row r="44" spans="1:18" x14ac:dyDescent="0.3">
      <c r="A44">
        <f t="shared" si="9"/>
        <v>41</v>
      </c>
      <c r="B44">
        <f ca="1">HLOOKUP(RAND(),'Parámetros(Settings)'!$D$4:$E$6,3,TRUE)</f>
        <v>10000</v>
      </c>
      <c r="C44">
        <f ca="1">HLOOKUP(RAND(),'Parámetros(Settings)'!$D$8:$F$10,3,TRUE)</f>
        <v>2</v>
      </c>
      <c r="D44" s="7">
        <f t="shared" ca="1" si="0"/>
        <v>20000</v>
      </c>
      <c r="E44" s="4">
        <f ca="1">_xlfn.NORM.INV(RAND(),'Parámetros(Settings)'!$D$14,'Parámetros(Settings)'!$E$14)</f>
        <v>28.885158183909557</v>
      </c>
      <c r="F44" s="7">
        <f t="shared" ca="1" si="1"/>
        <v>5777.0316367819114</v>
      </c>
      <c r="G44" s="8">
        <f t="shared" ca="1" si="2"/>
        <v>14222.96836321809</v>
      </c>
      <c r="H44" s="4">
        <f ca="1">('Parámetros(Settings)'!$D$19+ (RAND()*('Parámetros(Settings)'!$E$19-'Parámetros(Settings)'!$D$19)))*100</f>
        <v>19.338028635509787</v>
      </c>
      <c r="I44" s="7">
        <f t="shared" ca="1" si="3"/>
        <v>3867.6057271019572</v>
      </c>
      <c r="J44" s="8">
        <f t="shared" ca="1" si="4"/>
        <v>10355.362636116133</v>
      </c>
      <c r="K44">
        <f>'Parámetros(Settings)'!$D$23</f>
        <v>6000</v>
      </c>
      <c r="L44">
        <f>'Parámetros(Settings)'!$D$24</f>
        <v>0</v>
      </c>
      <c r="M44" s="8">
        <f t="shared" ca="1" si="5"/>
        <v>4355.3626361161332</v>
      </c>
      <c r="N44">
        <f>'Parámetros(Settings)'!$D$26</f>
        <v>3000</v>
      </c>
      <c r="O44" s="8">
        <f t="shared" ca="1" si="6"/>
        <v>1355.3626361161332</v>
      </c>
      <c r="P44">
        <f ca="1">IF(O44&lt;0,0,HLOOKUP(O44,'Parámetros(Settings)'!$D$29:$E$30,2,TRUE))</f>
        <v>0.35</v>
      </c>
      <c r="Q44" s="9">
        <f t="shared" ca="1" si="7"/>
        <v>474.37692264064657</v>
      </c>
      <c r="R44" s="15">
        <f t="shared" ca="1" si="8"/>
        <v>880.98571347548659</v>
      </c>
    </row>
    <row r="45" spans="1:18" x14ac:dyDescent="0.3">
      <c r="A45">
        <f t="shared" si="9"/>
        <v>42</v>
      </c>
      <c r="B45">
        <f ca="1">HLOOKUP(RAND(),'Parámetros(Settings)'!$D$4:$E$6,3,TRUE)</f>
        <v>75000</v>
      </c>
      <c r="C45">
        <f ca="1">HLOOKUP(RAND(),'Parámetros(Settings)'!$D$8:$F$10,3,TRUE)</f>
        <v>2.5</v>
      </c>
      <c r="D45" s="7">
        <f t="shared" ca="1" si="0"/>
        <v>187500</v>
      </c>
      <c r="E45" s="4">
        <f ca="1">_xlfn.NORM.INV(RAND(),'Parámetros(Settings)'!$D$14,'Parámetros(Settings)'!$E$14)</f>
        <v>27.843100468427583</v>
      </c>
      <c r="F45" s="7">
        <f t="shared" ca="1" si="1"/>
        <v>52205.813378301718</v>
      </c>
      <c r="G45" s="8">
        <f t="shared" ca="1" si="2"/>
        <v>135294.18662169829</v>
      </c>
      <c r="H45" s="4">
        <f ca="1">('Parámetros(Settings)'!$D$19+ (RAND()*('Parámetros(Settings)'!$E$19-'Parámetros(Settings)'!$D$19)))*100</f>
        <v>10.132181162776561</v>
      </c>
      <c r="I45" s="7">
        <f t="shared" ca="1" si="3"/>
        <v>18997.839680206052</v>
      </c>
      <c r="J45" s="8">
        <f t="shared" ca="1" si="4"/>
        <v>116296.34694149223</v>
      </c>
      <c r="K45">
        <f>'Parámetros(Settings)'!$D$23</f>
        <v>6000</v>
      </c>
      <c r="L45">
        <f>'Parámetros(Settings)'!$D$24</f>
        <v>0</v>
      </c>
      <c r="M45" s="8">
        <f t="shared" ca="1" si="5"/>
        <v>110296.34694149223</v>
      </c>
      <c r="N45">
        <f>'Parámetros(Settings)'!$D$26</f>
        <v>3000</v>
      </c>
      <c r="O45" s="8">
        <f t="shared" ca="1" si="6"/>
        <v>107296.34694149223</v>
      </c>
      <c r="P45">
        <f ca="1">IF(O45&lt;0,0,HLOOKUP(O45,'Parámetros(Settings)'!$D$29:$E$30,2,TRUE))</f>
        <v>0.55000000000000004</v>
      </c>
      <c r="Q45" s="9">
        <f t="shared" ca="1" si="7"/>
        <v>59012.990817820733</v>
      </c>
      <c r="R45" s="15">
        <f t="shared" ca="1" si="8"/>
        <v>48283.356123671496</v>
      </c>
    </row>
    <row r="46" spans="1:18" x14ac:dyDescent="0.3">
      <c r="A46">
        <f t="shared" si="9"/>
        <v>43</v>
      </c>
      <c r="B46">
        <f ca="1">HLOOKUP(RAND(),'Parámetros(Settings)'!$D$4:$E$6,3,TRUE)</f>
        <v>10000</v>
      </c>
      <c r="C46">
        <f ca="1">HLOOKUP(RAND(),'Parámetros(Settings)'!$D$8:$F$10,3,TRUE)</f>
        <v>2</v>
      </c>
      <c r="D46" s="7">
        <f t="shared" ca="1" si="0"/>
        <v>20000</v>
      </c>
      <c r="E46" s="4">
        <f ca="1">_xlfn.NORM.INV(RAND(),'Parámetros(Settings)'!$D$14,'Parámetros(Settings)'!$E$14)</f>
        <v>36.241374134210254</v>
      </c>
      <c r="F46" s="7">
        <f t="shared" ca="1" si="1"/>
        <v>7248.274826842051</v>
      </c>
      <c r="G46" s="8">
        <f t="shared" ca="1" si="2"/>
        <v>12751.725173157949</v>
      </c>
      <c r="H46" s="4">
        <f ca="1">('Parámetros(Settings)'!$D$19+ (RAND()*('Parámetros(Settings)'!$E$19-'Parámetros(Settings)'!$D$19)))*100</f>
        <v>11.522901661073771</v>
      </c>
      <c r="I46" s="7">
        <f t="shared" ca="1" si="3"/>
        <v>2304.5803322147544</v>
      </c>
      <c r="J46" s="8">
        <f t="shared" ca="1" si="4"/>
        <v>10447.144840943194</v>
      </c>
      <c r="K46">
        <f>'Parámetros(Settings)'!$D$23</f>
        <v>6000</v>
      </c>
      <c r="L46">
        <f>'Parámetros(Settings)'!$D$24</f>
        <v>0</v>
      </c>
      <c r="M46" s="8">
        <f t="shared" ca="1" si="5"/>
        <v>4447.1448409431941</v>
      </c>
      <c r="N46">
        <f>'Parámetros(Settings)'!$D$26</f>
        <v>3000</v>
      </c>
      <c r="O46" s="8">
        <f t="shared" ca="1" si="6"/>
        <v>1447.1448409431941</v>
      </c>
      <c r="P46">
        <f ca="1">IF(O46&lt;0,0,HLOOKUP(O46,'Parámetros(Settings)'!$D$29:$E$30,2,TRUE))</f>
        <v>0.35</v>
      </c>
      <c r="Q46" s="9">
        <f t="shared" ca="1" si="7"/>
        <v>506.50069433011794</v>
      </c>
      <c r="R46" s="15">
        <f t="shared" ca="1" si="8"/>
        <v>940.64414661307615</v>
      </c>
    </row>
    <row r="47" spans="1:18" x14ac:dyDescent="0.3">
      <c r="A47">
        <f t="shared" si="9"/>
        <v>44</v>
      </c>
      <c r="B47">
        <f ca="1">HLOOKUP(RAND(),'Parámetros(Settings)'!$D$4:$E$6,3,TRUE)</f>
        <v>10000</v>
      </c>
      <c r="C47">
        <f ca="1">HLOOKUP(RAND(),'Parámetros(Settings)'!$D$8:$F$10,3,TRUE)</f>
        <v>2</v>
      </c>
      <c r="D47" s="7">
        <f t="shared" ca="1" si="0"/>
        <v>20000</v>
      </c>
      <c r="E47" s="4">
        <f ca="1">_xlfn.NORM.INV(RAND(),'Parámetros(Settings)'!$D$14,'Parámetros(Settings)'!$E$14)</f>
        <v>31.451649001228926</v>
      </c>
      <c r="F47" s="7">
        <f t="shared" ca="1" si="1"/>
        <v>6290.329800245785</v>
      </c>
      <c r="G47" s="8">
        <f t="shared" ca="1" si="2"/>
        <v>13709.670199754215</v>
      </c>
      <c r="H47" s="4">
        <f ca="1">('Parámetros(Settings)'!$D$19+ (RAND()*('Parámetros(Settings)'!$E$19-'Parámetros(Settings)'!$D$19)))*100</f>
        <v>10.623484940283745</v>
      </c>
      <c r="I47" s="7">
        <f t="shared" ca="1" si="3"/>
        <v>2124.696988056749</v>
      </c>
      <c r="J47" s="8">
        <f t="shared" ca="1" si="4"/>
        <v>11584.973211697466</v>
      </c>
      <c r="K47">
        <f>'Parámetros(Settings)'!$D$23</f>
        <v>6000</v>
      </c>
      <c r="L47">
        <f>'Parámetros(Settings)'!$D$24</f>
        <v>0</v>
      </c>
      <c r="M47" s="8">
        <f t="shared" ca="1" si="5"/>
        <v>5584.9732116974665</v>
      </c>
      <c r="N47">
        <f>'Parámetros(Settings)'!$D$26</f>
        <v>3000</v>
      </c>
      <c r="O47" s="8">
        <f t="shared" ca="1" si="6"/>
        <v>2584.9732116974665</v>
      </c>
      <c r="P47">
        <f ca="1">IF(O47&lt;0,0,HLOOKUP(O47,'Parámetros(Settings)'!$D$29:$E$30,2,TRUE))</f>
        <v>0.35</v>
      </c>
      <c r="Q47" s="9">
        <f t="shared" ca="1" si="7"/>
        <v>904.74062409411317</v>
      </c>
      <c r="R47" s="15">
        <f t="shared" ca="1" si="8"/>
        <v>1680.2325876033533</v>
      </c>
    </row>
    <row r="48" spans="1:18" x14ac:dyDescent="0.3">
      <c r="A48">
        <f t="shared" si="9"/>
        <v>45</v>
      </c>
      <c r="B48">
        <f ca="1">HLOOKUP(RAND(),'Parámetros(Settings)'!$D$4:$E$6,3,TRUE)</f>
        <v>10000</v>
      </c>
      <c r="C48">
        <f ca="1">HLOOKUP(RAND(),'Parámetros(Settings)'!$D$8:$F$10,3,TRUE)</f>
        <v>2</v>
      </c>
      <c r="D48" s="7">
        <f t="shared" ca="1" si="0"/>
        <v>20000</v>
      </c>
      <c r="E48" s="4">
        <f ca="1">_xlfn.NORM.INV(RAND(),'Parámetros(Settings)'!$D$14,'Parámetros(Settings)'!$E$14)</f>
        <v>30.378828499166303</v>
      </c>
      <c r="F48" s="7">
        <f t="shared" ca="1" si="1"/>
        <v>6075.7656998332604</v>
      </c>
      <c r="G48" s="8">
        <f t="shared" ca="1" si="2"/>
        <v>13924.23430016674</v>
      </c>
      <c r="H48" s="4">
        <f ca="1">('Parámetros(Settings)'!$D$19+ (RAND()*('Parámetros(Settings)'!$E$19-'Parámetros(Settings)'!$D$19)))*100</f>
        <v>15.845615318978743</v>
      </c>
      <c r="I48" s="7">
        <f t="shared" ca="1" si="3"/>
        <v>3169.1230637957487</v>
      </c>
      <c r="J48" s="8">
        <f t="shared" ca="1" si="4"/>
        <v>10755.111236370991</v>
      </c>
      <c r="K48">
        <f>'Parámetros(Settings)'!$D$23</f>
        <v>6000</v>
      </c>
      <c r="L48">
        <f>'Parámetros(Settings)'!$D$24</f>
        <v>0</v>
      </c>
      <c r="M48" s="8">
        <f t="shared" ca="1" si="5"/>
        <v>4755.1112363709908</v>
      </c>
      <c r="N48">
        <f>'Parámetros(Settings)'!$D$26</f>
        <v>3000</v>
      </c>
      <c r="O48" s="8">
        <f t="shared" ca="1" si="6"/>
        <v>1755.1112363709908</v>
      </c>
      <c r="P48">
        <f ca="1">IF(O48&lt;0,0,HLOOKUP(O48,'Parámetros(Settings)'!$D$29:$E$30,2,TRUE))</f>
        <v>0.35</v>
      </c>
      <c r="Q48" s="9">
        <f t="shared" ca="1" si="7"/>
        <v>614.28893272984669</v>
      </c>
      <c r="R48" s="15">
        <f t="shared" ca="1" si="8"/>
        <v>1140.8223036411441</v>
      </c>
    </row>
    <row r="49" spans="1:18" x14ac:dyDescent="0.3">
      <c r="A49">
        <f t="shared" si="9"/>
        <v>46</v>
      </c>
      <c r="B49">
        <f ca="1">HLOOKUP(RAND(),'Parámetros(Settings)'!$D$4:$E$6,3,TRUE)</f>
        <v>10000</v>
      </c>
      <c r="C49">
        <f ca="1">HLOOKUP(RAND(),'Parámetros(Settings)'!$D$8:$F$10,3,TRUE)</f>
        <v>2</v>
      </c>
      <c r="D49" s="7">
        <f t="shared" ca="1" si="0"/>
        <v>20000</v>
      </c>
      <c r="E49" s="4">
        <f ca="1">_xlfn.NORM.INV(RAND(),'Parámetros(Settings)'!$D$14,'Parámetros(Settings)'!$E$14)</f>
        <v>26.561146474092617</v>
      </c>
      <c r="F49" s="7">
        <f t="shared" ca="1" si="1"/>
        <v>5312.2292948185232</v>
      </c>
      <c r="G49" s="8">
        <f t="shared" ca="1" si="2"/>
        <v>14687.770705181476</v>
      </c>
      <c r="H49" s="4">
        <f ca="1">('Parámetros(Settings)'!$D$19+ (RAND()*('Parámetros(Settings)'!$E$19-'Parámetros(Settings)'!$D$19)))*100</f>
        <v>10.724787826456645</v>
      </c>
      <c r="I49" s="7">
        <f t="shared" ca="1" si="3"/>
        <v>2144.957565291329</v>
      </c>
      <c r="J49" s="8">
        <f t="shared" ca="1" si="4"/>
        <v>12542.813139890146</v>
      </c>
      <c r="K49">
        <f>'Parámetros(Settings)'!$D$23</f>
        <v>6000</v>
      </c>
      <c r="L49">
        <f>'Parámetros(Settings)'!$D$24</f>
        <v>0</v>
      </c>
      <c r="M49" s="8">
        <f t="shared" ca="1" si="5"/>
        <v>6542.813139890146</v>
      </c>
      <c r="N49">
        <f>'Parámetros(Settings)'!$D$26</f>
        <v>3000</v>
      </c>
      <c r="O49" s="8">
        <f t="shared" ca="1" si="6"/>
        <v>3542.813139890146</v>
      </c>
      <c r="P49">
        <f ca="1">IF(O49&lt;0,0,HLOOKUP(O49,'Parámetros(Settings)'!$D$29:$E$30,2,TRUE))</f>
        <v>0.35</v>
      </c>
      <c r="Q49" s="9">
        <f t="shared" ca="1" si="7"/>
        <v>1239.984598961551</v>
      </c>
      <c r="R49" s="15">
        <f t="shared" ca="1" si="8"/>
        <v>2302.828540928595</v>
      </c>
    </row>
    <row r="50" spans="1:18" x14ac:dyDescent="0.3">
      <c r="A50">
        <f t="shared" si="9"/>
        <v>47</v>
      </c>
      <c r="B50">
        <f ca="1">HLOOKUP(RAND(),'Parámetros(Settings)'!$D$4:$E$6,3,TRUE)</f>
        <v>10000</v>
      </c>
      <c r="C50">
        <f ca="1">HLOOKUP(RAND(),'Parámetros(Settings)'!$D$8:$F$10,3,TRUE)</f>
        <v>2</v>
      </c>
      <c r="D50" s="7">
        <f t="shared" ca="1" si="0"/>
        <v>20000</v>
      </c>
      <c r="E50" s="4">
        <f ca="1">_xlfn.NORM.INV(RAND(),'Parámetros(Settings)'!$D$14,'Parámetros(Settings)'!$E$14)</f>
        <v>34.758105906963181</v>
      </c>
      <c r="F50" s="7">
        <f t="shared" ca="1" si="1"/>
        <v>6951.6211813926357</v>
      </c>
      <c r="G50" s="8">
        <f t="shared" ca="1" si="2"/>
        <v>13048.378818607365</v>
      </c>
      <c r="H50" s="4">
        <f ca="1">('Parámetros(Settings)'!$D$19+ (RAND()*('Parámetros(Settings)'!$E$19-'Parámetros(Settings)'!$D$19)))*100</f>
        <v>11.920613531949204</v>
      </c>
      <c r="I50" s="7">
        <f t="shared" ca="1" si="3"/>
        <v>2384.1227063898409</v>
      </c>
      <c r="J50" s="8">
        <f t="shared" ca="1" si="4"/>
        <v>10664.256112217525</v>
      </c>
      <c r="K50">
        <f>'Parámetros(Settings)'!$D$23</f>
        <v>6000</v>
      </c>
      <c r="L50">
        <f>'Parámetros(Settings)'!$D$24</f>
        <v>0</v>
      </c>
      <c r="M50" s="8">
        <f t="shared" ca="1" si="5"/>
        <v>4664.2561122175248</v>
      </c>
      <c r="N50">
        <f>'Parámetros(Settings)'!$D$26</f>
        <v>3000</v>
      </c>
      <c r="O50" s="8">
        <f t="shared" ca="1" si="6"/>
        <v>1664.2561122175248</v>
      </c>
      <c r="P50">
        <f ca="1">IF(O50&lt;0,0,HLOOKUP(O50,'Parámetros(Settings)'!$D$29:$E$30,2,TRUE))</f>
        <v>0.35</v>
      </c>
      <c r="Q50" s="9">
        <f t="shared" ca="1" si="7"/>
        <v>582.48963927613363</v>
      </c>
      <c r="R50" s="15">
        <f t="shared" ca="1" si="8"/>
        <v>1081.7664729413912</v>
      </c>
    </row>
    <row r="51" spans="1:18" x14ac:dyDescent="0.3">
      <c r="A51">
        <f t="shared" si="9"/>
        <v>48</v>
      </c>
      <c r="B51">
        <f ca="1">HLOOKUP(RAND(),'Parámetros(Settings)'!$D$4:$E$6,3,TRUE)</f>
        <v>10000</v>
      </c>
      <c r="C51">
        <f ca="1">HLOOKUP(RAND(),'Parámetros(Settings)'!$D$8:$F$10,3,TRUE)</f>
        <v>1.5</v>
      </c>
      <c r="D51" s="7">
        <f t="shared" ca="1" si="0"/>
        <v>15000</v>
      </c>
      <c r="E51" s="4">
        <f ca="1">_xlfn.NORM.INV(RAND(),'Parámetros(Settings)'!$D$14,'Parámetros(Settings)'!$E$14)</f>
        <v>34.764359845460177</v>
      </c>
      <c r="F51" s="7">
        <f t="shared" ca="1" si="1"/>
        <v>5214.6539768190269</v>
      </c>
      <c r="G51" s="8">
        <f t="shared" ca="1" si="2"/>
        <v>9785.3460231809731</v>
      </c>
      <c r="H51" s="4">
        <f ca="1">('Parámetros(Settings)'!$D$19+ (RAND()*('Parámetros(Settings)'!$E$19-'Parámetros(Settings)'!$D$19)))*100</f>
        <v>19.399179614319678</v>
      </c>
      <c r="I51" s="7">
        <f t="shared" ca="1" si="3"/>
        <v>2909.8769421479519</v>
      </c>
      <c r="J51" s="8">
        <f t="shared" ca="1" si="4"/>
        <v>6875.4690810330212</v>
      </c>
      <c r="K51">
        <f>'Parámetros(Settings)'!$D$23</f>
        <v>6000</v>
      </c>
      <c r="L51">
        <f>'Parámetros(Settings)'!$D$24</f>
        <v>0</v>
      </c>
      <c r="M51" s="8">
        <f t="shared" ca="1" si="5"/>
        <v>875.46908103302121</v>
      </c>
      <c r="N51">
        <f>'Parámetros(Settings)'!$D$26</f>
        <v>3000</v>
      </c>
      <c r="O51" s="8">
        <f t="shared" ca="1" si="6"/>
        <v>-2124.5309189669788</v>
      </c>
      <c r="P51">
        <f ca="1">IF(O51&lt;0,0,HLOOKUP(O51,'Parámetros(Settings)'!$D$29:$E$30,2,TRUE))</f>
        <v>0</v>
      </c>
      <c r="Q51" s="9">
        <f t="shared" ca="1" si="7"/>
        <v>0</v>
      </c>
      <c r="R51" s="15">
        <f t="shared" ca="1" si="8"/>
        <v>-2124.5309189669788</v>
      </c>
    </row>
    <row r="52" spans="1:18" x14ac:dyDescent="0.3">
      <c r="A52">
        <f t="shared" si="9"/>
        <v>49</v>
      </c>
      <c r="B52">
        <f ca="1">HLOOKUP(RAND(),'Parámetros(Settings)'!$D$4:$E$6,3,TRUE)</f>
        <v>10000</v>
      </c>
      <c r="C52">
        <f ca="1">HLOOKUP(RAND(),'Parámetros(Settings)'!$D$8:$F$10,3,TRUE)</f>
        <v>2.5</v>
      </c>
      <c r="D52" s="7">
        <f t="shared" ca="1" si="0"/>
        <v>25000</v>
      </c>
      <c r="E52" s="4">
        <f ca="1">_xlfn.NORM.INV(RAND(),'Parámetros(Settings)'!$D$14,'Parámetros(Settings)'!$E$14)</f>
        <v>26.367150214288397</v>
      </c>
      <c r="F52" s="7">
        <f t="shared" ca="1" si="1"/>
        <v>6591.7875535720996</v>
      </c>
      <c r="G52" s="8">
        <f t="shared" ca="1" si="2"/>
        <v>18408.2124464279</v>
      </c>
      <c r="H52" s="4">
        <f ca="1">('Parámetros(Settings)'!$D$19+ (RAND()*('Parámetros(Settings)'!$E$19-'Parámetros(Settings)'!$D$19)))*100</f>
        <v>17.325759347756382</v>
      </c>
      <c r="I52" s="7">
        <f t="shared" ca="1" si="3"/>
        <v>4331.4398369390956</v>
      </c>
      <c r="J52" s="8">
        <f t="shared" ca="1" si="4"/>
        <v>14076.772609488806</v>
      </c>
      <c r="K52">
        <f>'Parámetros(Settings)'!$D$23</f>
        <v>6000</v>
      </c>
      <c r="L52">
        <f>'Parámetros(Settings)'!$D$24</f>
        <v>0</v>
      </c>
      <c r="M52" s="8">
        <f t="shared" ca="1" si="5"/>
        <v>8076.7726094888058</v>
      </c>
      <c r="N52">
        <f>'Parámetros(Settings)'!$D$26</f>
        <v>3000</v>
      </c>
      <c r="O52" s="8">
        <f t="shared" ca="1" si="6"/>
        <v>5076.7726094888058</v>
      </c>
      <c r="P52">
        <f ca="1">IF(O52&lt;0,0,HLOOKUP(O52,'Parámetros(Settings)'!$D$29:$E$30,2,TRUE))</f>
        <v>0.35</v>
      </c>
      <c r="Q52" s="9">
        <f t="shared" ca="1" si="7"/>
        <v>1776.870413321082</v>
      </c>
      <c r="R52" s="15">
        <f t="shared" ca="1" si="8"/>
        <v>3299.9021961677236</v>
      </c>
    </row>
    <row r="53" spans="1:18" x14ac:dyDescent="0.3">
      <c r="A53">
        <f t="shared" si="9"/>
        <v>50</v>
      </c>
      <c r="B53">
        <f ca="1">HLOOKUP(RAND(),'Parámetros(Settings)'!$D$4:$E$6,3,TRUE)</f>
        <v>10000</v>
      </c>
      <c r="C53">
        <f ca="1">HLOOKUP(RAND(),'Parámetros(Settings)'!$D$8:$F$10,3,TRUE)</f>
        <v>2</v>
      </c>
      <c r="D53" s="7">
        <f t="shared" ca="1" si="0"/>
        <v>20000</v>
      </c>
      <c r="E53" s="4">
        <f ca="1">_xlfn.NORM.INV(RAND(),'Parámetros(Settings)'!$D$14,'Parámetros(Settings)'!$E$14)</f>
        <v>28.869057248740202</v>
      </c>
      <c r="F53" s="7">
        <f t="shared" ca="1" si="1"/>
        <v>5773.8114497480401</v>
      </c>
      <c r="G53" s="8">
        <f t="shared" ca="1" si="2"/>
        <v>14226.18855025196</v>
      </c>
      <c r="H53" s="4">
        <f ca="1">('Parámetros(Settings)'!$D$19+ (RAND()*('Parámetros(Settings)'!$E$19-'Parámetros(Settings)'!$D$19)))*100</f>
        <v>10.621295313407806</v>
      </c>
      <c r="I53" s="7">
        <f t="shared" ca="1" si="3"/>
        <v>2124.2590626815613</v>
      </c>
      <c r="J53" s="8">
        <f t="shared" ca="1" si="4"/>
        <v>12101.929487570398</v>
      </c>
      <c r="K53">
        <f>'Parámetros(Settings)'!$D$23</f>
        <v>6000</v>
      </c>
      <c r="L53">
        <f>'Parámetros(Settings)'!$D$24</f>
        <v>0</v>
      </c>
      <c r="M53" s="8">
        <f t="shared" ca="1" si="5"/>
        <v>6101.9294875703981</v>
      </c>
      <c r="N53">
        <f>'Parámetros(Settings)'!$D$26</f>
        <v>3000</v>
      </c>
      <c r="O53" s="8">
        <f t="shared" ca="1" si="6"/>
        <v>3101.9294875703981</v>
      </c>
      <c r="P53">
        <f ca="1">IF(O53&lt;0,0,HLOOKUP(O53,'Parámetros(Settings)'!$D$29:$E$30,2,TRUE))</f>
        <v>0.35</v>
      </c>
      <c r="Q53" s="9">
        <f t="shared" ca="1" si="7"/>
        <v>1085.6753206496392</v>
      </c>
      <c r="R53" s="15">
        <f t="shared" ca="1" si="8"/>
        <v>2016.254166920759</v>
      </c>
    </row>
    <row r="54" spans="1:18" x14ac:dyDescent="0.3">
      <c r="A54">
        <f t="shared" si="9"/>
        <v>51</v>
      </c>
      <c r="B54">
        <f ca="1">HLOOKUP(RAND(),'Parámetros(Settings)'!$D$4:$E$6,3,TRUE)</f>
        <v>10000</v>
      </c>
      <c r="C54">
        <f ca="1">HLOOKUP(RAND(),'Parámetros(Settings)'!$D$8:$F$10,3,TRUE)</f>
        <v>2</v>
      </c>
      <c r="D54" s="7">
        <f t="shared" ca="1" si="0"/>
        <v>20000</v>
      </c>
      <c r="E54" s="4">
        <f ca="1">_xlfn.NORM.INV(RAND(),'Parámetros(Settings)'!$D$14,'Parámetros(Settings)'!$E$14)</f>
        <v>34.087032906363092</v>
      </c>
      <c r="F54" s="7">
        <f t="shared" ca="1" si="1"/>
        <v>6817.4065812726176</v>
      </c>
      <c r="G54" s="8">
        <f t="shared" ca="1" si="2"/>
        <v>13182.593418727382</v>
      </c>
      <c r="H54" s="4">
        <f ca="1">('Parámetros(Settings)'!$D$19+ (RAND()*('Parámetros(Settings)'!$E$19-'Parámetros(Settings)'!$D$19)))*100</f>
        <v>16.833799692559783</v>
      </c>
      <c r="I54" s="7">
        <f t="shared" ca="1" si="3"/>
        <v>3366.7599385119565</v>
      </c>
      <c r="J54" s="8">
        <f t="shared" ca="1" si="4"/>
        <v>9815.8334802154241</v>
      </c>
      <c r="K54">
        <f>'Parámetros(Settings)'!$D$23</f>
        <v>6000</v>
      </c>
      <c r="L54">
        <f>'Parámetros(Settings)'!$D$24</f>
        <v>0</v>
      </c>
      <c r="M54" s="8">
        <f t="shared" ca="1" si="5"/>
        <v>3815.8334802154241</v>
      </c>
      <c r="N54">
        <f>'Parámetros(Settings)'!$D$26</f>
        <v>3000</v>
      </c>
      <c r="O54" s="8">
        <f t="shared" ca="1" si="6"/>
        <v>815.83348021542406</v>
      </c>
      <c r="P54">
        <f ca="1">IF(O54&lt;0,0,HLOOKUP(O54,'Parámetros(Settings)'!$D$29:$E$30,2,TRUE))</f>
        <v>0.35</v>
      </c>
      <c r="Q54" s="9">
        <f t="shared" ca="1" si="7"/>
        <v>285.54171807539842</v>
      </c>
      <c r="R54" s="15">
        <f t="shared" ca="1" si="8"/>
        <v>530.29176214002564</v>
      </c>
    </row>
    <row r="55" spans="1:18" x14ac:dyDescent="0.3">
      <c r="A55">
        <f t="shared" si="9"/>
        <v>52</v>
      </c>
      <c r="B55">
        <f ca="1">HLOOKUP(RAND(),'Parámetros(Settings)'!$D$4:$E$6,3,TRUE)</f>
        <v>10000</v>
      </c>
      <c r="C55">
        <f ca="1">HLOOKUP(RAND(),'Parámetros(Settings)'!$D$8:$F$10,3,TRUE)</f>
        <v>1.5</v>
      </c>
      <c r="D55" s="7">
        <f t="shared" ca="1" si="0"/>
        <v>15000</v>
      </c>
      <c r="E55" s="4">
        <f ca="1">_xlfn.NORM.INV(RAND(),'Parámetros(Settings)'!$D$14,'Parámetros(Settings)'!$E$14)</f>
        <v>31.034614246131252</v>
      </c>
      <c r="F55" s="7">
        <f t="shared" ca="1" si="1"/>
        <v>4655.192136919688</v>
      </c>
      <c r="G55" s="8">
        <f t="shared" ca="1" si="2"/>
        <v>10344.807863080312</v>
      </c>
      <c r="H55" s="4">
        <f ca="1">('Parámetros(Settings)'!$D$19+ (RAND()*('Parámetros(Settings)'!$E$19-'Parámetros(Settings)'!$D$19)))*100</f>
        <v>12.253163909943808</v>
      </c>
      <c r="I55" s="7">
        <f t="shared" ca="1" si="3"/>
        <v>1837.974586491571</v>
      </c>
      <c r="J55" s="8">
        <f t="shared" ca="1" si="4"/>
        <v>8506.8332765887408</v>
      </c>
      <c r="K55">
        <f>'Parámetros(Settings)'!$D$23</f>
        <v>6000</v>
      </c>
      <c r="L55">
        <f>'Parámetros(Settings)'!$D$24</f>
        <v>0</v>
      </c>
      <c r="M55" s="8">
        <f t="shared" ca="1" si="5"/>
        <v>2506.8332765887408</v>
      </c>
      <c r="N55">
        <f>'Parámetros(Settings)'!$D$26</f>
        <v>3000</v>
      </c>
      <c r="O55" s="8">
        <f t="shared" ca="1" si="6"/>
        <v>-493.16672341125923</v>
      </c>
      <c r="P55">
        <f ca="1">IF(O55&lt;0,0,HLOOKUP(O55,'Parámetros(Settings)'!$D$29:$E$30,2,TRUE))</f>
        <v>0</v>
      </c>
      <c r="Q55" s="9">
        <f t="shared" ca="1" si="7"/>
        <v>0</v>
      </c>
      <c r="R55" s="15">
        <f t="shared" ca="1" si="8"/>
        <v>-493.16672341125923</v>
      </c>
    </row>
    <row r="56" spans="1:18" x14ac:dyDescent="0.3">
      <c r="A56">
        <f t="shared" si="9"/>
        <v>53</v>
      </c>
      <c r="B56">
        <f ca="1">HLOOKUP(RAND(),'Parámetros(Settings)'!$D$4:$E$6,3,TRUE)</f>
        <v>10000</v>
      </c>
      <c r="C56">
        <f ca="1">HLOOKUP(RAND(),'Parámetros(Settings)'!$D$8:$F$10,3,TRUE)</f>
        <v>2</v>
      </c>
      <c r="D56" s="7">
        <f t="shared" ca="1" si="0"/>
        <v>20000</v>
      </c>
      <c r="E56" s="4">
        <f ca="1">_xlfn.NORM.INV(RAND(),'Parámetros(Settings)'!$D$14,'Parámetros(Settings)'!$E$14)</f>
        <v>17.683237672472995</v>
      </c>
      <c r="F56" s="7">
        <f t="shared" ca="1" si="1"/>
        <v>3536.6475344945993</v>
      </c>
      <c r="G56" s="8">
        <f t="shared" ca="1" si="2"/>
        <v>16463.352465505399</v>
      </c>
      <c r="H56" s="4">
        <f ca="1">('Parámetros(Settings)'!$D$19+ (RAND()*('Parámetros(Settings)'!$E$19-'Parámetros(Settings)'!$D$19)))*100</f>
        <v>11.467532331619696</v>
      </c>
      <c r="I56" s="7">
        <f t="shared" ca="1" si="3"/>
        <v>2293.5064663239391</v>
      </c>
      <c r="J56" s="8">
        <f t="shared" ca="1" si="4"/>
        <v>14169.84599918146</v>
      </c>
      <c r="K56">
        <f>'Parámetros(Settings)'!$D$23</f>
        <v>6000</v>
      </c>
      <c r="L56">
        <f>'Parámetros(Settings)'!$D$24</f>
        <v>0</v>
      </c>
      <c r="M56" s="8">
        <f t="shared" ca="1" si="5"/>
        <v>8169.8459991814598</v>
      </c>
      <c r="N56">
        <f>'Parámetros(Settings)'!$D$26</f>
        <v>3000</v>
      </c>
      <c r="O56" s="8">
        <f t="shared" ca="1" si="6"/>
        <v>5169.8459991814598</v>
      </c>
      <c r="P56">
        <f ca="1">IF(O56&lt;0,0,HLOOKUP(O56,'Parámetros(Settings)'!$D$29:$E$30,2,TRUE))</f>
        <v>0.35</v>
      </c>
      <c r="Q56" s="9">
        <f t="shared" ca="1" si="7"/>
        <v>1809.4460997135109</v>
      </c>
      <c r="R56" s="15">
        <f t="shared" ca="1" si="8"/>
        <v>3360.3998994679487</v>
      </c>
    </row>
    <row r="57" spans="1:18" x14ac:dyDescent="0.3">
      <c r="A57">
        <f t="shared" si="9"/>
        <v>54</v>
      </c>
      <c r="B57">
        <f ca="1">HLOOKUP(RAND(),'Parámetros(Settings)'!$D$4:$E$6,3,TRUE)</f>
        <v>75000</v>
      </c>
      <c r="C57">
        <f ca="1">HLOOKUP(RAND(),'Parámetros(Settings)'!$D$8:$F$10,3,TRUE)</f>
        <v>1.5</v>
      </c>
      <c r="D57" s="7">
        <f t="shared" ca="1" si="0"/>
        <v>112500</v>
      </c>
      <c r="E57" s="4">
        <f ca="1">_xlfn.NORM.INV(RAND(),'Parámetros(Settings)'!$D$14,'Parámetros(Settings)'!$E$14)</f>
        <v>26.377739753719585</v>
      </c>
      <c r="F57" s="7">
        <f t="shared" ca="1" si="1"/>
        <v>29674.957222934532</v>
      </c>
      <c r="G57" s="8">
        <f t="shared" ca="1" si="2"/>
        <v>82825.042777065464</v>
      </c>
      <c r="H57" s="4">
        <f ca="1">('Parámetros(Settings)'!$D$19+ (RAND()*('Parámetros(Settings)'!$E$19-'Parámetros(Settings)'!$D$19)))*100</f>
        <v>15.040018304926905</v>
      </c>
      <c r="I57" s="7">
        <f t="shared" ca="1" si="3"/>
        <v>16920.020593042766</v>
      </c>
      <c r="J57" s="8">
        <f t="shared" ca="1" si="4"/>
        <v>65905.022184022702</v>
      </c>
      <c r="K57">
        <f>'Parámetros(Settings)'!$D$23</f>
        <v>6000</v>
      </c>
      <c r="L57">
        <f>'Parámetros(Settings)'!$D$24</f>
        <v>0</v>
      </c>
      <c r="M57" s="8">
        <f t="shared" ca="1" si="5"/>
        <v>59905.022184022702</v>
      </c>
      <c r="N57">
        <f>'Parámetros(Settings)'!$D$26</f>
        <v>3000</v>
      </c>
      <c r="O57" s="8">
        <f t="shared" ca="1" si="6"/>
        <v>56905.022184022702</v>
      </c>
      <c r="P57">
        <f ca="1">IF(O57&lt;0,0,HLOOKUP(O57,'Parámetros(Settings)'!$D$29:$E$30,2,TRUE))</f>
        <v>0.55000000000000004</v>
      </c>
      <c r="Q57" s="9">
        <f t="shared" ca="1" si="7"/>
        <v>31297.762201212488</v>
      </c>
      <c r="R57" s="15">
        <f t="shared" ca="1" si="8"/>
        <v>25607.259982810214</v>
      </c>
    </row>
    <row r="58" spans="1:18" x14ac:dyDescent="0.3">
      <c r="A58">
        <f t="shared" si="9"/>
        <v>55</v>
      </c>
      <c r="B58">
        <f ca="1">HLOOKUP(RAND(),'Parámetros(Settings)'!$D$4:$E$6,3,TRUE)</f>
        <v>75000</v>
      </c>
      <c r="C58">
        <f ca="1">HLOOKUP(RAND(),'Parámetros(Settings)'!$D$8:$F$10,3,TRUE)</f>
        <v>2</v>
      </c>
      <c r="D58" s="7">
        <f t="shared" ca="1" si="0"/>
        <v>150000</v>
      </c>
      <c r="E58" s="4">
        <f ca="1">_xlfn.NORM.INV(RAND(),'Parámetros(Settings)'!$D$14,'Parámetros(Settings)'!$E$14)</f>
        <v>27.031182299415622</v>
      </c>
      <c r="F58" s="7">
        <f t="shared" ca="1" si="1"/>
        <v>40546.77344912343</v>
      </c>
      <c r="G58" s="8">
        <f t="shared" ca="1" si="2"/>
        <v>109453.22655087657</v>
      </c>
      <c r="H58" s="4">
        <f ca="1">('Parámetros(Settings)'!$D$19+ (RAND()*('Parámetros(Settings)'!$E$19-'Parámetros(Settings)'!$D$19)))*100</f>
        <v>14.57483191060261</v>
      </c>
      <c r="I58" s="7">
        <f t="shared" ca="1" si="3"/>
        <v>21862.247865903912</v>
      </c>
      <c r="J58" s="8">
        <f t="shared" ca="1" si="4"/>
        <v>87590.978684972652</v>
      </c>
      <c r="K58">
        <f>'Parámetros(Settings)'!$D$23</f>
        <v>6000</v>
      </c>
      <c r="L58">
        <f>'Parámetros(Settings)'!$D$24</f>
        <v>0</v>
      </c>
      <c r="M58" s="8">
        <f t="shared" ca="1" si="5"/>
        <v>81590.978684972652</v>
      </c>
      <c r="N58">
        <f>'Parámetros(Settings)'!$D$26</f>
        <v>3000</v>
      </c>
      <c r="O58" s="8">
        <f t="shared" ca="1" si="6"/>
        <v>78590.978684972652</v>
      </c>
      <c r="P58">
        <f ca="1">IF(O58&lt;0,0,HLOOKUP(O58,'Parámetros(Settings)'!$D$29:$E$30,2,TRUE))</f>
        <v>0.55000000000000004</v>
      </c>
      <c r="Q58" s="9">
        <f t="shared" ca="1" si="7"/>
        <v>43225.038276734958</v>
      </c>
      <c r="R58" s="15">
        <f t="shared" ca="1" si="8"/>
        <v>35365.940408237693</v>
      </c>
    </row>
    <row r="59" spans="1:18" x14ac:dyDescent="0.3">
      <c r="A59">
        <f t="shared" si="9"/>
        <v>56</v>
      </c>
      <c r="B59">
        <f ca="1">HLOOKUP(RAND(),'Parámetros(Settings)'!$D$4:$E$6,3,TRUE)</f>
        <v>75000</v>
      </c>
      <c r="C59">
        <f ca="1">HLOOKUP(RAND(),'Parámetros(Settings)'!$D$8:$F$10,3,TRUE)</f>
        <v>2</v>
      </c>
      <c r="D59" s="7">
        <f t="shared" ca="1" si="0"/>
        <v>150000</v>
      </c>
      <c r="E59" s="4">
        <f ca="1">_xlfn.NORM.INV(RAND(),'Parámetros(Settings)'!$D$14,'Parámetros(Settings)'!$E$14)</f>
        <v>22.538582579425523</v>
      </c>
      <c r="F59" s="7">
        <f t="shared" ca="1" si="1"/>
        <v>33807.873869138282</v>
      </c>
      <c r="G59" s="8">
        <f t="shared" ca="1" si="2"/>
        <v>116192.12613086172</v>
      </c>
      <c r="H59" s="4">
        <f ca="1">('Parámetros(Settings)'!$D$19+ (RAND()*('Parámetros(Settings)'!$E$19-'Parámetros(Settings)'!$D$19)))*100</f>
        <v>11.37185019744512</v>
      </c>
      <c r="I59" s="7">
        <f t="shared" ca="1" si="3"/>
        <v>17057.775296167682</v>
      </c>
      <c r="J59" s="8">
        <f t="shared" ca="1" si="4"/>
        <v>99134.350834694051</v>
      </c>
      <c r="K59">
        <f>'Parámetros(Settings)'!$D$23</f>
        <v>6000</v>
      </c>
      <c r="L59">
        <f>'Parámetros(Settings)'!$D$24</f>
        <v>0</v>
      </c>
      <c r="M59" s="8">
        <f t="shared" ca="1" si="5"/>
        <v>93134.350834694051</v>
      </c>
      <c r="N59">
        <f>'Parámetros(Settings)'!$D$26</f>
        <v>3000</v>
      </c>
      <c r="O59" s="8">
        <f t="shared" ca="1" si="6"/>
        <v>90134.350834694051</v>
      </c>
      <c r="P59">
        <f ca="1">IF(O59&lt;0,0,HLOOKUP(O59,'Parámetros(Settings)'!$D$29:$E$30,2,TRUE))</f>
        <v>0.55000000000000004</v>
      </c>
      <c r="Q59" s="9">
        <f t="shared" ca="1" si="7"/>
        <v>49573.892959081735</v>
      </c>
      <c r="R59" s="15">
        <f t="shared" ca="1" si="8"/>
        <v>40560.457875612316</v>
      </c>
    </row>
    <row r="60" spans="1:18" x14ac:dyDescent="0.3">
      <c r="A60">
        <f t="shared" si="9"/>
        <v>57</v>
      </c>
      <c r="B60">
        <f ca="1">HLOOKUP(RAND(),'Parámetros(Settings)'!$D$4:$E$6,3,TRUE)</f>
        <v>10000</v>
      </c>
      <c r="C60">
        <f ca="1">HLOOKUP(RAND(),'Parámetros(Settings)'!$D$8:$F$10,3,TRUE)</f>
        <v>2</v>
      </c>
      <c r="D60" s="7">
        <f t="shared" ca="1" si="0"/>
        <v>20000</v>
      </c>
      <c r="E60" s="4">
        <f ca="1">_xlfn.NORM.INV(RAND(),'Parámetros(Settings)'!$D$14,'Parámetros(Settings)'!$E$14)</f>
        <v>39.22383676863155</v>
      </c>
      <c r="F60" s="7">
        <f t="shared" ca="1" si="1"/>
        <v>7844.7673537263099</v>
      </c>
      <c r="G60" s="8">
        <f t="shared" ca="1" si="2"/>
        <v>12155.232646273689</v>
      </c>
      <c r="H60" s="4">
        <f ca="1">('Parámetros(Settings)'!$D$19+ (RAND()*('Parámetros(Settings)'!$E$19-'Parámetros(Settings)'!$D$19)))*100</f>
        <v>11.988573868766393</v>
      </c>
      <c r="I60" s="7">
        <f t="shared" ca="1" si="3"/>
        <v>2397.7147737532782</v>
      </c>
      <c r="J60" s="8">
        <f t="shared" ca="1" si="4"/>
        <v>9757.5178725204114</v>
      </c>
      <c r="K60">
        <f>'Parámetros(Settings)'!$D$23</f>
        <v>6000</v>
      </c>
      <c r="L60">
        <f>'Parámetros(Settings)'!$D$24</f>
        <v>0</v>
      </c>
      <c r="M60" s="8">
        <f t="shared" ca="1" si="5"/>
        <v>3757.5178725204114</v>
      </c>
      <c r="N60">
        <f>'Parámetros(Settings)'!$D$26</f>
        <v>3000</v>
      </c>
      <c r="O60" s="8">
        <f t="shared" ca="1" si="6"/>
        <v>757.5178725204114</v>
      </c>
      <c r="P60">
        <f ca="1">IF(O60&lt;0,0,HLOOKUP(O60,'Parámetros(Settings)'!$D$29:$E$30,2,TRUE))</f>
        <v>0.35</v>
      </c>
      <c r="Q60" s="9">
        <f t="shared" ca="1" si="7"/>
        <v>265.13125538214399</v>
      </c>
      <c r="R60" s="15">
        <f t="shared" ca="1" si="8"/>
        <v>492.38661713826741</v>
      </c>
    </row>
    <row r="61" spans="1:18" x14ac:dyDescent="0.3">
      <c r="A61">
        <f t="shared" si="9"/>
        <v>58</v>
      </c>
      <c r="B61">
        <f ca="1">HLOOKUP(RAND(),'Parámetros(Settings)'!$D$4:$E$6,3,TRUE)</f>
        <v>75000</v>
      </c>
      <c r="C61">
        <f ca="1">HLOOKUP(RAND(),'Parámetros(Settings)'!$D$8:$F$10,3,TRUE)</f>
        <v>2</v>
      </c>
      <c r="D61" s="7">
        <f t="shared" ca="1" si="0"/>
        <v>150000</v>
      </c>
      <c r="E61" s="4">
        <f ca="1">_xlfn.NORM.INV(RAND(),'Parámetros(Settings)'!$D$14,'Parámetros(Settings)'!$E$14)</f>
        <v>36.300890765917302</v>
      </c>
      <c r="F61" s="7">
        <f t="shared" ca="1" si="1"/>
        <v>54451.336148875955</v>
      </c>
      <c r="G61" s="8">
        <f t="shared" ca="1" si="2"/>
        <v>95548.663851124045</v>
      </c>
      <c r="H61" s="4">
        <f ca="1">('Parámetros(Settings)'!$D$19+ (RAND()*('Parámetros(Settings)'!$E$19-'Parámetros(Settings)'!$D$19)))*100</f>
        <v>14.972474867508145</v>
      </c>
      <c r="I61" s="7">
        <f t="shared" ca="1" si="3"/>
        <v>22458.712301262218</v>
      </c>
      <c r="J61" s="8">
        <f t="shared" ca="1" si="4"/>
        <v>73089.951549861828</v>
      </c>
      <c r="K61">
        <f>'Parámetros(Settings)'!$D$23</f>
        <v>6000</v>
      </c>
      <c r="L61">
        <f>'Parámetros(Settings)'!$D$24</f>
        <v>0</v>
      </c>
      <c r="M61" s="8">
        <f t="shared" ca="1" si="5"/>
        <v>67089.951549861828</v>
      </c>
      <c r="N61">
        <f>'Parámetros(Settings)'!$D$26</f>
        <v>3000</v>
      </c>
      <c r="O61" s="8">
        <f t="shared" ca="1" si="6"/>
        <v>64089.951549861828</v>
      </c>
      <c r="P61">
        <f ca="1">IF(O61&lt;0,0,HLOOKUP(O61,'Parámetros(Settings)'!$D$29:$E$30,2,TRUE))</f>
        <v>0.55000000000000004</v>
      </c>
      <c r="Q61" s="9">
        <f t="shared" ca="1" si="7"/>
        <v>35249.473352424007</v>
      </c>
      <c r="R61" s="15">
        <f t="shared" ca="1" si="8"/>
        <v>28840.47819743782</v>
      </c>
    </row>
    <row r="62" spans="1:18" x14ac:dyDescent="0.3">
      <c r="A62">
        <f t="shared" si="9"/>
        <v>59</v>
      </c>
      <c r="B62">
        <f ca="1">HLOOKUP(RAND(),'Parámetros(Settings)'!$D$4:$E$6,3,TRUE)</f>
        <v>10000</v>
      </c>
      <c r="C62">
        <f ca="1">HLOOKUP(RAND(),'Parámetros(Settings)'!$D$8:$F$10,3,TRUE)</f>
        <v>2</v>
      </c>
      <c r="D62" s="7">
        <f t="shared" ca="1" si="0"/>
        <v>20000</v>
      </c>
      <c r="E62" s="4">
        <f ca="1">_xlfn.NORM.INV(RAND(),'Parámetros(Settings)'!$D$14,'Parámetros(Settings)'!$E$14)</f>
        <v>25.935819757673592</v>
      </c>
      <c r="F62" s="7">
        <f t="shared" ca="1" si="1"/>
        <v>5187.1639515347188</v>
      </c>
      <c r="G62" s="8">
        <f t="shared" ca="1" si="2"/>
        <v>14812.83604846528</v>
      </c>
      <c r="H62" s="4">
        <f ca="1">('Parámetros(Settings)'!$D$19+ (RAND()*('Parámetros(Settings)'!$E$19-'Parámetros(Settings)'!$D$19)))*100</f>
        <v>17.815602771504192</v>
      </c>
      <c r="I62" s="7">
        <f t="shared" ca="1" si="3"/>
        <v>3563.1205543008382</v>
      </c>
      <c r="J62" s="8">
        <f t="shared" ca="1" si="4"/>
        <v>11249.715494164442</v>
      </c>
      <c r="K62">
        <f>'Parámetros(Settings)'!$D$23</f>
        <v>6000</v>
      </c>
      <c r="L62">
        <f>'Parámetros(Settings)'!$D$24</f>
        <v>0</v>
      </c>
      <c r="M62" s="8">
        <f t="shared" ca="1" si="5"/>
        <v>5249.7154941644421</v>
      </c>
      <c r="N62">
        <f>'Parámetros(Settings)'!$D$26</f>
        <v>3000</v>
      </c>
      <c r="O62" s="8">
        <f t="shared" ca="1" si="6"/>
        <v>2249.7154941644421</v>
      </c>
      <c r="P62">
        <f ca="1">IF(O62&lt;0,0,HLOOKUP(O62,'Parámetros(Settings)'!$D$29:$E$30,2,TRUE))</f>
        <v>0.35</v>
      </c>
      <c r="Q62" s="9">
        <f t="shared" ca="1" si="7"/>
        <v>787.40042295755472</v>
      </c>
      <c r="R62" s="15">
        <f t="shared" ca="1" si="8"/>
        <v>1462.3150712068873</v>
      </c>
    </row>
    <row r="63" spans="1:18" x14ac:dyDescent="0.3">
      <c r="A63">
        <f t="shared" si="9"/>
        <v>60</v>
      </c>
      <c r="B63">
        <f ca="1">HLOOKUP(RAND(),'Parámetros(Settings)'!$D$4:$E$6,3,TRUE)</f>
        <v>10000</v>
      </c>
      <c r="C63">
        <f ca="1">HLOOKUP(RAND(),'Parámetros(Settings)'!$D$8:$F$10,3,TRUE)</f>
        <v>1.5</v>
      </c>
      <c r="D63" s="7">
        <f t="shared" ca="1" si="0"/>
        <v>15000</v>
      </c>
      <c r="E63" s="4">
        <f ca="1">_xlfn.NORM.INV(RAND(),'Parámetros(Settings)'!$D$14,'Parámetros(Settings)'!$E$14)</f>
        <v>28.744931086989936</v>
      </c>
      <c r="F63" s="7">
        <f t="shared" ca="1" si="1"/>
        <v>4311.73966304849</v>
      </c>
      <c r="G63" s="8">
        <f t="shared" ca="1" si="2"/>
        <v>10688.260336951509</v>
      </c>
      <c r="H63" s="4">
        <f ca="1">('Parámetros(Settings)'!$D$19+ (RAND()*('Parámetros(Settings)'!$E$19-'Parámetros(Settings)'!$D$19)))*100</f>
        <v>16.392331666197848</v>
      </c>
      <c r="I63" s="7">
        <f t="shared" ca="1" si="3"/>
        <v>2458.8497499296773</v>
      </c>
      <c r="J63" s="8">
        <f t="shared" ca="1" si="4"/>
        <v>8229.4105870218318</v>
      </c>
      <c r="K63">
        <f>'Parámetros(Settings)'!$D$23</f>
        <v>6000</v>
      </c>
      <c r="L63">
        <f>'Parámetros(Settings)'!$D$24</f>
        <v>0</v>
      </c>
      <c r="M63" s="8">
        <f t="shared" ca="1" si="5"/>
        <v>2229.4105870218318</v>
      </c>
      <c r="N63">
        <f>'Parámetros(Settings)'!$D$26</f>
        <v>3000</v>
      </c>
      <c r="O63" s="8">
        <f t="shared" ca="1" si="6"/>
        <v>-770.58941297816818</v>
      </c>
      <c r="P63">
        <f ca="1">IF(O63&lt;0,0,HLOOKUP(O63,'Parámetros(Settings)'!$D$29:$E$30,2,TRUE))</f>
        <v>0</v>
      </c>
      <c r="Q63" s="9">
        <f t="shared" ca="1" si="7"/>
        <v>0</v>
      </c>
      <c r="R63" s="15">
        <f t="shared" ca="1" si="8"/>
        <v>-770.58941297816818</v>
      </c>
    </row>
    <row r="64" spans="1:18" x14ac:dyDescent="0.3">
      <c r="A64">
        <f t="shared" si="9"/>
        <v>61</v>
      </c>
      <c r="B64">
        <f ca="1">HLOOKUP(RAND(),'Parámetros(Settings)'!$D$4:$E$6,3,TRUE)</f>
        <v>75000</v>
      </c>
      <c r="C64">
        <f ca="1">HLOOKUP(RAND(),'Parámetros(Settings)'!$D$8:$F$10,3,TRUE)</f>
        <v>2</v>
      </c>
      <c r="D64" s="7">
        <f t="shared" ca="1" si="0"/>
        <v>150000</v>
      </c>
      <c r="E64" s="4">
        <f ca="1">_xlfn.NORM.INV(RAND(),'Parámetros(Settings)'!$D$14,'Parámetros(Settings)'!$E$14)</f>
        <v>28.821644019446524</v>
      </c>
      <c r="F64" s="7">
        <f t="shared" ca="1" si="1"/>
        <v>43232.46602916978</v>
      </c>
      <c r="G64" s="8">
        <f t="shared" ca="1" si="2"/>
        <v>106767.53397083022</v>
      </c>
      <c r="H64" s="4">
        <f ca="1">('Parámetros(Settings)'!$D$19+ (RAND()*('Parámetros(Settings)'!$E$19-'Parámetros(Settings)'!$D$19)))*100</f>
        <v>18.424479447624005</v>
      </c>
      <c r="I64" s="7">
        <f t="shared" ca="1" si="3"/>
        <v>27636.719171436009</v>
      </c>
      <c r="J64" s="8">
        <f t="shared" ca="1" si="4"/>
        <v>79130.814799394211</v>
      </c>
      <c r="K64">
        <f>'Parámetros(Settings)'!$D$23</f>
        <v>6000</v>
      </c>
      <c r="L64">
        <f>'Parámetros(Settings)'!$D$24</f>
        <v>0</v>
      </c>
      <c r="M64" s="8">
        <f t="shared" ca="1" si="5"/>
        <v>73130.814799394211</v>
      </c>
      <c r="N64">
        <f>'Parámetros(Settings)'!$D$26</f>
        <v>3000</v>
      </c>
      <c r="O64" s="8">
        <f t="shared" ca="1" si="6"/>
        <v>70130.814799394211</v>
      </c>
      <c r="P64">
        <f ca="1">IF(O64&lt;0,0,HLOOKUP(O64,'Parámetros(Settings)'!$D$29:$E$30,2,TRUE))</f>
        <v>0.55000000000000004</v>
      </c>
      <c r="Q64" s="9">
        <f t="shared" ca="1" si="7"/>
        <v>38571.94813966682</v>
      </c>
      <c r="R64" s="15">
        <f t="shared" ca="1" si="8"/>
        <v>31558.866659727391</v>
      </c>
    </row>
    <row r="65" spans="1:18" x14ac:dyDescent="0.3">
      <c r="A65">
        <f t="shared" si="9"/>
        <v>62</v>
      </c>
      <c r="B65">
        <f ca="1">HLOOKUP(RAND(),'Parámetros(Settings)'!$D$4:$E$6,3,TRUE)</f>
        <v>75000</v>
      </c>
      <c r="C65">
        <f ca="1">HLOOKUP(RAND(),'Parámetros(Settings)'!$D$8:$F$10,3,TRUE)</f>
        <v>2.5</v>
      </c>
      <c r="D65" s="7">
        <f t="shared" ca="1" si="0"/>
        <v>187500</v>
      </c>
      <c r="E65" s="4">
        <f ca="1">_xlfn.NORM.INV(RAND(),'Parámetros(Settings)'!$D$14,'Parámetros(Settings)'!$E$14)</f>
        <v>22.535260890081698</v>
      </c>
      <c r="F65" s="7">
        <f t="shared" ca="1" si="1"/>
        <v>42253.614168903187</v>
      </c>
      <c r="G65" s="8">
        <f t="shared" ca="1" si="2"/>
        <v>145246.38583109682</v>
      </c>
      <c r="H65" s="4">
        <f ca="1">('Parámetros(Settings)'!$D$19+ (RAND()*('Parámetros(Settings)'!$E$19-'Parámetros(Settings)'!$D$19)))*100</f>
        <v>13.169095871267016</v>
      </c>
      <c r="I65" s="7">
        <f t="shared" ca="1" si="3"/>
        <v>24692.054758625654</v>
      </c>
      <c r="J65" s="8">
        <f t="shared" ca="1" si="4"/>
        <v>120554.33107247116</v>
      </c>
      <c r="K65">
        <f>'Parámetros(Settings)'!$D$23</f>
        <v>6000</v>
      </c>
      <c r="L65">
        <f>'Parámetros(Settings)'!$D$24</f>
        <v>0</v>
      </c>
      <c r="M65" s="8">
        <f t="shared" ca="1" si="5"/>
        <v>114554.33107247116</v>
      </c>
      <c r="N65">
        <f>'Parámetros(Settings)'!$D$26</f>
        <v>3000</v>
      </c>
      <c r="O65" s="8">
        <f t="shared" ca="1" si="6"/>
        <v>111554.33107247116</v>
      </c>
      <c r="P65">
        <f ca="1">IF(O65&lt;0,0,HLOOKUP(O65,'Parámetros(Settings)'!$D$29:$E$30,2,TRUE))</f>
        <v>0.55000000000000004</v>
      </c>
      <c r="Q65" s="9">
        <f t="shared" ca="1" si="7"/>
        <v>61354.882089859144</v>
      </c>
      <c r="R65" s="15">
        <f t="shared" ca="1" si="8"/>
        <v>50199.448982612019</v>
      </c>
    </row>
    <row r="66" spans="1:18" x14ac:dyDescent="0.3">
      <c r="A66">
        <f t="shared" si="9"/>
        <v>63</v>
      </c>
      <c r="B66">
        <f ca="1">HLOOKUP(RAND(),'Parámetros(Settings)'!$D$4:$E$6,3,TRUE)</f>
        <v>10000</v>
      </c>
      <c r="C66">
        <f ca="1">HLOOKUP(RAND(),'Parámetros(Settings)'!$D$8:$F$10,3,TRUE)</f>
        <v>2</v>
      </c>
      <c r="D66" s="7">
        <f t="shared" ca="1" si="0"/>
        <v>20000</v>
      </c>
      <c r="E66" s="4">
        <f ca="1">_xlfn.NORM.INV(RAND(),'Parámetros(Settings)'!$D$14,'Parámetros(Settings)'!$E$14)</f>
        <v>30.155383177896915</v>
      </c>
      <c r="F66" s="7">
        <f t="shared" ca="1" si="1"/>
        <v>6031.076635579383</v>
      </c>
      <c r="G66" s="8">
        <f t="shared" ca="1" si="2"/>
        <v>13968.923364420618</v>
      </c>
      <c r="H66" s="4">
        <f ca="1">('Parámetros(Settings)'!$D$19+ (RAND()*('Parámetros(Settings)'!$E$19-'Parámetros(Settings)'!$D$19)))*100</f>
        <v>19.519323373822246</v>
      </c>
      <c r="I66" s="7">
        <f t="shared" ca="1" si="3"/>
        <v>3903.8646747644489</v>
      </c>
      <c r="J66" s="8">
        <f t="shared" ca="1" si="4"/>
        <v>10065.058689656169</v>
      </c>
      <c r="K66">
        <f>'Parámetros(Settings)'!$D$23</f>
        <v>6000</v>
      </c>
      <c r="L66">
        <f>'Parámetros(Settings)'!$D$24</f>
        <v>0</v>
      </c>
      <c r="M66" s="8">
        <f t="shared" ca="1" si="5"/>
        <v>4065.058689656169</v>
      </c>
      <c r="N66">
        <f>'Parámetros(Settings)'!$D$26</f>
        <v>3000</v>
      </c>
      <c r="O66" s="8">
        <f t="shared" ca="1" si="6"/>
        <v>1065.058689656169</v>
      </c>
      <c r="P66">
        <f ca="1">IF(O66&lt;0,0,HLOOKUP(O66,'Parámetros(Settings)'!$D$29:$E$30,2,TRUE))</f>
        <v>0.35</v>
      </c>
      <c r="Q66" s="9">
        <f t="shared" ca="1" si="7"/>
        <v>372.77054137965911</v>
      </c>
      <c r="R66" s="15">
        <f t="shared" ca="1" si="8"/>
        <v>692.2881482765099</v>
      </c>
    </row>
    <row r="67" spans="1:18" x14ac:dyDescent="0.3">
      <c r="A67">
        <f t="shared" si="9"/>
        <v>64</v>
      </c>
      <c r="B67">
        <f ca="1">HLOOKUP(RAND(),'Parámetros(Settings)'!$D$4:$E$6,3,TRUE)</f>
        <v>10000</v>
      </c>
      <c r="C67">
        <f ca="1">HLOOKUP(RAND(),'Parámetros(Settings)'!$D$8:$F$10,3,TRUE)</f>
        <v>2.5</v>
      </c>
      <c r="D67" s="7">
        <f t="shared" ca="1" si="0"/>
        <v>25000</v>
      </c>
      <c r="E67" s="4">
        <f ca="1">_xlfn.NORM.INV(RAND(),'Parámetros(Settings)'!$D$14,'Parámetros(Settings)'!$E$14)</f>
        <v>30.476464162276585</v>
      </c>
      <c r="F67" s="7">
        <f t="shared" ca="1" si="1"/>
        <v>7619.1160405691453</v>
      </c>
      <c r="G67" s="8">
        <f t="shared" ca="1" si="2"/>
        <v>17380.883959430856</v>
      </c>
      <c r="H67" s="4">
        <f ca="1">('Parámetros(Settings)'!$D$19+ (RAND()*('Parámetros(Settings)'!$E$19-'Parámetros(Settings)'!$D$19)))*100</f>
        <v>13.461696503082333</v>
      </c>
      <c r="I67" s="7">
        <f t="shared" ca="1" si="3"/>
        <v>3365.424125770583</v>
      </c>
      <c r="J67" s="8">
        <f t="shared" ca="1" si="4"/>
        <v>14015.459833660272</v>
      </c>
      <c r="K67">
        <f>'Parámetros(Settings)'!$D$23</f>
        <v>6000</v>
      </c>
      <c r="L67">
        <f>'Parámetros(Settings)'!$D$24</f>
        <v>0</v>
      </c>
      <c r="M67" s="8">
        <f t="shared" ca="1" si="5"/>
        <v>8015.4598336602721</v>
      </c>
      <c r="N67">
        <f>'Parámetros(Settings)'!$D$26</f>
        <v>3000</v>
      </c>
      <c r="O67" s="8">
        <f t="shared" ca="1" si="6"/>
        <v>5015.4598336602721</v>
      </c>
      <c r="P67">
        <f ca="1">IF(O67&lt;0,0,HLOOKUP(O67,'Parámetros(Settings)'!$D$29:$E$30,2,TRUE))</f>
        <v>0.35</v>
      </c>
      <c r="Q67" s="9">
        <f t="shared" ca="1" si="7"/>
        <v>1755.4109417810951</v>
      </c>
      <c r="R67" s="15">
        <f t="shared" ca="1" si="8"/>
        <v>3260.0488918791771</v>
      </c>
    </row>
    <row r="68" spans="1:18" x14ac:dyDescent="0.3">
      <c r="A68">
        <f t="shared" si="9"/>
        <v>65</v>
      </c>
      <c r="B68">
        <f ca="1">HLOOKUP(RAND(),'Parámetros(Settings)'!$D$4:$E$6,3,TRUE)</f>
        <v>10000</v>
      </c>
      <c r="C68">
        <f ca="1">HLOOKUP(RAND(),'Parámetros(Settings)'!$D$8:$F$10,3,TRUE)</f>
        <v>2</v>
      </c>
      <c r="D68" s="7">
        <f t="shared" ca="1" si="0"/>
        <v>20000</v>
      </c>
      <c r="E68" s="4">
        <f ca="1">_xlfn.NORM.INV(RAND(),'Parámetros(Settings)'!$D$14,'Parámetros(Settings)'!$E$14)</f>
        <v>37.1990536751617</v>
      </c>
      <c r="F68" s="7">
        <f t="shared" ca="1" si="1"/>
        <v>7439.8107350323398</v>
      </c>
      <c r="G68" s="8">
        <f t="shared" ca="1" si="2"/>
        <v>12560.189264967659</v>
      </c>
      <c r="H68" s="4">
        <f ca="1">('Parámetros(Settings)'!$D$19+ (RAND()*('Parámetros(Settings)'!$E$19-'Parámetros(Settings)'!$D$19)))*100</f>
        <v>15.173165944760814</v>
      </c>
      <c r="I68" s="7">
        <f t="shared" ca="1" si="3"/>
        <v>3034.6331889521625</v>
      </c>
      <c r="J68" s="8">
        <f t="shared" ca="1" si="4"/>
        <v>9525.5560760154967</v>
      </c>
      <c r="K68">
        <f>'Parámetros(Settings)'!$D$23</f>
        <v>6000</v>
      </c>
      <c r="L68">
        <f>'Parámetros(Settings)'!$D$24</f>
        <v>0</v>
      </c>
      <c r="M68" s="8">
        <f t="shared" ca="1" si="5"/>
        <v>3525.5560760154967</v>
      </c>
      <c r="N68">
        <f>'Parámetros(Settings)'!$D$26</f>
        <v>3000</v>
      </c>
      <c r="O68" s="8">
        <f t="shared" ca="1" si="6"/>
        <v>525.55607601549673</v>
      </c>
      <c r="P68">
        <f ca="1">IF(O68&lt;0,0,HLOOKUP(O68,'Parámetros(Settings)'!$D$29:$E$30,2,TRUE))</f>
        <v>0.35</v>
      </c>
      <c r="Q68" s="9">
        <f t="shared" ca="1" si="7"/>
        <v>183.94462660542385</v>
      </c>
      <c r="R68" s="15">
        <f t="shared" ca="1" si="8"/>
        <v>341.61144941007285</v>
      </c>
    </row>
    <row r="69" spans="1:18" x14ac:dyDescent="0.3">
      <c r="A69">
        <f t="shared" si="9"/>
        <v>66</v>
      </c>
      <c r="B69">
        <f ca="1">HLOOKUP(RAND(),'Parámetros(Settings)'!$D$4:$E$6,3,TRUE)</f>
        <v>75000</v>
      </c>
      <c r="C69">
        <f ca="1">HLOOKUP(RAND(),'Parámetros(Settings)'!$D$8:$F$10,3,TRUE)</f>
        <v>1.5</v>
      </c>
      <c r="D69" s="7">
        <f t="shared" ref="D69:D103" ca="1" si="10">B69*C69</f>
        <v>112500</v>
      </c>
      <c r="E69" s="4">
        <f ca="1">_xlfn.NORM.INV(RAND(),'Parámetros(Settings)'!$D$14,'Parámetros(Settings)'!$E$14)</f>
        <v>25.343106992396891</v>
      </c>
      <c r="F69" s="7">
        <f t="shared" ref="F69:F103" ca="1" si="11">D69*E69/100</f>
        <v>28510.995366446503</v>
      </c>
      <c r="G69" s="8">
        <f t="shared" ref="G69:G103" ca="1" si="12">D69-F69</f>
        <v>83989.004633553501</v>
      </c>
      <c r="H69" s="4">
        <f ca="1">('Parámetros(Settings)'!$D$19+ (RAND()*('Parámetros(Settings)'!$E$19-'Parámetros(Settings)'!$D$19)))*100</f>
        <v>15.422764565953839</v>
      </c>
      <c r="I69" s="7">
        <f t="shared" ref="I69:I103" ca="1" si="13">D69*H69/100</f>
        <v>17350.610136698069</v>
      </c>
      <c r="J69" s="8">
        <f t="shared" ref="J69:J103" ca="1" si="14">G69-I69</f>
        <v>66638.394496855428</v>
      </c>
      <c r="K69">
        <f>'Parámetros(Settings)'!$D$23</f>
        <v>6000</v>
      </c>
      <c r="L69">
        <f>'Parámetros(Settings)'!$D$24</f>
        <v>0</v>
      </c>
      <c r="M69" s="8">
        <f t="shared" ref="M69:M103" ca="1" si="15">J69-K69-L69</f>
        <v>60638.394496855428</v>
      </c>
      <c r="N69">
        <f>'Parámetros(Settings)'!$D$26</f>
        <v>3000</v>
      </c>
      <c r="O69" s="8">
        <f t="shared" ref="O69:O103" ca="1" si="16">M69-N69</f>
        <v>57638.394496855428</v>
      </c>
      <c r="P69">
        <f ca="1">IF(O69&lt;0,0,HLOOKUP(O69,'Parámetros(Settings)'!$D$29:$E$30,2,TRUE))</f>
        <v>0.55000000000000004</v>
      </c>
      <c r="Q69" s="9">
        <f t="shared" ref="Q69:Q103" ca="1" si="17">P69*O69</f>
        <v>31701.116973270488</v>
      </c>
      <c r="R69" s="15">
        <f t="shared" ref="R69:R103" ca="1" si="18">O69-Q69</f>
        <v>25937.27752358494</v>
      </c>
    </row>
    <row r="70" spans="1:18" x14ac:dyDescent="0.3">
      <c r="A70">
        <f t="shared" ref="A70:A103" si="19">A69+1</f>
        <v>67</v>
      </c>
      <c r="B70">
        <f ca="1">HLOOKUP(RAND(),'Parámetros(Settings)'!$D$4:$E$6,3,TRUE)</f>
        <v>75000</v>
      </c>
      <c r="C70">
        <f ca="1">HLOOKUP(RAND(),'Parámetros(Settings)'!$D$8:$F$10,3,TRUE)</f>
        <v>2</v>
      </c>
      <c r="D70" s="7">
        <f t="shared" ca="1" si="10"/>
        <v>150000</v>
      </c>
      <c r="E70" s="4">
        <f ca="1">_xlfn.NORM.INV(RAND(),'Parámetros(Settings)'!$D$14,'Parámetros(Settings)'!$E$14)</f>
        <v>33.830757920153317</v>
      </c>
      <c r="F70" s="7">
        <f t="shared" ca="1" si="11"/>
        <v>50746.136880229969</v>
      </c>
      <c r="G70" s="8">
        <f t="shared" ca="1" si="12"/>
        <v>99253.863119770031</v>
      </c>
      <c r="H70" s="4">
        <f ca="1">('Parámetros(Settings)'!$D$19+ (RAND()*('Parámetros(Settings)'!$E$19-'Parámetros(Settings)'!$D$19)))*100</f>
        <v>10.645234845395249</v>
      </c>
      <c r="I70" s="7">
        <f t="shared" ca="1" si="13"/>
        <v>15967.852268092875</v>
      </c>
      <c r="J70" s="8">
        <f t="shared" ca="1" si="14"/>
        <v>83286.010851677158</v>
      </c>
      <c r="K70">
        <f>'Parámetros(Settings)'!$D$23</f>
        <v>6000</v>
      </c>
      <c r="L70">
        <f>'Parámetros(Settings)'!$D$24</f>
        <v>0</v>
      </c>
      <c r="M70" s="8">
        <f t="shared" ca="1" si="15"/>
        <v>77286.010851677158</v>
      </c>
      <c r="N70">
        <f>'Parámetros(Settings)'!$D$26</f>
        <v>3000</v>
      </c>
      <c r="O70" s="8">
        <f t="shared" ca="1" si="16"/>
        <v>74286.010851677158</v>
      </c>
      <c r="P70">
        <f ca="1">IF(O70&lt;0,0,HLOOKUP(O70,'Parámetros(Settings)'!$D$29:$E$30,2,TRUE))</f>
        <v>0.55000000000000004</v>
      </c>
      <c r="Q70" s="9">
        <f t="shared" ca="1" si="17"/>
        <v>40857.305968422443</v>
      </c>
      <c r="R70" s="15">
        <f t="shared" ca="1" si="18"/>
        <v>33428.704883254715</v>
      </c>
    </row>
    <row r="71" spans="1:18" x14ac:dyDescent="0.3">
      <c r="A71">
        <f t="shared" si="19"/>
        <v>68</v>
      </c>
      <c r="B71">
        <f ca="1">HLOOKUP(RAND(),'Parámetros(Settings)'!$D$4:$E$6,3,TRUE)</f>
        <v>10000</v>
      </c>
      <c r="C71">
        <f ca="1">HLOOKUP(RAND(),'Parámetros(Settings)'!$D$8:$F$10,3,TRUE)</f>
        <v>2.5</v>
      </c>
      <c r="D71" s="7">
        <f t="shared" ca="1" si="10"/>
        <v>25000</v>
      </c>
      <c r="E71" s="4">
        <f ca="1">_xlfn.NORM.INV(RAND(),'Parámetros(Settings)'!$D$14,'Parámetros(Settings)'!$E$14)</f>
        <v>28.460487757802031</v>
      </c>
      <c r="F71" s="7">
        <f t="shared" ca="1" si="11"/>
        <v>7115.1219394505079</v>
      </c>
      <c r="G71" s="8">
        <f t="shared" ca="1" si="12"/>
        <v>17884.87806054949</v>
      </c>
      <c r="H71" s="4">
        <f ca="1">('Parámetros(Settings)'!$D$19+ (RAND()*('Parámetros(Settings)'!$E$19-'Parámetros(Settings)'!$D$19)))*100</f>
        <v>15.315738685618152</v>
      </c>
      <c r="I71" s="7">
        <f t="shared" ca="1" si="13"/>
        <v>3828.9346714045382</v>
      </c>
      <c r="J71" s="8">
        <f t="shared" ca="1" si="14"/>
        <v>14055.943389144952</v>
      </c>
      <c r="K71">
        <f>'Parámetros(Settings)'!$D$23</f>
        <v>6000</v>
      </c>
      <c r="L71">
        <f>'Parámetros(Settings)'!$D$24</f>
        <v>0</v>
      </c>
      <c r="M71" s="8">
        <f t="shared" ca="1" si="15"/>
        <v>8055.9433891449517</v>
      </c>
      <c r="N71">
        <f>'Parámetros(Settings)'!$D$26</f>
        <v>3000</v>
      </c>
      <c r="O71" s="8">
        <f t="shared" ca="1" si="16"/>
        <v>5055.9433891449517</v>
      </c>
      <c r="P71">
        <f ca="1">IF(O71&lt;0,0,HLOOKUP(O71,'Parámetros(Settings)'!$D$29:$E$30,2,TRUE))</f>
        <v>0.35</v>
      </c>
      <c r="Q71" s="9">
        <f t="shared" ca="1" si="17"/>
        <v>1769.5801862007329</v>
      </c>
      <c r="R71" s="15">
        <f t="shared" ca="1" si="18"/>
        <v>3286.3632029442188</v>
      </c>
    </row>
    <row r="72" spans="1:18" x14ac:dyDescent="0.3">
      <c r="A72">
        <f t="shared" si="19"/>
        <v>69</v>
      </c>
      <c r="B72">
        <f ca="1">HLOOKUP(RAND(),'Parámetros(Settings)'!$D$4:$E$6,3,TRUE)</f>
        <v>10000</v>
      </c>
      <c r="C72">
        <f ca="1">HLOOKUP(RAND(),'Parámetros(Settings)'!$D$8:$F$10,3,TRUE)</f>
        <v>2.5</v>
      </c>
      <c r="D72" s="7">
        <f t="shared" ca="1" si="10"/>
        <v>25000</v>
      </c>
      <c r="E72" s="4">
        <f ca="1">_xlfn.NORM.INV(RAND(),'Parámetros(Settings)'!$D$14,'Parámetros(Settings)'!$E$14)</f>
        <v>32.220566748343124</v>
      </c>
      <c r="F72" s="7">
        <f t="shared" ca="1" si="11"/>
        <v>8055.1416870857811</v>
      </c>
      <c r="G72" s="8">
        <f t="shared" ca="1" si="12"/>
        <v>16944.858312914221</v>
      </c>
      <c r="H72" s="4">
        <f ca="1">('Parámetros(Settings)'!$D$19+ (RAND()*('Parámetros(Settings)'!$E$19-'Parámetros(Settings)'!$D$19)))*100</f>
        <v>10.07304537038654</v>
      </c>
      <c r="I72" s="7">
        <f t="shared" ca="1" si="13"/>
        <v>2518.2613425966351</v>
      </c>
      <c r="J72" s="8">
        <f t="shared" ca="1" si="14"/>
        <v>14426.596970317585</v>
      </c>
      <c r="K72">
        <f>'Parámetros(Settings)'!$D$23</f>
        <v>6000</v>
      </c>
      <c r="L72">
        <f>'Parámetros(Settings)'!$D$24</f>
        <v>0</v>
      </c>
      <c r="M72" s="8">
        <f t="shared" ca="1" si="15"/>
        <v>8426.5969703175851</v>
      </c>
      <c r="N72">
        <f>'Parámetros(Settings)'!$D$26</f>
        <v>3000</v>
      </c>
      <c r="O72" s="8">
        <f t="shared" ca="1" si="16"/>
        <v>5426.5969703175851</v>
      </c>
      <c r="P72">
        <f ca="1">IF(O72&lt;0,0,HLOOKUP(O72,'Parámetros(Settings)'!$D$29:$E$30,2,TRUE))</f>
        <v>0.35</v>
      </c>
      <c r="Q72" s="9">
        <f t="shared" ca="1" si="17"/>
        <v>1899.3089396111548</v>
      </c>
      <c r="R72" s="15">
        <f t="shared" ca="1" si="18"/>
        <v>3527.2880307064306</v>
      </c>
    </row>
    <row r="73" spans="1:18" x14ac:dyDescent="0.3">
      <c r="A73">
        <f t="shared" si="19"/>
        <v>70</v>
      </c>
      <c r="B73">
        <f ca="1">HLOOKUP(RAND(),'Parámetros(Settings)'!$D$4:$E$6,3,TRUE)</f>
        <v>10000</v>
      </c>
      <c r="C73">
        <f ca="1">HLOOKUP(RAND(),'Parámetros(Settings)'!$D$8:$F$10,3,TRUE)</f>
        <v>1.5</v>
      </c>
      <c r="D73" s="7">
        <f t="shared" ca="1" si="10"/>
        <v>15000</v>
      </c>
      <c r="E73" s="4">
        <f ca="1">_xlfn.NORM.INV(RAND(),'Parámetros(Settings)'!$D$14,'Parámetros(Settings)'!$E$14)</f>
        <v>30.342379588855785</v>
      </c>
      <c r="F73" s="7">
        <f t="shared" ca="1" si="11"/>
        <v>4551.3569383283675</v>
      </c>
      <c r="G73" s="8">
        <f t="shared" ca="1" si="12"/>
        <v>10448.643061671632</v>
      </c>
      <c r="H73" s="4">
        <f ca="1">('Parámetros(Settings)'!$D$19+ (RAND()*('Parámetros(Settings)'!$E$19-'Parámetros(Settings)'!$D$19)))*100</f>
        <v>11.861643103500558</v>
      </c>
      <c r="I73" s="7">
        <f t="shared" ca="1" si="13"/>
        <v>1779.2464655250837</v>
      </c>
      <c r="J73" s="8">
        <f t="shared" ca="1" si="14"/>
        <v>8669.3965961465474</v>
      </c>
      <c r="K73">
        <f>'Parámetros(Settings)'!$D$23</f>
        <v>6000</v>
      </c>
      <c r="L73">
        <f>'Parámetros(Settings)'!$D$24</f>
        <v>0</v>
      </c>
      <c r="M73" s="8">
        <f t="shared" ca="1" si="15"/>
        <v>2669.3965961465474</v>
      </c>
      <c r="N73">
        <f>'Parámetros(Settings)'!$D$26</f>
        <v>3000</v>
      </c>
      <c r="O73" s="8">
        <f t="shared" ca="1" si="16"/>
        <v>-330.60340385345262</v>
      </c>
      <c r="P73">
        <f ca="1">IF(O73&lt;0,0,HLOOKUP(O73,'Parámetros(Settings)'!$D$29:$E$30,2,TRUE))</f>
        <v>0</v>
      </c>
      <c r="Q73" s="9">
        <f t="shared" ca="1" si="17"/>
        <v>0</v>
      </c>
      <c r="R73" s="15">
        <f t="shared" ca="1" si="18"/>
        <v>-330.60340385345262</v>
      </c>
    </row>
    <row r="74" spans="1:18" x14ac:dyDescent="0.3">
      <c r="A74">
        <f t="shared" si="19"/>
        <v>71</v>
      </c>
      <c r="B74">
        <f ca="1">HLOOKUP(RAND(),'Parámetros(Settings)'!$D$4:$E$6,3,TRUE)</f>
        <v>75000</v>
      </c>
      <c r="C74">
        <f ca="1">HLOOKUP(RAND(),'Parámetros(Settings)'!$D$8:$F$10,3,TRUE)</f>
        <v>2.5</v>
      </c>
      <c r="D74" s="7">
        <f t="shared" ca="1" si="10"/>
        <v>187500</v>
      </c>
      <c r="E74" s="4">
        <f ca="1">_xlfn.NORM.INV(RAND(),'Parámetros(Settings)'!$D$14,'Parámetros(Settings)'!$E$14)</f>
        <v>34.753600371495637</v>
      </c>
      <c r="F74" s="7">
        <f t="shared" ca="1" si="11"/>
        <v>65163.000696554314</v>
      </c>
      <c r="G74" s="8">
        <f t="shared" ca="1" si="12"/>
        <v>122336.99930344569</v>
      </c>
      <c r="H74" s="4">
        <f ca="1">('Parámetros(Settings)'!$D$19+ (RAND()*('Parámetros(Settings)'!$E$19-'Parámetros(Settings)'!$D$19)))*100</f>
        <v>16.980661514433944</v>
      </c>
      <c r="I74" s="7">
        <f t="shared" ca="1" si="13"/>
        <v>31838.740339563643</v>
      </c>
      <c r="J74" s="8">
        <f t="shared" ca="1" si="14"/>
        <v>90498.25896388205</v>
      </c>
      <c r="K74">
        <f>'Parámetros(Settings)'!$D$23</f>
        <v>6000</v>
      </c>
      <c r="L74">
        <f>'Parámetros(Settings)'!$D$24</f>
        <v>0</v>
      </c>
      <c r="M74" s="8">
        <f t="shared" ca="1" si="15"/>
        <v>84498.25896388205</v>
      </c>
      <c r="N74">
        <f>'Parámetros(Settings)'!$D$26</f>
        <v>3000</v>
      </c>
      <c r="O74" s="8">
        <f t="shared" ca="1" si="16"/>
        <v>81498.25896388205</v>
      </c>
      <c r="P74">
        <f ca="1">IF(O74&lt;0,0,HLOOKUP(O74,'Parámetros(Settings)'!$D$29:$E$30,2,TRUE))</f>
        <v>0.55000000000000004</v>
      </c>
      <c r="Q74" s="9">
        <f t="shared" ca="1" si="17"/>
        <v>44824.04243013513</v>
      </c>
      <c r="R74" s="15">
        <f t="shared" ca="1" si="18"/>
        <v>36674.21653374692</v>
      </c>
    </row>
    <row r="75" spans="1:18" x14ac:dyDescent="0.3">
      <c r="A75">
        <f t="shared" si="19"/>
        <v>72</v>
      </c>
      <c r="B75">
        <f ca="1">HLOOKUP(RAND(),'Parámetros(Settings)'!$D$4:$E$6,3,TRUE)</f>
        <v>10000</v>
      </c>
      <c r="C75">
        <f ca="1">HLOOKUP(RAND(),'Parámetros(Settings)'!$D$8:$F$10,3,TRUE)</f>
        <v>2</v>
      </c>
      <c r="D75" s="7">
        <f t="shared" ca="1" si="10"/>
        <v>20000</v>
      </c>
      <c r="E75" s="4">
        <f ca="1">_xlfn.NORM.INV(RAND(),'Parámetros(Settings)'!$D$14,'Parámetros(Settings)'!$E$14)</f>
        <v>30.564304426390379</v>
      </c>
      <c r="F75" s="7">
        <f t="shared" ca="1" si="11"/>
        <v>6112.8608852780762</v>
      </c>
      <c r="G75" s="8">
        <f t="shared" ca="1" si="12"/>
        <v>13887.139114721924</v>
      </c>
      <c r="H75" s="4">
        <f ca="1">('Parámetros(Settings)'!$D$19+ (RAND()*('Parámetros(Settings)'!$E$19-'Parámetros(Settings)'!$D$19)))*100</f>
        <v>17.81647886116642</v>
      </c>
      <c r="I75" s="7">
        <f t="shared" ca="1" si="13"/>
        <v>3563.295772233284</v>
      </c>
      <c r="J75" s="8">
        <f t="shared" ca="1" si="14"/>
        <v>10323.843342488639</v>
      </c>
      <c r="K75">
        <f>'Parámetros(Settings)'!$D$23</f>
        <v>6000</v>
      </c>
      <c r="L75">
        <f>'Parámetros(Settings)'!$D$24</f>
        <v>0</v>
      </c>
      <c r="M75" s="8">
        <f t="shared" ca="1" si="15"/>
        <v>4323.8433424886389</v>
      </c>
      <c r="N75">
        <f>'Parámetros(Settings)'!$D$26</f>
        <v>3000</v>
      </c>
      <c r="O75" s="8">
        <f t="shared" ca="1" si="16"/>
        <v>1323.8433424886389</v>
      </c>
      <c r="P75">
        <f ca="1">IF(O75&lt;0,0,HLOOKUP(O75,'Parámetros(Settings)'!$D$29:$E$30,2,TRUE))</f>
        <v>0.35</v>
      </c>
      <c r="Q75" s="9">
        <f t="shared" ca="1" si="17"/>
        <v>463.34516987102359</v>
      </c>
      <c r="R75" s="15">
        <f t="shared" ca="1" si="18"/>
        <v>860.4981726176153</v>
      </c>
    </row>
    <row r="76" spans="1:18" x14ac:dyDescent="0.3">
      <c r="A76">
        <f t="shared" si="19"/>
        <v>73</v>
      </c>
      <c r="B76">
        <f ca="1">HLOOKUP(RAND(),'Parámetros(Settings)'!$D$4:$E$6,3,TRUE)</f>
        <v>10000</v>
      </c>
      <c r="C76">
        <f ca="1">HLOOKUP(RAND(),'Parámetros(Settings)'!$D$8:$F$10,3,TRUE)</f>
        <v>2</v>
      </c>
      <c r="D76" s="7">
        <f t="shared" ca="1" si="10"/>
        <v>20000</v>
      </c>
      <c r="E76" s="4">
        <f ca="1">_xlfn.NORM.INV(RAND(),'Parámetros(Settings)'!$D$14,'Parámetros(Settings)'!$E$14)</f>
        <v>37.276694894706154</v>
      </c>
      <c r="F76" s="7">
        <f t="shared" ca="1" si="11"/>
        <v>7455.3389789412313</v>
      </c>
      <c r="G76" s="8">
        <f t="shared" ca="1" si="12"/>
        <v>12544.661021058768</v>
      </c>
      <c r="H76" s="4">
        <f ca="1">('Parámetros(Settings)'!$D$19+ (RAND()*('Parámetros(Settings)'!$E$19-'Parámetros(Settings)'!$D$19)))*100</f>
        <v>17.854292697873188</v>
      </c>
      <c r="I76" s="7">
        <f t="shared" ca="1" si="13"/>
        <v>3570.8585395746377</v>
      </c>
      <c r="J76" s="8">
        <f t="shared" ca="1" si="14"/>
        <v>8973.8024814841301</v>
      </c>
      <c r="K76">
        <f>'Parámetros(Settings)'!$D$23</f>
        <v>6000</v>
      </c>
      <c r="L76">
        <f>'Parámetros(Settings)'!$D$24</f>
        <v>0</v>
      </c>
      <c r="M76" s="8">
        <f t="shared" ca="1" si="15"/>
        <v>2973.8024814841301</v>
      </c>
      <c r="N76">
        <f>'Parámetros(Settings)'!$D$26</f>
        <v>3000</v>
      </c>
      <c r="O76" s="8">
        <f t="shared" ca="1" si="16"/>
        <v>-26.197518515869888</v>
      </c>
      <c r="P76">
        <f ca="1">IF(O76&lt;0,0,HLOOKUP(O76,'Parámetros(Settings)'!$D$29:$E$30,2,TRUE))</f>
        <v>0</v>
      </c>
      <c r="Q76" s="9">
        <f t="shared" ca="1" si="17"/>
        <v>0</v>
      </c>
      <c r="R76" s="15">
        <f t="shared" ca="1" si="18"/>
        <v>-26.197518515869888</v>
      </c>
    </row>
    <row r="77" spans="1:18" x14ac:dyDescent="0.3">
      <c r="A77">
        <f t="shared" si="19"/>
        <v>74</v>
      </c>
      <c r="B77">
        <f ca="1">HLOOKUP(RAND(),'Parámetros(Settings)'!$D$4:$E$6,3,TRUE)</f>
        <v>10000</v>
      </c>
      <c r="C77">
        <f ca="1">HLOOKUP(RAND(),'Parámetros(Settings)'!$D$8:$F$10,3,TRUE)</f>
        <v>1.5</v>
      </c>
      <c r="D77" s="7">
        <f t="shared" ca="1" si="10"/>
        <v>15000</v>
      </c>
      <c r="E77" s="4">
        <f ca="1">_xlfn.NORM.INV(RAND(),'Parámetros(Settings)'!$D$14,'Parámetros(Settings)'!$E$14)</f>
        <v>31.436233283513513</v>
      </c>
      <c r="F77" s="7">
        <f t="shared" ca="1" si="11"/>
        <v>4715.4349925270271</v>
      </c>
      <c r="G77" s="8">
        <f t="shared" ca="1" si="12"/>
        <v>10284.565007472973</v>
      </c>
      <c r="H77" s="4">
        <f ca="1">('Parámetros(Settings)'!$D$19+ (RAND()*('Parámetros(Settings)'!$E$19-'Parámetros(Settings)'!$D$19)))*100</f>
        <v>15.95989535045681</v>
      </c>
      <c r="I77" s="7">
        <f t="shared" ca="1" si="13"/>
        <v>2393.9843025685213</v>
      </c>
      <c r="J77" s="8">
        <f t="shared" ca="1" si="14"/>
        <v>7890.5807049044515</v>
      </c>
      <c r="K77">
        <f>'Parámetros(Settings)'!$D$23</f>
        <v>6000</v>
      </c>
      <c r="L77">
        <f>'Parámetros(Settings)'!$D$24</f>
        <v>0</v>
      </c>
      <c r="M77" s="8">
        <f t="shared" ca="1" si="15"/>
        <v>1890.5807049044515</v>
      </c>
      <c r="N77">
        <f>'Parámetros(Settings)'!$D$26</f>
        <v>3000</v>
      </c>
      <c r="O77" s="8">
        <f t="shared" ca="1" si="16"/>
        <v>-1109.4192950955485</v>
      </c>
      <c r="P77">
        <f ca="1">IF(O77&lt;0,0,HLOOKUP(O77,'Parámetros(Settings)'!$D$29:$E$30,2,TRUE))</f>
        <v>0</v>
      </c>
      <c r="Q77" s="9">
        <f t="shared" ca="1" si="17"/>
        <v>0</v>
      </c>
      <c r="R77" s="15">
        <f t="shared" ca="1" si="18"/>
        <v>-1109.4192950955485</v>
      </c>
    </row>
    <row r="78" spans="1:18" x14ac:dyDescent="0.3">
      <c r="A78">
        <f t="shared" si="19"/>
        <v>75</v>
      </c>
      <c r="B78">
        <f ca="1">HLOOKUP(RAND(),'Parámetros(Settings)'!$D$4:$E$6,3,TRUE)</f>
        <v>75000</v>
      </c>
      <c r="C78">
        <f ca="1">HLOOKUP(RAND(),'Parámetros(Settings)'!$D$8:$F$10,3,TRUE)</f>
        <v>2</v>
      </c>
      <c r="D78" s="7">
        <f t="shared" ca="1" si="10"/>
        <v>150000</v>
      </c>
      <c r="E78" s="4">
        <f ca="1">_xlfn.NORM.INV(RAND(),'Parámetros(Settings)'!$D$14,'Parámetros(Settings)'!$E$14)</f>
        <v>32.962788207537393</v>
      </c>
      <c r="F78" s="7">
        <f t="shared" ca="1" si="11"/>
        <v>49444.182311306096</v>
      </c>
      <c r="G78" s="8">
        <f t="shared" ca="1" si="12"/>
        <v>100555.8176886939</v>
      </c>
      <c r="H78" s="4">
        <f ca="1">('Parámetros(Settings)'!$D$19+ (RAND()*('Parámetros(Settings)'!$E$19-'Parámetros(Settings)'!$D$19)))*100</f>
        <v>15.151076491561311</v>
      </c>
      <c r="I78" s="7">
        <f t="shared" ca="1" si="13"/>
        <v>22726.614737341966</v>
      </c>
      <c r="J78" s="8">
        <f t="shared" ca="1" si="14"/>
        <v>77829.202951351937</v>
      </c>
      <c r="K78">
        <f>'Parámetros(Settings)'!$D$23</f>
        <v>6000</v>
      </c>
      <c r="L78">
        <f>'Parámetros(Settings)'!$D$24</f>
        <v>0</v>
      </c>
      <c r="M78" s="8">
        <f t="shared" ca="1" si="15"/>
        <v>71829.202951351937</v>
      </c>
      <c r="N78">
        <f>'Parámetros(Settings)'!$D$26</f>
        <v>3000</v>
      </c>
      <c r="O78" s="8">
        <f t="shared" ca="1" si="16"/>
        <v>68829.202951351937</v>
      </c>
      <c r="P78">
        <f ca="1">IF(O78&lt;0,0,HLOOKUP(O78,'Parámetros(Settings)'!$D$29:$E$30,2,TRUE))</f>
        <v>0.55000000000000004</v>
      </c>
      <c r="Q78" s="9">
        <f t="shared" ca="1" si="17"/>
        <v>37856.061623243571</v>
      </c>
      <c r="R78" s="15">
        <f t="shared" ca="1" si="18"/>
        <v>30973.141328108366</v>
      </c>
    </row>
    <row r="79" spans="1:18" x14ac:dyDescent="0.3">
      <c r="A79">
        <f t="shared" si="19"/>
        <v>76</v>
      </c>
      <c r="B79">
        <f ca="1">HLOOKUP(RAND(),'Parámetros(Settings)'!$D$4:$E$6,3,TRUE)</f>
        <v>75000</v>
      </c>
      <c r="C79">
        <f ca="1">HLOOKUP(RAND(),'Parámetros(Settings)'!$D$8:$F$10,3,TRUE)</f>
        <v>2</v>
      </c>
      <c r="D79" s="7">
        <f t="shared" ca="1" si="10"/>
        <v>150000</v>
      </c>
      <c r="E79" s="4">
        <f ca="1">_xlfn.NORM.INV(RAND(),'Parámetros(Settings)'!$D$14,'Parámetros(Settings)'!$E$14)</f>
        <v>28.55230389091178</v>
      </c>
      <c r="F79" s="7">
        <f t="shared" ca="1" si="11"/>
        <v>42828.45583636767</v>
      </c>
      <c r="G79" s="8">
        <f t="shared" ca="1" si="12"/>
        <v>107171.54416363232</v>
      </c>
      <c r="H79" s="4">
        <f ca="1">('Parámetros(Settings)'!$D$19+ (RAND()*('Parámetros(Settings)'!$E$19-'Parámetros(Settings)'!$D$19)))*100</f>
        <v>17.149990567302325</v>
      </c>
      <c r="I79" s="7">
        <f t="shared" ca="1" si="13"/>
        <v>25724.985850953486</v>
      </c>
      <c r="J79" s="8">
        <f t="shared" ca="1" si="14"/>
        <v>81446.558312678841</v>
      </c>
      <c r="K79">
        <f>'Parámetros(Settings)'!$D$23</f>
        <v>6000</v>
      </c>
      <c r="L79">
        <f>'Parámetros(Settings)'!$D$24</f>
        <v>0</v>
      </c>
      <c r="M79" s="8">
        <f t="shared" ca="1" si="15"/>
        <v>75446.558312678841</v>
      </c>
      <c r="N79">
        <f>'Parámetros(Settings)'!$D$26</f>
        <v>3000</v>
      </c>
      <c r="O79" s="8">
        <f t="shared" ca="1" si="16"/>
        <v>72446.558312678841</v>
      </c>
      <c r="P79">
        <f ca="1">IF(O79&lt;0,0,HLOOKUP(O79,'Parámetros(Settings)'!$D$29:$E$30,2,TRUE))</f>
        <v>0.55000000000000004</v>
      </c>
      <c r="Q79" s="9">
        <f t="shared" ca="1" si="17"/>
        <v>39845.607071973369</v>
      </c>
      <c r="R79" s="15">
        <f t="shared" ca="1" si="18"/>
        <v>32600.951240705472</v>
      </c>
    </row>
    <row r="80" spans="1:18" x14ac:dyDescent="0.3">
      <c r="A80">
        <f t="shared" si="19"/>
        <v>77</v>
      </c>
      <c r="B80">
        <f ca="1">HLOOKUP(RAND(),'Parámetros(Settings)'!$D$4:$E$6,3,TRUE)</f>
        <v>75000</v>
      </c>
      <c r="C80">
        <f ca="1">HLOOKUP(RAND(),'Parámetros(Settings)'!$D$8:$F$10,3,TRUE)</f>
        <v>1.5</v>
      </c>
      <c r="D80" s="7">
        <f t="shared" ca="1" si="10"/>
        <v>112500</v>
      </c>
      <c r="E80" s="4">
        <f ca="1">_xlfn.NORM.INV(RAND(),'Parámetros(Settings)'!$D$14,'Parámetros(Settings)'!$E$14)</f>
        <v>30.386962407243864</v>
      </c>
      <c r="F80" s="7">
        <f t="shared" ca="1" si="11"/>
        <v>34185.332708149348</v>
      </c>
      <c r="G80" s="8">
        <f t="shared" ca="1" si="12"/>
        <v>78314.667291850652</v>
      </c>
      <c r="H80" s="4">
        <f ca="1">('Parámetros(Settings)'!$D$19+ (RAND()*('Parámetros(Settings)'!$E$19-'Parámetros(Settings)'!$D$19)))*100</f>
        <v>15.725796807180419</v>
      </c>
      <c r="I80" s="7">
        <f t="shared" ca="1" si="13"/>
        <v>17691.521408077973</v>
      </c>
      <c r="J80" s="8">
        <f t="shared" ca="1" si="14"/>
        <v>60623.145883772682</v>
      </c>
      <c r="K80">
        <f>'Parámetros(Settings)'!$D$23</f>
        <v>6000</v>
      </c>
      <c r="L80">
        <f>'Parámetros(Settings)'!$D$24</f>
        <v>0</v>
      </c>
      <c r="M80" s="8">
        <f t="shared" ca="1" si="15"/>
        <v>54623.145883772682</v>
      </c>
      <c r="N80">
        <f>'Parámetros(Settings)'!$D$26</f>
        <v>3000</v>
      </c>
      <c r="O80" s="8">
        <f t="shared" ca="1" si="16"/>
        <v>51623.145883772682</v>
      </c>
      <c r="P80">
        <f ca="1">IF(O80&lt;0,0,HLOOKUP(O80,'Parámetros(Settings)'!$D$29:$E$30,2,TRUE))</f>
        <v>0.55000000000000004</v>
      </c>
      <c r="Q80" s="9">
        <f t="shared" ca="1" si="17"/>
        <v>28392.730236074978</v>
      </c>
      <c r="R80" s="15">
        <f t="shared" ca="1" si="18"/>
        <v>23230.415647697704</v>
      </c>
    </row>
    <row r="81" spans="1:18" x14ac:dyDescent="0.3">
      <c r="A81">
        <f t="shared" si="19"/>
        <v>78</v>
      </c>
      <c r="B81">
        <f ca="1">HLOOKUP(RAND(),'Parámetros(Settings)'!$D$4:$E$6,3,TRUE)</f>
        <v>75000</v>
      </c>
      <c r="C81">
        <f ca="1">HLOOKUP(RAND(),'Parámetros(Settings)'!$D$8:$F$10,3,TRUE)</f>
        <v>2</v>
      </c>
      <c r="D81" s="7">
        <f t="shared" ca="1" si="10"/>
        <v>150000</v>
      </c>
      <c r="E81" s="4">
        <f ca="1">_xlfn.NORM.INV(RAND(),'Parámetros(Settings)'!$D$14,'Parámetros(Settings)'!$E$14)</f>
        <v>25.285268211227173</v>
      </c>
      <c r="F81" s="7">
        <f t="shared" ca="1" si="11"/>
        <v>37927.902316840758</v>
      </c>
      <c r="G81" s="8">
        <f t="shared" ca="1" si="12"/>
        <v>112072.09768315924</v>
      </c>
      <c r="H81" s="4">
        <f ca="1">('Parámetros(Settings)'!$D$19+ (RAND()*('Parámetros(Settings)'!$E$19-'Parámetros(Settings)'!$D$19)))*100</f>
        <v>15.719816820111282</v>
      </c>
      <c r="I81" s="7">
        <f t="shared" ca="1" si="13"/>
        <v>23579.725230166921</v>
      </c>
      <c r="J81" s="8">
        <f t="shared" ca="1" si="14"/>
        <v>88492.37245299232</v>
      </c>
      <c r="K81">
        <f>'Parámetros(Settings)'!$D$23</f>
        <v>6000</v>
      </c>
      <c r="L81">
        <f>'Parámetros(Settings)'!$D$24</f>
        <v>0</v>
      </c>
      <c r="M81" s="8">
        <f t="shared" ca="1" si="15"/>
        <v>82492.37245299232</v>
      </c>
      <c r="N81">
        <f>'Parámetros(Settings)'!$D$26</f>
        <v>3000</v>
      </c>
      <c r="O81" s="8">
        <f t="shared" ca="1" si="16"/>
        <v>79492.37245299232</v>
      </c>
      <c r="P81">
        <f ca="1">IF(O81&lt;0,0,HLOOKUP(O81,'Parámetros(Settings)'!$D$29:$E$30,2,TRUE))</f>
        <v>0.55000000000000004</v>
      </c>
      <c r="Q81" s="9">
        <f t="shared" ca="1" si="17"/>
        <v>43720.804849145781</v>
      </c>
      <c r="R81" s="15">
        <f t="shared" ca="1" si="18"/>
        <v>35771.567603846539</v>
      </c>
    </row>
    <row r="82" spans="1:18" x14ac:dyDescent="0.3">
      <c r="A82">
        <f t="shared" si="19"/>
        <v>79</v>
      </c>
      <c r="B82">
        <f ca="1">HLOOKUP(RAND(),'Parámetros(Settings)'!$D$4:$E$6,3,TRUE)</f>
        <v>10000</v>
      </c>
      <c r="C82">
        <f ca="1">HLOOKUP(RAND(),'Parámetros(Settings)'!$D$8:$F$10,3,TRUE)</f>
        <v>2</v>
      </c>
      <c r="D82" s="7">
        <f t="shared" ca="1" si="10"/>
        <v>20000</v>
      </c>
      <c r="E82" s="4">
        <f ca="1">_xlfn.NORM.INV(RAND(),'Parámetros(Settings)'!$D$14,'Parámetros(Settings)'!$E$14)</f>
        <v>22.605614461835927</v>
      </c>
      <c r="F82" s="7">
        <f t="shared" ca="1" si="11"/>
        <v>4521.1228923671852</v>
      </c>
      <c r="G82" s="8">
        <f t="shared" ca="1" si="12"/>
        <v>15478.877107632816</v>
      </c>
      <c r="H82" s="4">
        <f ca="1">('Parámetros(Settings)'!$D$19+ (RAND()*('Parámetros(Settings)'!$E$19-'Parámetros(Settings)'!$D$19)))*100</f>
        <v>11.74507938189563</v>
      </c>
      <c r="I82" s="7">
        <f t="shared" ca="1" si="13"/>
        <v>2349.015876379126</v>
      </c>
      <c r="J82" s="8">
        <f t="shared" ca="1" si="14"/>
        <v>13129.86123125369</v>
      </c>
      <c r="K82">
        <f>'Parámetros(Settings)'!$D$23</f>
        <v>6000</v>
      </c>
      <c r="L82">
        <f>'Parámetros(Settings)'!$D$24</f>
        <v>0</v>
      </c>
      <c r="M82" s="8">
        <f t="shared" ca="1" si="15"/>
        <v>7129.8612312536898</v>
      </c>
      <c r="N82">
        <f>'Parámetros(Settings)'!$D$26</f>
        <v>3000</v>
      </c>
      <c r="O82" s="8">
        <f t="shared" ca="1" si="16"/>
        <v>4129.8612312536898</v>
      </c>
      <c r="P82">
        <f ca="1">IF(O82&lt;0,0,HLOOKUP(O82,'Parámetros(Settings)'!$D$29:$E$30,2,TRUE))</f>
        <v>0.35</v>
      </c>
      <c r="Q82" s="9">
        <f t="shared" ca="1" si="17"/>
        <v>1445.4514309387914</v>
      </c>
      <c r="R82" s="15">
        <f t="shared" ca="1" si="18"/>
        <v>2684.4098003148983</v>
      </c>
    </row>
    <row r="83" spans="1:18" x14ac:dyDescent="0.3">
      <c r="A83">
        <f t="shared" si="19"/>
        <v>80</v>
      </c>
      <c r="B83">
        <f ca="1">HLOOKUP(RAND(),'Parámetros(Settings)'!$D$4:$E$6,3,TRUE)</f>
        <v>10000</v>
      </c>
      <c r="C83">
        <f ca="1">HLOOKUP(RAND(),'Parámetros(Settings)'!$D$8:$F$10,3,TRUE)</f>
        <v>2.5</v>
      </c>
      <c r="D83" s="7">
        <f t="shared" ca="1" si="10"/>
        <v>25000</v>
      </c>
      <c r="E83" s="4">
        <f ca="1">_xlfn.NORM.INV(RAND(),'Parámetros(Settings)'!$D$14,'Parámetros(Settings)'!$E$14)</f>
        <v>26.288989285887187</v>
      </c>
      <c r="F83" s="7">
        <f t="shared" ca="1" si="11"/>
        <v>6572.2473214717966</v>
      </c>
      <c r="G83" s="8">
        <f t="shared" ca="1" si="12"/>
        <v>18427.752678528203</v>
      </c>
      <c r="H83" s="4">
        <f ca="1">('Parámetros(Settings)'!$D$19+ (RAND()*('Parámetros(Settings)'!$E$19-'Parámetros(Settings)'!$D$19)))*100</f>
        <v>15.264073910476981</v>
      </c>
      <c r="I83" s="7">
        <f t="shared" ca="1" si="13"/>
        <v>3816.018477619245</v>
      </c>
      <c r="J83" s="8">
        <f t="shared" ca="1" si="14"/>
        <v>14611.734200908957</v>
      </c>
      <c r="K83">
        <f>'Parámetros(Settings)'!$D$23</f>
        <v>6000</v>
      </c>
      <c r="L83">
        <f>'Parámetros(Settings)'!$D$24</f>
        <v>0</v>
      </c>
      <c r="M83" s="8">
        <f t="shared" ca="1" si="15"/>
        <v>8611.7342009089571</v>
      </c>
      <c r="N83">
        <f>'Parámetros(Settings)'!$D$26</f>
        <v>3000</v>
      </c>
      <c r="O83" s="8">
        <f t="shared" ca="1" si="16"/>
        <v>5611.7342009089571</v>
      </c>
      <c r="P83">
        <f ca="1">IF(O83&lt;0,0,HLOOKUP(O83,'Parámetros(Settings)'!$D$29:$E$30,2,TRUE))</f>
        <v>0.35</v>
      </c>
      <c r="Q83" s="9">
        <f t="shared" ca="1" si="17"/>
        <v>1964.1069703181349</v>
      </c>
      <c r="R83" s="15">
        <f t="shared" ca="1" si="18"/>
        <v>3647.6272305908224</v>
      </c>
    </row>
    <row r="84" spans="1:18" x14ac:dyDescent="0.3">
      <c r="A84">
        <f t="shared" si="19"/>
        <v>81</v>
      </c>
      <c r="B84">
        <f ca="1">HLOOKUP(RAND(),'Parámetros(Settings)'!$D$4:$E$6,3,TRUE)</f>
        <v>10000</v>
      </c>
      <c r="C84">
        <f ca="1">HLOOKUP(RAND(),'Parámetros(Settings)'!$D$8:$F$10,3,TRUE)</f>
        <v>2</v>
      </c>
      <c r="D84" s="7">
        <f t="shared" ca="1" si="10"/>
        <v>20000</v>
      </c>
      <c r="E84" s="4">
        <f ca="1">_xlfn.NORM.INV(RAND(),'Parámetros(Settings)'!$D$14,'Parámetros(Settings)'!$E$14)</f>
        <v>33.738215577711593</v>
      </c>
      <c r="F84" s="7">
        <f t="shared" ca="1" si="11"/>
        <v>6747.6431155423179</v>
      </c>
      <c r="G84" s="8">
        <f t="shared" ca="1" si="12"/>
        <v>13252.356884457682</v>
      </c>
      <c r="H84" s="4">
        <f ca="1">('Parámetros(Settings)'!$D$19+ (RAND()*('Parámetros(Settings)'!$E$19-'Parámetros(Settings)'!$D$19)))*100</f>
        <v>16.865153665663751</v>
      </c>
      <c r="I84" s="7">
        <f t="shared" ca="1" si="13"/>
        <v>3373.0307331327499</v>
      </c>
      <c r="J84" s="8">
        <f t="shared" ca="1" si="14"/>
        <v>9879.3261513249327</v>
      </c>
      <c r="K84">
        <f>'Parámetros(Settings)'!$D$23</f>
        <v>6000</v>
      </c>
      <c r="L84">
        <f>'Parámetros(Settings)'!$D$24</f>
        <v>0</v>
      </c>
      <c r="M84" s="8">
        <f t="shared" ca="1" si="15"/>
        <v>3879.3261513249327</v>
      </c>
      <c r="N84">
        <f>'Parámetros(Settings)'!$D$26</f>
        <v>3000</v>
      </c>
      <c r="O84" s="8">
        <f t="shared" ca="1" si="16"/>
        <v>879.32615132493265</v>
      </c>
      <c r="P84">
        <f ca="1">IF(O84&lt;0,0,HLOOKUP(O84,'Parámetros(Settings)'!$D$29:$E$30,2,TRUE))</f>
        <v>0.35</v>
      </c>
      <c r="Q84" s="9">
        <f t="shared" ca="1" si="17"/>
        <v>307.76415296372642</v>
      </c>
      <c r="R84" s="15">
        <f t="shared" ca="1" si="18"/>
        <v>571.56199836120618</v>
      </c>
    </row>
    <row r="85" spans="1:18" x14ac:dyDescent="0.3">
      <c r="A85">
        <f t="shared" si="19"/>
        <v>82</v>
      </c>
      <c r="B85">
        <f ca="1">HLOOKUP(RAND(),'Parámetros(Settings)'!$D$4:$E$6,3,TRUE)</f>
        <v>10000</v>
      </c>
      <c r="C85">
        <f ca="1">HLOOKUP(RAND(),'Parámetros(Settings)'!$D$8:$F$10,3,TRUE)</f>
        <v>1.5</v>
      </c>
      <c r="D85" s="7">
        <f t="shared" ca="1" si="10"/>
        <v>15000</v>
      </c>
      <c r="E85" s="4">
        <f ca="1">_xlfn.NORM.INV(RAND(),'Parámetros(Settings)'!$D$14,'Parámetros(Settings)'!$E$14)</f>
        <v>30.950878704962964</v>
      </c>
      <c r="F85" s="7">
        <f t="shared" ca="1" si="11"/>
        <v>4642.631805744445</v>
      </c>
      <c r="G85" s="8">
        <f t="shared" ca="1" si="12"/>
        <v>10357.368194255556</v>
      </c>
      <c r="H85" s="4">
        <f ca="1">('Parámetros(Settings)'!$D$19+ (RAND()*('Parámetros(Settings)'!$E$19-'Parámetros(Settings)'!$D$19)))*100</f>
        <v>17.582645677667273</v>
      </c>
      <c r="I85" s="7">
        <f t="shared" ca="1" si="13"/>
        <v>2637.3968516500913</v>
      </c>
      <c r="J85" s="8">
        <f t="shared" ca="1" si="14"/>
        <v>7719.9713426054641</v>
      </c>
      <c r="K85">
        <f>'Parámetros(Settings)'!$D$23</f>
        <v>6000</v>
      </c>
      <c r="L85">
        <f>'Parámetros(Settings)'!$D$24</f>
        <v>0</v>
      </c>
      <c r="M85" s="8">
        <f t="shared" ca="1" si="15"/>
        <v>1719.9713426054641</v>
      </c>
      <c r="N85">
        <f>'Parámetros(Settings)'!$D$26</f>
        <v>3000</v>
      </c>
      <c r="O85" s="8">
        <f t="shared" ca="1" si="16"/>
        <v>-1280.0286573945359</v>
      </c>
      <c r="P85">
        <f ca="1">IF(O85&lt;0,0,HLOOKUP(O85,'Parámetros(Settings)'!$D$29:$E$30,2,TRUE))</f>
        <v>0</v>
      </c>
      <c r="Q85" s="9">
        <f t="shared" ca="1" si="17"/>
        <v>0</v>
      </c>
      <c r="R85" s="15">
        <f t="shared" ca="1" si="18"/>
        <v>-1280.0286573945359</v>
      </c>
    </row>
    <row r="86" spans="1:18" x14ac:dyDescent="0.3">
      <c r="A86">
        <f t="shared" si="19"/>
        <v>83</v>
      </c>
      <c r="B86">
        <f ca="1">HLOOKUP(RAND(),'Parámetros(Settings)'!$D$4:$E$6,3,TRUE)</f>
        <v>75000</v>
      </c>
      <c r="C86">
        <f ca="1">HLOOKUP(RAND(),'Parámetros(Settings)'!$D$8:$F$10,3,TRUE)</f>
        <v>2.5</v>
      </c>
      <c r="D86" s="7">
        <f t="shared" ca="1" si="10"/>
        <v>187500</v>
      </c>
      <c r="E86" s="4">
        <f ca="1">_xlfn.NORM.INV(RAND(),'Parámetros(Settings)'!$D$14,'Parámetros(Settings)'!$E$14)</f>
        <v>30.023388361083917</v>
      </c>
      <c r="F86" s="7">
        <f t="shared" ca="1" si="11"/>
        <v>56293.853177032339</v>
      </c>
      <c r="G86" s="8">
        <f t="shared" ca="1" si="12"/>
        <v>131206.14682296765</v>
      </c>
      <c r="H86" s="4">
        <f ca="1">('Parámetros(Settings)'!$D$19+ (RAND()*('Parámetros(Settings)'!$E$19-'Parámetros(Settings)'!$D$19)))*100</f>
        <v>18.806289976383152</v>
      </c>
      <c r="I86" s="7">
        <f t="shared" ca="1" si="13"/>
        <v>35261.79370571841</v>
      </c>
      <c r="J86" s="8">
        <f t="shared" ca="1" si="14"/>
        <v>95944.353117249237</v>
      </c>
      <c r="K86">
        <f>'Parámetros(Settings)'!$D$23</f>
        <v>6000</v>
      </c>
      <c r="L86">
        <f>'Parámetros(Settings)'!$D$24</f>
        <v>0</v>
      </c>
      <c r="M86" s="8">
        <f t="shared" ca="1" si="15"/>
        <v>89944.353117249237</v>
      </c>
      <c r="N86">
        <f>'Parámetros(Settings)'!$D$26</f>
        <v>3000</v>
      </c>
      <c r="O86" s="8">
        <f t="shared" ca="1" si="16"/>
        <v>86944.353117249237</v>
      </c>
      <c r="P86">
        <f ca="1">IF(O86&lt;0,0,HLOOKUP(O86,'Parámetros(Settings)'!$D$29:$E$30,2,TRUE))</f>
        <v>0.55000000000000004</v>
      </c>
      <c r="Q86" s="9">
        <f t="shared" ca="1" si="17"/>
        <v>47819.394214487082</v>
      </c>
      <c r="R86" s="15">
        <f t="shared" ca="1" si="18"/>
        <v>39124.958902762155</v>
      </c>
    </row>
    <row r="87" spans="1:18" x14ac:dyDescent="0.3">
      <c r="A87">
        <f t="shared" si="19"/>
        <v>84</v>
      </c>
      <c r="B87">
        <f ca="1">HLOOKUP(RAND(),'Parámetros(Settings)'!$D$4:$E$6,3,TRUE)</f>
        <v>75000</v>
      </c>
      <c r="C87">
        <f ca="1">HLOOKUP(RAND(),'Parámetros(Settings)'!$D$8:$F$10,3,TRUE)</f>
        <v>1.5</v>
      </c>
      <c r="D87" s="7">
        <f t="shared" ca="1" si="10"/>
        <v>112500</v>
      </c>
      <c r="E87" s="4">
        <f ca="1">_xlfn.NORM.INV(RAND(),'Parámetros(Settings)'!$D$14,'Parámetros(Settings)'!$E$14)</f>
        <v>26.897974809570009</v>
      </c>
      <c r="F87" s="7">
        <f t="shared" ca="1" si="11"/>
        <v>30260.221660766263</v>
      </c>
      <c r="G87" s="8">
        <f t="shared" ca="1" si="12"/>
        <v>82239.778339233744</v>
      </c>
      <c r="H87" s="4">
        <f ca="1">('Parámetros(Settings)'!$D$19+ (RAND()*('Parámetros(Settings)'!$E$19-'Parámetros(Settings)'!$D$19)))*100</f>
        <v>15.479180116611252</v>
      </c>
      <c r="I87" s="7">
        <f t="shared" ca="1" si="13"/>
        <v>17414.077631187658</v>
      </c>
      <c r="J87" s="8">
        <f t="shared" ca="1" si="14"/>
        <v>64825.70070804609</v>
      </c>
      <c r="K87">
        <f>'Parámetros(Settings)'!$D$23</f>
        <v>6000</v>
      </c>
      <c r="L87">
        <f>'Parámetros(Settings)'!$D$24</f>
        <v>0</v>
      </c>
      <c r="M87" s="8">
        <f t="shared" ca="1" si="15"/>
        <v>58825.70070804609</v>
      </c>
      <c r="N87">
        <f>'Parámetros(Settings)'!$D$26</f>
        <v>3000</v>
      </c>
      <c r="O87" s="8">
        <f t="shared" ca="1" si="16"/>
        <v>55825.70070804609</v>
      </c>
      <c r="P87">
        <f ca="1">IF(O87&lt;0,0,HLOOKUP(O87,'Parámetros(Settings)'!$D$29:$E$30,2,TRUE))</f>
        <v>0.55000000000000004</v>
      </c>
      <c r="Q87" s="9">
        <f t="shared" ca="1" si="17"/>
        <v>30704.135389425352</v>
      </c>
      <c r="R87" s="15">
        <f t="shared" ca="1" si="18"/>
        <v>25121.565318620738</v>
      </c>
    </row>
    <row r="88" spans="1:18" x14ac:dyDescent="0.3">
      <c r="A88">
        <f t="shared" si="19"/>
        <v>85</v>
      </c>
      <c r="B88">
        <f ca="1">HLOOKUP(RAND(),'Parámetros(Settings)'!$D$4:$E$6,3,TRUE)</f>
        <v>10000</v>
      </c>
      <c r="C88">
        <f ca="1">HLOOKUP(RAND(),'Parámetros(Settings)'!$D$8:$F$10,3,TRUE)</f>
        <v>2.5</v>
      </c>
      <c r="D88" s="7">
        <f t="shared" ca="1" si="10"/>
        <v>25000</v>
      </c>
      <c r="E88" s="4">
        <f ca="1">_xlfn.NORM.INV(RAND(),'Parámetros(Settings)'!$D$14,'Parámetros(Settings)'!$E$14)</f>
        <v>41.804245369638693</v>
      </c>
      <c r="F88" s="7">
        <f t="shared" ca="1" si="11"/>
        <v>10451.061342409674</v>
      </c>
      <c r="G88" s="8">
        <f t="shared" ca="1" si="12"/>
        <v>14548.938657590326</v>
      </c>
      <c r="H88" s="4">
        <f ca="1">('Parámetros(Settings)'!$D$19+ (RAND()*('Parámetros(Settings)'!$E$19-'Parámetros(Settings)'!$D$19)))*100</f>
        <v>19.7227102925272</v>
      </c>
      <c r="I88" s="7">
        <f t="shared" ca="1" si="13"/>
        <v>4930.6775731318003</v>
      </c>
      <c r="J88" s="8">
        <f t="shared" ca="1" si="14"/>
        <v>9618.2610844585251</v>
      </c>
      <c r="K88">
        <f>'Parámetros(Settings)'!$D$23</f>
        <v>6000</v>
      </c>
      <c r="L88">
        <f>'Parámetros(Settings)'!$D$24</f>
        <v>0</v>
      </c>
      <c r="M88" s="8">
        <f t="shared" ca="1" si="15"/>
        <v>3618.2610844585251</v>
      </c>
      <c r="N88">
        <f>'Parámetros(Settings)'!$D$26</f>
        <v>3000</v>
      </c>
      <c r="O88" s="8">
        <f t="shared" ca="1" si="16"/>
        <v>618.26108445852515</v>
      </c>
      <c r="P88">
        <f ca="1">IF(O88&lt;0,0,HLOOKUP(O88,'Parámetros(Settings)'!$D$29:$E$30,2,TRUE))</f>
        <v>0.35</v>
      </c>
      <c r="Q88" s="9">
        <f t="shared" ca="1" si="17"/>
        <v>216.39137956048378</v>
      </c>
      <c r="R88" s="15">
        <f t="shared" ca="1" si="18"/>
        <v>401.86970489804139</v>
      </c>
    </row>
    <row r="89" spans="1:18" x14ac:dyDescent="0.3">
      <c r="A89">
        <f t="shared" si="19"/>
        <v>86</v>
      </c>
      <c r="B89">
        <f ca="1">HLOOKUP(RAND(),'Parámetros(Settings)'!$D$4:$E$6,3,TRUE)</f>
        <v>10000</v>
      </c>
      <c r="C89">
        <f ca="1">HLOOKUP(RAND(),'Parámetros(Settings)'!$D$8:$F$10,3,TRUE)</f>
        <v>2</v>
      </c>
      <c r="D89" s="7">
        <f t="shared" ca="1" si="10"/>
        <v>20000</v>
      </c>
      <c r="E89" s="4">
        <f ca="1">_xlfn.NORM.INV(RAND(),'Parámetros(Settings)'!$D$14,'Parámetros(Settings)'!$E$14)</f>
        <v>34.295134193066765</v>
      </c>
      <c r="F89" s="7">
        <f t="shared" ca="1" si="11"/>
        <v>6859.026838613353</v>
      </c>
      <c r="G89" s="8">
        <f t="shared" ca="1" si="12"/>
        <v>13140.973161386646</v>
      </c>
      <c r="H89" s="4">
        <f ca="1">('Parámetros(Settings)'!$D$19+ (RAND()*('Parámetros(Settings)'!$E$19-'Parámetros(Settings)'!$D$19)))*100</f>
        <v>14.837988693776557</v>
      </c>
      <c r="I89" s="7">
        <f t="shared" ca="1" si="13"/>
        <v>2967.5977387553116</v>
      </c>
      <c r="J89" s="8">
        <f t="shared" ca="1" si="14"/>
        <v>10173.375422631334</v>
      </c>
      <c r="K89">
        <f>'Parámetros(Settings)'!$D$23</f>
        <v>6000</v>
      </c>
      <c r="L89">
        <f>'Parámetros(Settings)'!$D$24</f>
        <v>0</v>
      </c>
      <c r="M89" s="8">
        <f t="shared" ca="1" si="15"/>
        <v>4173.375422631334</v>
      </c>
      <c r="N89">
        <f>'Parámetros(Settings)'!$D$26</f>
        <v>3000</v>
      </c>
      <c r="O89" s="8">
        <f t="shared" ca="1" si="16"/>
        <v>1173.375422631334</v>
      </c>
      <c r="P89">
        <f ca="1">IF(O89&lt;0,0,HLOOKUP(O89,'Parámetros(Settings)'!$D$29:$E$30,2,TRUE))</f>
        <v>0.35</v>
      </c>
      <c r="Q89" s="9">
        <f t="shared" ca="1" si="17"/>
        <v>410.6813979209669</v>
      </c>
      <c r="R89" s="15">
        <f t="shared" ca="1" si="18"/>
        <v>762.6940247103671</v>
      </c>
    </row>
    <row r="90" spans="1:18" x14ac:dyDescent="0.3">
      <c r="A90">
        <f t="shared" si="19"/>
        <v>87</v>
      </c>
      <c r="B90">
        <f ca="1">HLOOKUP(RAND(),'Parámetros(Settings)'!$D$4:$E$6,3,TRUE)</f>
        <v>75000</v>
      </c>
      <c r="C90">
        <f ca="1">HLOOKUP(RAND(),'Parámetros(Settings)'!$D$8:$F$10,3,TRUE)</f>
        <v>2</v>
      </c>
      <c r="D90" s="7">
        <f t="shared" ca="1" si="10"/>
        <v>150000</v>
      </c>
      <c r="E90" s="4">
        <f ca="1">_xlfn.NORM.INV(RAND(),'Parámetros(Settings)'!$D$14,'Parámetros(Settings)'!$E$14)</f>
        <v>22.526279805510303</v>
      </c>
      <c r="F90" s="7">
        <f t="shared" ca="1" si="11"/>
        <v>33789.41970826545</v>
      </c>
      <c r="G90" s="8">
        <f t="shared" ca="1" si="12"/>
        <v>116210.58029173454</v>
      </c>
      <c r="H90" s="4">
        <f ca="1">('Parámetros(Settings)'!$D$19+ (RAND()*('Parámetros(Settings)'!$E$19-'Parámetros(Settings)'!$D$19)))*100</f>
        <v>12.866781898665897</v>
      </c>
      <c r="I90" s="7">
        <f t="shared" ca="1" si="13"/>
        <v>19300.172847998845</v>
      </c>
      <c r="J90" s="8">
        <f t="shared" ca="1" si="14"/>
        <v>96910.40744373569</v>
      </c>
      <c r="K90">
        <f>'Parámetros(Settings)'!$D$23</f>
        <v>6000</v>
      </c>
      <c r="L90">
        <f>'Parámetros(Settings)'!$D$24</f>
        <v>0</v>
      </c>
      <c r="M90" s="8">
        <f t="shared" ca="1" si="15"/>
        <v>90910.40744373569</v>
      </c>
      <c r="N90">
        <f>'Parámetros(Settings)'!$D$26</f>
        <v>3000</v>
      </c>
      <c r="O90" s="8">
        <f t="shared" ca="1" si="16"/>
        <v>87910.40744373569</v>
      </c>
      <c r="P90">
        <f ca="1">IF(O90&lt;0,0,HLOOKUP(O90,'Parámetros(Settings)'!$D$29:$E$30,2,TRUE))</f>
        <v>0.55000000000000004</v>
      </c>
      <c r="Q90" s="9">
        <f t="shared" ca="1" si="17"/>
        <v>48350.724094054633</v>
      </c>
      <c r="R90" s="15">
        <f t="shared" ca="1" si="18"/>
        <v>39559.683349681058</v>
      </c>
    </row>
    <row r="91" spans="1:18" x14ac:dyDescent="0.3">
      <c r="A91">
        <f t="shared" si="19"/>
        <v>88</v>
      </c>
      <c r="B91">
        <f ca="1">HLOOKUP(RAND(),'Parámetros(Settings)'!$D$4:$E$6,3,TRUE)</f>
        <v>10000</v>
      </c>
      <c r="C91">
        <f ca="1">HLOOKUP(RAND(),'Parámetros(Settings)'!$D$8:$F$10,3,TRUE)</f>
        <v>1.5</v>
      </c>
      <c r="D91" s="7">
        <f t="shared" ca="1" si="10"/>
        <v>15000</v>
      </c>
      <c r="E91" s="4">
        <f ca="1">_xlfn.NORM.INV(RAND(),'Parámetros(Settings)'!$D$14,'Parámetros(Settings)'!$E$14)</f>
        <v>29.636057326823583</v>
      </c>
      <c r="F91" s="7">
        <f t="shared" ca="1" si="11"/>
        <v>4445.4085990235371</v>
      </c>
      <c r="G91" s="8">
        <f t="shared" ca="1" si="12"/>
        <v>10554.591400976464</v>
      </c>
      <c r="H91" s="4">
        <f ca="1">('Parámetros(Settings)'!$D$19+ (RAND()*('Parámetros(Settings)'!$E$19-'Parámetros(Settings)'!$D$19)))*100</f>
        <v>16.225963663969061</v>
      </c>
      <c r="I91" s="7">
        <f t="shared" ca="1" si="13"/>
        <v>2433.894549595359</v>
      </c>
      <c r="J91" s="8">
        <f t="shared" ca="1" si="14"/>
        <v>8120.6968513811044</v>
      </c>
      <c r="K91">
        <f>'Parámetros(Settings)'!$D$23</f>
        <v>6000</v>
      </c>
      <c r="L91">
        <f>'Parámetros(Settings)'!$D$24</f>
        <v>0</v>
      </c>
      <c r="M91" s="8">
        <f t="shared" ca="1" si="15"/>
        <v>2120.6968513811044</v>
      </c>
      <c r="N91">
        <f>'Parámetros(Settings)'!$D$26</f>
        <v>3000</v>
      </c>
      <c r="O91" s="8">
        <f t="shared" ca="1" si="16"/>
        <v>-879.30314861889565</v>
      </c>
      <c r="P91">
        <f ca="1">IF(O91&lt;0,0,HLOOKUP(O91,'Parámetros(Settings)'!$D$29:$E$30,2,TRUE))</f>
        <v>0</v>
      </c>
      <c r="Q91" s="9">
        <f t="shared" ca="1" si="17"/>
        <v>0</v>
      </c>
      <c r="R91" s="15">
        <f t="shared" ca="1" si="18"/>
        <v>-879.30314861889565</v>
      </c>
    </row>
    <row r="92" spans="1:18" x14ac:dyDescent="0.3">
      <c r="A92">
        <f t="shared" si="19"/>
        <v>89</v>
      </c>
      <c r="B92">
        <f ca="1">HLOOKUP(RAND(),'Parámetros(Settings)'!$D$4:$E$6,3,TRUE)</f>
        <v>10000</v>
      </c>
      <c r="C92">
        <f ca="1">HLOOKUP(RAND(),'Parámetros(Settings)'!$D$8:$F$10,3,TRUE)</f>
        <v>2.5</v>
      </c>
      <c r="D92" s="7">
        <f t="shared" ca="1" si="10"/>
        <v>25000</v>
      </c>
      <c r="E92" s="4">
        <f ca="1">_xlfn.NORM.INV(RAND(),'Parámetros(Settings)'!$D$14,'Parámetros(Settings)'!$E$14)</f>
        <v>26.729109160168719</v>
      </c>
      <c r="F92" s="7">
        <f t="shared" ca="1" si="11"/>
        <v>6682.2772900421805</v>
      </c>
      <c r="G92" s="8">
        <f t="shared" ca="1" si="12"/>
        <v>18317.722709957819</v>
      </c>
      <c r="H92" s="4">
        <f ca="1">('Parámetros(Settings)'!$D$19+ (RAND()*('Parámetros(Settings)'!$E$19-'Parámetros(Settings)'!$D$19)))*100</f>
        <v>11.462930168097991</v>
      </c>
      <c r="I92" s="7">
        <f t="shared" ca="1" si="13"/>
        <v>2865.7325420244974</v>
      </c>
      <c r="J92" s="8">
        <f t="shared" ca="1" si="14"/>
        <v>15451.990167933322</v>
      </c>
      <c r="K92">
        <f>'Parámetros(Settings)'!$D$23</f>
        <v>6000</v>
      </c>
      <c r="L92">
        <f>'Parámetros(Settings)'!$D$24</f>
        <v>0</v>
      </c>
      <c r="M92" s="8">
        <f t="shared" ca="1" si="15"/>
        <v>9451.9901679333216</v>
      </c>
      <c r="N92">
        <f>'Parámetros(Settings)'!$D$26</f>
        <v>3000</v>
      </c>
      <c r="O92" s="8">
        <f t="shared" ca="1" si="16"/>
        <v>6451.9901679333216</v>
      </c>
      <c r="P92">
        <f ca="1">IF(O92&lt;0,0,HLOOKUP(O92,'Parámetros(Settings)'!$D$29:$E$30,2,TRUE))</f>
        <v>0.35</v>
      </c>
      <c r="Q92" s="9">
        <f t="shared" ca="1" si="17"/>
        <v>2258.1965587766622</v>
      </c>
      <c r="R92" s="15">
        <f t="shared" ca="1" si="18"/>
        <v>4193.7936091566589</v>
      </c>
    </row>
    <row r="93" spans="1:18" x14ac:dyDescent="0.3">
      <c r="A93">
        <f t="shared" si="19"/>
        <v>90</v>
      </c>
      <c r="B93">
        <f ca="1">HLOOKUP(RAND(),'Parámetros(Settings)'!$D$4:$E$6,3,TRUE)</f>
        <v>10000</v>
      </c>
      <c r="C93">
        <f ca="1">HLOOKUP(RAND(),'Parámetros(Settings)'!$D$8:$F$10,3,TRUE)</f>
        <v>1.5</v>
      </c>
      <c r="D93" s="7">
        <f t="shared" ca="1" si="10"/>
        <v>15000</v>
      </c>
      <c r="E93" s="4">
        <f ca="1">_xlfn.NORM.INV(RAND(),'Parámetros(Settings)'!$D$14,'Parámetros(Settings)'!$E$14)</f>
        <v>29.528563821536764</v>
      </c>
      <c r="F93" s="7">
        <f t="shared" ca="1" si="11"/>
        <v>4429.284573230515</v>
      </c>
      <c r="G93" s="8">
        <f t="shared" ca="1" si="12"/>
        <v>10570.715426769486</v>
      </c>
      <c r="H93" s="4">
        <f ca="1">('Parámetros(Settings)'!$D$19+ (RAND()*('Parámetros(Settings)'!$E$19-'Parámetros(Settings)'!$D$19)))*100</f>
        <v>14.610033754299495</v>
      </c>
      <c r="I93" s="7">
        <f t="shared" ca="1" si="13"/>
        <v>2191.5050631449244</v>
      </c>
      <c r="J93" s="8">
        <f t="shared" ca="1" si="14"/>
        <v>8379.2103636245611</v>
      </c>
      <c r="K93">
        <f>'Parámetros(Settings)'!$D$23</f>
        <v>6000</v>
      </c>
      <c r="L93">
        <f>'Parámetros(Settings)'!$D$24</f>
        <v>0</v>
      </c>
      <c r="M93" s="8">
        <f t="shared" ca="1" si="15"/>
        <v>2379.2103636245611</v>
      </c>
      <c r="N93">
        <f>'Parámetros(Settings)'!$D$26</f>
        <v>3000</v>
      </c>
      <c r="O93" s="8">
        <f t="shared" ca="1" si="16"/>
        <v>-620.78963637543893</v>
      </c>
      <c r="P93">
        <f ca="1">IF(O93&lt;0,0,HLOOKUP(O93,'Parámetros(Settings)'!$D$29:$E$30,2,TRUE))</f>
        <v>0</v>
      </c>
      <c r="Q93" s="9">
        <f t="shared" ca="1" si="17"/>
        <v>0</v>
      </c>
      <c r="R93" s="15">
        <f t="shared" ca="1" si="18"/>
        <v>-620.78963637543893</v>
      </c>
    </row>
    <row r="94" spans="1:18" x14ac:dyDescent="0.3">
      <c r="A94">
        <f t="shared" si="19"/>
        <v>91</v>
      </c>
      <c r="B94">
        <f ca="1">HLOOKUP(RAND(),'Parámetros(Settings)'!$D$4:$E$6,3,TRUE)</f>
        <v>10000</v>
      </c>
      <c r="C94">
        <f ca="1">HLOOKUP(RAND(),'Parámetros(Settings)'!$D$8:$F$10,3,TRUE)</f>
        <v>2.5</v>
      </c>
      <c r="D94" s="7">
        <f t="shared" ca="1" si="10"/>
        <v>25000</v>
      </c>
      <c r="E94" s="4">
        <f ca="1">_xlfn.NORM.INV(RAND(),'Parámetros(Settings)'!$D$14,'Parámetros(Settings)'!$E$14)</f>
        <v>35.612118226233903</v>
      </c>
      <c r="F94" s="7">
        <f t="shared" ca="1" si="11"/>
        <v>8903.0295565584747</v>
      </c>
      <c r="G94" s="8">
        <f t="shared" ca="1" si="12"/>
        <v>16096.970443441525</v>
      </c>
      <c r="H94" s="4">
        <f ca="1">('Parámetros(Settings)'!$D$19+ (RAND()*('Parámetros(Settings)'!$E$19-'Parámetros(Settings)'!$D$19)))*100</f>
        <v>17.758577109435524</v>
      </c>
      <c r="I94" s="7">
        <f t="shared" ca="1" si="13"/>
        <v>4439.6442773588815</v>
      </c>
      <c r="J94" s="8">
        <f t="shared" ca="1" si="14"/>
        <v>11657.326166082643</v>
      </c>
      <c r="K94">
        <f>'Parámetros(Settings)'!$D$23</f>
        <v>6000</v>
      </c>
      <c r="L94">
        <f>'Parámetros(Settings)'!$D$24</f>
        <v>0</v>
      </c>
      <c r="M94" s="8">
        <f t="shared" ca="1" si="15"/>
        <v>5657.3261660826429</v>
      </c>
      <c r="N94">
        <f>'Parámetros(Settings)'!$D$26</f>
        <v>3000</v>
      </c>
      <c r="O94" s="8">
        <f t="shared" ca="1" si="16"/>
        <v>2657.3261660826429</v>
      </c>
      <c r="P94">
        <f ca="1">IF(O94&lt;0,0,HLOOKUP(O94,'Parámetros(Settings)'!$D$29:$E$30,2,TRUE))</f>
        <v>0.35</v>
      </c>
      <c r="Q94" s="9">
        <f t="shared" ca="1" si="17"/>
        <v>930.06415812892499</v>
      </c>
      <c r="R94" s="15">
        <f t="shared" ca="1" si="18"/>
        <v>1727.2620079537178</v>
      </c>
    </row>
    <row r="95" spans="1:18" x14ac:dyDescent="0.3">
      <c r="A95">
        <f t="shared" si="19"/>
        <v>92</v>
      </c>
      <c r="B95">
        <f ca="1">HLOOKUP(RAND(),'Parámetros(Settings)'!$D$4:$E$6,3,TRUE)</f>
        <v>10000</v>
      </c>
      <c r="C95">
        <f ca="1">HLOOKUP(RAND(),'Parámetros(Settings)'!$D$8:$F$10,3,TRUE)</f>
        <v>2</v>
      </c>
      <c r="D95" s="7">
        <f t="shared" ca="1" si="10"/>
        <v>20000</v>
      </c>
      <c r="E95" s="4">
        <f ca="1">_xlfn.NORM.INV(RAND(),'Parámetros(Settings)'!$D$14,'Parámetros(Settings)'!$E$14)</f>
        <v>30.987927680408262</v>
      </c>
      <c r="F95" s="7">
        <f t="shared" ca="1" si="11"/>
        <v>6197.5855360816522</v>
      </c>
      <c r="G95" s="8">
        <f t="shared" ca="1" si="12"/>
        <v>13802.414463918347</v>
      </c>
      <c r="H95" s="4">
        <f ca="1">('Parámetros(Settings)'!$D$19+ (RAND()*('Parámetros(Settings)'!$E$19-'Parámetros(Settings)'!$D$19)))*100</f>
        <v>10.071590557233865</v>
      </c>
      <c r="I95" s="7">
        <f t="shared" ca="1" si="13"/>
        <v>2014.3181114467732</v>
      </c>
      <c r="J95" s="8">
        <f t="shared" ca="1" si="14"/>
        <v>11788.096352471573</v>
      </c>
      <c r="K95">
        <f>'Parámetros(Settings)'!$D$23</f>
        <v>6000</v>
      </c>
      <c r="L95">
        <f>'Parámetros(Settings)'!$D$24</f>
        <v>0</v>
      </c>
      <c r="M95" s="8">
        <f t="shared" ca="1" si="15"/>
        <v>5788.0963524715735</v>
      </c>
      <c r="N95">
        <f>'Parámetros(Settings)'!$D$26</f>
        <v>3000</v>
      </c>
      <c r="O95" s="8">
        <f t="shared" ca="1" si="16"/>
        <v>2788.0963524715735</v>
      </c>
      <c r="P95">
        <f ca="1">IF(O95&lt;0,0,HLOOKUP(O95,'Parámetros(Settings)'!$D$29:$E$30,2,TRUE))</f>
        <v>0.35</v>
      </c>
      <c r="Q95" s="9">
        <f t="shared" ca="1" si="17"/>
        <v>975.83372336505067</v>
      </c>
      <c r="R95" s="15">
        <f t="shared" ca="1" si="18"/>
        <v>1812.2626291065228</v>
      </c>
    </row>
    <row r="96" spans="1:18" x14ac:dyDescent="0.3">
      <c r="A96">
        <f t="shared" si="19"/>
        <v>93</v>
      </c>
      <c r="B96">
        <f ca="1">HLOOKUP(RAND(),'Parámetros(Settings)'!$D$4:$E$6,3,TRUE)</f>
        <v>10000</v>
      </c>
      <c r="C96">
        <f ca="1">HLOOKUP(RAND(),'Parámetros(Settings)'!$D$8:$F$10,3,TRUE)</f>
        <v>2.5</v>
      </c>
      <c r="D96" s="7">
        <f t="shared" ca="1" si="10"/>
        <v>25000</v>
      </c>
      <c r="E96" s="4">
        <f ca="1">_xlfn.NORM.INV(RAND(),'Parámetros(Settings)'!$D$14,'Parámetros(Settings)'!$E$14)</f>
        <v>26.948860666560982</v>
      </c>
      <c r="F96" s="7">
        <f t="shared" ca="1" si="11"/>
        <v>6737.215166640246</v>
      </c>
      <c r="G96" s="8">
        <f t="shared" ca="1" si="12"/>
        <v>18262.784833359754</v>
      </c>
      <c r="H96" s="4">
        <f ca="1">('Parámetros(Settings)'!$D$19+ (RAND()*('Parámetros(Settings)'!$E$19-'Parámetros(Settings)'!$D$19)))*100</f>
        <v>12.745431466128432</v>
      </c>
      <c r="I96" s="7">
        <f t="shared" ca="1" si="13"/>
        <v>3186.3578665321083</v>
      </c>
      <c r="J96" s="8">
        <f t="shared" ca="1" si="14"/>
        <v>15076.426966827647</v>
      </c>
      <c r="K96">
        <f>'Parámetros(Settings)'!$D$23</f>
        <v>6000</v>
      </c>
      <c r="L96">
        <f>'Parámetros(Settings)'!$D$24</f>
        <v>0</v>
      </c>
      <c r="M96" s="8">
        <f t="shared" ca="1" si="15"/>
        <v>9076.4269668276465</v>
      </c>
      <c r="N96">
        <f>'Parámetros(Settings)'!$D$26</f>
        <v>3000</v>
      </c>
      <c r="O96" s="8">
        <f t="shared" ca="1" si="16"/>
        <v>6076.4269668276465</v>
      </c>
      <c r="P96">
        <f ca="1">IF(O96&lt;0,0,HLOOKUP(O96,'Parámetros(Settings)'!$D$29:$E$30,2,TRUE))</f>
        <v>0.35</v>
      </c>
      <c r="Q96" s="9">
        <f t="shared" ca="1" si="17"/>
        <v>2126.749438389676</v>
      </c>
      <c r="R96" s="15">
        <f t="shared" ca="1" si="18"/>
        <v>3949.6775284379705</v>
      </c>
    </row>
    <row r="97" spans="1:18" x14ac:dyDescent="0.3">
      <c r="A97">
        <f t="shared" si="19"/>
        <v>94</v>
      </c>
      <c r="B97">
        <f ca="1">HLOOKUP(RAND(),'Parámetros(Settings)'!$D$4:$E$6,3,TRUE)</f>
        <v>10000</v>
      </c>
      <c r="C97">
        <f ca="1">HLOOKUP(RAND(),'Parámetros(Settings)'!$D$8:$F$10,3,TRUE)</f>
        <v>2</v>
      </c>
      <c r="D97" s="7">
        <f t="shared" ca="1" si="10"/>
        <v>20000</v>
      </c>
      <c r="E97" s="4">
        <f ca="1">_xlfn.NORM.INV(RAND(),'Parámetros(Settings)'!$D$14,'Parámetros(Settings)'!$E$14)</f>
        <v>34.919258787129721</v>
      </c>
      <c r="F97" s="7">
        <f t="shared" ca="1" si="11"/>
        <v>6983.851757425944</v>
      </c>
      <c r="G97" s="8">
        <f t="shared" ca="1" si="12"/>
        <v>13016.148242574056</v>
      </c>
      <c r="H97" s="4">
        <f ca="1">('Parámetros(Settings)'!$D$19+ (RAND()*('Parámetros(Settings)'!$E$19-'Parámetros(Settings)'!$D$19)))*100</f>
        <v>15.549207693502975</v>
      </c>
      <c r="I97" s="7">
        <f t="shared" ca="1" si="13"/>
        <v>3109.8415387005953</v>
      </c>
      <c r="J97" s="8">
        <f t="shared" ca="1" si="14"/>
        <v>9906.3067038734607</v>
      </c>
      <c r="K97">
        <f>'Parámetros(Settings)'!$D$23</f>
        <v>6000</v>
      </c>
      <c r="L97">
        <f>'Parámetros(Settings)'!$D$24</f>
        <v>0</v>
      </c>
      <c r="M97" s="8">
        <f t="shared" ca="1" si="15"/>
        <v>3906.3067038734607</v>
      </c>
      <c r="N97">
        <f>'Parámetros(Settings)'!$D$26</f>
        <v>3000</v>
      </c>
      <c r="O97" s="8">
        <f t="shared" ca="1" si="16"/>
        <v>906.30670387346072</v>
      </c>
      <c r="P97">
        <f ca="1">IF(O97&lt;0,0,HLOOKUP(O97,'Parámetros(Settings)'!$D$29:$E$30,2,TRUE))</f>
        <v>0.35</v>
      </c>
      <c r="Q97" s="9">
        <f t="shared" ca="1" si="17"/>
        <v>317.20734635571125</v>
      </c>
      <c r="R97" s="15">
        <f t="shared" ca="1" si="18"/>
        <v>589.09935751774947</v>
      </c>
    </row>
    <row r="98" spans="1:18" x14ac:dyDescent="0.3">
      <c r="A98">
        <f t="shared" si="19"/>
        <v>95</v>
      </c>
      <c r="B98">
        <f ca="1">HLOOKUP(RAND(),'Parámetros(Settings)'!$D$4:$E$6,3,TRUE)</f>
        <v>10000</v>
      </c>
      <c r="C98">
        <f ca="1">HLOOKUP(RAND(),'Parámetros(Settings)'!$D$8:$F$10,3,TRUE)</f>
        <v>2.5</v>
      </c>
      <c r="D98" s="7">
        <f t="shared" ca="1" si="10"/>
        <v>25000</v>
      </c>
      <c r="E98" s="4">
        <f ca="1">_xlfn.NORM.INV(RAND(),'Parámetros(Settings)'!$D$14,'Parámetros(Settings)'!$E$14)</f>
        <v>38.173869923729718</v>
      </c>
      <c r="F98" s="7">
        <f t="shared" ca="1" si="11"/>
        <v>9543.4674809324297</v>
      </c>
      <c r="G98" s="8">
        <f t="shared" ca="1" si="12"/>
        <v>15456.53251906757</v>
      </c>
      <c r="H98" s="4">
        <f ca="1">('Parámetros(Settings)'!$D$19+ (RAND()*('Parámetros(Settings)'!$E$19-'Parámetros(Settings)'!$D$19)))*100</f>
        <v>18.452371375504047</v>
      </c>
      <c r="I98" s="7">
        <f t="shared" ca="1" si="13"/>
        <v>4613.092843876012</v>
      </c>
      <c r="J98" s="8">
        <f t="shared" ca="1" si="14"/>
        <v>10843.439675191559</v>
      </c>
      <c r="K98">
        <f>'Parámetros(Settings)'!$D$23</f>
        <v>6000</v>
      </c>
      <c r="L98">
        <f>'Parámetros(Settings)'!$D$24</f>
        <v>0</v>
      </c>
      <c r="M98" s="8">
        <f t="shared" ca="1" si="15"/>
        <v>4843.4396751915592</v>
      </c>
      <c r="N98">
        <f>'Parámetros(Settings)'!$D$26</f>
        <v>3000</v>
      </c>
      <c r="O98" s="8">
        <f t="shared" ca="1" si="16"/>
        <v>1843.4396751915592</v>
      </c>
      <c r="P98">
        <f ca="1">IF(O98&lt;0,0,HLOOKUP(O98,'Parámetros(Settings)'!$D$29:$E$30,2,TRUE))</f>
        <v>0.35</v>
      </c>
      <c r="Q98" s="9">
        <f t="shared" ca="1" si="17"/>
        <v>645.20388631704566</v>
      </c>
      <c r="R98" s="15">
        <f t="shared" ca="1" si="18"/>
        <v>1198.2357888745137</v>
      </c>
    </row>
    <row r="99" spans="1:18" x14ac:dyDescent="0.3">
      <c r="A99">
        <f t="shared" si="19"/>
        <v>96</v>
      </c>
      <c r="B99">
        <f ca="1">HLOOKUP(RAND(),'Parámetros(Settings)'!$D$4:$E$6,3,TRUE)</f>
        <v>75000</v>
      </c>
      <c r="C99">
        <f ca="1">HLOOKUP(RAND(),'Parámetros(Settings)'!$D$8:$F$10,3,TRUE)</f>
        <v>1.5</v>
      </c>
      <c r="D99" s="7">
        <f t="shared" ca="1" si="10"/>
        <v>112500</v>
      </c>
      <c r="E99" s="4">
        <f ca="1">_xlfn.NORM.INV(RAND(),'Parámetros(Settings)'!$D$14,'Parámetros(Settings)'!$E$14)</f>
        <v>24.782744449607719</v>
      </c>
      <c r="F99" s="7">
        <f t="shared" ca="1" si="11"/>
        <v>27880.587505808682</v>
      </c>
      <c r="G99" s="8">
        <f t="shared" ca="1" si="12"/>
        <v>84619.412494191318</v>
      </c>
      <c r="H99" s="4">
        <f ca="1">('Parámetros(Settings)'!$D$19+ (RAND()*('Parámetros(Settings)'!$E$19-'Parámetros(Settings)'!$D$19)))*100</f>
        <v>19.228607781660983</v>
      </c>
      <c r="I99" s="7">
        <f t="shared" ca="1" si="13"/>
        <v>21632.183754368605</v>
      </c>
      <c r="J99" s="8">
        <f t="shared" ca="1" si="14"/>
        <v>62987.228739822713</v>
      </c>
      <c r="K99">
        <f>'Parámetros(Settings)'!$D$23</f>
        <v>6000</v>
      </c>
      <c r="L99">
        <f>'Parámetros(Settings)'!$D$24</f>
        <v>0</v>
      </c>
      <c r="M99" s="8">
        <f t="shared" ca="1" si="15"/>
        <v>56987.228739822713</v>
      </c>
      <c r="N99">
        <f>'Parámetros(Settings)'!$D$26</f>
        <v>3000</v>
      </c>
      <c r="O99" s="8">
        <f t="shared" ca="1" si="16"/>
        <v>53987.228739822713</v>
      </c>
      <c r="P99">
        <f ca="1">IF(O99&lt;0,0,HLOOKUP(O99,'Parámetros(Settings)'!$D$29:$E$30,2,TRUE))</f>
        <v>0.55000000000000004</v>
      </c>
      <c r="Q99" s="9">
        <f t="shared" ca="1" si="17"/>
        <v>29692.975806902494</v>
      </c>
      <c r="R99" s="15">
        <f t="shared" ca="1" si="18"/>
        <v>24294.252932920219</v>
      </c>
    </row>
    <row r="100" spans="1:18" x14ac:dyDescent="0.3">
      <c r="A100">
        <f t="shared" si="19"/>
        <v>97</v>
      </c>
      <c r="B100">
        <f ca="1">HLOOKUP(RAND(),'Parámetros(Settings)'!$D$4:$E$6,3,TRUE)</f>
        <v>10000</v>
      </c>
      <c r="C100">
        <f ca="1">HLOOKUP(RAND(),'Parámetros(Settings)'!$D$8:$F$10,3,TRUE)</f>
        <v>2</v>
      </c>
      <c r="D100" s="7">
        <f t="shared" ca="1" si="10"/>
        <v>20000</v>
      </c>
      <c r="E100" s="4">
        <f ca="1">_xlfn.NORM.INV(RAND(),'Parámetros(Settings)'!$D$14,'Parámetros(Settings)'!$E$14)</f>
        <v>31.918052953144937</v>
      </c>
      <c r="F100" s="7">
        <f t="shared" ca="1" si="11"/>
        <v>6383.6105906289877</v>
      </c>
      <c r="G100" s="8">
        <f t="shared" ca="1" si="12"/>
        <v>13616.389409371011</v>
      </c>
      <c r="H100" s="4">
        <f ca="1">('Parámetros(Settings)'!$D$19+ (RAND()*('Parámetros(Settings)'!$E$19-'Parámetros(Settings)'!$D$19)))*100</f>
        <v>12.321835987907576</v>
      </c>
      <c r="I100" s="7">
        <f t="shared" ca="1" si="13"/>
        <v>2464.3671975815155</v>
      </c>
      <c r="J100" s="8">
        <f t="shared" ca="1" si="14"/>
        <v>11152.022211789495</v>
      </c>
      <c r="K100">
        <f>'Parámetros(Settings)'!$D$23</f>
        <v>6000</v>
      </c>
      <c r="L100">
        <f>'Parámetros(Settings)'!$D$24</f>
        <v>0</v>
      </c>
      <c r="M100" s="8">
        <f t="shared" ca="1" si="15"/>
        <v>5152.0222117894955</v>
      </c>
      <c r="N100">
        <f>'Parámetros(Settings)'!$D$26</f>
        <v>3000</v>
      </c>
      <c r="O100" s="8">
        <f t="shared" ca="1" si="16"/>
        <v>2152.0222117894955</v>
      </c>
      <c r="P100">
        <f ca="1">IF(O100&lt;0,0,HLOOKUP(O100,'Parámetros(Settings)'!$D$29:$E$30,2,TRUE))</f>
        <v>0.35</v>
      </c>
      <c r="Q100" s="9">
        <f t="shared" ca="1" si="17"/>
        <v>753.20777412632333</v>
      </c>
      <c r="R100" s="15">
        <f t="shared" ca="1" si="18"/>
        <v>1398.8144376631722</v>
      </c>
    </row>
    <row r="101" spans="1:18" x14ac:dyDescent="0.3">
      <c r="A101">
        <f t="shared" si="19"/>
        <v>98</v>
      </c>
      <c r="B101">
        <f ca="1">HLOOKUP(RAND(),'Parámetros(Settings)'!$D$4:$E$6,3,TRUE)</f>
        <v>10000</v>
      </c>
      <c r="C101">
        <f ca="1">HLOOKUP(RAND(),'Parámetros(Settings)'!$D$8:$F$10,3,TRUE)</f>
        <v>2</v>
      </c>
      <c r="D101" s="7">
        <f t="shared" ca="1" si="10"/>
        <v>20000</v>
      </c>
      <c r="E101" s="4">
        <f ca="1">_xlfn.NORM.INV(RAND(),'Parámetros(Settings)'!$D$14,'Parámetros(Settings)'!$E$14)</f>
        <v>24.525297672803248</v>
      </c>
      <c r="F101" s="7">
        <f t="shared" ca="1" si="11"/>
        <v>4905.0595345606498</v>
      </c>
      <c r="G101" s="8">
        <f t="shared" ca="1" si="12"/>
        <v>15094.940465439351</v>
      </c>
      <c r="H101" s="4">
        <f ca="1">('Parámetros(Settings)'!$D$19+ (RAND()*('Parámetros(Settings)'!$E$19-'Parámetros(Settings)'!$D$19)))*100</f>
        <v>11.653464371438906</v>
      </c>
      <c r="I101" s="7">
        <f t="shared" ca="1" si="13"/>
        <v>2330.6928742877813</v>
      </c>
      <c r="J101" s="8">
        <f t="shared" ca="1" si="14"/>
        <v>12764.24759115157</v>
      </c>
      <c r="K101">
        <f>'Parámetros(Settings)'!$D$23</f>
        <v>6000</v>
      </c>
      <c r="L101">
        <f>'Parámetros(Settings)'!$D$24</f>
        <v>0</v>
      </c>
      <c r="M101" s="8">
        <f t="shared" ca="1" si="15"/>
        <v>6764.2475911515703</v>
      </c>
      <c r="N101">
        <f>'Parámetros(Settings)'!$D$26</f>
        <v>3000</v>
      </c>
      <c r="O101" s="8">
        <f t="shared" ca="1" si="16"/>
        <v>3764.2475911515703</v>
      </c>
      <c r="P101">
        <f ca="1">IF(O101&lt;0,0,HLOOKUP(O101,'Parámetros(Settings)'!$D$29:$E$30,2,TRUE))</f>
        <v>0.35</v>
      </c>
      <c r="Q101" s="9">
        <f t="shared" ca="1" si="17"/>
        <v>1317.4866569030496</v>
      </c>
      <c r="R101" s="15">
        <f t="shared" ca="1" si="18"/>
        <v>2446.7609342485207</v>
      </c>
    </row>
    <row r="102" spans="1:18" x14ac:dyDescent="0.3">
      <c r="A102">
        <f t="shared" si="19"/>
        <v>99</v>
      </c>
      <c r="B102">
        <f ca="1">HLOOKUP(RAND(),'Parámetros(Settings)'!$D$4:$E$6,3,TRUE)</f>
        <v>10000</v>
      </c>
      <c r="C102">
        <f ca="1">HLOOKUP(RAND(),'Parámetros(Settings)'!$D$8:$F$10,3,TRUE)</f>
        <v>2.5</v>
      </c>
      <c r="D102" s="7">
        <f t="shared" ca="1" si="10"/>
        <v>25000</v>
      </c>
      <c r="E102" s="4">
        <f ca="1">_xlfn.NORM.INV(RAND(),'Parámetros(Settings)'!$D$14,'Parámetros(Settings)'!$E$14)</f>
        <v>25.07478487978937</v>
      </c>
      <c r="F102" s="7">
        <f t="shared" ca="1" si="11"/>
        <v>6268.6962199473428</v>
      </c>
      <c r="G102" s="8">
        <f t="shared" ca="1" si="12"/>
        <v>18731.303780052658</v>
      </c>
      <c r="H102" s="4">
        <f ca="1">('Parámetros(Settings)'!$D$19+ (RAND()*('Parámetros(Settings)'!$E$19-'Parámetros(Settings)'!$D$19)))*100</f>
        <v>19.784729026182781</v>
      </c>
      <c r="I102" s="7">
        <f t="shared" ca="1" si="13"/>
        <v>4946.1822565456951</v>
      </c>
      <c r="J102" s="8">
        <f t="shared" ca="1" si="14"/>
        <v>13785.121523506963</v>
      </c>
      <c r="K102">
        <f>'Parámetros(Settings)'!$D$23</f>
        <v>6000</v>
      </c>
      <c r="L102">
        <f>'Parámetros(Settings)'!$D$24</f>
        <v>0</v>
      </c>
      <c r="M102" s="8">
        <f t="shared" ca="1" si="15"/>
        <v>7785.1215235069631</v>
      </c>
      <c r="N102">
        <f>'Parámetros(Settings)'!$D$26</f>
        <v>3000</v>
      </c>
      <c r="O102" s="8">
        <f t="shared" ca="1" si="16"/>
        <v>4785.1215235069631</v>
      </c>
      <c r="P102">
        <f ca="1">IF(O102&lt;0,0,HLOOKUP(O102,'Parámetros(Settings)'!$D$29:$E$30,2,TRUE))</f>
        <v>0.35</v>
      </c>
      <c r="Q102" s="9">
        <f t="shared" ca="1" si="17"/>
        <v>1674.7925332274369</v>
      </c>
      <c r="R102" s="15">
        <f t="shared" ca="1" si="18"/>
        <v>3110.3289902795259</v>
      </c>
    </row>
    <row r="103" spans="1:18" x14ac:dyDescent="0.3">
      <c r="A103">
        <f t="shared" si="19"/>
        <v>100</v>
      </c>
      <c r="B103">
        <f ca="1">HLOOKUP(RAND(),'Parámetros(Settings)'!$D$4:$E$6,3,TRUE)</f>
        <v>10000</v>
      </c>
      <c r="C103">
        <f ca="1">HLOOKUP(RAND(),'Parámetros(Settings)'!$D$8:$F$10,3,TRUE)</f>
        <v>2.5</v>
      </c>
      <c r="D103" s="7">
        <f t="shared" ca="1" si="10"/>
        <v>25000</v>
      </c>
      <c r="E103" s="4">
        <f ca="1">_xlfn.NORM.INV(RAND(),'Parámetros(Settings)'!$D$14,'Parámetros(Settings)'!$E$14)</f>
        <v>34.031516640150095</v>
      </c>
      <c r="F103" s="7">
        <f t="shared" ca="1" si="11"/>
        <v>8507.8791600375243</v>
      </c>
      <c r="G103" s="8">
        <f t="shared" ca="1" si="12"/>
        <v>16492.120839962474</v>
      </c>
      <c r="H103" s="4">
        <f ca="1">('Parámetros(Settings)'!$D$19+ (RAND()*('Parámetros(Settings)'!$E$19-'Parámetros(Settings)'!$D$19)))*100</f>
        <v>15.516219055363486</v>
      </c>
      <c r="I103" s="7">
        <f t="shared" ca="1" si="13"/>
        <v>3879.0547638408711</v>
      </c>
      <c r="J103" s="8">
        <f t="shared" ca="1" si="14"/>
        <v>12613.066076121602</v>
      </c>
      <c r="K103">
        <f>'Parámetros(Settings)'!$D$23</f>
        <v>6000</v>
      </c>
      <c r="L103">
        <f>'Parámetros(Settings)'!$D$24</f>
        <v>0</v>
      </c>
      <c r="M103" s="8">
        <f t="shared" ca="1" si="15"/>
        <v>6613.0660761216022</v>
      </c>
      <c r="N103">
        <f>'Parámetros(Settings)'!$D$26</f>
        <v>3000</v>
      </c>
      <c r="O103" s="8">
        <f t="shared" ca="1" si="16"/>
        <v>3613.0660761216022</v>
      </c>
      <c r="P103">
        <f ca="1">IF(O103&lt;0,0,HLOOKUP(O103,'Parámetros(Settings)'!$D$29:$E$30,2,TRUE))</f>
        <v>0.35</v>
      </c>
      <c r="Q103" s="9">
        <f t="shared" ca="1" si="17"/>
        <v>1264.5731266425607</v>
      </c>
      <c r="R103" s="15">
        <f t="shared" ca="1" si="18"/>
        <v>2348.4929494790413</v>
      </c>
    </row>
  </sheetData>
  <mergeCells count="2">
    <mergeCell ref="B1:R1"/>
    <mergeCell ref="T3:U3"/>
  </mergeCells>
  <hyperlinks>
    <hyperlink ref="T1" location="Indice!A1" display="T de C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selection sqref="A1:F12"/>
    </sheetView>
  </sheetViews>
  <sheetFormatPr baseColWidth="10" defaultRowHeight="14.4" x14ac:dyDescent="0.3"/>
  <cols>
    <col min="1" max="1" width="3" bestFit="1" customWidth="1"/>
    <col min="2" max="2" width="17.21875" bestFit="1" customWidth="1"/>
    <col min="3" max="3" width="16.88671875" bestFit="1" customWidth="1"/>
    <col min="4" max="4" width="16.88671875" customWidth="1"/>
    <col min="5" max="5" width="16.44140625" customWidth="1"/>
    <col min="6" max="6" width="6.88671875" bestFit="1" customWidth="1"/>
    <col min="7" max="7" width="3.44140625" customWidth="1"/>
    <col min="14" max="14" width="3.88671875" customWidth="1"/>
  </cols>
  <sheetData>
    <row r="1" spans="1:15" ht="15" thickBot="1" x14ac:dyDescent="0.35">
      <c r="A1" s="30" t="s">
        <v>55</v>
      </c>
      <c r="B1" s="31"/>
      <c r="C1" s="31"/>
      <c r="D1" s="31"/>
      <c r="E1" s="31"/>
      <c r="F1" s="32"/>
      <c r="H1" s="51" t="s">
        <v>68</v>
      </c>
      <c r="I1" s="51"/>
      <c r="J1" s="51"/>
      <c r="K1" s="51"/>
      <c r="L1" s="51"/>
      <c r="M1" s="51"/>
      <c r="O1" s="16" t="s">
        <v>15</v>
      </c>
    </row>
    <row r="2" spans="1:15" ht="43.8" thickBot="1" x14ac:dyDescent="0.35">
      <c r="A2" s="48"/>
      <c r="B2" s="49" t="s">
        <v>64</v>
      </c>
      <c r="C2" s="49" t="s">
        <v>65</v>
      </c>
      <c r="D2" s="49" t="s">
        <v>67</v>
      </c>
      <c r="E2" s="49" t="s">
        <v>66</v>
      </c>
      <c r="F2" s="50" t="s">
        <v>31</v>
      </c>
    </row>
    <row r="3" spans="1:15" x14ac:dyDescent="0.3">
      <c r="A3" s="20">
        <v>1</v>
      </c>
      <c r="B3" s="42">
        <f ca="1">'PyGSimulation(Loss_Profit)'!U4</f>
        <v>-2124.5309189669788</v>
      </c>
      <c r="C3" s="42">
        <f ca="1">B3+'PyGSimulation(Loss_Profit)'!$U$13</f>
        <v>3107.8670711909208</v>
      </c>
      <c r="D3" s="43">
        <f ca="1">(B3+C3)/2</f>
        <v>491.668076111971</v>
      </c>
      <c r="E3" s="18">
        <f ca="1">COUNTIFS('PyGSimulation(Loss_Profit)'!$R$4:$R$103,"&gt;="&amp;RiskProfile!$B3,'PyGSimulation(Loss_Profit)'!$R$4:$R$103,"&lt;"&amp;RiskProfile!$C3)</f>
        <v>51</v>
      </c>
      <c r="F3" s="44">
        <f ca="1">E3/SUM($E$3:$E$12)</f>
        <v>0.52040816326530615</v>
      </c>
    </row>
    <row r="4" spans="1:15" x14ac:dyDescent="0.3">
      <c r="A4" s="20">
        <v>2</v>
      </c>
      <c r="B4" s="42">
        <f ca="1">C3</f>
        <v>3107.8670711909208</v>
      </c>
      <c r="C4" s="42">
        <f ca="1">B4+'PyGSimulation(Loss_Profit)'!$U$13</f>
        <v>8340.2650613488204</v>
      </c>
      <c r="D4" s="43">
        <f t="shared" ref="D4:D12" ca="1" si="0">(B4+C4)/2</f>
        <v>5724.0660662698701</v>
      </c>
      <c r="E4" s="18">
        <f ca="1">COUNTIFS('PyGSimulation(Loss_Profit)'!$R$4:$R$103,"&gt;="&amp;RiskProfile!$B4,'PyGSimulation(Loss_Profit)'!$R$4:$R$103,"&lt;"&amp;RiskProfile!$C4)</f>
        <v>14</v>
      </c>
      <c r="F4" s="44">
        <f t="shared" ref="F4:F12" ca="1" si="1">E4/SUM($E$3:$E$12)</f>
        <v>0.14285714285714285</v>
      </c>
    </row>
    <row r="5" spans="1:15" x14ac:dyDescent="0.3">
      <c r="A5" s="20">
        <v>3</v>
      </c>
      <c r="B5" s="42">
        <f t="shared" ref="B5:B12" ca="1" si="2">C4</f>
        <v>8340.2650613488204</v>
      </c>
      <c r="C5" s="42">
        <f ca="1">B5+'PyGSimulation(Loss_Profit)'!$U$13</f>
        <v>13572.663051506719</v>
      </c>
      <c r="D5" s="43">
        <f t="shared" ca="1" si="0"/>
        <v>10956.464056427769</v>
      </c>
      <c r="E5" s="18">
        <f ca="1">COUNTIFS('PyGSimulation(Loss_Profit)'!$R$4:$R$103,"&gt;="&amp;RiskProfile!$B5,'PyGSimulation(Loss_Profit)'!$R$4:$R$103,"&lt;"&amp;RiskProfile!$C5)</f>
        <v>0</v>
      </c>
      <c r="F5" s="44">
        <f t="shared" ca="1" si="1"/>
        <v>0</v>
      </c>
    </row>
    <row r="6" spans="1:15" x14ac:dyDescent="0.3">
      <c r="A6" s="20">
        <v>4</v>
      </c>
      <c r="B6" s="42">
        <f t="shared" ca="1" si="2"/>
        <v>13572.663051506719</v>
      </c>
      <c r="C6" s="42">
        <f ca="1">B6+'PyGSimulation(Loss_Profit)'!$U$13</f>
        <v>18805.06104166462</v>
      </c>
      <c r="D6" s="43">
        <f t="shared" ca="1" si="0"/>
        <v>16188.862046585669</v>
      </c>
      <c r="E6" s="18">
        <f ca="1">COUNTIFS('PyGSimulation(Loss_Profit)'!$R$4:$R$103,"&gt;="&amp;RiskProfile!$B6,'PyGSimulation(Loss_Profit)'!$R$4:$R$103,"&lt;"&amp;RiskProfile!$C6)</f>
        <v>0</v>
      </c>
      <c r="F6" s="44">
        <f t="shared" ca="1" si="1"/>
        <v>0</v>
      </c>
    </row>
    <row r="7" spans="1:15" x14ac:dyDescent="0.3">
      <c r="A7" s="20">
        <v>5</v>
      </c>
      <c r="B7" s="42">
        <f t="shared" ca="1" si="2"/>
        <v>18805.06104166462</v>
      </c>
      <c r="C7" s="42">
        <f ca="1">B7+'PyGSimulation(Loss_Profit)'!$U$13</f>
        <v>24037.45903182252</v>
      </c>
      <c r="D7" s="43">
        <f t="shared" ca="1" si="0"/>
        <v>21421.26003674357</v>
      </c>
      <c r="E7" s="18">
        <f ca="1">COUNTIFS('PyGSimulation(Loss_Profit)'!$R$4:$R$103,"&gt;="&amp;RiskProfile!$B7,'PyGSimulation(Loss_Profit)'!$R$4:$R$103,"&lt;"&amp;RiskProfile!$C7)</f>
        <v>5</v>
      </c>
      <c r="F7" s="44">
        <f t="shared" ca="1" si="1"/>
        <v>5.1020408163265307E-2</v>
      </c>
    </row>
    <row r="8" spans="1:15" x14ac:dyDescent="0.3">
      <c r="A8" s="20">
        <v>6</v>
      </c>
      <c r="B8" s="42">
        <f t="shared" ca="1" si="2"/>
        <v>24037.45903182252</v>
      </c>
      <c r="C8" s="42">
        <f ca="1">B8+'PyGSimulation(Loss_Profit)'!$U$13</f>
        <v>29269.857021980421</v>
      </c>
      <c r="D8" s="43">
        <f t="shared" ca="1" si="0"/>
        <v>26653.65802690147</v>
      </c>
      <c r="E8" s="18">
        <f ca="1">COUNTIFS('PyGSimulation(Loss_Profit)'!$R$4:$R$103,"&gt;="&amp;RiskProfile!$B8,'PyGSimulation(Loss_Profit)'!$R$4:$R$103,"&lt;"&amp;RiskProfile!$C8)</f>
        <v>6</v>
      </c>
      <c r="F8" s="44">
        <f t="shared" ca="1" si="1"/>
        <v>6.1224489795918366E-2</v>
      </c>
    </row>
    <row r="9" spans="1:15" x14ac:dyDescent="0.3">
      <c r="A9" s="20">
        <v>7</v>
      </c>
      <c r="B9" s="42">
        <f t="shared" ca="1" si="2"/>
        <v>29269.857021980421</v>
      </c>
      <c r="C9" s="42">
        <f ca="1">B9+'PyGSimulation(Loss_Profit)'!$U$13</f>
        <v>34502.255012138317</v>
      </c>
      <c r="D9" s="43">
        <f t="shared" ca="1" si="0"/>
        <v>31886.056017059367</v>
      </c>
      <c r="E9" s="18">
        <f ca="1">COUNTIFS('PyGSimulation(Loss_Profit)'!$R$4:$R$103,"&gt;="&amp;RiskProfile!$B9,'PyGSimulation(Loss_Profit)'!$R$4:$R$103,"&lt;"&amp;RiskProfile!$C9)</f>
        <v>7</v>
      </c>
      <c r="F9" s="44">
        <f t="shared" ca="1" si="1"/>
        <v>7.1428571428571425E-2</v>
      </c>
    </row>
    <row r="10" spans="1:15" x14ac:dyDescent="0.3">
      <c r="A10" s="20">
        <v>8</v>
      </c>
      <c r="B10" s="42">
        <f t="shared" ca="1" si="2"/>
        <v>34502.255012138317</v>
      </c>
      <c r="C10" s="42">
        <f ca="1">B10+'PyGSimulation(Loss_Profit)'!$U$13</f>
        <v>39734.653002296218</v>
      </c>
      <c r="D10" s="43">
        <f t="shared" ca="1" si="0"/>
        <v>37118.454007217268</v>
      </c>
      <c r="E10" s="18">
        <f ca="1">COUNTIFS('PyGSimulation(Loss_Profit)'!$R$4:$R$103,"&gt;="&amp;RiskProfile!$B10,'PyGSimulation(Loss_Profit)'!$R$4:$R$103,"&lt;"&amp;RiskProfile!$C10)</f>
        <v>9</v>
      </c>
      <c r="F10" s="44">
        <f t="shared" ca="1" si="1"/>
        <v>9.1836734693877556E-2</v>
      </c>
    </row>
    <row r="11" spans="1:15" x14ac:dyDescent="0.3">
      <c r="A11" s="20">
        <v>9</v>
      </c>
      <c r="B11" s="42">
        <f t="shared" ca="1" si="2"/>
        <v>39734.653002296218</v>
      </c>
      <c r="C11" s="42">
        <f ca="1">B11+'PyGSimulation(Loss_Profit)'!$U$13</f>
        <v>44967.050992454118</v>
      </c>
      <c r="D11" s="43">
        <f t="shared" ca="1" si="0"/>
        <v>42350.851997375168</v>
      </c>
      <c r="E11" s="18">
        <f ca="1">COUNTIFS('PyGSimulation(Loss_Profit)'!$R$4:$R$103,"&gt;="&amp;RiskProfile!$B11,'PyGSimulation(Loss_Profit)'!$R$4:$R$103,"&lt;"&amp;RiskProfile!$C11)</f>
        <v>4</v>
      </c>
      <c r="F11" s="44">
        <f t="shared" ca="1" si="1"/>
        <v>4.0816326530612242E-2</v>
      </c>
    </row>
    <row r="12" spans="1:15" ht="15" thickBot="1" x14ac:dyDescent="0.35">
      <c r="A12" s="27">
        <v>10</v>
      </c>
      <c r="B12" s="45">
        <f t="shared" ca="1" si="2"/>
        <v>44967.050992454118</v>
      </c>
      <c r="C12" s="45">
        <f ca="1">B12+'PyGSimulation(Loss_Profit)'!$U$13</f>
        <v>50199.448982612019</v>
      </c>
      <c r="D12" s="46">
        <f t="shared" ca="1" si="0"/>
        <v>47583.249987533069</v>
      </c>
      <c r="E12" s="28">
        <f ca="1">COUNTIFS('PyGSimulation(Loss_Profit)'!$R$4:$R$103,"&gt;="&amp;RiskProfile!$B12,'PyGSimulation(Loss_Profit)'!$R$4:$R$103,"&lt;"&amp;RiskProfile!$C12)</f>
        <v>2</v>
      </c>
      <c r="F12" s="47">
        <f t="shared" ca="1" si="1"/>
        <v>2.0408163265306121E-2</v>
      </c>
    </row>
    <row r="18" spans="6:6" x14ac:dyDescent="0.3">
      <c r="F18" s="36"/>
    </row>
  </sheetData>
  <mergeCells count="2">
    <mergeCell ref="A1:F1"/>
    <mergeCell ref="H1:M1"/>
  </mergeCells>
  <hyperlinks>
    <hyperlink ref="O1" location="Indice!A1" display="T de 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Indice(Index)</vt:lpstr>
      <vt:lpstr>Parámetros(Settings)</vt:lpstr>
      <vt:lpstr>PyGSimulation(Loss_Profit)</vt:lpstr>
      <vt:lpstr>RiskProfile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2024-06-16T23:37:49Z</dcterms:created>
  <dcterms:modified xsi:type="dcterms:W3CDTF">2024-06-19T05:46:42Z</dcterms:modified>
</cp:coreProperties>
</file>