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lly\Sally's Data SPM Year 2015\Commission Calculation\BMA\"/>
    </mc:Choice>
  </mc:AlternateContent>
  <bookViews>
    <workbookView xWindow="0" yWindow="30" windowWidth="15315" windowHeight="5700"/>
  </bookViews>
  <sheets>
    <sheet name="BMA contracts" sheetId="1" r:id="rId1"/>
  </sheets>
  <definedNames>
    <definedName name="_xlnm.Print_Area" localSheetId="0">'BMA contracts'!$A$1:$P$84</definedName>
  </definedNames>
  <calcPr calcId="152511"/>
</workbook>
</file>

<file path=xl/calcChain.xml><?xml version="1.0" encoding="utf-8"?>
<calcChain xmlns="http://schemas.openxmlformats.org/spreadsheetml/2006/main">
  <c r="L55" i="1" l="1"/>
  <c r="J55" i="1"/>
  <c r="O26" i="1"/>
  <c r="O28" i="1" l="1"/>
  <c r="O36" i="1"/>
  <c r="L36" i="1"/>
  <c r="M35" i="1"/>
  <c r="L35" i="1" s="1"/>
  <c r="M34" i="1" l="1"/>
  <c r="L34" i="1" s="1"/>
  <c r="M44" i="1"/>
  <c r="M33" i="1"/>
  <c r="L33" i="1" s="1"/>
  <c r="M32" i="1"/>
  <c r="L32" i="1" s="1"/>
  <c r="M31" i="1"/>
  <c r="L31" i="1" s="1"/>
  <c r="M30" i="1"/>
  <c r="L30" i="1" s="1"/>
  <c r="M29" i="1"/>
  <c r="L29" i="1" s="1"/>
  <c r="L28" i="1"/>
  <c r="M27" i="1"/>
  <c r="L27" i="1" s="1"/>
  <c r="L26" i="1"/>
  <c r="L25" i="1"/>
  <c r="M24" i="1"/>
  <c r="L24" i="1" s="1"/>
  <c r="M23" i="1"/>
  <c r="L23" i="1" s="1"/>
  <c r="M22" i="1"/>
  <c r="L22" i="1" s="1"/>
  <c r="M21" i="1"/>
  <c r="L21" i="1" s="1"/>
  <c r="M20" i="1"/>
  <c r="L20" i="1" s="1"/>
  <c r="M19" i="1"/>
  <c r="L19" i="1" s="1"/>
  <c r="M18" i="1"/>
  <c r="L18" i="1" s="1"/>
  <c r="M17" i="1"/>
  <c r="L17" i="1" s="1"/>
  <c r="M16" i="1"/>
  <c r="L16" i="1" s="1"/>
  <c r="M15" i="1"/>
  <c r="L15" i="1" s="1"/>
  <c r="M14" i="1"/>
  <c r="L14" i="1" s="1"/>
  <c r="M13" i="1"/>
  <c r="L13" i="1" s="1"/>
  <c r="M12" i="1"/>
  <c r="L12" i="1" s="1"/>
  <c r="M11" i="1"/>
  <c r="L11" i="1" s="1"/>
  <c r="M10" i="1"/>
  <c r="L10" i="1" s="1"/>
  <c r="O38" i="1"/>
  <c r="N38" i="1"/>
  <c r="J38" i="1"/>
  <c r="L38" i="1" l="1"/>
  <c r="M45" i="1" l="1"/>
</calcChain>
</file>

<file path=xl/sharedStrings.xml><?xml version="1.0" encoding="utf-8"?>
<sst xmlns="http://schemas.openxmlformats.org/spreadsheetml/2006/main" count="306" uniqueCount="139">
  <si>
    <t>Date of Billing</t>
  </si>
  <si>
    <t>Salesperson</t>
  </si>
  <si>
    <t>Team</t>
  </si>
  <si>
    <t>Customer Name</t>
  </si>
  <si>
    <t>Work Order</t>
  </si>
  <si>
    <t>Invoice</t>
  </si>
  <si>
    <t>ENT</t>
  </si>
  <si>
    <t>COM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</si>
  <si>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</si>
  <si>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</si>
  <si>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</si>
  <si>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</si>
  <si>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</si>
  <si>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</si>
  <si>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</si>
  <si>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</si>
  <si>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</si>
  <si>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</si>
  <si>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</si>
  <si>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</si>
  <si>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</si>
  <si>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</si>
  <si>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</si>
  <si>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</si>
  <si>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</si>
  <si>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BMA Contracts Monthly Overview</t>
  </si>
  <si>
    <t>BMA Contracts - Pending Commission Calculation</t>
  </si>
  <si>
    <t>Back-to-back contracts</t>
  </si>
  <si>
    <t>Description</t>
  </si>
  <si>
    <t>No</t>
  </si>
  <si>
    <t>jaime.wong</t>
  </si>
  <si>
    <t>Sally Koh</t>
  </si>
  <si>
    <t>shirley.phee</t>
  </si>
  <si>
    <t>BMA_HMA</t>
  </si>
  <si>
    <t>Quarterly in AR</t>
  </si>
  <si>
    <t>Full Billing in Adv</t>
  </si>
  <si>
    <t>DTZ FACILITIES &amp; ENGINEERING (S) LIMITED</t>
  </si>
  <si>
    <t>(Deputy Managing Director)</t>
  </si>
  <si>
    <t>MEDIA DEVELOPMENT AUTHORITY</t>
  </si>
  <si>
    <t>herman.widjaja</t>
  </si>
  <si>
    <t>wangchee.ng</t>
  </si>
  <si>
    <t>GOVT</t>
  </si>
  <si>
    <t>Monthly in AR</t>
  </si>
  <si>
    <t>SPM</t>
  </si>
  <si>
    <t>Vincent Ong</t>
  </si>
  <si>
    <t>Shirley Kan</t>
  </si>
  <si>
    <t>Nancy Quek</t>
  </si>
  <si>
    <t>EDU</t>
  </si>
  <si>
    <t>BMA_MOS</t>
  </si>
  <si>
    <t>Monthly in Adv</t>
  </si>
  <si>
    <t>BM1308220001_1</t>
  </si>
  <si>
    <t>SINGAPORE TOURISM BOARD FINANCIAL MANAGEMENT DEPT</t>
  </si>
  <si>
    <t>Strategic</t>
  </si>
  <si>
    <t>Angie Lim</t>
  </si>
  <si>
    <t>BMA_SMA</t>
  </si>
  <si>
    <t>kermann.luo</t>
  </si>
  <si>
    <t>BM1503030003</t>
  </si>
  <si>
    <t>Chung Fi Li</t>
  </si>
  <si>
    <t>(Head of PVM)</t>
  </si>
  <si>
    <t>(Financial Controller)</t>
  </si>
  <si>
    <t>MINISTRY OF MANPOWER - INFORMATIONSYSTEMS</t>
  </si>
  <si>
    <t>ong.yilin</t>
  </si>
  <si>
    <t>NATIONAL ENVIRONMENTAL AGENCY</t>
  </si>
  <si>
    <t>BM1405300001_1</t>
  </si>
  <si>
    <t>PRIME MINISTER'S OFFICE - ELECTIONS DEPT</t>
  </si>
  <si>
    <t>BM1507070002</t>
  </si>
  <si>
    <t>cammy.ong</t>
  </si>
  <si>
    <t>NANYANG POLYTECHNIC</t>
  </si>
  <si>
    <t>BM1303220003_3</t>
  </si>
  <si>
    <t>SMRT CORPORATION LTD</t>
  </si>
  <si>
    <t>UNICREDIT GLOBAL BUSINESS SERVICES GMBH</t>
  </si>
  <si>
    <t>Quarterly in Adv</t>
  </si>
  <si>
    <t>Sept</t>
  </si>
  <si>
    <t>I15090400088</t>
  </si>
  <si>
    <t>BM1405050001_1</t>
  </si>
  <si>
    <t>I15090800009</t>
  </si>
  <si>
    <t>LAND TRANSPORT AUTHORITY OF SINGAPORE</t>
  </si>
  <si>
    <t>40% upon project commissioning, 2% after PM till 5th Year</t>
  </si>
  <si>
    <t>terence.tan</t>
  </si>
  <si>
    <t>NTUC HEALTH CO-OPERATIVE LTD</t>
  </si>
  <si>
    <t>BM1409040002_1</t>
  </si>
  <si>
    <t>I15091000117</t>
  </si>
  <si>
    <t>SINGAPORE POOLS PTE LTD</t>
  </si>
  <si>
    <t>BM1310180003_2</t>
  </si>
  <si>
    <t>I15091000120</t>
  </si>
  <si>
    <t>HEALTH PROMOTION BOARD</t>
  </si>
  <si>
    <t>BM1509090001</t>
  </si>
  <si>
    <t>I15091000128</t>
  </si>
  <si>
    <t>I15092200004</t>
  </si>
  <si>
    <t>BM1504100001</t>
  </si>
  <si>
    <t>I15092200006</t>
  </si>
  <si>
    <t>I15092200008</t>
  </si>
  <si>
    <t>I15092200027</t>
  </si>
  <si>
    <t>BM1304220001_7</t>
  </si>
  <si>
    <t>I15092200111</t>
  </si>
  <si>
    <t>ECONOCOM SERVICES SAS</t>
  </si>
  <si>
    <t>BM1507020001_1</t>
  </si>
  <si>
    <t>I15092500039</t>
  </si>
  <si>
    <t>I15092500040</t>
  </si>
  <si>
    <t>MINISTRY OF THE ENVIRONMENT ANDWATER RESOURCES</t>
  </si>
  <si>
    <t>BM1509230002</t>
  </si>
  <si>
    <t>I15092500058</t>
  </si>
  <si>
    <t>BM1509230003</t>
  </si>
  <si>
    <t>I15092500060</t>
  </si>
  <si>
    <t>BM1509250004</t>
  </si>
  <si>
    <t>I15092500087</t>
  </si>
  <si>
    <t>BM1509250003</t>
  </si>
  <si>
    <t>I15092500089</t>
  </si>
  <si>
    <t>ronnie.lim</t>
  </si>
  <si>
    <t>BM1509250002</t>
  </si>
  <si>
    <t>I15092500093</t>
  </si>
  <si>
    <t>BM1509100002</t>
  </si>
  <si>
    <t>I15092500132</t>
  </si>
  <si>
    <t>BM1412190002</t>
  </si>
  <si>
    <t>I15090400105</t>
  </si>
  <si>
    <t>SCHRODER INVESTMENT MANAGEMENT (SINGAPORE) LTD</t>
  </si>
  <si>
    <t>BM1312110002_4</t>
  </si>
  <si>
    <t>I15091000125</t>
  </si>
  <si>
    <t>COMPUTACENTER (UK) LTD</t>
  </si>
  <si>
    <t>BM1509180001</t>
  </si>
  <si>
    <t>I15092100061</t>
  </si>
  <si>
    <t>NATIONAL UNIVERSITY OF SINGAPORE</t>
  </si>
  <si>
    <t>BM1509090002</t>
  </si>
  <si>
    <t>I15092500108</t>
  </si>
  <si>
    <t>BM1509040001</t>
  </si>
  <si>
    <t>I15091500101</t>
  </si>
  <si>
    <t>I15092200005</t>
  </si>
  <si>
    <t>phuemeng.seow</t>
  </si>
  <si>
    <t>GIC PRIVATE LIMITED</t>
  </si>
  <si>
    <t>BM1509030001</t>
  </si>
  <si>
    <t>I15092200117</t>
  </si>
  <si>
    <t>JOS BMA Contracts: For the month of Sep 2015</t>
  </si>
  <si>
    <t>Jul</t>
  </si>
  <si>
    <t>vincent.ong</t>
  </si>
  <si>
    <t>IXIX DISTRIBUTION PTE LTD</t>
  </si>
  <si>
    <t>BM1404080001_1</t>
  </si>
  <si>
    <t>I15070600034</t>
  </si>
  <si>
    <t>Actual NGP should be 49%</t>
  </si>
  <si>
    <t>Updated as of 6 Oct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</si>
</sst>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5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166" fontId="4" fillId="0" borderId="0" xfId="0" applyNumberFormat="1" applyFont="1" applyFill="1"/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11" fillId="2" borderId="0" xfId="0" applyNumberFormat="1" applyFont="1" applyFill="1" applyBorder="1" applyAlignment="1"/>
    <xf numFmtId="0" fontId="9" fillId="0" borderId="0" xfId="0" applyFont="1"/>
    <xf numFmtId="0" fontId="4" fillId="0" borderId="0" xfId="0" applyFont="1" applyBorder="1"/>
    <xf numFmtId="0" fontId="7" fillId="0" borderId="0" xfId="0" applyFont="1" applyFill="1" applyBorder="1"/>
    <xf numFmtId="165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4" fillId="0" borderId="0" xfId="0" applyFont="1" applyAlignment="1">
      <alignment horizontal="right"/>
    </xf>
    <xf numFmtId="164" fontId="14" fillId="0" borderId="0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17" fontId="4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17" fontId="4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14" fillId="0" borderId="0" xfId="0" applyFont="1"/>
    <xf numFmtId="10" fontId="7" fillId="0" borderId="0" xfId="0" applyNumberFormat="1" applyFont="1" applyFill="1" applyBorder="1" applyAlignment="1">
      <alignment vertical="top"/>
    </xf>
    <xf numFmtId="10" fontId="9" fillId="0" borderId="3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5" fontId="7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Fill="1" applyBorder="1" applyAlignment="1"/>
    <xf numFmtId="10" fontId="12" fillId="0" borderId="0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6" fillId="0" borderId="0" xfId="0" applyNumberFormat="1" applyFont="1" applyAlignment="1"/>
    <xf numFmtId="10" fontId="14" fillId="0" borderId="0" xfId="0" applyNumberFormat="1" applyFont="1" applyBorder="1" applyAlignment="1"/>
    <xf numFmtId="164" fontId="14" fillId="0" borderId="0" xfId="0" applyNumberFormat="1" applyFont="1" applyBorder="1" applyAlignment="1"/>
    <xf numFmtId="0" fontId="6" fillId="0" borderId="0" xfId="0" applyFont="1" applyFill="1" applyAlignment="1"/>
    <xf numFmtId="10" fontId="6" fillId="0" borderId="0" xfId="0" applyNumberFormat="1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10" fontId="4" fillId="0" borderId="0" xfId="0" applyNumberFormat="1" applyFont="1" applyBorder="1" applyAlignment="1"/>
    <xf numFmtId="0" fontId="4" fillId="0" borderId="0" xfId="0" applyFont="1" applyBorder="1" applyAlignment="1"/>
    <xf numFmtId="165" fontId="4" fillId="0" borderId="0" xfId="0" applyNumberFormat="1" applyFont="1" applyFill="1" applyAlignment="1"/>
    <xf numFmtId="0" fontId="6" fillId="0" borderId="10" xfId="0" applyFont="1" applyBorder="1" applyAlignment="1">
      <alignment horizontal="center"/>
    </xf>
    <xf numFmtId="17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165" fontId="15" fillId="0" borderId="11" xfId="0" applyNumberFormat="1" applyFont="1" applyBorder="1" applyAlignment="1"/>
    <xf numFmtId="165" fontId="15" fillId="0" borderId="11" xfId="0" applyNumberFormat="1" applyFont="1" applyBorder="1" applyAlignment="1">
      <alignment horizontal="right"/>
    </xf>
    <xf numFmtId="0" fontId="6" fillId="0" borderId="12" xfId="0" applyFont="1" applyBorder="1"/>
    <xf numFmtId="0" fontId="6" fillId="0" borderId="18" xfId="0" applyFont="1" applyBorder="1" applyAlignment="1">
      <alignment horizontal="center"/>
    </xf>
    <xf numFmtId="17" fontId="6" fillId="0" borderId="19" xfId="0" applyNumberFormat="1" applyFont="1" applyBorder="1" applyAlignment="1">
      <alignment horizontal="center"/>
    </xf>
    <xf numFmtId="0" fontId="6" fillId="0" borderId="19" xfId="0" applyFont="1" applyBorder="1"/>
    <xf numFmtId="165" fontId="15" fillId="0" borderId="19" xfId="0" applyNumberFormat="1" applyFont="1" applyBorder="1" applyAlignment="1"/>
    <xf numFmtId="165" fontId="15" fillId="0" borderId="19" xfId="0" applyNumberFormat="1" applyFont="1" applyBorder="1" applyAlignment="1">
      <alignment horizontal="right"/>
    </xf>
    <xf numFmtId="0" fontId="6" fillId="0" borderId="20" xfId="0" applyFont="1" applyBorder="1"/>
    <xf numFmtId="0" fontId="6" fillId="0" borderId="18" xfId="0" applyFont="1" applyFill="1" applyBorder="1"/>
    <xf numFmtId="10" fontId="6" fillId="0" borderId="20" xfId="0" applyNumberFormat="1" applyFont="1" applyBorder="1" applyAlignment="1"/>
    <xf numFmtId="0" fontId="6" fillId="0" borderId="10" xfId="0" applyFont="1" applyFill="1" applyBorder="1"/>
    <xf numFmtId="10" fontId="6" fillId="0" borderId="12" xfId="0" applyNumberFormat="1" applyFont="1" applyBorder="1" applyAlignment="1"/>
    <xf numFmtId="17" fontId="12" fillId="0" borderId="18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23" xfId="0" applyFont="1" applyFill="1" applyBorder="1"/>
    <xf numFmtId="164" fontId="7" fillId="0" borderId="23" xfId="0" applyNumberFormat="1" applyFont="1" applyFill="1" applyBorder="1" applyAlignment="1"/>
    <xf numFmtId="0" fontId="13" fillId="0" borderId="0" xfId="1" applyNumberFormat="1" applyFont="1" applyFill="1" applyAlignment="1">
      <alignment vertical="top" wrapText="1"/>
    </xf>
    <xf numFmtId="0" fontId="15" fillId="2" borderId="0" xfId="0" applyNumberFormat="1" applyFont="1" applyFill="1" applyBorder="1" applyAlignment="1"/>
    <xf numFmtId="0" fontId="17" fillId="2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/>
    <xf numFmtId="10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0" fontId="18" fillId="0" borderId="0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17" fontId="14" fillId="6" borderId="10" xfId="0" applyNumberFormat="1" applyFont="1" applyFill="1" applyBorder="1" applyAlignment="1">
      <alignment horizontal="right"/>
    </xf>
    <xf numFmtId="0" fontId="6" fillId="6" borderId="14" xfId="0" applyFont="1" applyFill="1" applyBorder="1"/>
    <xf numFmtId="0" fontId="6" fillId="6" borderId="13" xfId="0" applyFont="1" applyFill="1" applyBorder="1"/>
    <xf numFmtId="164" fontId="6" fillId="6" borderId="13" xfId="0" applyNumberFormat="1" applyFont="1" applyFill="1" applyBorder="1" applyAlignment="1"/>
    <xf numFmtId="0" fontId="14" fillId="3" borderId="15" xfId="1" applyNumberFormat="1" applyFont="1" applyFill="1" applyBorder="1" applyAlignment="1">
      <alignment horizontal="center" wrapText="1"/>
    </xf>
    <xf numFmtId="0" fontId="14" fillId="3" borderId="16" xfId="1" applyNumberFormat="1" applyFont="1" applyFill="1" applyBorder="1" applyAlignment="1">
      <alignment horizontal="center" wrapText="1"/>
    </xf>
    <xf numFmtId="0" fontId="14" fillId="3" borderId="16" xfId="1" applyNumberFormat="1" applyFont="1" applyFill="1" applyBorder="1" applyAlignment="1">
      <alignment wrapText="1"/>
    </xf>
    <xf numFmtId="0" fontId="14" fillId="3" borderId="15" xfId="1" applyNumberFormat="1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10" fontId="14" fillId="3" borderId="17" xfId="1" applyNumberFormat="1" applyFont="1" applyFill="1" applyBorder="1" applyAlignment="1">
      <alignment wrapText="1"/>
    </xf>
    <xf numFmtId="0" fontId="14" fillId="3" borderId="17" xfId="1" applyNumberFormat="1" applyFont="1" applyFill="1" applyBorder="1" applyAlignment="1">
      <alignment wrapText="1"/>
    </xf>
    <xf numFmtId="0" fontId="14" fillId="4" borderId="15" xfId="1" applyNumberFormat="1" applyFont="1" applyFill="1" applyBorder="1" applyAlignment="1">
      <alignment horizontal="center" wrapText="1"/>
    </xf>
    <xf numFmtId="0" fontId="6" fillId="5" borderId="24" xfId="0" applyFont="1" applyFill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1" applyNumberFormat="1" applyFont="1" applyFill="1" applyBorder="1" applyAlignment="1">
      <alignment vertical="top" wrapText="1"/>
    </xf>
    <xf numFmtId="164" fontId="12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10" fillId="0" borderId="0" xfId="1" applyNumberFormat="1" applyFont="1" applyFill="1" applyBorder="1" applyAlignment="1">
      <alignment vertical="top" wrapText="1"/>
    </xf>
    <xf numFmtId="164" fontId="7" fillId="0" borderId="6" xfId="0" applyNumberFormat="1" applyFont="1" applyFill="1" applyBorder="1" applyAlignment="1">
      <alignment wrapText="1"/>
    </xf>
    <xf numFmtId="164" fontId="6" fillId="6" borderId="14" xfId="0" applyNumberFormat="1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Fill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10" fillId="0" borderId="3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6" fillId="6" borderId="1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19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wrapText="1"/>
    </xf>
    <xf numFmtId="167" fontId="4" fillId="0" borderId="0" xfId="0" applyNumberFormat="1" applyFont="1"/>
    <xf numFmtId="167" fontId="7" fillId="0" borderId="1" xfId="0" applyNumberFormat="1" applyFont="1" applyBorder="1" applyAlignment="1">
      <alignment vertical="center"/>
    </xf>
    <xf numFmtId="167" fontId="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4" fillId="5" borderId="21" xfId="0" applyNumberFormat="1" applyFont="1" applyFill="1" applyBorder="1" applyAlignment="1">
      <alignment horizontal="center" wrapText="1"/>
    </xf>
    <xf numFmtId="167" fontId="7" fillId="0" borderId="6" xfId="0" applyNumberFormat="1" applyFont="1" applyFill="1" applyBorder="1" applyAlignment="1">
      <alignment horizontal="left"/>
    </xf>
    <xf numFmtId="167" fontId="6" fillId="6" borderId="14" xfId="0" applyNumberFormat="1" applyFont="1" applyFill="1" applyBorder="1"/>
    <xf numFmtId="167" fontId="6" fillId="0" borderId="0" xfId="0" applyNumberFormat="1" applyFont="1"/>
    <xf numFmtId="167" fontId="9" fillId="0" borderId="0" xfId="0" applyNumberFormat="1" applyFont="1"/>
    <xf numFmtId="167" fontId="14" fillId="3" borderId="16" xfId="1" applyNumberFormat="1" applyFont="1" applyFill="1" applyBorder="1" applyAlignment="1">
      <alignment horizontal="center" wrapText="1"/>
    </xf>
    <xf numFmtId="167" fontId="6" fillId="0" borderId="11" xfId="0" applyNumberFormat="1" applyFont="1" applyBorder="1"/>
    <xf numFmtId="167" fontId="6" fillId="0" borderId="0" xfId="0" applyNumberFormat="1" applyFont="1" applyFill="1"/>
    <xf numFmtId="167" fontId="4" fillId="0" borderId="0" xfId="0" applyNumberFormat="1" applyFont="1" applyFill="1"/>
    <xf numFmtId="167" fontId="9" fillId="0" borderId="3" xfId="0" applyNumberFormat="1" applyFont="1" applyFill="1" applyBorder="1"/>
    <xf numFmtId="0" fontId="6" fillId="0" borderId="20" xfId="0" applyFont="1" applyFill="1" applyBorder="1"/>
    <xf numFmtId="0" fontId="6" fillId="0" borderId="12" xfId="0" applyFont="1" applyFill="1" applyBorder="1"/>
    <xf numFmtId="0" fontId="12" fillId="5" borderId="7" xfId="1" applyNumberFormat="1" applyFont="1" applyFill="1" applyBorder="1" applyAlignment="1">
      <alignment horizontal="center" wrapText="1"/>
    </xf>
    <xf numFmtId="0" fontId="12" fillId="5" borderId="25" xfId="1" applyNumberFormat="1" applyFont="1" applyFill="1" applyBorder="1" applyAlignment="1">
      <alignment horizontal="center" wrapText="1"/>
    </xf>
    <xf numFmtId="167" fontId="12" fillId="5" borderId="25" xfId="1" applyNumberFormat="1" applyFont="1" applyFill="1" applyBorder="1" applyAlignment="1">
      <alignment horizontal="left" wrapText="1"/>
    </xf>
    <xf numFmtId="0" fontId="12" fillId="5" borderId="25" xfId="1" applyNumberFormat="1" applyFont="1" applyFill="1" applyBorder="1" applyAlignment="1">
      <alignment wrapText="1"/>
    </xf>
    <xf numFmtId="0" fontId="7" fillId="5" borderId="25" xfId="0" applyFont="1" applyFill="1" applyBorder="1" applyAlignment="1">
      <alignment wrapText="1"/>
    </xf>
    <xf numFmtId="10" fontId="12" fillId="5" borderId="25" xfId="1" applyNumberFormat="1" applyFont="1" applyFill="1" applyBorder="1" applyAlignment="1">
      <alignment horizontal="center" wrapText="1"/>
    </xf>
    <xf numFmtId="0" fontId="12" fillId="5" borderId="26" xfId="1" applyNumberFormat="1" applyFont="1" applyFill="1" applyBorder="1" applyAlignment="1">
      <alignment wrapText="1"/>
    </xf>
    <xf numFmtId="44" fontId="4" fillId="0" borderId="0" xfId="5" applyFont="1" applyAlignment="1"/>
    <xf numFmtId="44" fontId="12" fillId="5" borderId="25" xfId="5" applyFont="1" applyFill="1" applyBorder="1" applyAlignment="1">
      <alignment horizontal="center" wrapText="1"/>
    </xf>
    <xf numFmtId="44" fontId="7" fillId="0" borderId="0" xfId="5" applyFont="1" applyFill="1" applyBorder="1" applyAlignment="1"/>
    <xf numFmtId="44" fontId="10" fillId="0" borderId="0" xfId="5" applyFont="1" applyFill="1" applyBorder="1" applyAlignment="1"/>
    <xf numFmtId="44" fontId="14" fillId="5" borderId="22" xfId="5" applyFont="1" applyFill="1" applyBorder="1" applyAlignment="1">
      <alignment horizontal="center" wrapText="1"/>
    </xf>
    <xf numFmtId="44" fontId="7" fillId="0" borderId="23" xfId="5" applyFont="1" applyFill="1" applyBorder="1" applyAlignment="1"/>
    <xf numFmtId="44" fontId="6" fillId="6" borderId="13" xfId="5" applyFont="1" applyFill="1" applyBorder="1" applyAlignment="1"/>
    <xf numFmtId="44" fontId="6" fillId="0" borderId="0" xfId="5" applyFont="1" applyAlignment="1"/>
    <xf numFmtId="44" fontId="14" fillId="0" borderId="5" xfId="5" applyFont="1" applyBorder="1" applyAlignment="1">
      <alignment horizontal="right"/>
    </xf>
    <xf numFmtId="44" fontId="14" fillId="0" borderId="0" xfId="5" applyFont="1" applyBorder="1" applyAlignment="1"/>
    <xf numFmtId="44" fontId="18" fillId="0" borderId="0" xfId="5" applyFont="1" applyBorder="1" applyAlignment="1"/>
    <xf numFmtId="44" fontId="14" fillId="3" borderId="16" xfId="5" applyFont="1" applyFill="1" applyBorder="1" applyAlignment="1">
      <alignment horizontal="center" wrapText="1"/>
    </xf>
    <xf numFmtId="44" fontId="6" fillId="0" borderId="19" xfId="5" applyFont="1" applyBorder="1" applyAlignment="1">
      <alignment horizontal="right"/>
    </xf>
    <xf numFmtId="44" fontId="6" fillId="0" borderId="11" xfId="5" applyFont="1" applyBorder="1" applyAlignment="1"/>
    <xf numFmtId="44" fontId="6" fillId="0" borderId="0" xfId="5" applyFont="1" applyFill="1" applyAlignment="1"/>
    <xf numFmtId="44" fontId="4" fillId="0" borderId="4" xfId="5" applyFont="1" applyBorder="1" applyAlignment="1"/>
    <xf numFmtId="44" fontId="4" fillId="0" borderId="0" xfId="5" applyFont="1" applyBorder="1" applyAlignment="1"/>
    <xf numFmtId="44" fontId="4" fillId="0" borderId="0" xfId="5" applyFont="1" applyFill="1" applyAlignment="1"/>
    <xf numFmtId="44" fontId="9" fillId="0" borderId="3" xfId="5" applyFont="1" applyFill="1" applyBorder="1" applyAlignment="1"/>
    <xf numFmtId="44" fontId="4" fillId="0" borderId="0" xfId="5" applyFont="1" applyAlignment="1">
      <alignment horizontal="right"/>
    </xf>
    <xf numFmtId="44" fontId="7" fillId="0" borderId="0" xfId="5" applyFont="1" applyFill="1" applyBorder="1" applyAlignment="1">
      <alignment horizontal="right"/>
    </xf>
    <xf numFmtId="44" fontId="10" fillId="0" borderId="0" xfId="5" applyFont="1" applyFill="1" applyBorder="1" applyAlignment="1">
      <alignment horizontal="right"/>
    </xf>
    <xf numFmtId="44" fontId="6" fillId="0" borderId="0" xfId="5" applyFont="1" applyAlignment="1">
      <alignment horizontal="right"/>
    </xf>
    <xf numFmtId="44" fontId="14" fillId="0" borderId="0" xfId="5" applyFont="1" applyBorder="1" applyAlignment="1">
      <alignment horizontal="right"/>
    </xf>
    <xf numFmtId="44" fontId="18" fillId="0" borderId="0" xfId="5" applyFont="1" applyBorder="1" applyAlignment="1">
      <alignment horizontal="right"/>
    </xf>
    <xf numFmtId="44" fontId="14" fillId="3" borderId="22" xfId="5" applyFont="1" applyFill="1" applyBorder="1" applyAlignment="1">
      <alignment horizontal="center" wrapText="1"/>
    </xf>
    <xf numFmtId="44" fontId="6" fillId="0" borderId="23" xfId="5" applyFont="1" applyBorder="1" applyAlignment="1">
      <alignment horizontal="right"/>
    </xf>
    <xf numFmtId="44" fontId="6" fillId="0" borderId="13" xfId="5" applyFont="1" applyBorder="1" applyAlignment="1">
      <alignment horizontal="right"/>
    </xf>
    <xf numFmtId="44" fontId="6" fillId="0" borderId="0" xfId="5" applyFont="1" applyFill="1" applyAlignment="1">
      <alignment horizontal="right"/>
    </xf>
    <xf numFmtId="44" fontId="4" fillId="0" borderId="0" xfId="5" applyFont="1" applyBorder="1" applyAlignment="1">
      <alignment horizontal="right"/>
    </xf>
    <xf numFmtId="44" fontId="4" fillId="0" borderId="0" xfId="5" applyFont="1" applyFill="1" applyAlignment="1">
      <alignment horizontal="right"/>
    </xf>
    <xf numFmtId="44" fontId="9" fillId="0" borderId="3" xfId="5" applyFont="1" applyFill="1" applyBorder="1" applyAlignment="1">
      <alignment horizontal="right"/>
    </xf>
    <xf numFmtId="0" fontId="7" fillId="0" borderId="9" xfId="0" applyFont="1" applyFill="1" applyBorder="1" applyAlignment="1">
      <alignment horizontal="left" wrapText="1"/>
    </xf>
    <xf numFmtId="0" fontId="6" fillId="0" borderId="18" xfId="2" applyNumberFormat="1" applyFont="1" applyFill="1" applyBorder="1" applyAlignment="1">
      <alignment horizontal="left"/>
    </xf>
    <xf numFmtId="17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4" fontId="7" fillId="0" borderId="1" xfId="5" applyFont="1" applyFill="1" applyBorder="1" applyAlignment="1">
      <alignment horizontal="left" wrapText="1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2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168" fontId="7" fillId="0" borderId="9" xfId="0" applyNumberFormat="1" applyFont="1" applyFill="1" applyBorder="1" applyAlignment="1">
      <alignment horizontal="left" wrapText="1"/>
    </xf>
    <xf numFmtId="44" fontId="14" fillId="0" borderId="0" xfId="5" applyFont="1" applyFill="1" applyBorder="1" applyAlignment="1">
      <alignment horizontal="center" wrapText="1"/>
    </xf>
    <xf numFmtId="165" fontId="14" fillId="0" borderId="0" xfId="0" applyNumberFormat="1" applyFont="1" applyFill="1" applyBorder="1" applyAlignment="1">
      <alignment horizontal="center" wrapText="1"/>
    </xf>
    <xf numFmtId="44" fontId="6" fillId="0" borderId="0" xfId="5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4" fontId="14" fillId="0" borderId="0" xfId="5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right"/>
    </xf>
    <xf numFmtId="10" fontId="14" fillId="5" borderId="17" xfId="0" applyNumberFormat="1" applyFont="1" applyFill="1" applyBorder="1" applyAlignment="1">
      <alignment horizontal="center" wrapText="1"/>
    </xf>
    <xf numFmtId="10" fontId="7" fillId="0" borderId="20" xfId="0" applyNumberFormat="1" applyFont="1" applyFill="1" applyBorder="1" applyAlignment="1">
      <alignment vertical="center"/>
    </xf>
    <xf numFmtId="10" fontId="6" fillId="6" borderId="12" xfId="0" applyNumberFormat="1" applyFont="1" applyFill="1" applyBorder="1" applyAlignment="1"/>
    <xf numFmtId="165" fontId="14" fillId="5" borderId="21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44" fontId="0" fillId="0" borderId="5" xfId="5" applyFont="1" applyFill="1" applyBorder="1" applyAlignment="1">
      <alignment horizontal="right"/>
    </xf>
    <xf numFmtId="44" fontId="0" fillId="0" borderId="5" xfId="5" applyFont="1" applyFill="1" applyBorder="1" applyAlignment="1"/>
    <xf numFmtId="164" fontId="0" fillId="0" borderId="5" xfId="0" applyNumberFormat="1" applyFont="1" applyFill="1" applyBorder="1" applyAlignment="1"/>
    <xf numFmtId="167" fontId="7" fillId="0" borderId="1" xfId="0" applyNumberFormat="1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9" xfId="1" applyNumberFormat="1" applyFont="1" applyFill="1" applyBorder="1" applyAlignment="1">
      <alignment horizontal="left"/>
    </xf>
    <xf numFmtId="0" fontId="7" fillId="0" borderId="19" xfId="1" applyNumberFormat="1" applyFont="1" applyFill="1" applyBorder="1" applyAlignment="1">
      <alignment horizontal="left" wrapText="1"/>
    </xf>
    <xf numFmtId="0" fontId="7" fillId="0" borderId="19" xfId="4" applyFont="1" applyBorder="1" applyAlignment="1">
      <alignment horizontal="left"/>
    </xf>
    <xf numFmtId="10" fontId="7" fillId="0" borderId="1" xfId="0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left" wrapText="1"/>
    </xf>
    <xf numFmtId="0" fontId="7" fillId="0" borderId="1" xfId="4" applyFont="1" applyBorder="1" applyAlignment="1">
      <alignment horizontal="left" wrapText="1"/>
    </xf>
    <xf numFmtId="0" fontId="6" fillId="0" borderId="8" xfId="2" applyNumberFormat="1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44" fontId="7" fillId="0" borderId="19" xfId="5" applyFont="1" applyFill="1" applyBorder="1" applyAlignment="1">
      <alignment horizontal="left"/>
    </xf>
    <xf numFmtId="44" fontId="7" fillId="0" borderId="1" xfId="5" applyFont="1" applyBorder="1" applyAlignment="1">
      <alignment horizontal="left" wrapText="1"/>
    </xf>
    <xf numFmtId="17" fontId="14" fillId="0" borderId="1" xfId="0" applyNumberFormat="1" applyFont="1" applyBorder="1" applyAlignment="1">
      <alignment horizontal="left"/>
    </xf>
    <xf numFmtId="167" fontId="14" fillId="0" borderId="1" xfId="0" applyNumberFormat="1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1" xfId="1" applyNumberFormat="1" applyFont="1" applyFill="1" applyBorder="1" applyAlignment="1">
      <alignment horizontal="left" wrapText="1"/>
    </xf>
    <xf numFmtId="0" fontId="14" fillId="0" borderId="1" xfId="4" applyFont="1" applyBorder="1" applyAlignment="1">
      <alignment horizontal="left" wrapText="1"/>
    </xf>
    <xf numFmtId="49" fontId="14" fillId="0" borderId="1" xfId="0" applyNumberFormat="1" applyFont="1" applyBorder="1" applyAlignment="1">
      <alignment horizontal="left" wrapText="1"/>
    </xf>
    <xf numFmtId="10" fontId="14" fillId="0" borderId="1" xfId="7" applyNumberFormat="1" applyFont="1" applyFill="1" applyBorder="1" applyAlignment="1">
      <alignment horizontal="left"/>
    </xf>
    <xf numFmtId="168" fontId="12" fillId="0" borderId="9" xfId="0" applyNumberFormat="1" applyFont="1" applyFill="1" applyBorder="1" applyAlignment="1">
      <alignment horizontal="left" wrapText="1"/>
    </xf>
    <xf numFmtId="44" fontId="12" fillId="0" borderId="1" xfId="5" applyFont="1" applyFill="1" applyBorder="1" applyAlignment="1">
      <alignment horizontal="left" wrapText="1"/>
    </xf>
    <xf numFmtId="44" fontId="14" fillId="0" borderId="1" xfId="5" applyFont="1" applyFill="1" applyBorder="1" applyAlignment="1">
      <alignment horizontal="left" wrapText="1"/>
    </xf>
    <xf numFmtId="44" fontId="7" fillId="0" borderId="19" xfId="5" applyFont="1" applyBorder="1" applyAlignment="1">
      <alignment horizontal="left"/>
    </xf>
    <xf numFmtId="44" fontId="14" fillId="0" borderId="1" xfId="5" applyFont="1" applyBorder="1" applyAlignment="1">
      <alignment horizontal="left" wrapText="1"/>
    </xf>
    <xf numFmtId="44" fontId="17" fillId="0" borderId="1" xfId="5" applyFont="1" applyBorder="1" applyAlignment="1">
      <alignment horizontal="left" wrapText="1"/>
    </xf>
    <xf numFmtId="44" fontId="17" fillId="0" borderId="1" xfId="5" applyFont="1" applyFill="1" applyBorder="1" applyAlignment="1">
      <alignment horizontal="left" wrapText="1"/>
    </xf>
    <xf numFmtId="164" fontId="14" fillId="0" borderId="5" xfId="5" applyNumberFormat="1" applyFont="1" applyBorder="1" applyAlignment="1">
      <alignment horizontal="right"/>
    </xf>
  </cellXfs>
  <cellStyles count="8">
    <cellStyle name="Comma" xfId="1" builtinId="3"/>
    <cellStyle name="Comma 2" xfId="3"/>
    <cellStyle name="Comma 2 2" xfId="6"/>
    <cellStyle name="Comma 3" xfId="4"/>
    <cellStyle name="Currency" xfId="5" builtinId="4"/>
    <cellStyle name="Normal" xfId="0" builtinId="0"/>
    <cellStyle name="Normal 4" xfId="2"/>
    <cellStyle name="Percent" xfId="7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70" formatCode="mmm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47625</xdr:rowOff>
    </xdr:from>
    <xdr:to>
      <xdr:col>1</xdr:col>
      <xdr:colOff>409575</xdr:colOff>
      <xdr:row>4</xdr:row>
      <xdr:rowOff>57150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42" t="40942" r="25415" b="38333"/>
        <a:stretch>
          <a:fillRect/>
        </a:stretch>
      </xdr:blipFill>
      <xdr:spPr bwMode="auto">
        <a:xfrm>
          <a:off x="42863" y="47625"/>
          <a:ext cx="7048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36" totalsRowShown="0" headerRowDxfId="18" dataDxfId="17" headerRowCellStyle="Comma">
  <autoFilter ref="A9:Q36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P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Value" dataDxfId="7" dataCellStyle="Currency"/>
    <tableColumn id="9" name="Pdt" dataDxfId="6" dataCellStyle="Comma"/>
    <tableColumn id="10" name="Invoiced GC" dataDxfId="5" dataCellStyle="Currency"/>
    <tableColumn id="11" name="GC%" dataDxfId="4">
      <calculatedColumnFormula>O10/N10</calculatedColumnFormula>
    </tableColumn>
    <tableColumn id="15" name="Total Contract Value" dataDxfId="3" dataCellStyle="Currency"/>
    <tableColumn id="16" name="Total GC" dataDxfId="2" dataCellStyle="Currency"/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R111"/>
  <sheetViews>
    <sheetView showGridLines="0" tabSelected="1" zoomScaleNormal="100" workbookViewId="0">
      <selection activeCell="G4" sqref="G4"/>
    </sheetView>
  </sheetViews>
  <sheetFormatPr defaultColWidth="9.1328125" defaultRowHeight="13.15" x14ac:dyDescent="0.4"/>
  <cols>
    <col min="1" max="1" width="4.73046875" style="3" customWidth="1"/>
    <col min="2" max="2" width="6.59765625" style="3" customWidth="1"/>
    <col min="3" max="3" width="10.86328125" style="149" customWidth="1"/>
    <col min="4" max="5" width="13.86328125" style="1" customWidth="1"/>
    <col min="6" max="6" width="7.59765625" style="1" customWidth="1"/>
    <col min="7" max="7" width="31.3984375" style="123" customWidth="1"/>
    <col min="8" max="8" width="15.265625" style="1" customWidth="1"/>
    <col min="9" max="9" width="12" style="1" bestFit="1" customWidth="1"/>
    <col min="10" max="10" width="12.86328125" style="173" customWidth="1"/>
    <col min="11" max="11" width="5.1328125" style="123" customWidth="1"/>
    <col min="12" max="12" width="11.86328125" style="53" customWidth="1"/>
    <col min="13" max="13" width="8.86328125" style="54" bestFit="1" customWidth="1"/>
    <col min="14" max="14" width="16.1328125" style="192" customWidth="1"/>
    <col min="15" max="15" width="13.73046875" style="9" customWidth="1"/>
    <col min="16" max="16" width="14.86328125" style="1" bestFit="1" customWidth="1"/>
    <col min="17" max="17" width="11.265625" style="1" hidden="1" customWidth="1"/>
    <col min="18" max="18" width="9.1328125" style="22"/>
    <col min="19" max="16384" width="9.1328125" style="1"/>
  </cols>
  <sheetData>
    <row r="7" spans="1:18" ht="18" x14ac:dyDescent="0.55000000000000004">
      <c r="A7" s="7" t="s">
        <v>131</v>
      </c>
    </row>
    <row r="8" spans="1:18" ht="13.5" thickBot="1" x14ac:dyDescent="0.45">
      <c r="L8" s="53" t="s">
        <v>12</v>
      </c>
    </row>
    <row r="9" spans="1:18" s="48" customFormat="1" ht="23.25" x14ac:dyDescent="0.35">
      <c r="A9" s="166" t="s">
        <v>11</v>
      </c>
      <c r="B9" s="167" t="s">
        <v>22</v>
      </c>
      <c r="C9" s="168" t="s">
        <v>0</v>
      </c>
      <c r="D9" s="169" t="s">
        <v>1</v>
      </c>
      <c r="E9" s="169" t="s">
        <v>43</v>
      </c>
      <c r="F9" s="169" t="s">
        <v>2</v>
      </c>
      <c r="G9" s="169" t="s">
        <v>3</v>
      </c>
      <c r="H9" s="169" t="s">
        <v>4</v>
      </c>
      <c r="I9" s="169" t="s">
        <v>5</v>
      </c>
      <c r="J9" s="174" t="s">
        <v>18</v>
      </c>
      <c r="K9" s="170" t="s">
        <v>9</v>
      </c>
      <c r="L9" s="169" t="s">
        <v>19</v>
      </c>
      <c r="M9" s="171" t="s">
        <v>10</v>
      </c>
      <c r="N9" s="174" t="s">
        <v>15</v>
      </c>
      <c r="O9" s="167" t="s">
        <v>16</v>
      </c>
      <c r="P9" s="172" t="s">
        <v>13</v>
      </c>
      <c r="Q9" s="90" t="s">
        <v>14</v>
      </c>
    </row>
    <row r="10" spans="1:18" s="211" customFormat="1" ht="23.25" x14ac:dyDescent="0.35">
      <c r="A10" s="206">
        <v>1</v>
      </c>
      <c r="B10" s="207" t="s">
        <v>72</v>
      </c>
      <c r="C10" s="232">
        <v>42251</v>
      </c>
      <c r="D10" s="233" t="s">
        <v>32</v>
      </c>
      <c r="E10" s="233" t="s">
        <v>44</v>
      </c>
      <c r="F10" s="233" t="s">
        <v>52</v>
      </c>
      <c r="G10" s="234" t="s">
        <v>36</v>
      </c>
      <c r="H10" s="235" t="s">
        <v>68</v>
      </c>
      <c r="I10" s="236" t="s">
        <v>73</v>
      </c>
      <c r="J10" s="254">
        <v>3778.17</v>
      </c>
      <c r="K10" s="208" t="s">
        <v>33</v>
      </c>
      <c r="L10" s="209">
        <f>Table1[[#This Row],[Total Invoice Value]]*Table1[[#This Row],[GC%]]</f>
        <v>386.89367467466587</v>
      </c>
      <c r="M10" s="237">
        <f t="shared" ref="M10:M36" si="0">O10/N10</f>
        <v>0.10240239975296661</v>
      </c>
      <c r="N10" s="242">
        <v>45338</v>
      </c>
      <c r="O10" s="242">
        <v>4642.72</v>
      </c>
      <c r="P10" s="216" t="s">
        <v>49</v>
      </c>
      <c r="Q10" s="210"/>
    </row>
    <row r="11" spans="1:18" s="215" customFormat="1" ht="23.25" x14ac:dyDescent="0.35">
      <c r="A11" s="212">
        <v>2</v>
      </c>
      <c r="B11" s="207" t="s">
        <v>72</v>
      </c>
      <c r="C11" s="232">
        <v>42255</v>
      </c>
      <c r="D11" s="233" t="s">
        <v>39</v>
      </c>
      <c r="E11" s="233" t="s">
        <v>44</v>
      </c>
      <c r="F11" s="233" t="s">
        <v>6</v>
      </c>
      <c r="G11" s="234" t="s">
        <v>70</v>
      </c>
      <c r="H11" s="238" t="s">
        <v>74</v>
      </c>
      <c r="I11" s="239" t="s">
        <v>75</v>
      </c>
      <c r="J11" s="243">
        <v>38940</v>
      </c>
      <c r="K11" s="208" t="s">
        <v>33</v>
      </c>
      <c r="L11" s="209">
        <f>Table1[[#This Row],[Total Invoice Value]]*Table1[[#This Row],[GC%]]</f>
        <v>4541.3599999999997</v>
      </c>
      <c r="M11" s="237">
        <f t="shared" si="0"/>
        <v>0.11662455059065227</v>
      </c>
      <c r="N11" s="209">
        <v>38940</v>
      </c>
      <c r="O11" s="209">
        <v>4541.3599999999997</v>
      </c>
      <c r="P11" s="205" t="s">
        <v>35</v>
      </c>
      <c r="Q11" s="213"/>
      <c r="R11" s="214"/>
    </row>
    <row r="12" spans="1:18" s="215" customFormat="1" ht="23.25" x14ac:dyDescent="0.35">
      <c r="A12" s="206">
        <v>4</v>
      </c>
      <c r="B12" s="207" t="s">
        <v>72</v>
      </c>
      <c r="C12" s="232">
        <v>42257</v>
      </c>
      <c r="D12" s="233" t="s">
        <v>78</v>
      </c>
      <c r="E12" s="233" t="s">
        <v>44</v>
      </c>
      <c r="F12" s="233" t="s">
        <v>52</v>
      </c>
      <c r="G12" s="238" t="s">
        <v>79</v>
      </c>
      <c r="H12" s="238" t="s">
        <v>80</v>
      </c>
      <c r="I12" s="239" t="s">
        <v>81</v>
      </c>
      <c r="J12" s="243">
        <v>4280</v>
      </c>
      <c r="K12" s="208" t="s">
        <v>33</v>
      </c>
      <c r="L12" s="209">
        <f>Table1[[#This Row],[Total Invoice Value]]*Table1[[#This Row],[GC%]]</f>
        <v>440</v>
      </c>
      <c r="M12" s="237">
        <f t="shared" si="0"/>
        <v>0.10280373831775701</v>
      </c>
      <c r="N12" s="209">
        <v>4280</v>
      </c>
      <c r="O12" s="209">
        <v>440</v>
      </c>
      <c r="P12" s="205" t="s">
        <v>35</v>
      </c>
      <c r="Q12" s="213"/>
      <c r="R12" s="214"/>
    </row>
    <row r="13" spans="1:18" s="215" customFormat="1" ht="23.25" x14ac:dyDescent="0.35">
      <c r="A13" s="212">
        <v>5</v>
      </c>
      <c r="B13" s="207" t="s">
        <v>72</v>
      </c>
      <c r="C13" s="232">
        <v>42257</v>
      </c>
      <c r="D13" s="233" t="s">
        <v>8</v>
      </c>
      <c r="E13" s="233" t="s">
        <v>44</v>
      </c>
      <c r="F13" s="233" t="s">
        <v>7</v>
      </c>
      <c r="G13" s="238" t="s">
        <v>82</v>
      </c>
      <c r="H13" s="238" t="s">
        <v>83</v>
      </c>
      <c r="I13" s="239" t="s">
        <v>84</v>
      </c>
      <c r="J13" s="243">
        <v>4200</v>
      </c>
      <c r="K13" s="208" t="s">
        <v>33</v>
      </c>
      <c r="L13" s="209">
        <f>Table1[[#This Row],[Total Invoice Value]]*Table1[[#This Row],[GC%]]</f>
        <v>560</v>
      </c>
      <c r="M13" s="237">
        <f t="shared" si="0"/>
        <v>0.13333333333333333</v>
      </c>
      <c r="N13" s="209">
        <v>4200</v>
      </c>
      <c r="O13" s="209">
        <v>560</v>
      </c>
      <c r="P13" s="205" t="s">
        <v>35</v>
      </c>
      <c r="Q13" s="213"/>
      <c r="R13" s="214"/>
    </row>
    <row r="14" spans="1:18" s="215" customFormat="1" ht="23.25" x14ac:dyDescent="0.35">
      <c r="A14" s="240">
        <v>6</v>
      </c>
      <c r="B14" s="207" t="s">
        <v>72</v>
      </c>
      <c r="C14" s="232">
        <v>42257</v>
      </c>
      <c r="D14" s="233" t="s">
        <v>30</v>
      </c>
      <c r="E14" s="233" t="s">
        <v>46</v>
      </c>
      <c r="F14" s="233" t="s">
        <v>41</v>
      </c>
      <c r="G14" s="238" t="s">
        <v>85</v>
      </c>
      <c r="H14" s="238" t="s">
        <v>86</v>
      </c>
      <c r="I14" s="239" t="s">
        <v>87</v>
      </c>
      <c r="J14" s="243">
        <v>26768.75</v>
      </c>
      <c r="K14" s="208" t="s">
        <v>33</v>
      </c>
      <c r="L14" s="209">
        <f>Table1[[#This Row],[Total Invoice Value]]*Table1[[#This Row],[GC%]]</f>
        <v>5039.0049553213912</v>
      </c>
      <c r="M14" s="237">
        <f t="shared" si="0"/>
        <v>0.18824207164403983</v>
      </c>
      <c r="N14" s="209">
        <v>315923</v>
      </c>
      <c r="O14" s="209">
        <v>59470</v>
      </c>
      <c r="P14" s="205" t="s">
        <v>34</v>
      </c>
      <c r="Q14" s="213"/>
      <c r="R14" s="214"/>
    </row>
    <row r="15" spans="1:18" s="215" customFormat="1" ht="23.25" x14ac:dyDescent="0.35">
      <c r="A15" s="206">
        <v>7</v>
      </c>
      <c r="B15" s="207" t="s">
        <v>72</v>
      </c>
      <c r="C15" s="232">
        <v>42269</v>
      </c>
      <c r="D15" s="233" t="s">
        <v>30</v>
      </c>
      <c r="E15" s="233" t="s">
        <v>46</v>
      </c>
      <c r="F15" s="241" t="s">
        <v>41</v>
      </c>
      <c r="G15" s="238" t="s">
        <v>38</v>
      </c>
      <c r="H15" s="238" t="s">
        <v>50</v>
      </c>
      <c r="I15" s="239" t="s">
        <v>88</v>
      </c>
      <c r="J15" s="243">
        <v>39478</v>
      </c>
      <c r="K15" s="208" t="s">
        <v>33</v>
      </c>
      <c r="L15" s="209">
        <f>Table1[[#This Row],[Total Invoice Value]]*Table1[[#This Row],[GC%]]</f>
        <v>3159.05</v>
      </c>
      <c r="M15" s="237">
        <f t="shared" si="0"/>
        <v>8.0020517756725265E-2</v>
      </c>
      <c r="N15" s="209">
        <v>473736</v>
      </c>
      <c r="O15" s="209">
        <v>37908.6</v>
      </c>
      <c r="P15" s="205" t="s">
        <v>34</v>
      </c>
      <c r="Q15" s="213"/>
      <c r="R15" s="214"/>
    </row>
    <row r="16" spans="1:18" s="215" customFormat="1" ht="23.25" x14ac:dyDescent="0.35">
      <c r="A16" s="212">
        <v>8</v>
      </c>
      <c r="B16" s="207" t="s">
        <v>72</v>
      </c>
      <c r="C16" s="232">
        <v>42269</v>
      </c>
      <c r="D16" s="233" t="s">
        <v>66</v>
      </c>
      <c r="E16" s="233" t="s">
        <v>46</v>
      </c>
      <c r="F16" s="241" t="s">
        <v>47</v>
      </c>
      <c r="G16" s="238" t="s">
        <v>67</v>
      </c>
      <c r="H16" s="238" t="s">
        <v>89</v>
      </c>
      <c r="I16" s="239" t="s">
        <v>90</v>
      </c>
      <c r="J16" s="243">
        <v>17487.5</v>
      </c>
      <c r="K16" s="208" t="s">
        <v>33</v>
      </c>
      <c r="L16" s="209">
        <f>Table1[[#This Row],[Total Invoice Value]]*Table1[[#This Row],[GC%]]</f>
        <v>1041.1855151770264</v>
      </c>
      <c r="M16" s="237">
        <f t="shared" si="0"/>
        <v>5.9538842897900006E-2</v>
      </c>
      <c r="N16" s="209">
        <v>213810</v>
      </c>
      <c r="O16" s="209">
        <v>12730</v>
      </c>
      <c r="P16" s="216" t="s">
        <v>71</v>
      </c>
      <c r="Q16" s="213"/>
      <c r="R16" s="214"/>
    </row>
    <row r="17" spans="1:18" s="215" customFormat="1" ht="23.25" x14ac:dyDescent="0.35">
      <c r="A17" s="240">
        <v>9</v>
      </c>
      <c r="B17" s="207" t="s">
        <v>72</v>
      </c>
      <c r="C17" s="232">
        <v>42269</v>
      </c>
      <c r="D17" s="233" t="s">
        <v>61</v>
      </c>
      <c r="E17" s="233" t="s">
        <v>46</v>
      </c>
      <c r="F17" s="241" t="s">
        <v>47</v>
      </c>
      <c r="G17" s="238" t="s">
        <v>62</v>
      </c>
      <c r="H17" s="238" t="s">
        <v>63</v>
      </c>
      <c r="I17" s="239" t="s">
        <v>91</v>
      </c>
      <c r="J17" s="243">
        <v>9761.5</v>
      </c>
      <c r="K17" s="208" t="s">
        <v>33</v>
      </c>
      <c r="L17" s="209">
        <f>Table1[[#This Row],[Total Invoice Value]]*Table1[[#This Row],[GC%]]</f>
        <v>5961.9999999999991</v>
      </c>
      <c r="M17" s="237">
        <f t="shared" si="0"/>
        <v>0.6107667878912052</v>
      </c>
      <c r="N17" s="209">
        <v>117138</v>
      </c>
      <c r="O17" s="209">
        <v>71544</v>
      </c>
      <c r="P17" s="216" t="s">
        <v>42</v>
      </c>
      <c r="Q17" s="213"/>
      <c r="R17" s="214"/>
    </row>
    <row r="18" spans="1:18" s="215" customFormat="1" ht="23.25" x14ac:dyDescent="0.35">
      <c r="A18" s="206">
        <v>10</v>
      </c>
      <c r="B18" s="207" t="s">
        <v>72</v>
      </c>
      <c r="C18" s="232">
        <v>42269</v>
      </c>
      <c r="D18" s="233" t="s">
        <v>40</v>
      </c>
      <c r="E18" s="233" t="s">
        <v>46</v>
      </c>
      <c r="F18" s="241" t="s">
        <v>41</v>
      </c>
      <c r="G18" s="238" t="s">
        <v>64</v>
      </c>
      <c r="H18" s="238" t="s">
        <v>65</v>
      </c>
      <c r="I18" s="239" t="s">
        <v>92</v>
      </c>
      <c r="J18" s="243">
        <v>5230.8</v>
      </c>
      <c r="K18" s="208" t="s">
        <v>33</v>
      </c>
      <c r="L18" s="209">
        <f>Table1[[#This Row],[Total Invoice Value]]*Table1[[#This Row],[GC%]]</f>
        <v>1640.8</v>
      </c>
      <c r="M18" s="237">
        <f t="shared" si="0"/>
        <v>0.31368050776171902</v>
      </c>
      <c r="N18" s="209">
        <v>62769.599999999999</v>
      </c>
      <c r="O18" s="209">
        <v>19689.599999999999</v>
      </c>
      <c r="P18" s="216" t="s">
        <v>42</v>
      </c>
      <c r="Q18" s="213"/>
      <c r="R18" s="214"/>
    </row>
    <row r="19" spans="1:18" s="215" customFormat="1" ht="23.25" x14ac:dyDescent="0.35">
      <c r="A19" s="206">
        <v>11</v>
      </c>
      <c r="B19" s="207" t="s">
        <v>72</v>
      </c>
      <c r="C19" s="232">
        <v>42269</v>
      </c>
      <c r="D19" s="233" t="s">
        <v>30</v>
      </c>
      <c r="E19" s="233" t="s">
        <v>46</v>
      </c>
      <c r="F19" s="241" t="s">
        <v>41</v>
      </c>
      <c r="G19" s="238" t="s">
        <v>51</v>
      </c>
      <c r="H19" s="238" t="s">
        <v>93</v>
      </c>
      <c r="I19" s="239" t="s">
        <v>94</v>
      </c>
      <c r="J19" s="243">
        <v>867.76</v>
      </c>
      <c r="K19" s="208" t="s">
        <v>33</v>
      </c>
      <c r="L19" s="209">
        <f>Table1[[#This Row],[Total Invoice Value]]*Table1[[#This Row],[GC%]]</f>
        <v>587.75946221586275</v>
      </c>
      <c r="M19" s="237">
        <f t="shared" si="0"/>
        <v>0.67732951762683546</v>
      </c>
      <c r="N19" s="209">
        <v>10413.1</v>
      </c>
      <c r="O19" s="209">
        <v>7053.1</v>
      </c>
      <c r="P19" s="216" t="s">
        <v>42</v>
      </c>
      <c r="Q19" s="213"/>
      <c r="R19" s="214"/>
    </row>
    <row r="20" spans="1:18" s="215" customFormat="1" ht="23.25" x14ac:dyDescent="0.35">
      <c r="A20" s="212">
        <v>12</v>
      </c>
      <c r="B20" s="207" t="s">
        <v>72</v>
      </c>
      <c r="C20" s="232">
        <v>42272</v>
      </c>
      <c r="D20" s="233" t="s">
        <v>32</v>
      </c>
      <c r="E20" s="233" t="s">
        <v>44</v>
      </c>
      <c r="F20" s="241" t="s">
        <v>52</v>
      </c>
      <c r="G20" s="238" t="s">
        <v>95</v>
      </c>
      <c r="H20" s="238" t="s">
        <v>96</v>
      </c>
      <c r="I20" s="239" t="s">
        <v>97</v>
      </c>
      <c r="J20" s="243">
        <v>3840</v>
      </c>
      <c r="K20" s="208" t="s">
        <v>33</v>
      </c>
      <c r="L20" s="209">
        <f>Table1[[#This Row],[Total Invoice Value]]*Table1[[#This Row],[GC%]]</f>
        <v>2344</v>
      </c>
      <c r="M20" s="237">
        <f t="shared" si="0"/>
        <v>0.61041666666666672</v>
      </c>
      <c r="N20" s="209">
        <v>19200</v>
      </c>
      <c r="O20" s="209">
        <v>11720</v>
      </c>
      <c r="P20" s="216" t="s">
        <v>49</v>
      </c>
      <c r="Q20" s="213"/>
      <c r="R20" s="214"/>
    </row>
    <row r="21" spans="1:18" s="215" customFormat="1" ht="23.25" x14ac:dyDescent="0.35">
      <c r="A21" s="240">
        <v>13</v>
      </c>
      <c r="B21" s="207" t="s">
        <v>72</v>
      </c>
      <c r="C21" s="232">
        <v>42272</v>
      </c>
      <c r="D21" s="233" t="s">
        <v>32</v>
      </c>
      <c r="E21" s="233" t="s">
        <v>44</v>
      </c>
      <c r="F21" s="241" t="s">
        <v>52</v>
      </c>
      <c r="G21" s="238" t="s">
        <v>95</v>
      </c>
      <c r="H21" s="238" t="s">
        <v>96</v>
      </c>
      <c r="I21" s="239" t="s">
        <v>98</v>
      </c>
      <c r="J21" s="243">
        <v>3840</v>
      </c>
      <c r="K21" s="208" t="s">
        <v>33</v>
      </c>
      <c r="L21" s="209">
        <f>Table1[[#This Row],[Total Invoice Value]]*Table1[[#This Row],[GC%]]</f>
        <v>2344</v>
      </c>
      <c r="M21" s="237">
        <f t="shared" si="0"/>
        <v>0.61041666666666672</v>
      </c>
      <c r="N21" s="209">
        <v>19200</v>
      </c>
      <c r="O21" s="209">
        <v>11720</v>
      </c>
      <c r="P21" s="216" t="s">
        <v>49</v>
      </c>
      <c r="Q21" s="213"/>
      <c r="R21" s="214"/>
    </row>
    <row r="22" spans="1:18" s="215" customFormat="1" ht="23.25" x14ac:dyDescent="0.35">
      <c r="A22" s="206">
        <v>14</v>
      </c>
      <c r="B22" s="207" t="s">
        <v>72</v>
      </c>
      <c r="C22" s="232">
        <v>42272</v>
      </c>
      <c r="D22" s="233" t="s">
        <v>61</v>
      </c>
      <c r="E22" s="233" t="s">
        <v>46</v>
      </c>
      <c r="F22" s="241" t="s">
        <v>47</v>
      </c>
      <c r="G22" s="238" t="s">
        <v>99</v>
      </c>
      <c r="H22" s="238" t="s">
        <v>100</v>
      </c>
      <c r="I22" s="239" t="s">
        <v>101</v>
      </c>
      <c r="J22" s="243">
        <v>1470.37</v>
      </c>
      <c r="K22" s="208" t="s">
        <v>33</v>
      </c>
      <c r="L22" s="209">
        <f>Table1[[#This Row],[Total Invoice Value]]*Table1[[#This Row],[GC%]]</f>
        <v>147.35507530881668</v>
      </c>
      <c r="M22" s="237">
        <f t="shared" si="0"/>
        <v>0.1002163233123749</v>
      </c>
      <c r="N22" s="209">
        <v>49463</v>
      </c>
      <c r="O22" s="209">
        <v>4957</v>
      </c>
      <c r="P22" s="205" t="s">
        <v>42</v>
      </c>
      <c r="Q22" s="213"/>
      <c r="R22" s="214"/>
    </row>
    <row r="23" spans="1:18" s="215" customFormat="1" ht="23.25" x14ac:dyDescent="0.35">
      <c r="A23" s="212">
        <v>15</v>
      </c>
      <c r="B23" s="207" t="s">
        <v>72</v>
      </c>
      <c r="C23" s="232">
        <v>42272</v>
      </c>
      <c r="D23" s="233" t="s">
        <v>61</v>
      </c>
      <c r="E23" s="233" t="s">
        <v>46</v>
      </c>
      <c r="F23" s="241" t="s">
        <v>47</v>
      </c>
      <c r="G23" s="238" t="s">
        <v>99</v>
      </c>
      <c r="H23" s="238" t="s">
        <v>102</v>
      </c>
      <c r="I23" s="239" t="s">
        <v>103</v>
      </c>
      <c r="J23" s="243">
        <v>1470.37</v>
      </c>
      <c r="K23" s="208" t="s">
        <v>33</v>
      </c>
      <c r="L23" s="209">
        <f>Table1[[#This Row],[Total Invoice Value]]*Table1[[#This Row],[GC%]]</f>
        <v>147.35507530881668</v>
      </c>
      <c r="M23" s="237">
        <f t="shared" si="0"/>
        <v>0.1002163233123749</v>
      </c>
      <c r="N23" s="209">
        <v>49463</v>
      </c>
      <c r="O23" s="209">
        <v>4957</v>
      </c>
      <c r="P23" s="205" t="s">
        <v>42</v>
      </c>
      <c r="Q23" s="213"/>
      <c r="R23" s="214"/>
    </row>
    <row r="24" spans="1:18" s="215" customFormat="1" ht="34.9" x14ac:dyDescent="0.35">
      <c r="A24" s="240">
        <v>16</v>
      </c>
      <c r="B24" s="207" t="s">
        <v>72</v>
      </c>
      <c r="C24" s="232">
        <v>42272</v>
      </c>
      <c r="D24" s="233" t="s">
        <v>66</v>
      </c>
      <c r="E24" s="233" t="s">
        <v>46</v>
      </c>
      <c r="F24" s="241" t="s">
        <v>47</v>
      </c>
      <c r="G24" s="238" t="s">
        <v>76</v>
      </c>
      <c r="H24" s="238" t="s">
        <v>104</v>
      </c>
      <c r="I24" s="239" t="s">
        <v>105</v>
      </c>
      <c r="J24" s="243">
        <v>216000</v>
      </c>
      <c r="K24" s="208" t="s">
        <v>33</v>
      </c>
      <c r="L24" s="209">
        <f>Table1[[#This Row],[Total Invoice Value]]*Table1[[#This Row],[GC%]]</f>
        <v>10570.752</v>
      </c>
      <c r="M24" s="237">
        <f t="shared" si="0"/>
        <v>4.8938666666666672E-2</v>
      </c>
      <c r="N24" s="209">
        <v>270000</v>
      </c>
      <c r="O24" s="209">
        <v>13213.44</v>
      </c>
      <c r="P24" s="216" t="s">
        <v>77</v>
      </c>
      <c r="Q24" s="213"/>
      <c r="R24" s="214"/>
    </row>
    <row r="25" spans="1:18" s="215" customFormat="1" ht="23.25" x14ac:dyDescent="0.35">
      <c r="A25" s="206">
        <v>17</v>
      </c>
      <c r="B25" s="207" t="s">
        <v>72</v>
      </c>
      <c r="C25" s="232">
        <v>42272</v>
      </c>
      <c r="D25" s="233" t="s">
        <v>40</v>
      </c>
      <c r="E25" s="233" t="s">
        <v>46</v>
      </c>
      <c r="F25" s="241" t="s">
        <v>41</v>
      </c>
      <c r="G25" s="238" t="s">
        <v>60</v>
      </c>
      <c r="H25" s="238" t="s">
        <v>106</v>
      </c>
      <c r="I25" s="239" t="s">
        <v>107</v>
      </c>
      <c r="J25" s="243">
        <v>59032.5</v>
      </c>
      <c r="K25" s="208" t="s">
        <v>33</v>
      </c>
      <c r="L25" s="209">
        <f>Table1[[#This Row],[Total Invoice Value]]*Table1[[#This Row],[GC%]]</f>
        <v>5726.1525000000001</v>
      </c>
      <c r="M25" s="237">
        <v>9.7000000000000003E-2</v>
      </c>
      <c r="N25" s="243">
        <v>59032.5</v>
      </c>
      <c r="O25" s="209">
        <v>5726.1525000000001</v>
      </c>
      <c r="P25" s="216" t="s">
        <v>35</v>
      </c>
      <c r="Q25" s="213"/>
      <c r="R25" s="214"/>
    </row>
    <row r="26" spans="1:18" s="215" customFormat="1" ht="23.25" x14ac:dyDescent="0.35">
      <c r="A26" s="212">
        <v>18</v>
      </c>
      <c r="B26" s="207" t="s">
        <v>72</v>
      </c>
      <c r="C26" s="232">
        <v>42272</v>
      </c>
      <c r="D26" s="233" t="s">
        <v>108</v>
      </c>
      <c r="E26" s="233" t="s">
        <v>46</v>
      </c>
      <c r="F26" s="241" t="s">
        <v>41</v>
      </c>
      <c r="G26" s="238" t="s">
        <v>76</v>
      </c>
      <c r="H26" s="238" t="s">
        <v>109</v>
      </c>
      <c r="I26" s="239" t="s">
        <v>110</v>
      </c>
      <c r="J26" s="243">
        <v>168049.79</v>
      </c>
      <c r="K26" s="208" t="s">
        <v>33</v>
      </c>
      <c r="L26" s="209">
        <f>Table1[[#This Row],[Total Invoice Value]]*Table1[[#This Row],[GC%]]</f>
        <v>1781.3277740000001</v>
      </c>
      <c r="M26" s="237">
        <v>1.06E-2</v>
      </c>
      <c r="N26" s="243">
        <v>168049.79</v>
      </c>
      <c r="O26" s="209">
        <f>Table1[[#This Row],[Total Contract Value]]*1.06%</f>
        <v>1781.3277740000001</v>
      </c>
      <c r="P26" s="216" t="s">
        <v>35</v>
      </c>
      <c r="Q26" s="213"/>
      <c r="R26" s="214"/>
    </row>
    <row r="27" spans="1:18" s="215" customFormat="1" ht="23.25" x14ac:dyDescent="0.35">
      <c r="A27" s="206">
        <v>20</v>
      </c>
      <c r="B27" s="207" t="s">
        <v>72</v>
      </c>
      <c r="C27" s="232">
        <v>42272</v>
      </c>
      <c r="D27" s="233" t="s">
        <v>39</v>
      </c>
      <c r="E27" s="233" t="s">
        <v>44</v>
      </c>
      <c r="F27" s="241" t="s">
        <v>6</v>
      </c>
      <c r="G27" s="238" t="s">
        <v>69</v>
      </c>
      <c r="H27" s="238" t="s">
        <v>111</v>
      </c>
      <c r="I27" s="239" t="s">
        <v>112</v>
      </c>
      <c r="J27" s="243">
        <v>7000</v>
      </c>
      <c r="K27" s="208" t="s">
        <v>33</v>
      </c>
      <c r="L27" s="209">
        <f>Table1[[#This Row],[Total Invoice Value]]*Table1[[#This Row],[GC%]]</f>
        <v>673.68</v>
      </c>
      <c r="M27" s="237">
        <f t="shared" si="0"/>
        <v>9.6239999999999992E-2</v>
      </c>
      <c r="N27" s="209">
        <v>7000</v>
      </c>
      <c r="O27" s="209">
        <v>673.68</v>
      </c>
      <c r="P27" s="205" t="s">
        <v>35</v>
      </c>
      <c r="Q27" s="213"/>
      <c r="R27" s="214"/>
    </row>
    <row r="28" spans="1:18" s="215" customFormat="1" ht="23.25" x14ac:dyDescent="0.35">
      <c r="A28" s="206">
        <v>21</v>
      </c>
      <c r="B28" s="207" t="s">
        <v>72</v>
      </c>
      <c r="C28" s="232">
        <v>42251</v>
      </c>
      <c r="D28" s="233" t="s">
        <v>39</v>
      </c>
      <c r="E28" s="233" t="s">
        <v>53</v>
      </c>
      <c r="F28" s="241" t="s">
        <v>6</v>
      </c>
      <c r="G28" s="238" t="s">
        <v>69</v>
      </c>
      <c r="H28" s="238" t="s">
        <v>113</v>
      </c>
      <c r="I28" s="239" t="s">
        <v>114</v>
      </c>
      <c r="J28" s="243">
        <v>20700</v>
      </c>
      <c r="K28" s="208" t="s">
        <v>48</v>
      </c>
      <c r="L28" s="209">
        <f>Table1[[#This Row],[Total Invoice Value]]*Table1[[#This Row],[GC%]]</f>
        <v>3299.58</v>
      </c>
      <c r="M28" s="237">
        <v>0.15939999999999999</v>
      </c>
      <c r="N28" s="209">
        <v>82800</v>
      </c>
      <c r="O28" s="209">
        <f>Table1[[#This Row],[Total Contract Value]]*15.94%</f>
        <v>13198.32</v>
      </c>
      <c r="P28" s="216" t="s">
        <v>71</v>
      </c>
      <c r="Q28" s="213"/>
      <c r="R28" s="214"/>
    </row>
    <row r="29" spans="1:18" s="215" customFormat="1" ht="23.25" x14ac:dyDescent="0.35">
      <c r="A29" s="212">
        <v>22</v>
      </c>
      <c r="B29" s="207" t="s">
        <v>72</v>
      </c>
      <c r="C29" s="232">
        <v>42257</v>
      </c>
      <c r="D29" s="233" t="s">
        <v>55</v>
      </c>
      <c r="E29" s="233" t="s">
        <v>53</v>
      </c>
      <c r="F29" s="241" t="s">
        <v>7</v>
      </c>
      <c r="G29" s="238" t="s">
        <v>115</v>
      </c>
      <c r="H29" s="238" t="s">
        <v>116</v>
      </c>
      <c r="I29" s="239" t="s">
        <v>117</v>
      </c>
      <c r="J29" s="243">
        <v>8200</v>
      </c>
      <c r="K29" s="208" t="s">
        <v>48</v>
      </c>
      <c r="L29" s="209">
        <f>Table1[[#This Row],[Total Invoice Value]]*Table1[[#This Row],[GC%]]</f>
        <v>2150</v>
      </c>
      <c r="M29" s="237">
        <f t="shared" si="0"/>
        <v>0.26219512195121952</v>
      </c>
      <c r="N29" s="209">
        <v>24600</v>
      </c>
      <c r="O29" s="209">
        <v>6450</v>
      </c>
      <c r="P29" s="216" t="s">
        <v>49</v>
      </c>
      <c r="Q29" s="213"/>
      <c r="R29" s="214"/>
    </row>
    <row r="30" spans="1:18" s="215" customFormat="1" ht="23.25" x14ac:dyDescent="0.35">
      <c r="A30" s="240">
        <v>23</v>
      </c>
      <c r="B30" s="207" t="s">
        <v>72</v>
      </c>
      <c r="C30" s="232">
        <v>42268</v>
      </c>
      <c r="D30" s="233" t="s">
        <v>55</v>
      </c>
      <c r="E30" s="233" t="s">
        <v>53</v>
      </c>
      <c r="F30" s="241" t="s">
        <v>7</v>
      </c>
      <c r="G30" s="238" t="s">
        <v>118</v>
      </c>
      <c r="H30" s="238" t="s">
        <v>119</v>
      </c>
      <c r="I30" s="239" t="s">
        <v>120</v>
      </c>
      <c r="J30" s="243">
        <v>5885</v>
      </c>
      <c r="K30" s="208" t="s">
        <v>48</v>
      </c>
      <c r="L30" s="209">
        <f>Table1[[#This Row],[Total Invoice Value]]*Table1[[#This Row],[GC%]]</f>
        <v>647.35</v>
      </c>
      <c r="M30" s="237">
        <f t="shared" si="0"/>
        <v>0.11</v>
      </c>
      <c r="N30" s="209">
        <v>5885</v>
      </c>
      <c r="O30" s="209">
        <v>647.35</v>
      </c>
      <c r="P30" s="205" t="s">
        <v>42</v>
      </c>
      <c r="Q30" s="213"/>
      <c r="R30" s="214"/>
    </row>
    <row r="31" spans="1:18" s="215" customFormat="1" ht="23.25" x14ac:dyDescent="0.35">
      <c r="A31" s="206">
        <v>24</v>
      </c>
      <c r="B31" s="207" t="s">
        <v>72</v>
      </c>
      <c r="C31" s="232">
        <v>42272</v>
      </c>
      <c r="D31" s="233" t="s">
        <v>30</v>
      </c>
      <c r="E31" s="233" t="s">
        <v>53</v>
      </c>
      <c r="F31" s="241" t="s">
        <v>41</v>
      </c>
      <c r="G31" s="238" t="s">
        <v>121</v>
      </c>
      <c r="H31" s="238" t="s">
        <v>122</v>
      </c>
      <c r="I31" s="239" t="s">
        <v>123</v>
      </c>
      <c r="J31" s="243">
        <v>58240</v>
      </c>
      <c r="K31" s="208" t="s">
        <v>48</v>
      </c>
      <c r="L31" s="209">
        <f>Table1[[#This Row],[Total Invoice Value]]*Table1[[#This Row],[GC%]]</f>
        <v>980</v>
      </c>
      <c r="M31" s="237">
        <f t="shared" si="0"/>
        <v>1.6826923076923076E-2</v>
      </c>
      <c r="N31" s="209">
        <v>58240</v>
      </c>
      <c r="O31" s="209">
        <v>980</v>
      </c>
      <c r="P31" s="205" t="s">
        <v>35</v>
      </c>
      <c r="Q31" s="213"/>
      <c r="R31" s="214"/>
    </row>
    <row r="32" spans="1:18" s="215" customFormat="1" ht="23.25" x14ac:dyDescent="0.35">
      <c r="A32" s="212">
        <v>26</v>
      </c>
      <c r="B32" s="207" t="s">
        <v>72</v>
      </c>
      <c r="C32" s="232">
        <v>42262</v>
      </c>
      <c r="D32" s="233" t="s">
        <v>40</v>
      </c>
      <c r="E32" s="233" t="s">
        <v>45</v>
      </c>
      <c r="F32" s="241" t="s">
        <v>41</v>
      </c>
      <c r="G32" s="238" t="s">
        <v>60</v>
      </c>
      <c r="H32" s="238" t="s">
        <v>124</v>
      </c>
      <c r="I32" s="239" t="s">
        <v>125</v>
      </c>
      <c r="J32" s="243">
        <v>170</v>
      </c>
      <c r="K32" s="208" t="s">
        <v>54</v>
      </c>
      <c r="L32" s="209">
        <f>Table1[[#This Row],[Total Invoice Value]]*Table1[[#This Row],[GC%]]</f>
        <v>33.4</v>
      </c>
      <c r="M32" s="237">
        <f t="shared" si="0"/>
        <v>0.19647058823529412</v>
      </c>
      <c r="N32" s="209">
        <v>170</v>
      </c>
      <c r="O32" s="209">
        <v>33.4</v>
      </c>
      <c r="P32" s="205" t="s">
        <v>35</v>
      </c>
      <c r="Q32" s="213"/>
      <c r="R32" s="214"/>
    </row>
    <row r="33" spans="1:18" s="215" customFormat="1" ht="23.25" x14ac:dyDescent="0.35">
      <c r="A33" s="240">
        <v>27</v>
      </c>
      <c r="B33" s="207" t="s">
        <v>72</v>
      </c>
      <c r="C33" s="232">
        <v>42269</v>
      </c>
      <c r="D33" s="233" t="s">
        <v>30</v>
      </c>
      <c r="E33" s="233" t="s">
        <v>45</v>
      </c>
      <c r="F33" s="241" t="s">
        <v>41</v>
      </c>
      <c r="G33" s="238" t="s">
        <v>51</v>
      </c>
      <c r="H33" s="238" t="s">
        <v>56</v>
      </c>
      <c r="I33" s="239" t="s">
        <v>126</v>
      </c>
      <c r="J33" s="243">
        <v>2628.1</v>
      </c>
      <c r="K33" s="208" t="s">
        <v>54</v>
      </c>
      <c r="L33" s="209">
        <f>Table1[[#This Row],[Total Invoice Value]]*Table1[[#This Row],[GC%]]</f>
        <v>271.72235528380759</v>
      </c>
      <c r="M33" s="237">
        <f t="shared" si="0"/>
        <v>0.10339117814535505</v>
      </c>
      <c r="N33" s="209">
        <v>28801.200000000001</v>
      </c>
      <c r="O33" s="209">
        <v>2977.79</v>
      </c>
      <c r="P33" s="205" t="s">
        <v>42</v>
      </c>
      <c r="Q33" s="213"/>
      <c r="R33" s="214"/>
    </row>
    <row r="34" spans="1:18" s="215" customFormat="1" ht="23.25" x14ac:dyDescent="0.35">
      <c r="A34" s="206">
        <v>28</v>
      </c>
      <c r="B34" s="207" t="s">
        <v>72</v>
      </c>
      <c r="C34" s="232">
        <v>42269</v>
      </c>
      <c r="D34" s="233" t="s">
        <v>127</v>
      </c>
      <c r="E34" s="233" t="s">
        <v>45</v>
      </c>
      <c r="F34" s="241" t="s">
        <v>6</v>
      </c>
      <c r="G34" s="238" t="s">
        <v>128</v>
      </c>
      <c r="H34" s="238" t="s">
        <v>129</v>
      </c>
      <c r="I34" s="239" t="s">
        <v>130</v>
      </c>
      <c r="J34" s="243">
        <v>21483</v>
      </c>
      <c r="K34" s="208" t="s">
        <v>54</v>
      </c>
      <c r="L34" s="209">
        <f>Table1[[#This Row],[Total Invoice Value]]*Table1[[#This Row],[GC%]]</f>
        <v>1358</v>
      </c>
      <c r="M34" s="237">
        <f t="shared" ref="M34:M35" si="1">O34/N34</f>
        <v>6.321277289019224E-2</v>
      </c>
      <c r="N34" s="209">
        <v>21483</v>
      </c>
      <c r="O34" s="209">
        <v>1358</v>
      </c>
      <c r="P34" s="205" t="s">
        <v>35</v>
      </c>
      <c r="Q34" s="213"/>
      <c r="R34" s="214"/>
    </row>
    <row r="35" spans="1:18" s="215" customFormat="1" ht="23.25" x14ac:dyDescent="0.35">
      <c r="A35" s="240">
        <v>29</v>
      </c>
      <c r="B35" s="244" t="s">
        <v>132</v>
      </c>
      <c r="C35" s="245">
        <v>42191</v>
      </c>
      <c r="D35" s="246" t="s">
        <v>133</v>
      </c>
      <c r="E35" s="246" t="s">
        <v>44</v>
      </c>
      <c r="F35" s="246"/>
      <c r="G35" s="247" t="s">
        <v>134</v>
      </c>
      <c r="H35" s="247" t="s">
        <v>135</v>
      </c>
      <c r="I35" s="248" t="s">
        <v>136</v>
      </c>
      <c r="J35" s="256">
        <v>-2115</v>
      </c>
      <c r="K35" s="249" t="s">
        <v>33</v>
      </c>
      <c r="L35" s="257">
        <f>Table1[[#This Row],[Total Invoice Value]]*Table1[[#This Row],[GC%]]</f>
        <v>-255</v>
      </c>
      <c r="M35" s="250">
        <f t="shared" si="1"/>
        <v>0.12056737588652482</v>
      </c>
      <c r="N35" s="257">
        <v>-2115</v>
      </c>
      <c r="O35" s="257">
        <v>-255</v>
      </c>
      <c r="P35" s="251" t="s">
        <v>35</v>
      </c>
      <c r="Q35" s="213"/>
      <c r="R35" s="214"/>
    </row>
    <row r="36" spans="1:18" s="215" customFormat="1" ht="23.25" x14ac:dyDescent="0.35">
      <c r="A36" s="206">
        <v>30</v>
      </c>
      <c r="B36" s="244" t="s">
        <v>132</v>
      </c>
      <c r="C36" s="245">
        <v>42191</v>
      </c>
      <c r="D36" s="246" t="s">
        <v>133</v>
      </c>
      <c r="E36" s="246" t="s">
        <v>44</v>
      </c>
      <c r="F36" s="246"/>
      <c r="G36" s="247" t="s">
        <v>134</v>
      </c>
      <c r="H36" s="247" t="s">
        <v>135</v>
      </c>
      <c r="I36" s="248" t="s">
        <v>136</v>
      </c>
      <c r="J36" s="255">
        <v>2115</v>
      </c>
      <c r="K36" s="249" t="s">
        <v>33</v>
      </c>
      <c r="L36" s="252">
        <f>Table1[[#This Row],[Total Invoice Value]]*Table1[[#This Row],[GC%]]</f>
        <v>1036.3499999999999</v>
      </c>
      <c r="M36" s="250">
        <v>0.49</v>
      </c>
      <c r="N36" s="253">
        <v>2115</v>
      </c>
      <c r="O36" s="252">
        <f>Table1[[#This Row],[Total Invoice Value]]*Table1[[#This Row],[GC%]]</f>
        <v>1036.3499999999999</v>
      </c>
      <c r="P36" s="251" t="s">
        <v>137</v>
      </c>
      <c r="Q36" s="213"/>
      <c r="R36" s="214"/>
    </row>
    <row r="37" spans="1:18" s="22" customFormat="1" ht="6" customHeight="1" x14ac:dyDescent="0.35">
      <c r="A37" s="15"/>
      <c r="B37" s="16"/>
      <c r="C37" s="151"/>
      <c r="D37" s="13"/>
      <c r="E37" s="13"/>
      <c r="F37" s="13"/>
      <c r="G37" s="139"/>
      <c r="H37" s="17"/>
      <c r="I37" s="13"/>
      <c r="J37" s="175"/>
      <c r="K37" s="124"/>
      <c r="L37" s="14"/>
      <c r="M37" s="46"/>
      <c r="N37" s="193"/>
      <c r="O37" s="50"/>
      <c r="P37" s="18"/>
      <c r="Q37" s="91"/>
    </row>
    <row r="38" spans="1:18" s="45" customFormat="1" ht="12" thickBot="1" x14ac:dyDescent="0.4">
      <c r="A38" s="40"/>
      <c r="B38" s="41"/>
      <c r="C38" s="152"/>
      <c r="D38" s="42"/>
      <c r="E38" s="42"/>
      <c r="F38" s="42"/>
      <c r="G38" s="140"/>
      <c r="H38" s="43"/>
      <c r="I38" s="42"/>
      <c r="J38" s="230">
        <f>SUM(J10:J36)</f>
        <v>728801.61</v>
      </c>
      <c r="K38" s="125"/>
      <c r="L38" s="231">
        <f>SUM(L10:L36)</f>
        <v>56614.07838729037</v>
      </c>
      <c r="M38" s="57"/>
      <c r="N38" s="229">
        <f>SUM(N10:N36)</f>
        <v>2149935.1900000004</v>
      </c>
      <c r="O38" s="229">
        <f>SUM(O10:O36)</f>
        <v>299754.19027399999</v>
      </c>
      <c r="P38" s="44"/>
      <c r="Q38" s="92"/>
    </row>
    <row r="39" spans="1:18" ht="13.5" thickTop="1" x14ac:dyDescent="0.4">
      <c r="A39" s="15"/>
      <c r="B39" s="16"/>
      <c r="C39" s="151"/>
      <c r="D39" s="13"/>
      <c r="E39" s="13"/>
      <c r="F39" s="13"/>
      <c r="G39" s="139"/>
      <c r="H39" s="17"/>
      <c r="I39" s="13"/>
      <c r="J39" s="175"/>
      <c r="K39" s="126"/>
      <c r="L39" s="56"/>
      <c r="M39" s="58"/>
      <c r="N39" s="193"/>
      <c r="O39" s="19"/>
      <c r="P39" s="18"/>
      <c r="Q39" s="10"/>
    </row>
    <row r="40" spans="1:18" x14ac:dyDescent="0.4">
      <c r="A40" s="15"/>
      <c r="B40" s="16"/>
      <c r="C40" s="151"/>
      <c r="D40" s="13"/>
      <c r="E40" s="13"/>
      <c r="F40" s="13"/>
      <c r="G40" s="139"/>
      <c r="H40" s="17"/>
      <c r="I40" s="13"/>
      <c r="J40" s="175"/>
      <c r="K40" s="124"/>
      <c r="L40" s="14"/>
      <c r="M40" s="46"/>
      <c r="N40" s="193"/>
      <c r="O40" s="50"/>
      <c r="P40" s="18"/>
      <c r="Q40" s="10"/>
    </row>
    <row r="41" spans="1:18" ht="15.75" x14ac:dyDescent="0.5">
      <c r="A41" s="37" t="s">
        <v>25</v>
      </c>
      <c r="B41" s="16"/>
      <c r="C41" s="151"/>
      <c r="D41" s="13"/>
      <c r="E41" s="13"/>
      <c r="F41" s="13"/>
      <c r="G41" s="139"/>
      <c r="H41" s="17"/>
      <c r="I41" s="13"/>
      <c r="J41" s="175"/>
      <c r="K41" s="124"/>
      <c r="L41" s="14"/>
      <c r="M41" s="46"/>
      <c r="N41" s="193"/>
      <c r="O41" s="50"/>
      <c r="P41" s="18"/>
      <c r="Q41" s="10"/>
    </row>
    <row r="42" spans="1:18" ht="13.5" thickBot="1" x14ac:dyDescent="0.45">
      <c r="A42" s="93"/>
      <c r="B42" s="94"/>
      <c r="C42" s="153"/>
      <c r="D42" s="95"/>
      <c r="E42" s="95"/>
      <c r="F42" s="95"/>
      <c r="G42" s="141"/>
      <c r="H42" s="96"/>
      <c r="I42" s="95"/>
      <c r="J42" s="176"/>
      <c r="K42" s="127"/>
      <c r="L42" s="97"/>
      <c r="M42" s="98"/>
      <c r="N42" s="194"/>
      <c r="O42" s="99"/>
      <c r="P42" s="100"/>
      <c r="Q42" s="10"/>
      <c r="R42" s="11"/>
    </row>
    <row r="43" spans="1:18" ht="24" thickBot="1" x14ac:dyDescent="0.45">
      <c r="A43" s="101"/>
      <c r="B43" s="120" t="s">
        <v>22</v>
      </c>
      <c r="C43" s="154" t="s">
        <v>28</v>
      </c>
      <c r="D43" s="121"/>
      <c r="E43" s="121"/>
      <c r="F43" s="121"/>
      <c r="G43" s="121"/>
      <c r="H43" s="121"/>
      <c r="I43" s="122"/>
      <c r="J43" s="177" t="s">
        <v>18</v>
      </c>
      <c r="K43" s="227" t="s">
        <v>19</v>
      </c>
      <c r="L43" s="228"/>
      <c r="M43" s="224" t="s">
        <v>10</v>
      </c>
      <c r="N43" s="217"/>
      <c r="O43" s="218"/>
      <c r="P43" s="100"/>
      <c r="Q43" s="10"/>
      <c r="R43" s="11"/>
    </row>
    <row r="44" spans="1:18" x14ac:dyDescent="0.4">
      <c r="A44" s="101"/>
      <c r="B44" s="85">
        <v>42248</v>
      </c>
      <c r="C44" s="155" t="s">
        <v>27</v>
      </c>
      <c r="D44" s="86"/>
      <c r="E44" s="86"/>
      <c r="F44" s="86"/>
      <c r="G44" s="142"/>
      <c r="H44" s="87"/>
      <c r="I44" s="88"/>
      <c r="J44" s="178">
        <v>728801.61</v>
      </c>
      <c r="K44" s="128"/>
      <c r="L44" s="89">
        <v>56614.07838729037</v>
      </c>
      <c r="M44" s="225">
        <f>L44/J44</f>
        <v>7.7681055599328835E-2</v>
      </c>
      <c r="N44" s="193"/>
      <c r="O44" s="19"/>
      <c r="P44" s="18"/>
      <c r="Q44" s="10"/>
      <c r="R44" s="11"/>
    </row>
    <row r="45" spans="1:18" x14ac:dyDescent="0.4">
      <c r="A45" s="101"/>
      <c r="B45" s="85">
        <v>42217</v>
      </c>
      <c r="C45" s="155" t="s">
        <v>27</v>
      </c>
      <c r="D45" s="86"/>
      <c r="E45" s="86"/>
      <c r="F45" s="86"/>
      <c r="G45" s="142"/>
      <c r="H45" s="87"/>
      <c r="I45" s="88"/>
      <c r="J45" s="178">
        <v>416003.22</v>
      </c>
      <c r="K45" s="128"/>
      <c r="L45" s="89">
        <v>54342.275094674667</v>
      </c>
      <c r="M45" s="225">
        <f>L45/J45</f>
        <v>0.13062945785533744</v>
      </c>
      <c r="N45" s="193"/>
      <c r="O45" s="19"/>
      <c r="P45" s="18"/>
      <c r="Q45" s="10"/>
      <c r="R45" s="11"/>
    </row>
    <row r="46" spans="1:18" x14ac:dyDescent="0.4">
      <c r="A46" s="101"/>
      <c r="B46" s="85">
        <v>42186</v>
      </c>
      <c r="C46" s="155" t="s">
        <v>27</v>
      </c>
      <c r="D46" s="86"/>
      <c r="E46" s="86"/>
      <c r="F46" s="86"/>
      <c r="G46" s="142"/>
      <c r="H46" s="87"/>
      <c r="I46" s="88"/>
      <c r="J46" s="178">
        <v>410721.82999999996</v>
      </c>
      <c r="K46" s="128"/>
      <c r="L46" s="89">
        <v>87023.024751539429</v>
      </c>
      <c r="M46" s="225">
        <v>0.21187825529395268</v>
      </c>
      <c r="N46" s="193"/>
      <c r="O46" s="19"/>
      <c r="P46" s="18"/>
      <c r="Q46" s="10"/>
      <c r="R46" s="11"/>
    </row>
    <row r="47" spans="1:18" x14ac:dyDescent="0.4">
      <c r="A47" s="101"/>
      <c r="B47" s="85">
        <v>42156</v>
      </c>
      <c r="C47" s="155" t="s">
        <v>27</v>
      </c>
      <c r="D47" s="86"/>
      <c r="E47" s="86"/>
      <c r="F47" s="86"/>
      <c r="G47" s="142"/>
      <c r="H47" s="87"/>
      <c r="I47" s="88"/>
      <c r="J47" s="178">
        <v>500589.52</v>
      </c>
      <c r="K47" s="128"/>
      <c r="L47" s="89">
        <v>69280.473406699981</v>
      </c>
      <c r="M47" s="225">
        <v>0.13839777030629802</v>
      </c>
      <c r="N47" s="193"/>
      <c r="O47" s="19"/>
      <c r="P47" s="18"/>
      <c r="Q47" s="10"/>
      <c r="R47" s="11"/>
    </row>
    <row r="48" spans="1:18" x14ac:dyDescent="0.4">
      <c r="A48" s="101"/>
      <c r="B48" s="85">
        <v>42125</v>
      </c>
      <c r="C48" s="155" t="s">
        <v>27</v>
      </c>
      <c r="D48" s="86"/>
      <c r="E48" s="86"/>
      <c r="F48" s="86"/>
      <c r="G48" s="142"/>
      <c r="H48" s="87"/>
      <c r="I48" s="88"/>
      <c r="J48" s="178">
        <v>646400.85</v>
      </c>
      <c r="K48" s="128"/>
      <c r="L48" s="89">
        <v>109838.49119299998</v>
      </c>
      <c r="M48" s="225">
        <v>0.16992318496023015</v>
      </c>
      <c r="N48" s="193"/>
      <c r="O48" s="19"/>
      <c r="P48" s="18"/>
      <c r="Q48" s="10"/>
      <c r="R48" s="11"/>
    </row>
    <row r="49" spans="1:18" x14ac:dyDescent="0.4">
      <c r="A49" s="101"/>
      <c r="B49" s="85">
        <v>42095</v>
      </c>
      <c r="C49" s="155" t="s">
        <v>27</v>
      </c>
      <c r="D49" s="86"/>
      <c r="E49" s="86"/>
      <c r="F49" s="86"/>
      <c r="G49" s="142"/>
      <c r="H49" s="87"/>
      <c r="I49" s="88"/>
      <c r="J49" s="178">
        <v>1096814.0499999998</v>
      </c>
      <c r="K49" s="128"/>
      <c r="L49" s="89">
        <v>118364.60010449067</v>
      </c>
      <c r="M49" s="225">
        <v>0.10791674313844785</v>
      </c>
      <c r="N49" s="193"/>
      <c r="O49" s="19"/>
      <c r="P49" s="18"/>
      <c r="Q49" s="10"/>
      <c r="R49" s="11"/>
    </row>
    <row r="50" spans="1:18" x14ac:dyDescent="0.4">
      <c r="A50" s="101"/>
      <c r="B50" s="85">
        <v>42064</v>
      </c>
      <c r="C50" s="155" t="s">
        <v>27</v>
      </c>
      <c r="D50" s="86"/>
      <c r="E50" s="86"/>
      <c r="F50" s="86"/>
      <c r="G50" s="142"/>
      <c r="H50" s="87"/>
      <c r="I50" s="88"/>
      <c r="J50" s="178">
        <v>244821.15</v>
      </c>
      <c r="K50" s="128"/>
      <c r="L50" s="89">
        <v>50623.000650285707</v>
      </c>
      <c r="M50" s="225">
        <v>0.20677543852026553</v>
      </c>
      <c r="N50" s="193"/>
      <c r="O50" s="19"/>
      <c r="P50" s="18"/>
      <c r="Q50" s="10"/>
      <c r="R50" s="11"/>
    </row>
    <row r="51" spans="1:18" x14ac:dyDescent="0.4">
      <c r="A51" s="101"/>
      <c r="B51" s="85">
        <v>42036</v>
      </c>
      <c r="C51" s="155" t="s">
        <v>27</v>
      </c>
      <c r="D51" s="86"/>
      <c r="E51" s="86"/>
      <c r="F51" s="86"/>
      <c r="G51" s="142"/>
      <c r="H51" s="87"/>
      <c r="I51" s="88"/>
      <c r="J51" s="178">
        <v>609759.14000000013</v>
      </c>
      <c r="K51" s="128"/>
      <c r="L51" s="89">
        <v>92030.979495647262</v>
      </c>
      <c r="M51" s="225">
        <v>0.15093005329226758</v>
      </c>
      <c r="N51" s="193"/>
      <c r="O51" s="19"/>
      <c r="P51" s="18"/>
      <c r="Q51" s="10"/>
      <c r="R51" s="11"/>
    </row>
    <row r="52" spans="1:18" x14ac:dyDescent="0.4">
      <c r="A52" s="101"/>
      <c r="B52" s="85">
        <v>42005</v>
      </c>
      <c r="C52" s="155" t="s">
        <v>27</v>
      </c>
      <c r="D52" s="86"/>
      <c r="E52" s="86"/>
      <c r="F52" s="86"/>
      <c r="G52" s="142"/>
      <c r="H52" s="87"/>
      <c r="I52" s="88"/>
      <c r="J52" s="178">
        <v>330169.76999999996</v>
      </c>
      <c r="K52" s="128"/>
      <c r="L52" s="89">
        <v>59420.877950847796</v>
      </c>
      <c r="M52" s="225">
        <v>0.17997067978345746</v>
      </c>
      <c r="N52" s="193"/>
      <c r="O52" s="19"/>
      <c r="P52" s="18"/>
      <c r="Q52" s="10"/>
      <c r="R52" s="11"/>
    </row>
    <row r="53" spans="1:18" ht="13.5" thickBot="1" x14ac:dyDescent="0.45">
      <c r="A53" s="102"/>
      <c r="B53" s="109"/>
      <c r="C53" s="156"/>
      <c r="D53" s="110"/>
      <c r="E53" s="110"/>
      <c r="F53" s="110"/>
      <c r="G53" s="143"/>
      <c r="H53" s="110"/>
      <c r="I53" s="111"/>
      <c r="J53" s="179"/>
      <c r="K53" s="129"/>
      <c r="L53" s="112"/>
      <c r="M53" s="226"/>
      <c r="N53" s="219"/>
      <c r="O53" s="220"/>
      <c r="P53" s="22"/>
      <c r="Q53" s="11"/>
      <c r="R53" s="11"/>
    </row>
    <row r="54" spans="1:18" x14ac:dyDescent="0.4">
      <c r="A54" s="102"/>
      <c r="B54" s="21"/>
      <c r="C54" s="157"/>
      <c r="D54" s="22"/>
      <c r="E54" s="22"/>
      <c r="F54" s="22"/>
      <c r="G54" s="48"/>
      <c r="H54" s="22"/>
      <c r="I54" s="22"/>
      <c r="J54" s="180"/>
      <c r="K54" s="48"/>
      <c r="L54" s="55"/>
      <c r="M54" s="59"/>
      <c r="N54" s="219"/>
      <c r="O54" s="221"/>
      <c r="P54" s="22"/>
      <c r="Q54" s="11"/>
      <c r="R54" s="11"/>
    </row>
    <row r="55" spans="1:18" ht="13.5" thickBot="1" x14ac:dyDescent="0.45">
      <c r="A55" s="102"/>
      <c r="B55" s="23"/>
      <c r="C55" s="157"/>
      <c r="D55" s="22"/>
      <c r="E55" s="22"/>
      <c r="F55" s="22"/>
      <c r="G55" s="48"/>
      <c r="H55" s="22"/>
      <c r="I55" s="45" t="s">
        <v>21</v>
      </c>
      <c r="J55" s="181">
        <f>SUM(J44:J52)</f>
        <v>4984081.1399999997</v>
      </c>
      <c r="K55" s="130"/>
      <c r="L55" s="258">
        <f>SUM(L44:L52)</f>
        <v>697537.80103447591</v>
      </c>
      <c r="M55" s="60"/>
      <c r="N55" s="222"/>
      <c r="O55" s="223"/>
      <c r="P55" s="22"/>
      <c r="Q55" s="11"/>
      <c r="R55" s="11"/>
    </row>
    <row r="56" spans="1:18" ht="13.5" thickTop="1" x14ac:dyDescent="0.4">
      <c r="A56" s="102"/>
      <c r="B56" s="23"/>
      <c r="C56" s="157"/>
      <c r="D56" s="22"/>
      <c r="E56" s="22"/>
      <c r="F56" s="22"/>
      <c r="G56" s="48"/>
      <c r="H56" s="22"/>
      <c r="I56" s="22"/>
      <c r="J56" s="182"/>
      <c r="K56" s="130"/>
      <c r="L56" s="61"/>
      <c r="M56" s="60"/>
      <c r="N56" s="196"/>
      <c r="O56" s="24"/>
      <c r="P56" s="22"/>
      <c r="Q56" s="11"/>
      <c r="R56" s="11"/>
    </row>
    <row r="57" spans="1:18" x14ac:dyDescent="0.4">
      <c r="A57" s="102"/>
      <c r="B57" s="103"/>
      <c r="C57" s="158"/>
      <c r="D57" s="11"/>
      <c r="E57" s="11"/>
      <c r="F57" s="11"/>
      <c r="G57" s="144"/>
      <c r="H57" s="11"/>
      <c r="I57" s="11"/>
      <c r="J57" s="183"/>
      <c r="K57" s="131"/>
      <c r="L57" s="105"/>
      <c r="M57" s="104"/>
      <c r="N57" s="197"/>
      <c r="O57" s="106"/>
      <c r="P57" s="11"/>
      <c r="Q57" s="11"/>
      <c r="R57" s="11"/>
    </row>
    <row r="58" spans="1:18" x14ac:dyDescent="0.4">
      <c r="A58" s="102"/>
      <c r="B58" s="103"/>
      <c r="C58" s="158"/>
      <c r="D58" s="11"/>
      <c r="E58" s="11"/>
      <c r="F58" s="11"/>
      <c r="G58" s="144"/>
      <c r="H58" s="11"/>
      <c r="I58" s="11"/>
      <c r="J58" s="183"/>
      <c r="K58" s="131"/>
      <c r="L58" s="105"/>
      <c r="M58" s="104"/>
      <c r="N58" s="197"/>
      <c r="O58" s="106"/>
      <c r="P58" s="11"/>
      <c r="Q58" s="11"/>
      <c r="R58" s="11"/>
    </row>
    <row r="59" spans="1:18" x14ac:dyDescent="0.4">
      <c r="A59" s="102"/>
      <c r="B59" s="103"/>
      <c r="C59" s="158"/>
      <c r="D59" s="11"/>
      <c r="E59" s="11"/>
      <c r="F59" s="11"/>
      <c r="G59" s="144"/>
      <c r="H59" s="11"/>
      <c r="I59" s="11"/>
      <c r="J59" s="183"/>
      <c r="K59" s="131"/>
      <c r="L59" s="105"/>
      <c r="M59" s="104"/>
      <c r="N59" s="197"/>
      <c r="O59" s="106"/>
      <c r="P59" s="11"/>
      <c r="Q59" s="11"/>
      <c r="R59" s="11"/>
    </row>
    <row r="60" spans="1:18" ht="15.75" x14ac:dyDescent="0.5">
      <c r="A60" s="38" t="s">
        <v>26</v>
      </c>
      <c r="B60" s="107"/>
      <c r="C60" s="157"/>
      <c r="D60" s="22"/>
      <c r="E60" s="22"/>
      <c r="F60" s="22"/>
      <c r="G60" s="48"/>
      <c r="H60" s="22"/>
      <c r="I60" s="22"/>
      <c r="J60" s="180"/>
      <c r="K60" s="48"/>
      <c r="L60" s="55"/>
      <c r="M60" s="59"/>
      <c r="N60" s="195"/>
      <c r="O60" s="21"/>
      <c r="P60" s="22"/>
      <c r="Q60" s="11"/>
      <c r="R60" s="11"/>
    </row>
    <row r="61" spans="1:18" ht="13.5" thickBot="1" x14ac:dyDescent="0.45">
      <c r="A61" s="107"/>
      <c r="B61" s="107"/>
      <c r="C61" s="157"/>
      <c r="D61" s="22"/>
      <c r="E61" s="22"/>
      <c r="F61" s="22"/>
      <c r="G61" s="48"/>
      <c r="H61" s="22"/>
      <c r="I61" s="22"/>
      <c r="J61" s="180"/>
      <c r="K61" s="48"/>
      <c r="L61" s="55"/>
      <c r="M61" s="59"/>
      <c r="N61" s="195"/>
      <c r="O61" s="21"/>
      <c r="P61" s="22"/>
      <c r="Q61" s="11"/>
      <c r="R61" s="11"/>
    </row>
    <row r="62" spans="1:18" s="49" customFormat="1" ht="23.65" thickBot="1" x14ac:dyDescent="0.4">
      <c r="A62" s="113" t="s">
        <v>29</v>
      </c>
      <c r="B62" s="114" t="s">
        <v>22</v>
      </c>
      <c r="C62" s="159" t="s">
        <v>0</v>
      </c>
      <c r="D62" s="115" t="s">
        <v>1</v>
      </c>
      <c r="E62" s="115" t="s">
        <v>43</v>
      </c>
      <c r="F62" s="115" t="s">
        <v>2</v>
      </c>
      <c r="G62" s="115" t="s">
        <v>3</v>
      </c>
      <c r="H62" s="119" t="s">
        <v>4</v>
      </c>
      <c r="I62" s="116" t="s">
        <v>5</v>
      </c>
      <c r="J62" s="184" t="s">
        <v>18</v>
      </c>
      <c r="K62" s="117" t="s">
        <v>9</v>
      </c>
      <c r="L62" s="115" t="s">
        <v>19</v>
      </c>
      <c r="M62" s="118" t="s">
        <v>10</v>
      </c>
      <c r="N62" s="198" t="s">
        <v>15</v>
      </c>
      <c r="O62" s="114" t="s">
        <v>16</v>
      </c>
      <c r="P62" s="119" t="s">
        <v>13</v>
      </c>
      <c r="Q62" s="108"/>
      <c r="R62" s="108"/>
    </row>
    <row r="63" spans="1:18" x14ac:dyDescent="0.4">
      <c r="A63" s="75"/>
      <c r="B63" s="76"/>
      <c r="C63" s="150"/>
      <c r="D63" s="77"/>
      <c r="E63" s="77"/>
      <c r="F63" s="77"/>
      <c r="G63" s="145"/>
      <c r="H63" s="164"/>
      <c r="I63" s="81"/>
      <c r="J63" s="185"/>
      <c r="K63" s="132"/>
      <c r="L63" s="78"/>
      <c r="M63" s="82"/>
      <c r="N63" s="199"/>
      <c r="O63" s="79"/>
      <c r="P63" s="80"/>
      <c r="Q63" s="11"/>
      <c r="R63" s="11"/>
    </row>
    <row r="64" spans="1:18" ht="13.5" thickBot="1" x14ac:dyDescent="0.45">
      <c r="A64" s="69"/>
      <c r="B64" s="70"/>
      <c r="C64" s="160"/>
      <c r="D64" s="71"/>
      <c r="E64" s="71"/>
      <c r="F64" s="71"/>
      <c r="G64" s="146"/>
      <c r="H64" s="165"/>
      <c r="I64" s="83"/>
      <c r="J64" s="186"/>
      <c r="K64" s="133"/>
      <c r="L64" s="72"/>
      <c r="M64" s="84"/>
      <c r="N64" s="200"/>
      <c r="O64" s="73"/>
      <c r="P64" s="74"/>
      <c r="Q64" s="11"/>
      <c r="R64" s="11"/>
    </row>
    <row r="65" spans="1:18" x14ac:dyDescent="0.4">
      <c r="A65" s="35"/>
      <c r="B65" s="35"/>
      <c r="C65" s="161"/>
      <c r="D65" s="34"/>
      <c r="E65" s="34"/>
      <c r="F65" s="34"/>
      <c r="G65" s="134"/>
      <c r="H65" s="34"/>
      <c r="I65" s="34"/>
      <c r="J65" s="187"/>
      <c r="K65" s="134"/>
      <c r="L65" s="62"/>
      <c r="M65" s="63"/>
      <c r="N65" s="201"/>
      <c r="O65" s="36"/>
      <c r="P65" s="34"/>
      <c r="Q65" s="11"/>
      <c r="R65" s="11"/>
    </row>
    <row r="66" spans="1:18" x14ac:dyDescent="0.4">
      <c r="A66" s="35"/>
      <c r="B66" s="35"/>
      <c r="C66" s="161"/>
      <c r="D66" s="34"/>
      <c r="E66" s="34"/>
      <c r="F66" s="34"/>
      <c r="G66" s="134"/>
      <c r="H66" s="34"/>
      <c r="I66" s="34"/>
      <c r="J66" s="187"/>
      <c r="K66" s="134"/>
      <c r="L66" s="62"/>
      <c r="M66" s="63"/>
      <c r="N66" s="201"/>
      <c r="O66" s="36"/>
      <c r="P66" s="34"/>
      <c r="Q66" s="11"/>
      <c r="R66" s="11"/>
    </row>
    <row r="67" spans="1:18" x14ac:dyDescent="0.4">
      <c r="A67" s="39"/>
      <c r="B67" s="35"/>
      <c r="C67" s="161"/>
      <c r="D67" s="34"/>
      <c r="E67" s="34"/>
      <c r="F67" s="34"/>
      <c r="G67" s="134"/>
      <c r="H67" s="34"/>
      <c r="I67" s="34"/>
      <c r="J67" s="187"/>
      <c r="K67" s="134"/>
      <c r="L67" s="62"/>
      <c r="M67" s="63"/>
      <c r="N67" s="201"/>
      <c r="O67" s="36"/>
      <c r="P67" s="34"/>
    </row>
    <row r="68" spans="1:18" x14ac:dyDescent="0.4">
      <c r="A68" s="39" t="s">
        <v>138</v>
      </c>
      <c r="B68" s="35"/>
      <c r="C68" s="161"/>
      <c r="D68" s="34"/>
      <c r="E68" s="34"/>
      <c r="F68" s="34"/>
      <c r="G68" s="134"/>
      <c r="H68" s="34"/>
      <c r="I68" s="34"/>
      <c r="J68" s="187"/>
      <c r="K68" s="134"/>
      <c r="L68" s="62"/>
      <c r="M68" s="63"/>
      <c r="N68" s="201"/>
      <c r="O68" s="36"/>
      <c r="P68" s="34"/>
    </row>
    <row r="69" spans="1:18" x14ac:dyDescent="0.4">
      <c r="A69" s="35"/>
      <c r="B69" s="35"/>
      <c r="C69" s="161"/>
      <c r="D69" s="34"/>
      <c r="E69" s="34"/>
      <c r="F69" s="34"/>
      <c r="G69" s="134"/>
      <c r="H69" s="34"/>
      <c r="I69" s="34"/>
      <c r="J69" s="187"/>
      <c r="K69" s="134"/>
      <c r="L69" s="62"/>
      <c r="M69" s="63"/>
      <c r="N69" s="201"/>
      <c r="O69" s="36"/>
      <c r="P69" s="34"/>
    </row>
    <row r="74" spans="1:18" x14ac:dyDescent="0.4">
      <c r="B74" s="4"/>
      <c r="E74" s="12"/>
      <c r="F74" s="1" t="s">
        <v>24</v>
      </c>
      <c r="G74" s="1"/>
      <c r="I74" s="173" t="s">
        <v>17</v>
      </c>
      <c r="J74" s="1"/>
      <c r="M74" s="173" t="s">
        <v>17</v>
      </c>
      <c r="N74" s="1"/>
    </row>
    <row r="75" spans="1:18" x14ac:dyDescent="0.4">
      <c r="B75" s="4"/>
      <c r="E75" s="12"/>
      <c r="G75" s="1"/>
      <c r="I75" s="173"/>
      <c r="J75" s="1"/>
      <c r="L75" s="67"/>
      <c r="M75" s="173"/>
      <c r="N75" s="1"/>
    </row>
    <row r="76" spans="1:18" x14ac:dyDescent="0.4">
      <c r="B76" s="4"/>
      <c r="E76" s="12"/>
      <c r="G76" s="1"/>
      <c r="I76" s="173"/>
      <c r="J76" s="1"/>
      <c r="L76" s="67"/>
      <c r="M76" s="173"/>
      <c r="N76" s="1"/>
    </row>
    <row r="77" spans="1:18" x14ac:dyDescent="0.4">
      <c r="E77" s="12"/>
      <c r="G77" s="1"/>
      <c r="I77" s="173"/>
      <c r="J77" s="1"/>
      <c r="L77" s="67"/>
      <c r="M77" s="173"/>
      <c r="N77" s="1"/>
    </row>
    <row r="78" spans="1:18" x14ac:dyDescent="0.4">
      <c r="E78" s="12"/>
      <c r="F78" s="12"/>
      <c r="G78" s="1"/>
      <c r="H78" s="12"/>
      <c r="I78" s="173"/>
      <c r="J78" s="1"/>
      <c r="L78" s="67"/>
      <c r="M78" s="173"/>
      <c r="N78" s="1"/>
    </row>
    <row r="79" spans="1:18" ht="13.5" thickBot="1" x14ac:dyDescent="0.45">
      <c r="E79" s="12"/>
      <c r="F79" s="8"/>
      <c r="G79" s="8"/>
      <c r="H79" s="12"/>
      <c r="I79" s="188"/>
      <c r="J79" s="135"/>
      <c r="K79" s="1"/>
      <c r="L79" s="67"/>
      <c r="M79" s="188"/>
      <c r="N79" s="135"/>
    </row>
    <row r="80" spans="1:18" x14ac:dyDescent="0.4">
      <c r="E80" s="12"/>
      <c r="F80" s="12" t="s">
        <v>31</v>
      </c>
      <c r="G80" s="1"/>
      <c r="I80" s="189" t="s">
        <v>20</v>
      </c>
      <c r="J80" s="1"/>
      <c r="K80" s="136"/>
      <c r="L80" s="67"/>
      <c r="M80" s="189" t="s">
        <v>57</v>
      </c>
      <c r="N80" s="1"/>
    </row>
    <row r="81" spans="5:15" x14ac:dyDescent="0.4">
      <c r="E81" s="12"/>
      <c r="F81" s="12" t="s">
        <v>58</v>
      </c>
      <c r="G81" s="1"/>
      <c r="I81" s="189" t="s">
        <v>37</v>
      </c>
      <c r="J81" s="1"/>
      <c r="K81" s="136"/>
      <c r="L81" s="67"/>
      <c r="M81" s="189" t="s">
        <v>59</v>
      </c>
      <c r="N81" s="1"/>
    </row>
    <row r="82" spans="5:15" x14ac:dyDescent="0.4">
      <c r="E82" s="12"/>
      <c r="G82" s="1"/>
      <c r="I82" s="189"/>
      <c r="J82" s="1"/>
      <c r="K82" s="136"/>
      <c r="L82" s="67"/>
      <c r="M82" s="189"/>
      <c r="N82" s="1"/>
    </row>
    <row r="83" spans="5:15" x14ac:dyDescent="0.4">
      <c r="E83" s="12"/>
      <c r="F83" s="12" t="s">
        <v>23</v>
      </c>
      <c r="G83" s="1"/>
      <c r="I83" s="189" t="s">
        <v>23</v>
      </c>
      <c r="J83" s="1"/>
      <c r="K83" s="136"/>
      <c r="L83" s="67"/>
      <c r="M83" s="189" t="s">
        <v>23</v>
      </c>
      <c r="N83" s="1"/>
    </row>
    <row r="84" spans="5:15" x14ac:dyDescent="0.4">
      <c r="I84" s="9"/>
      <c r="L84" s="67"/>
      <c r="M84" s="66"/>
      <c r="O84" s="20"/>
    </row>
    <row r="85" spans="5:15" x14ac:dyDescent="0.4">
      <c r="M85" s="66"/>
      <c r="N85" s="202"/>
      <c r="O85" s="20"/>
    </row>
    <row r="86" spans="5:15" x14ac:dyDescent="0.4">
      <c r="M86" s="66"/>
      <c r="N86" s="202"/>
      <c r="O86" s="20"/>
    </row>
    <row r="87" spans="5:15" x14ac:dyDescent="0.4">
      <c r="M87" s="66"/>
      <c r="N87" s="202"/>
      <c r="O87" s="20"/>
    </row>
    <row r="88" spans="5:15" x14ac:dyDescent="0.4">
      <c r="M88" s="66"/>
      <c r="N88" s="202"/>
      <c r="O88" s="20"/>
    </row>
    <row r="89" spans="5:15" x14ac:dyDescent="0.4">
      <c r="M89" s="66"/>
      <c r="N89" s="202"/>
      <c r="O89" s="20"/>
    </row>
    <row r="90" spans="5:15" x14ac:dyDescent="0.4">
      <c r="M90" s="66"/>
      <c r="N90" s="202"/>
      <c r="O90" s="20"/>
    </row>
    <row r="91" spans="5:15" x14ac:dyDescent="0.4">
      <c r="M91" s="66"/>
      <c r="N91" s="202"/>
      <c r="O91" s="20"/>
    </row>
    <row r="92" spans="5:15" x14ac:dyDescent="0.4">
      <c r="M92" s="66"/>
      <c r="N92" s="202"/>
      <c r="O92" s="20"/>
    </row>
    <row r="93" spans="5:15" x14ac:dyDescent="0.4">
      <c r="M93" s="66"/>
      <c r="N93" s="202"/>
      <c r="O93" s="20"/>
    </row>
    <row r="94" spans="5:15" x14ac:dyDescent="0.4">
      <c r="M94" s="66"/>
      <c r="N94" s="202"/>
      <c r="O94" s="20"/>
    </row>
    <row r="95" spans="5:15" x14ac:dyDescent="0.4">
      <c r="M95" s="66"/>
      <c r="N95" s="202"/>
      <c r="O95" s="20"/>
    </row>
    <row r="96" spans="5:15" x14ac:dyDescent="0.4">
      <c r="M96" s="66"/>
      <c r="N96" s="202"/>
      <c r="O96" s="20"/>
    </row>
    <row r="97" spans="1:18" x14ac:dyDescent="0.4">
      <c r="M97" s="66"/>
      <c r="N97" s="202"/>
      <c r="O97" s="20"/>
    </row>
    <row r="98" spans="1:18" x14ac:dyDescent="0.4">
      <c r="M98" s="66"/>
      <c r="N98" s="202"/>
      <c r="O98" s="20"/>
    </row>
    <row r="99" spans="1:18" x14ac:dyDescent="0.4">
      <c r="M99" s="66"/>
      <c r="N99" s="202"/>
      <c r="O99" s="20"/>
    </row>
    <row r="100" spans="1:18" x14ac:dyDescent="0.4">
      <c r="M100" s="66"/>
      <c r="N100" s="202"/>
      <c r="O100" s="20"/>
    </row>
    <row r="101" spans="1:18" x14ac:dyDescent="0.4">
      <c r="M101" s="66"/>
      <c r="N101" s="202"/>
      <c r="O101" s="20"/>
    </row>
    <row r="103" spans="1:18" s="2" customFormat="1" x14ac:dyDescent="0.4">
      <c r="A103" s="25"/>
      <c r="B103" s="25"/>
      <c r="C103" s="162"/>
      <c r="G103" s="137"/>
      <c r="J103" s="190"/>
      <c r="K103" s="137"/>
      <c r="L103" s="64"/>
      <c r="M103" s="65"/>
      <c r="N103" s="203"/>
      <c r="O103" s="26"/>
      <c r="R103" s="34"/>
    </row>
    <row r="104" spans="1:18" s="2" customFormat="1" x14ac:dyDescent="0.4">
      <c r="A104" s="27"/>
      <c r="B104" s="28"/>
      <c r="C104" s="163"/>
      <c r="D104" s="29"/>
      <c r="E104" s="29"/>
      <c r="F104" s="29"/>
      <c r="G104" s="147"/>
      <c r="H104" s="30"/>
      <c r="I104" s="29"/>
      <c r="J104" s="191"/>
      <c r="K104" s="138"/>
      <c r="L104" s="31"/>
      <c r="M104" s="47"/>
      <c r="N104" s="204"/>
      <c r="O104" s="51"/>
      <c r="P104" s="32"/>
      <c r="R104" s="34"/>
    </row>
    <row r="105" spans="1:18" s="2" customFormat="1" x14ac:dyDescent="0.4">
      <c r="A105" s="25"/>
      <c r="B105" s="33"/>
      <c r="C105" s="162"/>
      <c r="G105" s="137"/>
      <c r="J105" s="190"/>
      <c r="K105" s="137"/>
      <c r="L105" s="68"/>
      <c r="M105" s="65"/>
      <c r="N105" s="203"/>
      <c r="O105" s="52"/>
      <c r="R105" s="34"/>
    </row>
    <row r="106" spans="1:18" s="2" customFormat="1" x14ac:dyDescent="0.4">
      <c r="A106" s="25"/>
      <c r="B106" s="33"/>
      <c r="C106" s="162"/>
      <c r="G106" s="137"/>
      <c r="J106" s="190"/>
      <c r="K106" s="137"/>
      <c r="L106" s="68"/>
      <c r="M106" s="65"/>
      <c r="N106" s="203"/>
      <c r="O106" s="52"/>
      <c r="R106" s="34"/>
    </row>
    <row r="107" spans="1:18" s="2" customFormat="1" x14ac:dyDescent="0.4">
      <c r="A107" s="25"/>
      <c r="B107" s="25"/>
      <c r="C107" s="162"/>
      <c r="G107" s="137"/>
      <c r="J107" s="190"/>
      <c r="K107" s="137"/>
      <c r="L107" s="64"/>
      <c r="M107" s="65"/>
      <c r="N107" s="203"/>
      <c r="O107" s="26"/>
      <c r="R107" s="34"/>
    </row>
    <row r="108" spans="1:18" s="2" customFormat="1" x14ac:dyDescent="0.4">
      <c r="A108" s="25"/>
      <c r="B108" s="25"/>
      <c r="C108" s="162"/>
      <c r="G108" s="137"/>
      <c r="J108" s="190"/>
      <c r="K108" s="137"/>
      <c r="L108" s="64"/>
      <c r="M108" s="65"/>
      <c r="N108" s="203"/>
      <c r="O108" s="26"/>
      <c r="R108" s="34"/>
    </row>
    <row r="109" spans="1:18" s="2" customFormat="1" x14ac:dyDescent="0.4">
      <c r="A109" s="25"/>
      <c r="B109" s="25"/>
      <c r="C109" s="162"/>
      <c r="G109" s="137"/>
      <c r="H109" s="5"/>
      <c r="J109" s="190"/>
      <c r="K109" s="137"/>
      <c r="L109" s="64"/>
      <c r="M109" s="65"/>
      <c r="N109" s="203"/>
      <c r="O109" s="26"/>
      <c r="R109" s="34"/>
    </row>
    <row r="110" spans="1:18" x14ac:dyDescent="0.4">
      <c r="G110" s="137"/>
      <c r="H110" s="2"/>
      <c r="I110" s="2"/>
    </row>
    <row r="111" spans="1:18" x14ac:dyDescent="0.4">
      <c r="G111" s="148"/>
      <c r="H111" s="6"/>
      <c r="I111" s="2"/>
    </row>
  </sheetData>
  <mergeCells count="1">
    <mergeCell ref="K43:L43"/>
  </mergeCells>
  <pageMargins left="0.19685039370078741" right="0.19685039370078741" top="0.39370078740157483" bottom="0.43307086614173229" header="0.31496062992125984" footer="0.15748031496062992"/>
  <pageSetup paperSize="9" scale="73" fitToHeight="2" orientation="landscape" r:id="rId1"/>
  <headerFooter>
    <oddFooter>&amp;L&amp;"-,Regular"JOS - Services&amp;C&amp;"-,Regular"BMA Contracts Monthly Report&amp;RPage  &amp;P</oddFooter>
  </headerFooter>
  <rowBreaks count="1" manualBreakCount="1">
    <brk id="38" max="14" man="1"/>
  </rowBreaks>
  <ignoredErrors>
    <ignoredError sqref="M25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BMA contracts</vt:lpstr>
      <vt:lpstr>'BMA contracts'!Print_Area</vt:lpstr>
    </vt:vector>
  </TitlesOfParts>
  <Company>Trading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Sally Koh Shaw Ching</cp:lastModifiedBy>
  <cp:lastPrinted>2015-10-06T04:52:03Z</cp:lastPrinted>
  <dcterms:created xsi:type="dcterms:W3CDTF">2012-08-14T14:27:51Z</dcterms:created>
  <dcterms:modified xsi:type="dcterms:W3CDTF">2015-10-06T04:52:06Z</dcterms:modified>
</cp:coreProperties>
</file>