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Ex1.xml" ContentType="application/vnd.ms-office.chartex+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tables/table1.xml" ContentType="application/vnd.openxmlformats-officedocument.spreadsheetml.tab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8.xml" ContentType="application/vnd.openxmlformats-officedocument.drawing+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9.xml" ContentType="application/vnd.openxmlformats-officedocument.drawing+xml"/>
  <Override PartName="/xl/charts/chartEx3.xml" ContentType="application/vnd.ms-office.chartex+xml"/>
  <Override PartName="/xl/charts/style15.xml" ContentType="application/vnd.ms-office.chartstyle+xml"/>
  <Override PartName="/xl/charts/colors15.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https://d.docs.live.net/b3e9e98bf3c419bd/Desktop/Corsi/Data Analyst/2-Tecniche Avanzate  di Analisi Dati Excel/Excel_Database/excel/1. I Grafici/"/>
    </mc:Choice>
  </mc:AlternateContent>
  <xr:revisionPtr revIDLastSave="0" documentId="8_{B1FD6D8B-B88A-4459-BBB7-16C0E51444F6}" xr6:coauthVersionLast="47" xr6:coauthVersionMax="47" xr10:uidLastSave="{00000000-0000-0000-0000-000000000000}"/>
  <bookViews>
    <workbookView xWindow="0" yWindow="0" windowWidth="28800" windowHeight="15480" tabRatio="739" activeTab="3" xr2:uid="{00000000-000D-0000-FFFF-FFFF00000000}"/>
  </bookViews>
  <sheets>
    <sheet name="IntroduzioneGrafici" sheetId="6" r:id="rId1"/>
    <sheet name="TipiGrafici" sheetId="12" r:id="rId2"/>
    <sheet name="GraficiSpecifici1" sheetId="7" r:id="rId3"/>
    <sheet name="GraficiSpecifici1.1" sheetId="13" r:id="rId4"/>
    <sheet name="GraficiSpecifici2" sheetId="8" r:id="rId5"/>
    <sheet name="GraficiSpecifici3" sheetId="9" r:id="rId6"/>
    <sheet name="Sheet4" sheetId="11" r:id="rId7"/>
    <sheet name="FocusGraficiFreq" sheetId="5" r:id="rId8"/>
    <sheet name="5NumSintesi" sheetId="3" r:id="rId9"/>
    <sheet name="BoxPlot" sheetId="4" r:id="rId10"/>
  </sheets>
  <definedNames>
    <definedName name="_xlnm._FilterDatabase" localSheetId="8" hidden="1">'5NumSintesi'!$A$4:$B$28</definedName>
    <definedName name="_xlchart.v1.2" hidden="1">GraficiSpecifici2!$A$6:$A$12</definedName>
    <definedName name="_xlchart.v1.3" hidden="1">GraficiSpecifici2!$B$6:$B$12</definedName>
    <definedName name="_xlchart.v1.4" hidden="1">BoxPlot!$A$25</definedName>
    <definedName name="_xlchart.v1.5" hidden="1">BoxPlot!$A$26:$A$49</definedName>
    <definedName name="_xlchart.v1.6" hidden="1">BoxPlot!$B$25</definedName>
    <definedName name="_xlchart.v1.7" hidden="1">BoxPlot!$B$26:$B$49</definedName>
    <definedName name="_xlchart.v5.0" hidden="1">GraficiSpecifici2!$A$6:$A$12</definedName>
    <definedName name="_xlchart.v5.1" hidden="1">GraficiSpecifici2!$B$6:$B$12</definedName>
  </definedNames>
  <calcPr calcId="191029"/>
  <pivotCaches>
    <pivotCache cacheId="0"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0" i="6" l="1"/>
  <c r="C21" i="6"/>
  <c r="C22" i="6"/>
  <c r="C23" i="6"/>
  <c r="C24" i="6"/>
  <c r="C19" i="6"/>
  <c r="H7" i="3"/>
  <c r="H6" i="3"/>
  <c r="B12" i="8"/>
  <c r="P40" i="4"/>
  <c r="P38" i="4"/>
  <c r="P39" i="4"/>
  <c r="P37" i="4"/>
  <c r="P36" i="4"/>
  <c r="O40" i="4"/>
  <c r="O39" i="4"/>
  <c r="O38" i="4"/>
  <c r="O37" i="4"/>
  <c r="O36" i="4"/>
  <c r="H5" i="3"/>
  <c r="L42" i="4"/>
  <c r="L41" i="4"/>
  <c r="L40" i="4"/>
  <c r="L43" i="4"/>
  <c r="L47" i="4"/>
  <c r="L46" i="4"/>
  <c r="L45" i="4"/>
  <c r="L44" i="4"/>
  <c r="L28" i="4"/>
  <c r="L27" i="4"/>
  <c r="L26" i="4"/>
  <c r="L33" i="4"/>
  <c r="L32" i="4"/>
  <c r="L31" i="4"/>
  <c r="L30" i="4"/>
  <c r="L29" i="4"/>
  <c r="G26" i="4"/>
  <c r="G44" i="4"/>
  <c r="G43" i="4"/>
  <c r="G42" i="4"/>
  <c r="G41" i="4"/>
  <c r="G40" i="4"/>
  <c r="G30" i="4"/>
  <c r="G29" i="4"/>
  <c r="G28" i="4"/>
  <c r="G27" i="4"/>
  <c r="H16" i="3"/>
  <c r="H15" i="3"/>
  <c r="H14" i="3"/>
  <c r="H13" i="3"/>
  <c r="H12" i="3"/>
  <c r="H9" i="3"/>
  <c r="H8" i="3"/>
  <c r="C59" i="11"/>
  <c r="C67" i="11"/>
  <c r="C64" i="11"/>
  <c r="C60" i="11"/>
  <c r="C68" i="11"/>
  <c r="C66" i="11"/>
  <c r="C61" i="11"/>
  <c r="C69" i="11"/>
  <c r="C63" i="11"/>
  <c r="C65" i="11"/>
  <c r="C58" i="11"/>
  <c r="C62" i="11"/>
  <c r="C70" i="11"/>
  <c r="C57" i="11"/>
  <c r="L48" i="4" l="1"/>
  <c r="L49" i="4" s="1"/>
  <c r="L34" i="4"/>
  <c r="L35" i="4" s="1"/>
  <c r="D57" i="11"/>
  <c r="E65" i="11"/>
  <c r="E66" i="11"/>
  <c r="D67" i="11"/>
  <c r="E70" i="11"/>
  <c r="E68" i="11"/>
  <c r="E58" i="11"/>
  <c r="E57" i="11"/>
  <c r="D65" i="11"/>
  <c r="D66" i="11"/>
  <c r="E67" i="11"/>
  <c r="D68" i="11"/>
  <c r="D63" i="11"/>
  <c r="D61" i="11"/>
  <c r="E61" i="11"/>
  <c r="D70" i="11"/>
  <c r="E63" i="11"/>
  <c r="E59" i="11"/>
  <c r="D59" i="11"/>
  <c r="D64" i="11"/>
  <c r="E62" i="11"/>
  <c r="D69" i="11"/>
  <c r="E60" i="11"/>
  <c r="D62" i="11"/>
  <c r="E69" i="11"/>
  <c r="D60" i="11"/>
  <c r="D58" i="11"/>
  <c r="E64" i="11"/>
  <c r="L50" i="4" l="1"/>
  <c r="L36" i="4"/>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83">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bk>
      <extLst>
        <ext uri="{3e2802c4-a4d2-4d8b-9148-e3be6c30e623}">
          <xlrd:rvb i="8"/>
        </ext>
      </extLst>
    </bk>
    <bk>
      <extLst>
        <ext uri="{3e2802c4-a4d2-4d8b-9148-e3be6c30e623}">
          <xlrd:rvb i="9"/>
        </ext>
      </extLst>
    </bk>
    <bk>
      <extLst>
        <ext uri="{3e2802c4-a4d2-4d8b-9148-e3be6c30e623}">
          <xlrd:rvb i="10"/>
        </ext>
      </extLst>
    </bk>
    <bk>
      <extLst>
        <ext uri="{3e2802c4-a4d2-4d8b-9148-e3be6c30e623}">
          <xlrd:rvb i="11"/>
        </ext>
      </extLst>
    </bk>
    <bk>
      <extLst>
        <ext uri="{3e2802c4-a4d2-4d8b-9148-e3be6c30e623}">
          <xlrd:rvb i="12"/>
        </ext>
      </extLst>
    </bk>
    <bk>
      <extLst>
        <ext uri="{3e2802c4-a4d2-4d8b-9148-e3be6c30e623}">
          <xlrd:rvb i="13"/>
        </ext>
      </extLst>
    </bk>
    <bk>
      <extLst>
        <ext uri="{3e2802c4-a4d2-4d8b-9148-e3be6c30e623}">
          <xlrd:rvb i="14"/>
        </ext>
      </extLst>
    </bk>
    <bk>
      <extLst>
        <ext uri="{3e2802c4-a4d2-4d8b-9148-e3be6c30e623}">
          <xlrd:rvb i="15"/>
        </ext>
      </extLst>
    </bk>
    <bk>
      <extLst>
        <ext uri="{3e2802c4-a4d2-4d8b-9148-e3be6c30e623}">
          <xlrd:rvb i="16"/>
        </ext>
      </extLst>
    </bk>
    <bk>
      <extLst>
        <ext uri="{3e2802c4-a4d2-4d8b-9148-e3be6c30e623}">
          <xlrd:rvb i="17"/>
        </ext>
      </extLst>
    </bk>
    <bk>
      <extLst>
        <ext uri="{3e2802c4-a4d2-4d8b-9148-e3be6c30e623}">
          <xlrd:rvb i="18"/>
        </ext>
      </extLst>
    </bk>
    <bk>
      <extLst>
        <ext uri="{3e2802c4-a4d2-4d8b-9148-e3be6c30e623}">
          <xlrd:rvb i="19"/>
        </ext>
      </extLst>
    </bk>
    <bk>
      <extLst>
        <ext uri="{3e2802c4-a4d2-4d8b-9148-e3be6c30e623}">
          <xlrd:rvb i="20"/>
        </ext>
      </extLst>
    </bk>
    <bk>
      <extLst>
        <ext uri="{3e2802c4-a4d2-4d8b-9148-e3be6c30e623}">
          <xlrd:rvb i="21"/>
        </ext>
      </extLst>
    </bk>
    <bk>
      <extLst>
        <ext uri="{3e2802c4-a4d2-4d8b-9148-e3be6c30e623}">
          <xlrd:rvb i="22"/>
        </ext>
      </extLst>
    </bk>
    <bk>
      <extLst>
        <ext uri="{3e2802c4-a4d2-4d8b-9148-e3be6c30e623}">
          <xlrd:rvb i="23"/>
        </ext>
      </extLst>
    </bk>
    <bk>
      <extLst>
        <ext uri="{3e2802c4-a4d2-4d8b-9148-e3be6c30e623}">
          <xlrd:rvb i="24"/>
        </ext>
      </extLst>
    </bk>
    <bk>
      <extLst>
        <ext uri="{3e2802c4-a4d2-4d8b-9148-e3be6c30e623}">
          <xlrd:rvb i="25"/>
        </ext>
      </extLst>
    </bk>
    <bk>
      <extLst>
        <ext uri="{3e2802c4-a4d2-4d8b-9148-e3be6c30e623}">
          <xlrd:rvb i="26"/>
        </ext>
      </extLst>
    </bk>
    <bk>
      <extLst>
        <ext uri="{3e2802c4-a4d2-4d8b-9148-e3be6c30e623}">
          <xlrd:rvb i="27"/>
        </ext>
      </extLst>
    </bk>
    <bk>
      <extLst>
        <ext uri="{3e2802c4-a4d2-4d8b-9148-e3be6c30e623}">
          <xlrd:rvb i="28"/>
        </ext>
      </extLst>
    </bk>
    <bk>
      <extLst>
        <ext uri="{3e2802c4-a4d2-4d8b-9148-e3be6c30e623}">
          <xlrd:rvb i="29"/>
        </ext>
      </extLst>
    </bk>
    <bk>
      <extLst>
        <ext uri="{3e2802c4-a4d2-4d8b-9148-e3be6c30e623}">
          <xlrd:rvb i="30"/>
        </ext>
      </extLst>
    </bk>
    <bk>
      <extLst>
        <ext uri="{3e2802c4-a4d2-4d8b-9148-e3be6c30e623}">
          <xlrd:rvb i="31"/>
        </ext>
      </extLst>
    </bk>
    <bk>
      <extLst>
        <ext uri="{3e2802c4-a4d2-4d8b-9148-e3be6c30e623}">
          <xlrd:rvb i="32"/>
        </ext>
      </extLst>
    </bk>
    <bk>
      <extLst>
        <ext uri="{3e2802c4-a4d2-4d8b-9148-e3be6c30e623}">
          <xlrd:rvb i="33"/>
        </ext>
      </extLst>
    </bk>
    <bk>
      <extLst>
        <ext uri="{3e2802c4-a4d2-4d8b-9148-e3be6c30e623}">
          <xlrd:rvb i="34"/>
        </ext>
      </extLst>
    </bk>
    <bk>
      <extLst>
        <ext uri="{3e2802c4-a4d2-4d8b-9148-e3be6c30e623}">
          <xlrd:rvb i="35"/>
        </ext>
      </extLst>
    </bk>
    <bk>
      <extLst>
        <ext uri="{3e2802c4-a4d2-4d8b-9148-e3be6c30e623}">
          <xlrd:rvb i="36"/>
        </ext>
      </extLst>
    </bk>
    <bk>
      <extLst>
        <ext uri="{3e2802c4-a4d2-4d8b-9148-e3be6c30e623}">
          <xlrd:rvb i="37"/>
        </ext>
      </extLst>
    </bk>
    <bk>
      <extLst>
        <ext uri="{3e2802c4-a4d2-4d8b-9148-e3be6c30e623}">
          <xlrd:rvb i="38"/>
        </ext>
      </extLst>
    </bk>
    <bk>
      <extLst>
        <ext uri="{3e2802c4-a4d2-4d8b-9148-e3be6c30e623}">
          <xlrd:rvb i="39"/>
        </ext>
      </extLst>
    </bk>
    <bk>
      <extLst>
        <ext uri="{3e2802c4-a4d2-4d8b-9148-e3be6c30e623}">
          <xlrd:rvb i="40"/>
        </ext>
      </extLst>
    </bk>
    <bk>
      <extLst>
        <ext uri="{3e2802c4-a4d2-4d8b-9148-e3be6c30e623}">
          <xlrd:rvb i="41"/>
        </ext>
      </extLst>
    </bk>
    <bk>
      <extLst>
        <ext uri="{3e2802c4-a4d2-4d8b-9148-e3be6c30e623}">
          <xlrd:rvb i="42"/>
        </ext>
      </extLst>
    </bk>
    <bk>
      <extLst>
        <ext uri="{3e2802c4-a4d2-4d8b-9148-e3be6c30e623}">
          <xlrd:rvb i="43"/>
        </ext>
      </extLst>
    </bk>
    <bk>
      <extLst>
        <ext uri="{3e2802c4-a4d2-4d8b-9148-e3be6c30e623}">
          <xlrd:rvb i="44"/>
        </ext>
      </extLst>
    </bk>
    <bk>
      <extLst>
        <ext uri="{3e2802c4-a4d2-4d8b-9148-e3be6c30e623}">
          <xlrd:rvb i="45"/>
        </ext>
      </extLst>
    </bk>
    <bk>
      <extLst>
        <ext uri="{3e2802c4-a4d2-4d8b-9148-e3be6c30e623}">
          <xlrd:rvb i="46"/>
        </ext>
      </extLst>
    </bk>
    <bk>
      <extLst>
        <ext uri="{3e2802c4-a4d2-4d8b-9148-e3be6c30e623}">
          <xlrd:rvb i="47"/>
        </ext>
      </extLst>
    </bk>
    <bk>
      <extLst>
        <ext uri="{3e2802c4-a4d2-4d8b-9148-e3be6c30e623}">
          <xlrd:rvb i="48"/>
        </ext>
      </extLst>
    </bk>
    <bk>
      <extLst>
        <ext uri="{3e2802c4-a4d2-4d8b-9148-e3be6c30e623}">
          <xlrd:rvb i="49"/>
        </ext>
      </extLst>
    </bk>
    <bk>
      <extLst>
        <ext uri="{3e2802c4-a4d2-4d8b-9148-e3be6c30e623}">
          <xlrd:rvb i="50"/>
        </ext>
      </extLst>
    </bk>
    <bk>
      <extLst>
        <ext uri="{3e2802c4-a4d2-4d8b-9148-e3be6c30e623}">
          <xlrd:rvb i="51"/>
        </ext>
      </extLst>
    </bk>
    <bk>
      <extLst>
        <ext uri="{3e2802c4-a4d2-4d8b-9148-e3be6c30e623}">
          <xlrd:rvb i="52"/>
        </ext>
      </extLst>
    </bk>
    <bk>
      <extLst>
        <ext uri="{3e2802c4-a4d2-4d8b-9148-e3be6c30e623}">
          <xlrd:rvb i="53"/>
        </ext>
      </extLst>
    </bk>
    <bk>
      <extLst>
        <ext uri="{3e2802c4-a4d2-4d8b-9148-e3be6c30e623}">
          <xlrd:rvb i="54"/>
        </ext>
      </extLst>
    </bk>
    <bk>
      <extLst>
        <ext uri="{3e2802c4-a4d2-4d8b-9148-e3be6c30e623}">
          <xlrd:rvb i="55"/>
        </ext>
      </extLst>
    </bk>
    <bk>
      <extLst>
        <ext uri="{3e2802c4-a4d2-4d8b-9148-e3be6c30e623}">
          <xlrd:rvb i="56"/>
        </ext>
      </extLst>
    </bk>
    <bk>
      <extLst>
        <ext uri="{3e2802c4-a4d2-4d8b-9148-e3be6c30e623}">
          <xlrd:rvb i="57"/>
        </ext>
      </extLst>
    </bk>
    <bk>
      <extLst>
        <ext uri="{3e2802c4-a4d2-4d8b-9148-e3be6c30e623}">
          <xlrd:rvb i="58"/>
        </ext>
      </extLst>
    </bk>
    <bk>
      <extLst>
        <ext uri="{3e2802c4-a4d2-4d8b-9148-e3be6c30e623}">
          <xlrd:rvb i="59"/>
        </ext>
      </extLst>
    </bk>
    <bk>
      <extLst>
        <ext uri="{3e2802c4-a4d2-4d8b-9148-e3be6c30e623}">
          <xlrd:rvb i="60"/>
        </ext>
      </extLst>
    </bk>
    <bk>
      <extLst>
        <ext uri="{3e2802c4-a4d2-4d8b-9148-e3be6c30e623}">
          <xlrd:rvb i="61"/>
        </ext>
      </extLst>
    </bk>
    <bk>
      <extLst>
        <ext uri="{3e2802c4-a4d2-4d8b-9148-e3be6c30e623}">
          <xlrd:rvb i="62"/>
        </ext>
      </extLst>
    </bk>
    <bk>
      <extLst>
        <ext uri="{3e2802c4-a4d2-4d8b-9148-e3be6c30e623}">
          <xlrd:rvb i="63"/>
        </ext>
      </extLst>
    </bk>
    <bk>
      <extLst>
        <ext uri="{3e2802c4-a4d2-4d8b-9148-e3be6c30e623}">
          <xlrd:rvb i="64"/>
        </ext>
      </extLst>
    </bk>
    <bk>
      <extLst>
        <ext uri="{3e2802c4-a4d2-4d8b-9148-e3be6c30e623}">
          <xlrd:rvb i="65"/>
        </ext>
      </extLst>
    </bk>
    <bk>
      <extLst>
        <ext uri="{3e2802c4-a4d2-4d8b-9148-e3be6c30e623}">
          <xlrd:rvb i="66"/>
        </ext>
      </extLst>
    </bk>
    <bk>
      <extLst>
        <ext uri="{3e2802c4-a4d2-4d8b-9148-e3be6c30e623}">
          <xlrd:rvb i="67"/>
        </ext>
      </extLst>
    </bk>
    <bk>
      <extLst>
        <ext uri="{3e2802c4-a4d2-4d8b-9148-e3be6c30e623}">
          <xlrd:rvb i="68"/>
        </ext>
      </extLst>
    </bk>
    <bk>
      <extLst>
        <ext uri="{3e2802c4-a4d2-4d8b-9148-e3be6c30e623}">
          <xlrd:rvb i="69"/>
        </ext>
      </extLst>
    </bk>
    <bk>
      <extLst>
        <ext uri="{3e2802c4-a4d2-4d8b-9148-e3be6c30e623}">
          <xlrd:rvb i="70"/>
        </ext>
      </extLst>
    </bk>
    <bk>
      <extLst>
        <ext uri="{3e2802c4-a4d2-4d8b-9148-e3be6c30e623}">
          <xlrd:rvb i="71"/>
        </ext>
      </extLst>
    </bk>
    <bk>
      <extLst>
        <ext uri="{3e2802c4-a4d2-4d8b-9148-e3be6c30e623}">
          <xlrd:rvb i="72"/>
        </ext>
      </extLst>
    </bk>
    <bk>
      <extLst>
        <ext uri="{3e2802c4-a4d2-4d8b-9148-e3be6c30e623}">
          <xlrd:rvb i="73"/>
        </ext>
      </extLst>
    </bk>
    <bk>
      <extLst>
        <ext uri="{3e2802c4-a4d2-4d8b-9148-e3be6c30e623}">
          <xlrd:rvb i="74"/>
        </ext>
      </extLst>
    </bk>
    <bk>
      <extLst>
        <ext uri="{3e2802c4-a4d2-4d8b-9148-e3be6c30e623}">
          <xlrd:rvb i="75"/>
        </ext>
      </extLst>
    </bk>
    <bk>
      <extLst>
        <ext uri="{3e2802c4-a4d2-4d8b-9148-e3be6c30e623}">
          <xlrd:rvb i="76"/>
        </ext>
      </extLst>
    </bk>
    <bk>
      <extLst>
        <ext uri="{3e2802c4-a4d2-4d8b-9148-e3be6c30e623}">
          <xlrd:rvb i="77"/>
        </ext>
      </extLst>
    </bk>
    <bk>
      <extLst>
        <ext uri="{3e2802c4-a4d2-4d8b-9148-e3be6c30e623}">
          <xlrd:rvb i="78"/>
        </ext>
      </extLst>
    </bk>
    <bk>
      <extLst>
        <ext uri="{3e2802c4-a4d2-4d8b-9148-e3be6c30e623}">
          <xlrd:rvb i="79"/>
        </ext>
      </extLst>
    </bk>
    <bk>
      <extLst>
        <ext uri="{3e2802c4-a4d2-4d8b-9148-e3be6c30e623}">
          <xlrd:rvb i="80"/>
        </ext>
      </extLst>
    </bk>
    <bk>
      <extLst>
        <ext uri="{3e2802c4-a4d2-4d8b-9148-e3be6c30e623}">
          <xlrd:rvb i="81"/>
        </ext>
      </extLst>
    </bk>
    <bk>
      <extLst>
        <ext uri="{3e2802c4-a4d2-4d8b-9148-e3be6c30e623}">
          <xlrd:rvb i="82"/>
        </ext>
      </extLst>
    </bk>
  </futureMetadata>
  <valueMetadata count="83">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bk>
      <rc t="1" v="46"/>
    </bk>
    <bk>
      <rc t="1" v="47"/>
    </bk>
    <bk>
      <rc t="1" v="48"/>
    </bk>
    <bk>
      <rc t="1" v="49"/>
    </bk>
    <bk>
      <rc t="1" v="50"/>
    </bk>
    <bk>
      <rc t="1" v="51"/>
    </bk>
    <bk>
      <rc t="1" v="52"/>
    </bk>
    <bk>
      <rc t="1" v="53"/>
    </bk>
    <bk>
      <rc t="1" v="54"/>
    </bk>
    <bk>
      <rc t="1" v="55"/>
    </bk>
    <bk>
      <rc t="1" v="56"/>
    </bk>
    <bk>
      <rc t="1" v="57"/>
    </bk>
    <bk>
      <rc t="1" v="58"/>
    </bk>
    <bk>
      <rc t="1" v="59"/>
    </bk>
    <bk>
      <rc t="1" v="60"/>
    </bk>
    <bk>
      <rc t="1" v="61"/>
    </bk>
    <bk>
      <rc t="1" v="62"/>
    </bk>
    <bk>
      <rc t="1" v="63"/>
    </bk>
    <bk>
      <rc t="1" v="64"/>
    </bk>
    <bk>
      <rc t="1" v="65"/>
    </bk>
    <bk>
      <rc t="1" v="66"/>
    </bk>
    <bk>
      <rc t="1" v="67"/>
    </bk>
    <bk>
      <rc t="1" v="68"/>
    </bk>
    <bk>
      <rc t="1" v="69"/>
    </bk>
    <bk>
      <rc t="1" v="70"/>
    </bk>
    <bk>
      <rc t="1" v="71"/>
    </bk>
    <bk>
      <rc t="1" v="72"/>
    </bk>
    <bk>
      <rc t="1" v="73"/>
    </bk>
    <bk>
      <rc t="1" v="74"/>
    </bk>
    <bk>
      <rc t="1" v="75"/>
    </bk>
    <bk>
      <rc t="1" v="76"/>
    </bk>
    <bk>
      <rc t="1" v="77"/>
    </bk>
    <bk>
      <rc t="1" v="78"/>
    </bk>
    <bk>
      <rc t="1" v="79"/>
    </bk>
    <bk>
      <rc t="1" v="80"/>
    </bk>
    <bk>
      <rc t="1" v="81"/>
    </bk>
    <bk>
      <rc t="1" v="82"/>
    </bk>
  </valueMetadata>
</metadata>
</file>

<file path=xl/sharedStrings.xml><?xml version="1.0" encoding="utf-8"?>
<sst xmlns="http://schemas.openxmlformats.org/spreadsheetml/2006/main" count="208" uniqueCount="117">
  <si>
    <t>Mediana</t>
  </si>
  <si>
    <t>5 Numeri di sintesi</t>
  </si>
  <si>
    <t>Mostriamo ora di una semplice distribuzione i cosiddetti 5 numeri di sintesi per una distribuzione di altezza in una squadra di calciatori</t>
  </si>
  <si>
    <t>Squadra A</t>
  </si>
  <si>
    <t>SquadraB</t>
  </si>
  <si>
    <t>Min</t>
  </si>
  <si>
    <t>Quartile 1</t>
  </si>
  <si>
    <t>Quartile 2</t>
  </si>
  <si>
    <t>Quartile 3</t>
  </si>
  <si>
    <t>Max</t>
  </si>
  <si>
    <t>BoxPlot</t>
  </si>
  <si>
    <t>A fronte dell'esempio precedente, creiamo i boxplot</t>
  </si>
  <si>
    <t xml:space="preserve">Media </t>
  </si>
  <si>
    <t xml:space="preserve">Mediana </t>
  </si>
  <si>
    <t>Moda</t>
  </si>
  <si>
    <t>Intervallo interquartile (Q1-Q3)</t>
  </si>
  <si>
    <t>Limite inferiore</t>
  </si>
  <si>
    <t>Limite superiore</t>
  </si>
  <si>
    <t>Per farlo, aggiungiamo 3 nuove misure: il range interquartile (distanza Q1-Q3 data da Q3-Q1) e i limiti inferiori e superiori (che definiscono gli outliers), ovvero</t>
  </si>
  <si>
    <t>i valori fuori dai valori limite. Queste le formule per limiti inferiori e superiori:</t>
  </si>
  <si>
    <t>Squadra B</t>
  </si>
  <si>
    <t>I boxplot sono rappresentazioni tramite quadrati di convenienza che con le loro altezze illustrano in modo conveniente le principali misure della distribuzione. Tieni presente che dovrai avere familitarità con il significato delle altezze. Supponi che quello di seguito sia un boxplot, ti spiego il significato:</t>
  </si>
  <si>
    <t>Grafici a barre (bar charts)</t>
  </si>
  <si>
    <t>AA1</t>
  </si>
  <si>
    <t>Roma</t>
  </si>
  <si>
    <t>AA3</t>
  </si>
  <si>
    <t>Milano</t>
  </si>
  <si>
    <t>Q1</t>
  </si>
  <si>
    <t>Firenze</t>
  </si>
  <si>
    <t>Grafici a colonne (Column charts)</t>
  </si>
  <si>
    <t>Grand Total</t>
  </si>
  <si>
    <t>150 up to 200</t>
  </si>
  <si>
    <t>100 up to 150</t>
  </si>
  <si>
    <t>50 up to 100</t>
  </si>
  <si>
    <t>0 up to 50</t>
  </si>
  <si>
    <t>Frequency</t>
  </si>
  <si>
    <t>Vendite</t>
  </si>
  <si>
    <t>Città</t>
  </si>
  <si>
    <t>Unità vendute</t>
  </si>
  <si>
    <t>IDProdotto</t>
  </si>
  <si>
    <t>MIN</t>
  </si>
  <si>
    <t>MAX</t>
  </si>
  <si>
    <t>Q3</t>
  </si>
  <si>
    <t>QUARTILE 1</t>
  </si>
  <si>
    <t>MEDIANA</t>
  </si>
  <si>
    <t>QUARTILE 3</t>
  </si>
  <si>
    <t>Alcuni grafici specifici</t>
  </si>
  <si>
    <t>Progresso (comparazione presente - vs proiezioni future oppure presente - vs obiettivi  oppure preventivato e speso etc)</t>
  </si>
  <si>
    <t xml:space="preserve">Profitto nel presente vs aspettativa profitto futuro in alcuni settori di una azienda </t>
  </si>
  <si>
    <t>Settore</t>
  </si>
  <si>
    <t>Smalti</t>
  </si>
  <si>
    <t>Trucco</t>
  </si>
  <si>
    <t>Detergenti casa</t>
  </si>
  <si>
    <t>Detergenti bagno</t>
  </si>
  <si>
    <t>Detergenti industriali</t>
  </si>
  <si>
    <t>Revenue attuale</t>
  </si>
  <si>
    <t>Revenue atteso (5 anni)</t>
  </si>
  <si>
    <t>Procediamo ad una visualizzazione sovrapposta: cliccando sulla colonna del futuro e scegliendo di plottare su asse secondario e aggiustiamo la colonna 'non visibile' in larghezza (es 500%)</t>
  </si>
  <si>
    <t>Ora aggiustando i colori sarà possibile avere una visione d'insieme efficace</t>
  </si>
  <si>
    <t xml:space="preserve">Grafico a cascata per visualizzare la crescita negativa e positiva di un trend: tenere presente che ci saranno dati positivi e negativi ed andranno ordinati visivamente </t>
  </si>
  <si>
    <t>Anno 2021</t>
  </si>
  <si>
    <t>Conteggio dipendenti</t>
  </si>
  <si>
    <t>Neo assunti</t>
  </si>
  <si>
    <t>Licenziamenti</t>
  </si>
  <si>
    <t>Internship</t>
  </si>
  <si>
    <t>Maternità</t>
  </si>
  <si>
    <t>Contratti conclusi</t>
  </si>
  <si>
    <t>Anno 2022</t>
  </si>
  <si>
    <t>Con clic e tasto destro sull'ultima colonna possiamo impostarla come totale. Per cambiare colore mi posiziono sulla legenda</t>
  </si>
  <si>
    <t>Grafico di previsione (forecast)</t>
  </si>
  <si>
    <t>Data</t>
  </si>
  <si>
    <t>Incasso</t>
  </si>
  <si>
    <t>Timeline</t>
  </si>
  <si>
    <t>Values</t>
  </si>
  <si>
    <t>Forecast</t>
  </si>
  <si>
    <t>Lower Confidence Bound</t>
  </si>
  <si>
    <t>Upper Confidence Bound</t>
  </si>
  <si>
    <t>Giugno</t>
  </si>
  <si>
    <t>Maggio</t>
  </si>
  <si>
    <t>Aprile</t>
  </si>
  <si>
    <t>Marzo</t>
  </si>
  <si>
    <t>Febbraio</t>
  </si>
  <si>
    <t>Gennaio</t>
  </si>
  <si>
    <t>mm Pioggia</t>
  </si>
  <si>
    <t>Note per primo video su panoramica grafici:</t>
  </si>
  <si>
    <t>primo video: come si selezionano i dati e come si edita la selezione (è sufficiente una mini tabella)</t>
  </si>
  <si>
    <t>ALT + F1 come shortcut per inserire il grafico (suggested)</t>
  </si>
  <si>
    <t>I principali chart elements</t>
  </si>
  <si>
    <t>Aggiunta di una serie di dati</t>
  </si>
  <si>
    <t xml:space="preserve">Vendite </t>
  </si>
  <si>
    <t>Ricavi</t>
  </si>
  <si>
    <t>Introduzione ai principali elementi dei grafici</t>
  </si>
  <si>
    <t>Tipi di grafici e quando utilizzarli</t>
  </si>
  <si>
    <t>Grafici a colonne (column charts)</t>
  </si>
  <si>
    <t>Grafici a torta (pie charts)</t>
  </si>
  <si>
    <t>Scatter charts</t>
  </si>
  <si>
    <t>Bubble charts</t>
  </si>
  <si>
    <t>Si utilizzano per comparare dati categorizzati. Ne esistono di bidimensionali e tridimensionali e possono essere orizzontali o verticali</t>
  </si>
  <si>
    <t>Si utilizzano per dimostrare una entità predominante rispetto ad altre (es percentuali)</t>
  </si>
  <si>
    <t>Solitamente per parlare di entità che subiscono una variazione temporale (es: andamento di una popolazione, di un indice etc)</t>
  </si>
  <si>
    <t>Molto utilizzati in ambito scientifico per mostrare la correlazione di un fenomeno, un pattern e dati outliers che si allontanano singolamente</t>
  </si>
  <si>
    <t>Tipo di grafico relazionale progettato per confrontare tre variabili, visualizzano una terza dimensione critica di solito non direttamente dipendente dalle prime due dimensioni</t>
  </si>
  <si>
    <t>Istogrammi</t>
  </si>
  <si>
    <t>Tipo grafico utilizzato per rappresentare la distribuzione di frequenza di alcuni punti dati di una variabile: lo approfondiremo nei prossimi video</t>
  </si>
  <si>
    <t>Combo graphs</t>
  </si>
  <si>
    <t>Surface charts</t>
  </si>
  <si>
    <t>Tipo grafico utilizzato per visioni tridimensionali (applicazioni fisiche, geofisiche, ingegneristiche etc)</t>
  </si>
  <si>
    <t>Tipo di grafico unione di bar chart e line chart. Evidenzia un andamento (esempio andamento temporale di una variabile)</t>
  </si>
  <si>
    <t>Source: https://fiveminutelessons.com/learn-microsoft-excel/how-create-bar-or-column-chart-excel</t>
  </si>
  <si>
    <t>Source: https://www.excel-easy.com/examples/pie-chart.html</t>
  </si>
  <si>
    <t>Grafici a linee (line graphs)</t>
  </si>
  <si>
    <t>Source: https://www.simonsezit.com/article/how-to-make-a-line-graph-in-excel/</t>
  </si>
  <si>
    <t>Source: https://www.ablebits.com/office-addins-blog/make-histogram-excel/</t>
  </si>
  <si>
    <t>Source: https://www.online-tech-tips.com/ms-office-tips/add-a-linear-regression-trendline-to-an-excel-scatter-plot/</t>
  </si>
  <si>
    <t>Source: https://www.got-it.ai/solutions/excel-chat/excel-tutorial/chart/how-to-make-bubble-chart-in-excel</t>
  </si>
  <si>
    <t>Source: https://www.educba.com/surface-charts-in-excel/</t>
  </si>
  <si>
    <t>Source: https://www.wallstreetmojo.com/combination-charts-in-excel/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</si>
</sst>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0.00\ &quot;€&quot;_-;\-* #,##0.00\ &quot;€&quot;_-;_-* &quot;-&quot;??\ &quot;€&quot;_-;_-@_-"/>
    <numFmt numFmtId="165" formatCode="&quot;$&quot;#,##0.00"/>
    <numFmt numFmtId="166" formatCode="#,##0.00\ &quot;€&quot;"/>
    <numFmt numFmtId="167" formatCode="#,##0\ &quot;€&quot;"/>
  </numFmts>
  <fonts count="6" x14ac:knownFonts="1">
    <font>
      <sz val="11"/>
      <color theme="1"/>
      <name val="Calibri"/>
      <family val="2"/>
      <scheme val="minor"/>
    </font>
    <font>
      <b/>
      <sz val="11"/>
      <color theme="0"/>
      <name val="Calibri"/>
      <family val="2"/>
      <scheme val="minor"/>
    </font>
    <font>
      <b/>
      <sz val="11"/>
      <color theme="1"/>
      <name val="Calibri"/>
      <family val="2"/>
      <scheme val="minor"/>
    </font>
    <font>
      <sz val="26"/>
      <color theme="1"/>
      <name val="Calibri"/>
      <family val="2"/>
      <scheme val="minor"/>
    </font>
    <font>
      <u/>
      <sz val="11"/>
      <color theme="1"/>
      <name val="Calibri"/>
      <family val="2"/>
      <scheme val="minor"/>
    </font>
    <font>
      <b/>
      <sz val="14"/>
      <color theme="1"/>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rgb="FF3333FF"/>
        <bgColor indexed="64"/>
      </patternFill>
    </fill>
    <fill>
      <patternFill patternType="solid">
        <fgColor theme="7" tint="0.59999389629810485"/>
        <bgColor indexed="64"/>
      </patternFill>
    </fill>
    <fill>
      <patternFill patternType="solid">
        <fgColor theme="8"/>
        <bgColor indexed="64"/>
      </patternFill>
    </fill>
    <fill>
      <patternFill patternType="solid">
        <fgColor theme="9"/>
        <bgColor indexed="64"/>
      </patternFill>
    </fill>
    <fill>
      <patternFill patternType="solid">
        <fgColor rgb="FFFFC000"/>
        <bgColor indexed="64"/>
      </patternFill>
    </fill>
    <fill>
      <patternFill patternType="solid">
        <fgColor theme="4" tint="0.79998168889431442"/>
        <bgColor indexed="64"/>
      </patternFill>
    </fill>
    <fill>
      <patternFill patternType="solid">
        <fgColor rgb="FF002060"/>
        <bgColor indexed="64"/>
      </patternFill>
    </fill>
    <fill>
      <patternFill patternType="solid">
        <fgColor theme="4" tint="0.59999389629810485"/>
        <bgColor indexed="64"/>
      </patternFill>
    </fill>
    <fill>
      <patternFill patternType="solid">
        <fgColor rgb="FF0000FF"/>
        <bgColor indexed="64"/>
      </patternFill>
    </fill>
    <fill>
      <patternFill patternType="solid">
        <fgColor theme="8" tint="0.5999938962981048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top/>
      <bottom style="thin">
        <color indexed="64"/>
      </bottom>
      <diagonal/>
    </border>
    <border>
      <left/>
      <right style="medium">
        <color indexed="64"/>
      </right>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65">
    <xf numFmtId="0" fontId="0" fillId="0" borderId="0" xfId="0"/>
    <xf numFmtId="0" fontId="2" fillId="3" borderId="0" xfId="0" applyFont="1" applyFill="1"/>
    <xf numFmtId="0" fontId="1" fillId="4" borderId="0" xfId="0" applyFont="1" applyFill="1"/>
    <xf numFmtId="0" fontId="2" fillId="2" borderId="0" xfId="0" applyFont="1" applyFill="1"/>
    <xf numFmtId="0" fontId="0" fillId="0" borderId="1" xfId="0" applyBorder="1"/>
    <xf numFmtId="0" fontId="0" fillId="2" borderId="0" xfId="0" applyFill="1"/>
    <xf numFmtId="0" fontId="0" fillId="3" borderId="0" xfId="0" applyFill="1"/>
    <xf numFmtId="0" fontId="2" fillId="0" borderId="0" xfId="0" applyFont="1"/>
    <xf numFmtId="0" fontId="0" fillId="0" borderId="0" xfId="0" applyAlignment="1">
      <alignment horizontal="left" indent="2"/>
    </xf>
    <xf numFmtId="0" fontId="4" fillId="0" borderId="0" xfId="0" applyFont="1"/>
    <xf numFmtId="0" fontId="0" fillId="0" borderId="8" xfId="0" applyBorder="1"/>
    <xf numFmtId="0" fontId="0" fillId="0" borderId="9" xfId="0" applyBorder="1"/>
    <xf numFmtId="0" fontId="0" fillId="0" borderId="6" xfId="0" applyBorder="1"/>
    <xf numFmtId="0" fontId="0" fillId="0" borderId="10" xfId="0" applyBorder="1"/>
    <xf numFmtId="0" fontId="0" fillId="0" borderId="4" xfId="0" applyBorder="1"/>
    <xf numFmtId="0" fontId="0" fillId="0" borderId="11" xfId="0" applyBorder="1"/>
    <xf numFmtId="166" fontId="0" fillId="0" borderId="1" xfId="0" applyNumberFormat="1" applyBorder="1"/>
    <xf numFmtId="165" fontId="0" fillId="0" borderId="0" xfId="0" applyNumberFormat="1"/>
    <xf numFmtId="3" fontId="0" fillId="0" borderId="0" xfId="0" applyNumberFormat="1"/>
    <xf numFmtId="0" fontId="0" fillId="0" borderId="0" xfId="0" pivotButton="1"/>
    <xf numFmtId="0" fontId="1" fillId="10" borderId="1" xfId="0" applyFont="1" applyFill="1" applyBorder="1"/>
    <xf numFmtId="0" fontId="2" fillId="3" borderId="0" xfId="0" applyFont="1" applyFill="1" applyAlignment="1">
      <alignment horizontal="left" wrapText="1"/>
    </xf>
    <xf numFmtId="0" fontId="2" fillId="6" borderId="2" xfId="0" applyFont="1" applyFill="1" applyBorder="1" applyAlignment="1">
      <alignment horizontal="center"/>
    </xf>
    <xf numFmtId="0" fontId="2" fillId="6" borderId="3" xfId="0" applyFont="1" applyFill="1" applyBorder="1" applyAlignment="1">
      <alignment horizontal="center"/>
    </xf>
    <xf numFmtId="0" fontId="2" fillId="6" borderId="6" xfId="0" applyFont="1" applyFill="1" applyBorder="1" applyAlignment="1">
      <alignment horizontal="center"/>
    </xf>
    <xf numFmtId="0" fontId="2" fillId="6" borderId="7" xfId="0" applyFont="1" applyFill="1" applyBorder="1" applyAlignment="1">
      <alignment horizontal="center"/>
    </xf>
    <xf numFmtId="0" fontId="2" fillId="8" borderId="0" xfId="0" applyFont="1" applyFill="1"/>
    <xf numFmtId="167" fontId="0" fillId="0" borderId="1" xfId="0" applyNumberFormat="1" applyBorder="1"/>
    <xf numFmtId="0" fontId="1" fillId="4" borderId="9" xfId="0" applyFont="1" applyFill="1" applyBorder="1"/>
    <xf numFmtId="0" fontId="0" fillId="0" borderId="2" xfId="0" applyBorder="1"/>
    <xf numFmtId="0" fontId="0" fillId="0" borderId="0" xfId="0" applyAlignment="1">
      <alignment horizontal="center" wrapText="1"/>
    </xf>
    <xf numFmtId="14" fontId="0" fillId="0" borderId="0" xfId="0" applyNumberFormat="1"/>
    <xf numFmtId="44" fontId="0" fillId="0" borderId="0" xfId="0" applyNumberFormat="1"/>
    <xf numFmtId="0" fontId="2" fillId="0" borderId="0" xfId="0" applyFont="1" applyAlignment="1">
      <alignment horizontal="center" wrapText="1"/>
    </xf>
    <xf numFmtId="0" fontId="1" fillId="12" borderId="0" xfId="0" applyFont="1" applyFill="1"/>
    <xf numFmtId="167" fontId="0" fillId="0" borderId="0" xfId="0" applyNumberFormat="1"/>
    <xf numFmtId="0" fontId="2" fillId="0" borderId="0" xfId="0" applyFont="1" applyAlignment="1">
      <alignment horizontal="center"/>
    </xf>
    <xf numFmtId="0" fontId="3" fillId="2" borderId="0" xfId="0" applyFont="1" applyFill="1" applyAlignment="1">
      <alignment horizontal="center"/>
    </xf>
    <xf numFmtId="0" fontId="5" fillId="13" borderId="0" xfId="0" applyFont="1" applyFill="1" applyAlignment="1">
      <alignment horizontal="center"/>
    </xf>
    <xf numFmtId="0" fontId="2" fillId="13" borderId="0" xfId="0" applyFont="1" applyFill="1" applyAlignment="1">
      <alignment horizontal="center"/>
    </xf>
    <xf numFmtId="0" fontId="0" fillId="0" borderId="0" xfId="0" applyAlignment="1">
      <alignment horizontal="left"/>
    </xf>
    <xf numFmtId="0" fontId="2" fillId="13" borderId="0" xfId="0" applyFont="1" applyFill="1" applyAlignment="1">
      <alignment horizontal="center" wrapText="1"/>
    </xf>
    <xf numFmtId="0" fontId="2" fillId="9" borderId="0" xfId="0" applyFont="1" applyFill="1" applyAlignment="1">
      <alignment horizontal="left" vertical="top" wrapText="1"/>
    </xf>
    <xf numFmtId="0" fontId="0" fillId="0" borderId="0" xfId="0" applyAlignment="1">
      <alignment horizontal="center"/>
    </xf>
    <xf numFmtId="0" fontId="2" fillId="11" borderId="0" xfId="0" applyFont="1" applyFill="1" applyAlignment="1">
      <alignment horizontal="center"/>
    </xf>
    <xf numFmtId="0" fontId="2" fillId="11" borderId="0" xfId="0" applyFont="1" applyFill="1" applyAlignment="1">
      <alignment horizontal="left" wrapText="1"/>
    </xf>
    <xf numFmtId="0" fontId="2" fillId="11" borderId="0" xfId="0" applyFont="1" applyFill="1" applyAlignment="1">
      <alignment horizontal="center" wrapText="1"/>
    </xf>
    <xf numFmtId="0" fontId="2" fillId="11" borderId="0" xfId="0" applyFont="1" applyFill="1" applyAlignment="1">
      <alignment horizontal="left" vertical="top" wrapText="1"/>
    </xf>
    <xf numFmtId="0" fontId="5" fillId="9" borderId="12" xfId="0" applyFont="1" applyFill="1" applyBorder="1" applyAlignment="1">
      <alignment horizontal="center"/>
    </xf>
    <xf numFmtId="0" fontId="2" fillId="3" borderId="0" xfId="0" applyFont="1" applyFill="1"/>
    <xf numFmtId="0" fontId="2" fillId="2" borderId="0" xfId="0" applyFont="1" applyFill="1"/>
    <xf numFmtId="0" fontId="2" fillId="0" borderId="4" xfId="0" applyFont="1" applyBorder="1"/>
    <xf numFmtId="0" fontId="2" fillId="0" borderId="0" xfId="0" applyFont="1"/>
    <xf numFmtId="0" fontId="2" fillId="0" borderId="0" xfId="0" applyFont="1" applyAlignment="1">
      <alignment horizontal="center" wrapText="1"/>
    </xf>
    <xf numFmtId="0" fontId="2" fillId="3" borderId="0" xfId="0" applyFont="1" applyFill="1" applyAlignment="1">
      <alignment horizontal="left" wrapText="1"/>
    </xf>
    <xf numFmtId="0" fontId="2" fillId="7" borderId="2" xfId="0" applyFont="1" applyFill="1" applyBorder="1" applyAlignment="1">
      <alignment horizontal="center"/>
    </xf>
    <xf numFmtId="0" fontId="2" fillId="7" borderId="3" xfId="0" applyFont="1" applyFill="1" applyBorder="1" applyAlignment="1">
      <alignment horizontal="center"/>
    </xf>
    <xf numFmtId="0" fontId="2" fillId="7" borderId="6" xfId="0" applyFont="1" applyFill="1" applyBorder="1" applyAlignment="1">
      <alignment horizontal="center"/>
    </xf>
    <xf numFmtId="0" fontId="2" fillId="7" borderId="7" xfId="0" applyFont="1" applyFill="1" applyBorder="1" applyAlignment="1">
      <alignment horizontal="center"/>
    </xf>
    <xf numFmtId="0" fontId="2" fillId="5" borderId="2" xfId="0" applyFont="1" applyFill="1" applyBorder="1" applyAlignment="1">
      <alignment horizontal="center"/>
    </xf>
    <xf numFmtId="0" fontId="2" fillId="5" borderId="3" xfId="0" applyFont="1" applyFill="1" applyBorder="1" applyAlignment="1">
      <alignment horizontal="center"/>
    </xf>
    <xf numFmtId="0" fontId="2" fillId="5" borderId="4" xfId="0" applyFont="1" applyFill="1" applyBorder="1" applyAlignment="1">
      <alignment horizontal="center"/>
    </xf>
    <xf numFmtId="0" fontId="2" fillId="5" borderId="5" xfId="0" applyFont="1" applyFill="1" applyBorder="1" applyAlignment="1">
      <alignment horizontal="center"/>
    </xf>
    <xf numFmtId="0" fontId="2" fillId="5" borderId="6" xfId="0" applyFont="1" applyFill="1" applyBorder="1" applyAlignment="1">
      <alignment horizontal="center"/>
    </xf>
    <xf numFmtId="0" fontId="2" fillId="5" borderId="7" xfId="0" applyFont="1" applyFill="1" applyBorder="1" applyAlignment="1">
      <alignment horizontal="center"/>
    </xf>
  </cellXfs>
  <cellStyles count="1">
    <cellStyle name="Normale" xfId="0" builtinId="0"/>
  </cellStyles>
  <dxfs count="4">
    <dxf>
      <numFmt numFmtId="34" formatCode="_-* #,##0.00\ &quot;€&quot;_-;\-* #,##0.00\ &quot;€&quot;_-;_-* &quot;-&quot;??\ &quot;€&quot;_-;_-@_-"/>
    </dxf>
    <dxf>
      <numFmt numFmtId="34" formatCode="_-* #,##0.00\ &quot;€&quot;_-;\-* #,##0.00\ &quot;€&quot;_-;_-* &quot;-&quot;??\ &quot;€&quot;_-;_-@_-"/>
    </dxf>
    <dxf>
      <numFmt numFmtId="34" formatCode="_-* #,##0.00\ &quot;€&quot;_-;\-* #,##0.00\ &quot;€&quot;_-;_-* &quot;-&quot;??\ &quot;€&quot;_-;_-@_-"/>
    </dxf>
    <dxf>
      <numFmt numFmtId="19" formatCode="dd/mm/yyyy"/>
    </dxf>
  </dxfs>
  <tableStyles count="0" defaultTableStyle="TableStyleMedium2" defaultPivotStyle="PivotStyleLight16"/>
  <colors>
    <mruColors>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microsoft.com/office/2017/06/relationships/richStyles" Target="richData/richStyles.xml"/><Relationship Id="rId3" Type="http://schemas.openxmlformats.org/officeDocument/2006/relationships/worksheet" Target="worksheets/sheet3.xml"/><Relationship Id="rId21" Type="http://schemas.microsoft.com/office/2017/06/relationships/rdRichValueTypes" Target="richData/rdRichValueTypes.xml"/><Relationship Id="rId7" Type="http://schemas.openxmlformats.org/officeDocument/2006/relationships/worksheet" Target="worksheets/sheet7.xml"/><Relationship Id="rId12" Type="http://schemas.openxmlformats.org/officeDocument/2006/relationships/theme" Target="theme/theme1.xml"/><Relationship Id="rId17" Type="http://schemas.microsoft.com/office/2017/06/relationships/rdRichValueStructure" Target="richData/rdrichvaluestructure.xml"/><Relationship Id="rId2" Type="http://schemas.openxmlformats.org/officeDocument/2006/relationships/worksheet" Target="worksheets/sheet2.xml"/><Relationship Id="rId16" Type="http://schemas.microsoft.com/office/2017/06/relationships/rdRichValue" Target="richData/rdrichvalue.xml"/><Relationship Id="rId20" Type="http://schemas.microsoft.com/office/2017/06/relationships/rdSupportingPropertyBag" Target="richData/rdsupportingpropertybag.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eetMetadata" Target="metadata.xml"/><Relationship Id="rId23" Type="http://schemas.openxmlformats.org/officeDocument/2006/relationships/calcChain" Target="calcChain.xml"/><Relationship Id="rId10" Type="http://schemas.openxmlformats.org/officeDocument/2006/relationships/worksheet" Target="worksheets/sheet10.xml"/><Relationship Id="rId19" Type="http://schemas.microsoft.com/office/2017/06/relationships/rdSupportingPropertyBagStructure" Target="richData/rdsupportingpropertybagstructure.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 Id="rId22"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barChart>
        <c:barDir val="col"/>
        <c:grouping val="clustered"/>
        <c:varyColors val="0"/>
        <c:ser>
          <c:idx val="0"/>
          <c:order val="0"/>
          <c:tx>
            <c:strRef>
              <c:f>IntroduzioneGrafici!$B$18</c:f>
              <c:strCache>
                <c:ptCount val="1"/>
                <c:pt idx="0">
                  <c:v>Vendite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IntroduzioneGrafici!$A$19:$A$24</c:f>
              <c:strCache>
                <c:ptCount val="6"/>
                <c:pt idx="0">
                  <c:v>Gennaio</c:v>
                </c:pt>
                <c:pt idx="1">
                  <c:v>Febbraio</c:v>
                </c:pt>
                <c:pt idx="2">
                  <c:v>Marzo</c:v>
                </c:pt>
                <c:pt idx="3">
                  <c:v>Aprile</c:v>
                </c:pt>
                <c:pt idx="4">
                  <c:v>Maggio</c:v>
                </c:pt>
                <c:pt idx="5">
                  <c:v>Giugno</c:v>
                </c:pt>
              </c:strCache>
            </c:strRef>
          </c:cat>
          <c:val>
            <c:numRef>
              <c:f>IntroduzioneGrafici!$B$19:$B$24</c:f>
              <c:numCache>
                <c:formatCode>#,##0\ "€"</c:formatCode>
                <c:ptCount val="6"/>
                <c:pt idx="0">
                  <c:v>225000</c:v>
                </c:pt>
                <c:pt idx="1">
                  <c:v>125000</c:v>
                </c:pt>
                <c:pt idx="2">
                  <c:v>208000</c:v>
                </c:pt>
                <c:pt idx="3">
                  <c:v>305000</c:v>
                </c:pt>
                <c:pt idx="4">
                  <c:v>298000</c:v>
                </c:pt>
                <c:pt idx="5">
                  <c:v>450000</c:v>
                </c:pt>
              </c:numCache>
            </c:numRef>
          </c:val>
          <c:extLst>
            <c:ext xmlns:c16="http://schemas.microsoft.com/office/drawing/2014/chart" uri="{C3380CC4-5D6E-409C-BE32-E72D297353CC}">
              <c16:uniqueId val="{00000000-0AD2-421A-AC01-67F90FFA1546}"/>
            </c:ext>
          </c:extLst>
        </c:ser>
        <c:ser>
          <c:idx val="1"/>
          <c:order val="1"/>
          <c:tx>
            <c:strRef>
              <c:f>IntroduzioneGrafici!$C$18</c:f>
              <c:strCache>
                <c:ptCount val="1"/>
                <c:pt idx="0">
                  <c:v>Ricavi</c:v>
                </c:pt>
              </c:strCache>
            </c:strRef>
          </c:tx>
          <c:spPr>
            <a:solidFill>
              <a:schemeClr val="accent2"/>
            </a:solidFill>
            <a:ln>
              <a:noFill/>
            </a:ln>
            <a:effectLst/>
          </c:spPr>
          <c:invertIfNegative val="0"/>
          <c:dLbls>
            <c:numFmt formatCode="#,##0\ &quot;€&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IntroduzioneGrafici!$A$19:$A$24</c:f>
              <c:strCache>
                <c:ptCount val="6"/>
                <c:pt idx="0">
                  <c:v>Gennaio</c:v>
                </c:pt>
                <c:pt idx="1">
                  <c:v>Febbraio</c:v>
                </c:pt>
                <c:pt idx="2">
                  <c:v>Marzo</c:v>
                </c:pt>
                <c:pt idx="3">
                  <c:v>Aprile</c:v>
                </c:pt>
                <c:pt idx="4">
                  <c:v>Maggio</c:v>
                </c:pt>
                <c:pt idx="5">
                  <c:v>Giugno</c:v>
                </c:pt>
              </c:strCache>
            </c:strRef>
          </c:cat>
          <c:val>
            <c:numRef>
              <c:f>IntroduzioneGrafici!$C$19:$C$24</c:f>
              <c:numCache>
                <c:formatCode>#,##0\ "€"</c:formatCode>
                <c:ptCount val="6"/>
                <c:pt idx="0">
                  <c:v>56250</c:v>
                </c:pt>
                <c:pt idx="1">
                  <c:v>31250</c:v>
                </c:pt>
                <c:pt idx="2">
                  <c:v>52000</c:v>
                </c:pt>
                <c:pt idx="3">
                  <c:v>76250</c:v>
                </c:pt>
                <c:pt idx="4">
                  <c:v>74500</c:v>
                </c:pt>
                <c:pt idx="5">
                  <c:v>112500</c:v>
                </c:pt>
              </c:numCache>
            </c:numRef>
          </c:val>
          <c:extLst>
            <c:ext xmlns:c16="http://schemas.microsoft.com/office/drawing/2014/chart" uri="{C3380CC4-5D6E-409C-BE32-E72D297353CC}">
              <c16:uniqueId val="{00000001-0AD2-421A-AC01-67F90FFA1546}"/>
            </c:ext>
          </c:extLst>
        </c:ser>
        <c:dLbls>
          <c:dLblPos val="outEnd"/>
          <c:showLegendKey val="0"/>
          <c:showVal val="1"/>
          <c:showCatName val="0"/>
          <c:showSerName val="0"/>
          <c:showPercent val="0"/>
          <c:showBubbleSize val="0"/>
        </c:dLbls>
        <c:gapWidth val="219"/>
        <c:overlap val="-27"/>
        <c:axId val="728697232"/>
        <c:axId val="728696512"/>
      </c:barChart>
      <c:catAx>
        <c:axId val="728697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728696512"/>
        <c:crosses val="autoZero"/>
        <c:auto val="1"/>
        <c:lblAlgn val="ctr"/>
        <c:lblOffset val="100"/>
        <c:noMultiLvlLbl val="0"/>
      </c:catAx>
      <c:valAx>
        <c:axId val="728696512"/>
        <c:scaling>
          <c:orientation val="minMax"/>
        </c:scaling>
        <c:delete val="0"/>
        <c:axPos val="l"/>
        <c:majorGridlines>
          <c:spPr>
            <a:ln w="9525" cap="flat" cmpd="sng" algn="ctr">
              <a:solidFill>
                <a:schemeClr val="tx1">
                  <a:lumMod val="15000"/>
                  <a:lumOff val="85000"/>
                </a:schemeClr>
              </a:solidFill>
              <a:round/>
            </a:ln>
            <a:effectLst/>
          </c:spPr>
        </c:majorGridlines>
        <c:numFmt formatCode="#,##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728697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pivotSource>
    <c:name>[Grafici_Pratica1.xlsx]FocusGraficiFreq!PivotTable6</c:name>
    <c:fmtId val="27"/>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a:t>Frequenza vendite (limite</a:t>
            </a:r>
            <a:r>
              <a:rPr lang="en-US" baseline="0"/>
              <a:t> inf e sup)</a:t>
            </a:r>
            <a:r>
              <a:rPr lang="en-US"/>
              <a:t> </a:t>
            </a:r>
          </a:p>
        </c:rich>
      </c:tx>
      <c:layout>
        <c:manualLayout>
          <c:xMode val="edge"/>
          <c:yMode val="edge"/>
          <c:x val="0.14551885107447041"/>
          <c:y val="6.3241090973554265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FF00"/>
          </a:soli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FF00"/>
          </a:soli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FF00"/>
          </a:soli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69055036344756E-2"/>
          <c:y val="0.33303030303030307"/>
          <c:w val="0.90861889927310491"/>
          <c:h val="0.39785874492961104"/>
        </c:manualLayout>
      </c:layout>
      <c:barChart>
        <c:barDir val="col"/>
        <c:grouping val="clustered"/>
        <c:varyColors val="0"/>
        <c:ser>
          <c:idx val="0"/>
          <c:order val="0"/>
          <c:tx>
            <c:strRef>
              <c:f>FocusGraficiFreq!$K$2</c:f>
              <c:strCache>
                <c:ptCount val="1"/>
                <c:pt idx="0">
                  <c:v>Totale</c:v>
                </c:pt>
              </c:strCache>
            </c:strRef>
          </c:tx>
          <c:spPr>
            <a:solidFill>
              <a:srgbClr val="FFFF00"/>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FocusGraficiFreq!$K$2</c:f>
              <c:strCache>
                <c:ptCount val="4"/>
                <c:pt idx="0">
                  <c:v>0 up to 50</c:v>
                </c:pt>
                <c:pt idx="1">
                  <c:v>50 up to 100</c:v>
                </c:pt>
                <c:pt idx="2">
                  <c:v>100 up to 150</c:v>
                </c:pt>
                <c:pt idx="3">
                  <c:v>150 up to 200</c:v>
                </c:pt>
              </c:strCache>
            </c:strRef>
          </c:cat>
          <c:val>
            <c:numRef>
              <c:f>FocusGraficiFreq!$K$2</c:f>
              <c:numCache>
                <c:formatCode>General</c:formatCode>
                <c:ptCount val="4"/>
                <c:pt idx="0">
                  <c:v>6</c:v>
                </c:pt>
                <c:pt idx="1">
                  <c:v>5</c:v>
                </c:pt>
                <c:pt idx="2">
                  <c:v>1</c:v>
                </c:pt>
                <c:pt idx="3">
                  <c:v>2</c:v>
                </c:pt>
              </c:numCache>
            </c:numRef>
          </c:val>
          <c:extLst>
            <c:ext xmlns:c16="http://schemas.microsoft.com/office/drawing/2014/chart" uri="{C3380CC4-5D6E-409C-BE32-E72D297353CC}">
              <c16:uniqueId val="{00000000-8EEB-49EF-8B9E-CBABDDD59DA7}"/>
            </c:ext>
          </c:extLst>
        </c:ser>
        <c:dLbls>
          <c:dLblPos val="outEnd"/>
          <c:showLegendKey val="0"/>
          <c:showVal val="1"/>
          <c:showCatName val="0"/>
          <c:showSerName val="0"/>
          <c:showPercent val="0"/>
          <c:showBubbleSize val="0"/>
        </c:dLbls>
        <c:gapWidth val="0"/>
        <c:overlap val="-27"/>
        <c:axId val="1996483184"/>
        <c:axId val="1996487760"/>
      </c:barChart>
      <c:catAx>
        <c:axId val="1996483184"/>
        <c:scaling>
          <c:orientation val="minMax"/>
        </c:scaling>
        <c:delete val="0"/>
        <c:axPos val="b"/>
        <c:title>
          <c:tx>
            <c:strRef>
              <c:f>FocusGraficiFreq!$K$2</c:f>
              <c:strCache>
                <c:ptCount val="1"/>
                <c:pt idx="0">
                  <c:v>Vendite</c:v>
                </c:pt>
              </c:strCache>
            </c:strRef>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996487760"/>
        <c:crosses val="autoZero"/>
        <c:auto val="1"/>
        <c:lblAlgn val="ctr"/>
        <c:lblOffset val="100"/>
        <c:noMultiLvlLbl val="0"/>
      </c:catAx>
      <c:valAx>
        <c:axId val="1996487760"/>
        <c:scaling>
          <c:orientation val="minMax"/>
        </c:scaling>
        <c:delete val="1"/>
        <c:axPos val="l"/>
        <c:numFmt formatCode="General" sourceLinked="1"/>
        <c:majorTickMark val="none"/>
        <c:minorTickMark val="none"/>
        <c:tickLblPos val="nextTo"/>
        <c:crossAx val="1996483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pivotSource>
    <c:name>[Grafici_Pratica1.xlsx]FocusGraficiFreq!PivotTable1</c:name>
    <c:fmtId val="47"/>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a:t>Frequenza per città</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w="63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63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63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63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63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FF00"/>
          </a:solidFill>
          <a:ln w="63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FF00"/>
          </a:solidFill>
          <a:ln w="63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FF00"/>
          </a:solidFill>
          <a:ln w="63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476172900262466"/>
          <c:y val="0.21"/>
          <c:w val="0.69669660433070868"/>
          <c:h val="0.72333333333333338"/>
        </c:manualLayout>
      </c:layout>
      <c:barChart>
        <c:barDir val="bar"/>
        <c:grouping val="clustered"/>
        <c:varyColors val="0"/>
        <c:ser>
          <c:idx val="0"/>
          <c:order val="0"/>
          <c:tx>
            <c:strRef>
              <c:f>FocusGraficiFreq!$H$2</c:f>
              <c:strCache>
                <c:ptCount val="1"/>
                <c:pt idx="0">
                  <c:v>Totale</c:v>
                </c:pt>
              </c:strCache>
            </c:strRef>
          </c:tx>
          <c:spPr>
            <a:solidFill>
              <a:srgbClr val="FFFF00"/>
            </a:solidFill>
            <a:ln w="635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FocusGraficiFreq!$G$3:$G$6</c:f>
              <c:strCache>
                <c:ptCount val="3"/>
                <c:pt idx="0">
                  <c:v>Milano</c:v>
                </c:pt>
                <c:pt idx="1">
                  <c:v>Firenze</c:v>
                </c:pt>
                <c:pt idx="2">
                  <c:v>Roma</c:v>
                </c:pt>
              </c:strCache>
            </c:strRef>
          </c:cat>
          <c:val>
            <c:numRef>
              <c:f>FocusGraficiFreq!$H$3:$H$6</c:f>
              <c:numCache>
                <c:formatCode>#,##0</c:formatCode>
                <c:ptCount val="3"/>
                <c:pt idx="0">
                  <c:v>5</c:v>
                </c:pt>
                <c:pt idx="1">
                  <c:v>3</c:v>
                </c:pt>
                <c:pt idx="2">
                  <c:v>6</c:v>
                </c:pt>
              </c:numCache>
            </c:numRef>
          </c:val>
          <c:extLst>
            <c:ext xmlns:c16="http://schemas.microsoft.com/office/drawing/2014/chart" uri="{C3380CC4-5D6E-409C-BE32-E72D297353CC}">
              <c16:uniqueId val="{00000000-9681-4E04-B4FB-4C2C9DA60DC9}"/>
            </c:ext>
          </c:extLst>
        </c:ser>
        <c:dLbls>
          <c:dLblPos val="outEnd"/>
          <c:showLegendKey val="0"/>
          <c:showVal val="1"/>
          <c:showCatName val="0"/>
          <c:showSerName val="0"/>
          <c:showPercent val="0"/>
          <c:showBubbleSize val="0"/>
        </c:dLbls>
        <c:gapWidth val="150"/>
        <c:axId val="1698223552"/>
        <c:axId val="1698224800"/>
      </c:barChart>
      <c:catAx>
        <c:axId val="169822355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698224800"/>
        <c:crosses val="autoZero"/>
        <c:auto val="1"/>
        <c:lblAlgn val="ctr"/>
        <c:lblOffset val="100"/>
        <c:noMultiLvlLbl val="0"/>
      </c:catAx>
      <c:valAx>
        <c:axId val="1698224800"/>
        <c:scaling>
          <c:orientation val="minMax"/>
        </c:scaling>
        <c:delete val="1"/>
        <c:axPos val="t"/>
        <c:numFmt formatCode="#,##0" sourceLinked="1"/>
        <c:majorTickMark val="none"/>
        <c:minorTickMark val="none"/>
        <c:tickLblPos val="nextTo"/>
        <c:crossAx val="1698223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pivotSource>
    <c:name>[Grafici_Pratica1.xlsx]FocusGraficiFreq!PivotTable6</c:name>
    <c:fmtId val="28"/>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a:t>Frequenza vendite (limite inf e sup)</a:t>
            </a:r>
          </a:p>
        </c:rich>
      </c:tx>
      <c:layout>
        <c:manualLayout>
          <c:xMode val="edge"/>
          <c:yMode val="edge"/>
          <c:x val="0.15934876797116779"/>
          <c:y val="4.48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FF00"/>
          </a:soli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FF00"/>
          </a:soli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FF00"/>
          </a:soli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060228452751817"/>
          <c:y val="0.40575757575757576"/>
          <c:w val="0.65524402907580481"/>
          <c:h val="0.50088904795991396"/>
        </c:manualLayout>
      </c:layout>
      <c:barChart>
        <c:barDir val="bar"/>
        <c:grouping val="clustered"/>
        <c:varyColors val="0"/>
        <c:ser>
          <c:idx val="0"/>
          <c:order val="0"/>
          <c:tx>
            <c:strRef>
              <c:f>FocusGraficiFreq!$L$2</c:f>
              <c:strCache>
                <c:ptCount val="1"/>
                <c:pt idx="0">
                  <c:v>Totale</c:v>
                </c:pt>
              </c:strCache>
            </c:strRef>
          </c:tx>
          <c:spPr>
            <a:solidFill>
              <a:srgbClr val="FFFF00"/>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FocusGraficiFreq!$K$3:$K$7</c:f>
              <c:strCache>
                <c:ptCount val="4"/>
                <c:pt idx="0">
                  <c:v>0 up to 50</c:v>
                </c:pt>
                <c:pt idx="1">
                  <c:v>50 up to 100</c:v>
                </c:pt>
                <c:pt idx="2">
                  <c:v>100 up to 150</c:v>
                </c:pt>
                <c:pt idx="3">
                  <c:v>150 up to 200</c:v>
                </c:pt>
              </c:strCache>
            </c:strRef>
          </c:cat>
          <c:val>
            <c:numRef>
              <c:f>FocusGraficiFreq!$L$3:$L$7</c:f>
              <c:numCache>
                <c:formatCode>General</c:formatCode>
                <c:ptCount val="4"/>
                <c:pt idx="0">
                  <c:v>6</c:v>
                </c:pt>
                <c:pt idx="1">
                  <c:v>5</c:v>
                </c:pt>
                <c:pt idx="2">
                  <c:v>1</c:v>
                </c:pt>
                <c:pt idx="3">
                  <c:v>2</c:v>
                </c:pt>
              </c:numCache>
            </c:numRef>
          </c:val>
          <c:extLst>
            <c:ext xmlns:c16="http://schemas.microsoft.com/office/drawing/2014/chart" uri="{C3380CC4-5D6E-409C-BE32-E72D297353CC}">
              <c16:uniqueId val="{00000000-D772-4926-99A7-D52FF6772CED}"/>
            </c:ext>
          </c:extLst>
        </c:ser>
        <c:dLbls>
          <c:dLblPos val="outEnd"/>
          <c:showLegendKey val="0"/>
          <c:showVal val="1"/>
          <c:showCatName val="0"/>
          <c:showSerName val="0"/>
          <c:showPercent val="0"/>
          <c:showBubbleSize val="0"/>
        </c:dLbls>
        <c:gapWidth val="0"/>
        <c:axId val="1996483184"/>
        <c:axId val="1996487760"/>
      </c:barChart>
      <c:catAx>
        <c:axId val="199648318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996487760"/>
        <c:crosses val="autoZero"/>
        <c:auto val="1"/>
        <c:lblAlgn val="ctr"/>
        <c:lblOffset val="100"/>
        <c:noMultiLvlLbl val="0"/>
      </c:catAx>
      <c:valAx>
        <c:axId val="1996487760"/>
        <c:scaling>
          <c:orientation val="minMax"/>
        </c:scaling>
        <c:delete val="1"/>
        <c:axPos val="t"/>
        <c:numFmt formatCode="General" sourceLinked="1"/>
        <c:majorTickMark val="none"/>
        <c:minorTickMark val="none"/>
        <c:tickLblPos val="nextTo"/>
        <c:crossAx val="1996483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barChart>
        <c:barDir val="col"/>
        <c:grouping val="clustered"/>
        <c:varyColors val="0"/>
        <c:ser>
          <c:idx val="0"/>
          <c:order val="0"/>
          <c:tx>
            <c:strRef>
              <c:f>GraficiSpecifici1!$B$7</c:f>
              <c:strCache>
                <c:ptCount val="1"/>
                <c:pt idx="0">
                  <c:v>Revenue attuale</c:v>
                </c:pt>
              </c:strCache>
            </c:strRef>
          </c:tx>
          <c:spPr>
            <a:solidFill>
              <a:schemeClr val="accent1"/>
            </a:solidFill>
            <a:ln>
              <a:noFill/>
            </a:ln>
            <a:effectLst/>
          </c:spPr>
          <c:invertIfNegative val="0"/>
          <c:cat>
            <c:strRef>
              <c:f>GraficiSpecifici1!$A$8:$A$12</c:f>
              <c:strCache>
                <c:ptCount val="5"/>
                <c:pt idx="0">
                  <c:v>Smalti</c:v>
                </c:pt>
                <c:pt idx="1">
                  <c:v>Trucco</c:v>
                </c:pt>
                <c:pt idx="2">
                  <c:v>Detergenti bagno</c:v>
                </c:pt>
                <c:pt idx="3">
                  <c:v>Detergenti casa</c:v>
                </c:pt>
                <c:pt idx="4">
                  <c:v>Detergenti industriali</c:v>
                </c:pt>
              </c:strCache>
            </c:strRef>
          </c:cat>
          <c:val>
            <c:numRef>
              <c:f>GraficiSpecifici1!$B$8:$B$12</c:f>
              <c:numCache>
                <c:formatCode>#,##0\ "€"</c:formatCode>
                <c:ptCount val="5"/>
                <c:pt idx="0">
                  <c:v>700000</c:v>
                </c:pt>
                <c:pt idx="1">
                  <c:v>900000</c:v>
                </c:pt>
                <c:pt idx="2">
                  <c:v>1200000</c:v>
                </c:pt>
                <c:pt idx="3">
                  <c:v>550000</c:v>
                </c:pt>
                <c:pt idx="4">
                  <c:v>350000</c:v>
                </c:pt>
              </c:numCache>
            </c:numRef>
          </c:val>
          <c:extLst>
            <c:ext xmlns:c16="http://schemas.microsoft.com/office/drawing/2014/chart" uri="{C3380CC4-5D6E-409C-BE32-E72D297353CC}">
              <c16:uniqueId val="{00000000-1079-4F43-AF97-962AC27EA36A}"/>
            </c:ext>
          </c:extLst>
        </c:ser>
        <c:ser>
          <c:idx val="1"/>
          <c:order val="1"/>
          <c:tx>
            <c:strRef>
              <c:f>GraficiSpecifici1!$C$7</c:f>
              <c:strCache>
                <c:ptCount val="1"/>
                <c:pt idx="0">
                  <c:v>Revenue atteso (5 anni)</c:v>
                </c:pt>
              </c:strCache>
            </c:strRef>
          </c:tx>
          <c:spPr>
            <a:solidFill>
              <a:schemeClr val="accent2"/>
            </a:solidFill>
            <a:ln>
              <a:noFill/>
            </a:ln>
            <a:effectLst/>
          </c:spPr>
          <c:invertIfNegative val="0"/>
          <c:cat>
            <c:strRef>
              <c:f>GraficiSpecifici1!$A$8:$A$12</c:f>
              <c:strCache>
                <c:ptCount val="5"/>
                <c:pt idx="0">
                  <c:v>Smalti</c:v>
                </c:pt>
                <c:pt idx="1">
                  <c:v>Trucco</c:v>
                </c:pt>
                <c:pt idx="2">
                  <c:v>Detergenti bagno</c:v>
                </c:pt>
                <c:pt idx="3">
                  <c:v>Detergenti casa</c:v>
                </c:pt>
                <c:pt idx="4">
                  <c:v>Detergenti industriali</c:v>
                </c:pt>
              </c:strCache>
            </c:strRef>
          </c:cat>
          <c:val>
            <c:numRef>
              <c:f>GraficiSpecifici1!$C$8:$C$12</c:f>
              <c:numCache>
                <c:formatCode>#,##0\ "€"</c:formatCode>
                <c:ptCount val="5"/>
                <c:pt idx="0">
                  <c:v>900000</c:v>
                </c:pt>
                <c:pt idx="1">
                  <c:v>1000000</c:v>
                </c:pt>
                <c:pt idx="2">
                  <c:v>1500000</c:v>
                </c:pt>
                <c:pt idx="3">
                  <c:v>700000</c:v>
                </c:pt>
                <c:pt idx="4">
                  <c:v>800000</c:v>
                </c:pt>
              </c:numCache>
            </c:numRef>
          </c:val>
          <c:extLst>
            <c:ext xmlns:c16="http://schemas.microsoft.com/office/drawing/2014/chart" uri="{C3380CC4-5D6E-409C-BE32-E72D297353CC}">
              <c16:uniqueId val="{00000001-1079-4F43-AF97-962AC27EA36A}"/>
            </c:ext>
          </c:extLst>
        </c:ser>
        <c:dLbls>
          <c:showLegendKey val="0"/>
          <c:showVal val="0"/>
          <c:showCatName val="0"/>
          <c:showSerName val="0"/>
          <c:showPercent val="0"/>
          <c:showBubbleSize val="0"/>
        </c:dLbls>
        <c:gapWidth val="219"/>
        <c:overlap val="-27"/>
        <c:axId val="924564495"/>
        <c:axId val="908512543"/>
      </c:barChart>
      <c:catAx>
        <c:axId val="924564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908512543"/>
        <c:crosses val="autoZero"/>
        <c:auto val="1"/>
        <c:lblAlgn val="ctr"/>
        <c:lblOffset val="100"/>
        <c:noMultiLvlLbl val="0"/>
      </c:catAx>
      <c:valAx>
        <c:axId val="908512543"/>
        <c:scaling>
          <c:orientation val="minMax"/>
        </c:scaling>
        <c:delete val="0"/>
        <c:axPos val="l"/>
        <c:majorGridlines>
          <c:spPr>
            <a:ln w="9525" cap="flat" cmpd="sng" algn="ctr">
              <a:solidFill>
                <a:schemeClr val="tx1">
                  <a:lumMod val="15000"/>
                  <a:lumOff val="85000"/>
                </a:schemeClr>
              </a:solidFill>
              <a:round/>
            </a:ln>
            <a:effectLst/>
          </c:spPr>
        </c:majorGridlines>
        <c:numFmt formatCode="#,##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9245644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manualLayout>
          <c:layoutTarget val="inner"/>
          <c:xMode val="edge"/>
          <c:yMode val="edge"/>
          <c:x val="0.18256646651182989"/>
          <c:y val="0.19844836811128949"/>
          <c:w val="0.65285267848713158"/>
          <c:h val="0.49626310756099307"/>
        </c:manualLayout>
      </c:layout>
      <c:barChart>
        <c:barDir val="col"/>
        <c:grouping val="clustered"/>
        <c:varyColors val="0"/>
        <c:ser>
          <c:idx val="0"/>
          <c:order val="0"/>
          <c:tx>
            <c:strRef>
              <c:f>GraficiSpecifici1!$B$7</c:f>
              <c:strCache>
                <c:ptCount val="1"/>
                <c:pt idx="0">
                  <c:v>Revenue attuale</c:v>
                </c:pt>
              </c:strCache>
            </c:strRef>
          </c:tx>
          <c:spPr>
            <a:solidFill>
              <a:schemeClr val="accent1"/>
            </a:solidFill>
            <a:ln>
              <a:noFill/>
            </a:ln>
            <a:effectLst/>
          </c:spPr>
          <c:invertIfNegative val="0"/>
          <c:cat>
            <c:strRef>
              <c:f>GraficiSpecifici1!$A$8:$A$12</c:f>
              <c:strCache>
                <c:ptCount val="5"/>
                <c:pt idx="0">
                  <c:v>Smalti</c:v>
                </c:pt>
                <c:pt idx="1">
                  <c:v>Trucco</c:v>
                </c:pt>
                <c:pt idx="2">
                  <c:v>Detergenti bagno</c:v>
                </c:pt>
                <c:pt idx="3">
                  <c:v>Detergenti casa</c:v>
                </c:pt>
                <c:pt idx="4">
                  <c:v>Detergenti industriali</c:v>
                </c:pt>
              </c:strCache>
            </c:strRef>
          </c:cat>
          <c:val>
            <c:numRef>
              <c:f>GraficiSpecifici1!$B$8:$B$12</c:f>
              <c:numCache>
                <c:formatCode>#,##0\ "€"</c:formatCode>
                <c:ptCount val="5"/>
                <c:pt idx="0">
                  <c:v>700000</c:v>
                </c:pt>
                <c:pt idx="1">
                  <c:v>900000</c:v>
                </c:pt>
                <c:pt idx="2">
                  <c:v>1200000</c:v>
                </c:pt>
                <c:pt idx="3">
                  <c:v>550000</c:v>
                </c:pt>
                <c:pt idx="4">
                  <c:v>350000</c:v>
                </c:pt>
              </c:numCache>
            </c:numRef>
          </c:val>
          <c:extLst>
            <c:ext xmlns:c16="http://schemas.microsoft.com/office/drawing/2014/chart" uri="{C3380CC4-5D6E-409C-BE32-E72D297353CC}">
              <c16:uniqueId val="{00000000-F659-40F3-995A-F0E04807D70D}"/>
            </c:ext>
          </c:extLst>
        </c:ser>
        <c:dLbls>
          <c:showLegendKey val="0"/>
          <c:showVal val="0"/>
          <c:showCatName val="0"/>
          <c:showSerName val="0"/>
          <c:showPercent val="0"/>
          <c:showBubbleSize val="0"/>
        </c:dLbls>
        <c:gapWidth val="219"/>
        <c:overlap val="-27"/>
        <c:axId val="924564495"/>
        <c:axId val="908512543"/>
      </c:barChart>
      <c:barChart>
        <c:barDir val="col"/>
        <c:grouping val="clustered"/>
        <c:varyColors val="0"/>
        <c:ser>
          <c:idx val="1"/>
          <c:order val="1"/>
          <c:tx>
            <c:strRef>
              <c:f>GraficiSpecifici1!$C$7</c:f>
              <c:strCache>
                <c:ptCount val="1"/>
                <c:pt idx="0">
                  <c:v>Revenue atteso (5 anni)</c:v>
                </c:pt>
              </c:strCache>
            </c:strRef>
          </c:tx>
          <c:spPr>
            <a:solidFill>
              <a:schemeClr val="accent2"/>
            </a:solidFill>
            <a:ln>
              <a:noFill/>
            </a:ln>
            <a:effectLst/>
          </c:spPr>
          <c:invertIfNegative val="0"/>
          <c:cat>
            <c:strRef>
              <c:f>GraficiSpecifici1!$A$8:$A$12</c:f>
              <c:strCache>
                <c:ptCount val="5"/>
                <c:pt idx="0">
                  <c:v>Smalti</c:v>
                </c:pt>
                <c:pt idx="1">
                  <c:v>Trucco</c:v>
                </c:pt>
                <c:pt idx="2">
                  <c:v>Detergenti bagno</c:v>
                </c:pt>
                <c:pt idx="3">
                  <c:v>Detergenti casa</c:v>
                </c:pt>
                <c:pt idx="4">
                  <c:v>Detergenti industriali</c:v>
                </c:pt>
              </c:strCache>
            </c:strRef>
          </c:cat>
          <c:val>
            <c:numRef>
              <c:f>GraficiSpecifici1!$C$8:$C$12</c:f>
              <c:numCache>
                <c:formatCode>#,##0\ "€"</c:formatCode>
                <c:ptCount val="5"/>
                <c:pt idx="0">
                  <c:v>900000</c:v>
                </c:pt>
                <c:pt idx="1">
                  <c:v>1000000</c:v>
                </c:pt>
                <c:pt idx="2">
                  <c:v>1500000</c:v>
                </c:pt>
                <c:pt idx="3">
                  <c:v>700000</c:v>
                </c:pt>
                <c:pt idx="4">
                  <c:v>800000</c:v>
                </c:pt>
              </c:numCache>
            </c:numRef>
          </c:val>
          <c:extLst>
            <c:ext xmlns:c16="http://schemas.microsoft.com/office/drawing/2014/chart" uri="{C3380CC4-5D6E-409C-BE32-E72D297353CC}">
              <c16:uniqueId val="{00000001-F659-40F3-995A-F0E04807D70D}"/>
            </c:ext>
          </c:extLst>
        </c:ser>
        <c:dLbls>
          <c:showLegendKey val="0"/>
          <c:showVal val="0"/>
          <c:showCatName val="0"/>
          <c:showSerName val="0"/>
          <c:showPercent val="0"/>
          <c:showBubbleSize val="0"/>
        </c:dLbls>
        <c:gapWidth val="500"/>
        <c:overlap val="-27"/>
        <c:axId val="1095630655"/>
        <c:axId val="900398687"/>
      </c:barChart>
      <c:catAx>
        <c:axId val="924564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908512543"/>
        <c:crosses val="autoZero"/>
        <c:auto val="1"/>
        <c:lblAlgn val="ctr"/>
        <c:lblOffset val="100"/>
        <c:noMultiLvlLbl val="0"/>
      </c:catAx>
      <c:valAx>
        <c:axId val="908512543"/>
        <c:scaling>
          <c:orientation val="minMax"/>
        </c:scaling>
        <c:delete val="0"/>
        <c:axPos val="l"/>
        <c:majorGridlines>
          <c:spPr>
            <a:ln w="9525" cap="flat" cmpd="sng" algn="ctr">
              <a:solidFill>
                <a:schemeClr val="tx1">
                  <a:lumMod val="15000"/>
                  <a:lumOff val="85000"/>
                </a:schemeClr>
              </a:solidFill>
              <a:round/>
            </a:ln>
            <a:effectLst/>
          </c:spPr>
        </c:majorGridlines>
        <c:numFmt formatCode="#,##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924564495"/>
        <c:crosses val="autoZero"/>
        <c:crossBetween val="between"/>
      </c:valAx>
      <c:valAx>
        <c:axId val="900398687"/>
        <c:scaling>
          <c:orientation val="minMax"/>
        </c:scaling>
        <c:delete val="0"/>
        <c:axPos val="r"/>
        <c:numFmt formatCode="#,##0\ &quot;€&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095630655"/>
        <c:crosses val="max"/>
        <c:crossBetween val="between"/>
      </c:valAx>
      <c:catAx>
        <c:axId val="1095630655"/>
        <c:scaling>
          <c:orientation val="minMax"/>
        </c:scaling>
        <c:delete val="1"/>
        <c:axPos val="b"/>
        <c:numFmt formatCode="General" sourceLinked="1"/>
        <c:majorTickMark val="out"/>
        <c:minorTickMark val="none"/>
        <c:tickLblPos val="nextTo"/>
        <c:crossAx val="90039868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manualLayout>
          <c:layoutTarget val="inner"/>
          <c:xMode val="edge"/>
          <c:yMode val="edge"/>
          <c:x val="0.18256646651182989"/>
          <c:y val="0.19844836811128949"/>
          <c:w val="0.65285267848713158"/>
          <c:h val="0.49626310756099307"/>
        </c:manualLayout>
      </c:layout>
      <c:barChart>
        <c:barDir val="col"/>
        <c:grouping val="clustered"/>
        <c:varyColors val="0"/>
        <c:ser>
          <c:idx val="0"/>
          <c:order val="0"/>
          <c:tx>
            <c:strRef>
              <c:f>GraficiSpecifici1!$B$7</c:f>
              <c:strCache>
                <c:ptCount val="1"/>
                <c:pt idx="0">
                  <c:v>Revenue attuale</c:v>
                </c:pt>
              </c:strCache>
            </c:strRef>
          </c:tx>
          <c:spPr>
            <a:solidFill>
              <a:schemeClr val="accent5">
                <a:lumMod val="40000"/>
                <a:lumOff val="60000"/>
              </a:schemeClr>
            </a:solidFill>
            <a:ln>
              <a:solidFill>
                <a:schemeClr val="accent5"/>
              </a:solidFill>
            </a:ln>
            <a:effectLst/>
          </c:spPr>
          <c:invertIfNegative val="0"/>
          <c:cat>
            <c:strRef>
              <c:f>GraficiSpecifici1!$A$8:$A$12</c:f>
              <c:strCache>
                <c:ptCount val="5"/>
                <c:pt idx="0">
                  <c:v>Smalti</c:v>
                </c:pt>
                <c:pt idx="1">
                  <c:v>Trucco</c:v>
                </c:pt>
                <c:pt idx="2">
                  <c:v>Detergenti bagno</c:v>
                </c:pt>
                <c:pt idx="3">
                  <c:v>Detergenti casa</c:v>
                </c:pt>
                <c:pt idx="4">
                  <c:v>Detergenti industriali</c:v>
                </c:pt>
              </c:strCache>
            </c:strRef>
          </c:cat>
          <c:val>
            <c:numRef>
              <c:f>GraficiSpecifici1!$B$8:$B$12</c:f>
              <c:numCache>
                <c:formatCode>#,##0\ "€"</c:formatCode>
                <c:ptCount val="5"/>
                <c:pt idx="0">
                  <c:v>700000</c:v>
                </c:pt>
                <c:pt idx="1">
                  <c:v>900000</c:v>
                </c:pt>
                <c:pt idx="2">
                  <c:v>1200000</c:v>
                </c:pt>
                <c:pt idx="3">
                  <c:v>550000</c:v>
                </c:pt>
                <c:pt idx="4">
                  <c:v>350000</c:v>
                </c:pt>
              </c:numCache>
            </c:numRef>
          </c:val>
          <c:extLst>
            <c:ext xmlns:c16="http://schemas.microsoft.com/office/drawing/2014/chart" uri="{C3380CC4-5D6E-409C-BE32-E72D297353CC}">
              <c16:uniqueId val="{00000000-D382-45DC-A929-ED9B4B7C880F}"/>
            </c:ext>
          </c:extLst>
        </c:ser>
        <c:dLbls>
          <c:showLegendKey val="0"/>
          <c:showVal val="0"/>
          <c:showCatName val="0"/>
          <c:showSerName val="0"/>
          <c:showPercent val="0"/>
          <c:showBubbleSize val="0"/>
        </c:dLbls>
        <c:gapWidth val="219"/>
        <c:overlap val="-27"/>
        <c:axId val="924564495"/>
        <c:axId val="908512543"/>
      </c:barChart>
      <c:barChart>
        <c:barDir val="col"/>
        <c:grouping val="clustered"/>
        <c:varyColors val="0"/>
        <c:ser>
          <c:idx val="1"/>
          <c:order val="1"/>
          <c:tx>
            <c:strRef>
              <c:f>GraficiSpecifici1!$C$7</c:f>
              <c:strCache>
                <c:ptCount val="1"/>
                <c:pt idx="0">
                  <c:v>Revenue atteso (5 anni)</c:v>
                </c:pt>
              </c:strCache>
            </c:strRef>
          </c:tx>
          <c:spPr>
            <a:solidFill>
              <a:schemeClr val="accent2">
                <a:lumMod val="60000"/>
                <a:lumOff val="40000"/>
              </a:schemeClr>
            </a:solidFill>
            <a:ln>
              <a:solidFill>
                <a:srgbClr val="FF0000"/>
              </a:solidFill>
            </a:ln>
            <a:effectLst/>
          </c:spPr>
          <c:invertIfNegative val="0"/>
          <c:cat>
            <c:strRef>
              <c:f>GraficiSpecifici1!$A$8:$A$12</c:f>
              <c:strCache>
                <c:ptCount val="5"/>
                <c:pt idx="0">
                  <c:v>Smalti</c:v>
                </c:pt>
                <c:pt idx="1">
                  <c:v>Trucco</c:v>
                </c:pt>
                <c:pt idx="2">
                  <c:v>Detergenti bagno</c:v>
                </c:pt>
                <c:pt idx="3">
                  <c:v>Detergenti casa</c:v>
                </c:pt>
                <c:pt idx="4">
                  <c:v>Detergenti industriali</c:v>
                </c:pt>
              </c:strCache>
            </c:strRef>
          </c:cat>
          <c:val>
            <c:numRef>
              <c:f>GraficiSpecifici1!$C$8:$C$12</c:f>
              <c:numCache>
                <c:formatCode>#,##0\ "€"</c:formatCode>
                <c:ptCount val="5"/>
                <c:pt idx="0">
                  <c:v>900000</c:v>
                </c:pt>
                <c:pt idx="1">
                  <c:v>1000000</c:v>
                </c:pt>
                <c:pt idx="2">
                  <c:v>1500000</c:v>
                </c:pt>
                <c:pt idx="3">
                  <c:v>700000</c:v>
                </c:pt>
                <c:pt idx="4">
                  <c:v>800000</c:v>
                </c:pt>
              </c:numCache>
            </c:numRef>
          </c:val>
          <c:extLst>
            <c:ext xmlns:c16="http://schemas.microsoft.com/office/drawing/2014/chart" uri="{C3380CC4-5D6E-409C-BE32-E72D297353CC}">
              <c16:uniqueId val="{00000001-D382-45DC-A929-ED9B4B7C880F}"/>
            </c:ext>
          </c:extLst>
        </c:ser>
        <c:dLbls>
          <c:showLegendKey val="0"/>
          <c:showVal val="0"/>
          <c:showCatName val="0"/>
          <c:showSerName val="0"/>
          <c:showPercent val="0"/>
          <c:showBubbleSize val="0"/>
        </c:dLbls>
        <c:gapWidth val="500"/>
        <c:overlap val="-27"/>
        <c:axId val="1095630655"/>
        <c:axId val="900398687"/>
      </c:barChart>
      <c:catAx>
        <c:axId val="924564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908512543"/>
        <c:crosses val="autoZero"/>
        <c:auto val="1"/>
        <c:lblAlgn val="ctr"/>
        <c:lblOffset val="100"/>
        <c:noMultiLvlLbl val="0"/>
      </c:catAx>
      <c:valAx>
        <c:axId val="908512543"/>
        <c:scaling>
          <c:orientation val="minMax"/>
        </c:scaling>
        <c:delete val="0"/>
        <c:axPos val="l"/>
        <c:majorGridlines>
          <c:spPr>
            <a:ln w="9525" cap="flat" cmpd="sng" algn="ctr">
              <a:solidFill>
                <a:schemeClr val="tx1">
                  <a:lumMod val="15000"/>
                  <a:lumOff val="85000"/>
                </a:schemeClr>
              </a:solidFill>
              <a:round/>
            </a:ln>
            <a:effectLst/>
          </c:spPr>
        </c:majorGridlines>
        <c:numFmt formatCode="#,##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924564495"/>
        <c:crosses val="autoZero"/>
        <c:crossBetween val="between"/>
      </c:valAx>
      <c:valAx>
        <c:axId val="900398687"/>
        <c:scaling>
          <c:orientation val="minMax"/>
        </c:scaling>
        <c:delete val="0"/>
        <c:axPos val="r"/>
        <c:numFmt formatCode="#,##0\ &quot;€&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095630655"/>
        <c:crosses val="max"/>
        <c:crossBetween val="between"/>
      </c:valAx>
      <c:catAx>
        <c:axId val="1095630655"/>
        <c:scaling>
          <c:orientation val="minMax"/>
        </c:scaling>
        <c:delete val="1"/>
        <c:axPos val="b"/>
        <c:numFmt formatCode="General" sourceLinked="1"/>
        <c:majorTickMark val="out"/>
        <c:minorTickMark val="none"/>
        <c:tickLblPos val="nextTo"/>
        <c:crossAx val="90039868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Revenue attuale vs atteso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barChart>
        <c:barDir val="col"/>
        <c:grouping val="clustered"/>
        <c:varyColors val="0"/>
        <c:ser>
          <c:idx val="0"/>
          <c:order val="0"/>
          <c:tx>
            <c:strRef>
              <c:f>GraficiSpecifici1.1!$B$7</c:f>
              <c:strCache>
                <c:ptCount val="1"/>
                <c:pt idx="0">
                  <c:v>Revenue attuale</c:v>
                </c:pt>
              </c:strCache>
            </c:strRef>
          </c:tx>
          <c:spPr>
            <a:solidFill>
              <a:schemeClr val="accent1"/>
            </a:solidFill>
            <a:ln>
              <a:noFill/>
            </a:ln>
            <a:effectLst/>
          </c:spPr>
          <c:invertIfNegative val="0"/>
          <c:cat>
            <c:strRef>
              <c:f>GraficiSpecifici1.1!$A$8:$A$12</c:f>
              <c:strCache>
                <c:ptCount val="5"/>
                <c:pt idx="0">
                  <c:v>Smalti</c:v>
                </c:pt>
                <c:pt idx="1">
                  <c:v>Trucco</c:v>
                </c:pt>
                <c:pt idx="2">
                  <c:v>Detergenti bagno</c:v>
                </c:pt>
                <c:pt idx="3">
                  <c:v>Detergenti casa</c:v>
                </c:pt>
                <c:pt idx="4">
                  <c:v>Detergenti industriali</c:v>
                </c:pt>
              </c:strCache>
            </c:strRef>
          </c:cat>
          <c:val>
            <c:numRef>
              <c:f>GraficiSpecifici1.1!$B$8:$B$12</c:f>
              <c:numCache>
                <c:formatCode>#,##0\ "€"</c:formatCode>
                <c:ptCount val="5"/>
                <c:pt idx="0">
                  <c:v>700000</c:v>
                </c:pt>
                <c:pt idx="1">
                  <c:v>900000</c:v>
                </c:pt>
                <c:pt idx="2">
                  <c:v>1200000</c:v>
                </c:pt>
                <c:pt idx="3">
                  <c:v>550000</c:v>
                </c:pt>
                <c:pt idx="4">
                  <c:v>350000</c:v>
                </c:pt>
              </c:numCache>
            </c:numRef>
          </c:val>
          <c:extLst>
            <c:ext xmlns:c16="http://schemas.microsoft.com/office/drawing/2014/chart" uri="{C3380CC4-5D6E-409C-BE32-E72D297353CC}">
              <c16:uniqueId val="{00000000-C3C4-4DC2-9210-4A1399789BE3}"/>
            </c:ext>
          </c:extLst>
        </c:ser>
        <c:ser>
          <c:idx val="1"/>
          <c:order val="1"/>
          <c:tx>
            <c:strRef>
              <c:f>GraficiSpecifici1.1!$C$7</c:f>
              <c:strCache>
                <c:ptCount val="1"/>
                <c:pt idx="0">
                  <c:v>Revenue atteso (5 anni)</c:v>
                </c:pt>
              </c:strCache>
            </c:strRef>
          </c:tx>
          <c:spPr>
            <a:solidFill>
              <a:schemeClr val="accent2"/>
            </a:solidFill>
            <a:ln>
              <a:noFill/>
            </a:ln>
            <a:effectLst/>
          </c:spPr>
          <c:invertIfNegative val="0"/>
          <c:cat>
            <c:strRef>
              <c:f>GraficiSpecifici1.1!$A$8:$A$12</c:f>
              <c:strCache>
                <c:ptCount val="5"/>
                <c:pt idx="0">
                  <c:v>Smalti</c:v>
                </c:pt>
                <c:pt idx="1">
                  <c:v>Trucco</c:v>
                </c:pt>
                <c:pt idx="2">
                  <c:v>Detergenti bagno</c:v>
                </c:pt>
                <c:pt idx="3">
                  <c:v>Detergenti casa</c:v>
                </c:pt>
                <c:pt idx="4">
                  <c:v>Detergenti industriali</c:v>
                </c:pt>
              </c:strCache>
            </c:strRef>
          </c:cat>
          <c:val>
            <c:numRef>
              <c:f>GraficiSpecifici1.1!$C$8:$C$12</c:f>
              <c:numCache>
                <c:formatCode>#,##0\ "€"</c:formatCode>
                <c:ptCount val="5"/>
                <c:pt idx="0">
                  <c:v>900000</c:v>
                </c:pt>
                <c:pt idx="1">
                  <c:v>1000000</c:v>
                </c:pt>
                <c:pt idx="2">
                  <c:v>1500000</c:v>
                </c:pt>
                <c:pt idx="3">
                  <c:v>700000</c:v>
                </c:pt>
                <c:pt idx="4">
                  <c:v>800000</c:v>
                </c:pt>
              </c:numCache>
            </c:numRef>
          </c:val>
          <c:extLst>
            <c:ext xmlns:c16="http://schemas.microsoft.com/office/drawing/2014/chart" uri="{C3380CC4-5D6E-409C-BE32-E72D297353CC}">
              <c16:uniqueId val="{00000001-C3C4-4DC2-9210-4A1399789BE3}"/>
            </c:ext>
          </c:extLst>
        </c:ser>
        <c:dLbls>
          <c:showLegendKey val="0"/>
          <c:showVal val="0"/>
          <c:showCatName val="0"/>
          <c:showSerName val="0"/>
          <c:showPercent val="0"/>
          <c:showBubbleSize val="0"/>
        </c:dLbls>
        <c:gapWidth val="219"/>
        <c:overlap val="-27"/>
        <c:axId val="861872944"/>
        <c:axId val="861871504"/>
      </c:barChart>
      <c:catAx>
        <c:axId val="861872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861871504"/>
        <c:crosses val="autoZero"/>
        <c:auto val="1"/>
        <c:lblAlgn val="ctr"/>
        <c:lblOffset val="100"/>
        <c:noMultiLvlLbl val="0"/>
      </c:catAx>
      <c:valAx>
        <c:axId val="861871504"/>
        <c:scaling>
          <c:orientation val="minMax"/>
        </c:scaling>
        <c:delete val="0"/>
        <c:axPos val="l"/>
        <c:majorGridlines>
          <c:spPr>
            <a:ln w="9525" cap="flat" cmpd="sng" algn="ctr">
              <a:solidFill>
                <a:schemeClr val="tx1">
                  <a:lumMod val="15000"/>
                  <a:lumOff val="85000"/>
                </a:schemeClr>
              </a:solidFill>
              <a:round/>
            </a:ln>
            <a:effectLst/>
          </c:spPr>
        </c:majorGridlines>
        <c:numFmt formatCode="#,##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8618729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Revenue attuale vs atteso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barChart>
        <c:barDir val="col"/>
        <c:grouping val="clustered"/>
        <c:varyColors val="0"/>
        <c:ser>
          <c:idx val="0"/>
          <c:order val="0"/>
          <c:tx>
            <c:strRef>
              <c:f>GraficiSpecifici1.1!$B$7</c:f>
              <c:strCache>
                <c:ptCount val="1"/>
                <c:pt idx="0">
                  <c:v>Revenue attuale</c:v>
                </c:pt>
              </c:strCache>
            </c:strRef>
          </c:tx>
          <c:spPr>
            <a:solidFill>
              <a:schemeClr val="accent1"/>
            </a:solidFill>
            <a:ln>
              <a:noFill/>
            </a:ln>
            <a:effectLst/>
          </c:spPr>
          <c:invertIfNegative val="0"/>
          <c:cat>
            <c:strRef>
              <c:f>GraficiSpecifici1.1!$A$8:$A$12</c:f>
              <c:strCache>
                <c:ptCount val="5"/>
                <c:pt idx="0">
                  <c:v>Smalti</c:v>
                </c:pt>
                <c:pt idx="1">
                  <c:v>Trucco</c:v>
                </c:pt>
                <c:pt idx="2">
                  <c:v>Detergenti bagno</c:v>
                </c:pt>
                <c:pt idx="3">
                  <c:v>Detergenti casa</c:v>
                </c:pt>
                <c:pt idx="4">
                  <c:v>Detergenti industriali</c:v>
                </c:pt>
              </c:strCache>
            </c:strRef>
          </c:cat>
          <c:val>
            <c:numRef>
              <c:f>GraficiSpecifici1.1!$B$8:$B$12</c:f>
              <c:numCache>
                <c:formatCode>#,##0\ "€"</c:formatCode>
                <c:ptCount val="5"/>
                <c:pt idx="0">
                  <c:v>700000</c:v>
                </c:pt>
                <c:pt idx="1">
                  <c:v>900000</c:v>
                </c:pt>
                <c:pt idx="2">
                  <c:v>1200000</c:v>
                </c:pt>
                <c:pt idx="3">
                  <c:v>550000</c:v>
                </c:pt>
                <c:pt idx="4">
                  <c:v>350000</c:v>
                </c:pt>
              </c:numCache>
            </c:numRef>
          </c:val>
          <c:extLst>
            <c:ext xmlns:c16="http://schemas.microsoft.com/office/drawing/2014/chart" uri="{C3380CC4-5D6E-409C-BE32-E72D297353CC}">
              <c16:uniqueId val="{00000000-DB6C-4100-BF65-517E95B3E28B}"/>
            </c:ext>
          </c:extLst>
        </c:ser>
        <c:dLbls>
          <c:showLegendKey val="0"/>
          <c:showVal val="0"/>
          <c:showCatName val="0"/>
          <c:showSerName val="0"/>
          <c:showPercent val="0"/>
          <c:showBubbleSize val="0"/>
        </c:dLbls>
        <c:gapWidth val="219"/>
        <c:overlap val="-27"/>
        <c:axId val="861872944"/>
        <c:axId val="861871504"/>
      </c:barChart>
      <c:barChart>
        <c:barDir val="col"/>
        <c:grouping val="clustered"/>
        <c:varyColors val="0"/>
        <c:ser>
          <c:idx val="1"/>
          <c:order val="1"/>
          <c:tx>
            <c:strRef>
              <c:f>GraficiSpecifici1.1!$C$7</c:f>
              <c:strCache>
                <c:ptCount val="1"/>
                <c:pt idx="0">
                  <c:v>Revenue atteso (5 anni)</c:v>
                </c:pt>
              </c:strCache>
            </c:strRef>
          </c:tx>
          <c:spPr>
            <a:solidFill>
              <a:schemeClr val="accent2"/>
            </a:solidFill>
            <a:ln>
              <a:noFill/>
            </a:ln>
            <a:effectLst/>
          </c:spPr>
          <c:invertIfNegative val="0"/>
          <c:cat>
            <c:strRef>
              <c:f>GraficiSpecifici1.1!$A$8:$A$12</c:f>
              <c:strCache>
                <c:ptCount val="5"/>
                <c:pt idx="0">
                  <c:v>Smalti</c:v>
                </c:pt>
                <c:pt idx="1">
                  <c:v>Trucco</c:v>
                </c:pt>
                <c:pt idx="2">
                  <c:v>Detergenti bagno</c:v>
                </c:pt>
                <c:pt idx="3">
                  <c:v>Detergenti casa</c:v>
                </c:pt>
                <c:pt idx="4">
                  <c:v>Detergenti industriali</c:v>
                </c:pt>
              </c:strCache>
            </c:strRef>
          </c:cat>
          <c:val>
            <c:numRef>
              <c:f>GraficiSpecifici1.1!$C$8:$C$12</c:f>
              <c:numCache>
                <c:formatCode>#,##0\ "€"</c:formatCode>
                <c:ptCount val="5"/>
                <c:pt idx="0">
                  <c:v>900000</c:v>
                </c:pt>
                <c:pt idx="1">
                  <c:v>1000000</c:v>
                </c:pt>
                <c:pt idx="2">
                  <c:v>1500000</c:v>
                </c:pt>
                <c:pt idx="3">
                  <c:v>700000</c:v>
                </c:pt>
                <c:pt idx="4">
                  <c:v>800000</c:v>
                </c:pt>
              </c:numCache>
            </c:numRef>
          </c:val>
          <c:extLst>
            <c:ext xmlns:c16="http://schemas.microsoft.com/office/drawing/2014/chart" uri="{C3380CC4-5D6E-409C-BE32-E72D297353CC}">
              <c16:uniqueId val="{00000001-DB6C-4100-BF65-517E95B3E28B}"/>
            </c:ext>
          </c:extLst>
        </c:ser>
        <c:dLbls>
          <c:showLegendKey val="0"/>
          <c:showVal val="0"/>
          <c:showCatName val="0"/>
          <c:showSerName val="0"/>
          <c:showPercent val="0"/>
          <c:showBubbleSize val="0"/>
        </c:dLbls>
        <c:gapWidth val="500"/>
        <c:overlap val="-27"/>
        <c:axId val="892742720"/>
        <c:axId val="892731560"/>
      </c:barChart>
      <c:catAx>
        <c:axId val="861872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861871504"/>
        <c:crosses val="autoZero"/>
        <c:auto val="1"/>
        <c:lblAlgn val="ctr"/>
        <c:lblOffset val="100"/>
        <c:noMultiLvlLbl val="0"/>
      </c:catAx>
      <c:valAx>
        <c:axId val="861871504"/>
        <c:scaling>
          <c:orientation val="minMax"/>
        </c:scaling>
        <c:delete val="0"/>
        <c:axPos val="l"/>
        <c:majorGridlines>
          <c:spPr>
            <a:ln w="9525" cap="flat" cmpd="sng" algn="ctr">
              <a:solidFill>
                <a:schemeClr val="tx1">
                  <a:lumMod val="15000"/>
                  <a:lumOff val="85000"/>
                </a:schemeClr>
              </a:solidFill>
              <a:round/>
            </a:ln>
            <a:effectLst/>
          </c:spPr>
        </c:majorGridlines>
        <c:numFmt formatCode="#,##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861872944"/>
        <c:crosses val="autoZero"/>
        <c:crossBetween val="between"/>
      </c:valAx>
      <c:valAx>
        <c:axId val="892731560"/>
        <c:scaling>
          <c:orientation val="minMax"/>
        </c:scaling>
        <c:delete val="0"/>
        <c:axPos val="r"/>
        <c:numFmt formatCode="#,##0\ &quot;€&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892742720"/>
        <c:crosses val="max"/>
        <c:crossBetween val="between"/>
      </c:valAx>
      <c:catAx>
        <c:axId val="892742720"/>
        <c:scaling>
          <c:orientation val="minMax"/>
        </c:scaling>
        <c:delete val="1"/>
        <c:axPos val="b"/>
        <c:numFmt formatCode="General" sourceLinked="1"/>
        <c:majorTickMark val="out"/>
        <c:minorTickMark val="none"/>
        <c:tickLblPos val="nextTo"/>
        <c:crossAx val="892731560"/>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it-IT"/>
              <a:t>Revenue attuale vs atteso</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it-IT"/>
        </a:p>
      </c:txPr>
    </c:title>
    <c:autoTitleDeleted val="0"/>
    <c:plotArea>
      <c:layout/>
      <c:barChart>
        <c:barDir val="col"/>
        <c:grouping val="clustered"/>
        <c:varyColors val="0"/>
        <c:ser>
          <c:idx val="0"/>
          <c:order val="0"/>
          <c:tx>
            <c:strRef>
              <c:f>GraficiSpecifici1.1!$B$7</c:f>
              <c:strCache>
                <c:ptCount val="1"/>
                <c:pt idx="0">
                  <c:v>Revenue attuale</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GraficiSpecifici1.1!$A$8:$A$12</c:f>
              <c:strCache>
                <c:ptCount val="5"/>
                <c:pt idx="0">
                  <c:v>Smalti</c:v>
                </c:pt>
                <c:pt idx="1">
                  <c:v>Trucco</c:v>
                </c:pt>
                <c:pt idx="2">
                  <c:v>Detergenti bagno</c:v>
                </c:pt>
                <c:pt idx="3">
                  <c:v>Detergenti casa</c:v>
                </c:pt>
                <c:pt idx="4">
                  <c:v>Detergenti industriali</c:v>
                </c:pt>
              </c:strCache>
            </c:strRef>
          </c:cat>
          <c:val>
            <c:numRef>
              <c:f>GraficiSpecifici1.1!$B$8:$B$12</c:f>
              <c:numCache>
                <c:formatCode>#,##0\ "€"</c:formatCode>
                <c:ptCount val="5"/>
                <c:pt idx="0">
                  <c:v>700000</c:v>
                </c:pt>
                <c:pt idx="1">
                  <c:v>900000</c:v>
                </c:pt>
                <c:pt idx="2">
                  <c:v>1200000</c:v>
                </c:pt>
                <c:pt idx="3">
                  <c:v>550000</c:v>
                </c:pt>
                <c:pt idx="4">
                  <c:v>350000</c:v>
                </c:pt>
              </c:numCache>
            </c:numRef>
          </c:val>
          <c:extLst>
            <c:ext xmlns:c16="http://schemas.microsoft.com/office/drawing/2014/chart" uri="{C3380CC4-5D6E-409C-BE32-E72D297353CC}">
              <c16:uniqueId val="{00000000-2C8F-4E64-9BC9-D90D35ACD765}"/>
            </c:ext>
          </c:extLst>
        </c:ser>
        <c:dLbls>
          <c:showLegendKey val="0"/>
          <c:showVal val="0"/>
          <c:showCatName val="0"/>
          <c:showSerName val="0"/>
          <c:showPercent val="0"/>
          <c:showBubbleSize val="0"/>
        </c:dLbls>
        <c:gapWidth val="269"/>
        <c:overlap val="-27"/>
        <c:axId val="861872944"/>
        <c:axId val="861871504"/>
      </c:barChart>
      <c:barChart>
        <c:barDir val="col"/>
        <c:grouping val="clustered"/>
        <c:varyColors val="0"/>
        <c:ser>
          <c:idx val="1"/>
          <c:order val="1"/>
          <c:tx>
            <c:strRef>
              <c:f>GraficiSpecifici1.1!$C$7</c:f>
              <c:strCache>
                <c:ptCount val="1"/>
                <c:pt idx="0">
                  <c:v>Revenue atteso (5 anni)</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GraficiSpecifici1.1!$A$8:$A$12</c:f>
              <c:strCache>
                <c:ptCount val="5"/>
                <c:pt idx="0">
                  <c:v>Smalti</c:v>
                </c:pt>
                <c:pt idx="1">
                  <c:v>Trucco</c:v>
                </c:pt>
                <c:pt idx="2">
                  <c:v>Detergenti bagno</c:v>
                </c:pt>
                <c:pt idx="3">
                  <c:v>Detergenti casa</c:v>
                </c:pt>
                <c:pt idx="4">
                  <c:v>Detergenti industriali</c:v>
                </c:pt>
              </c:strCache>
            </c:strRef>
          </c:cat>
          <c:val>
            <c:numRef>
              <c:f>GraficiSpecifici1.1!$C$8:$C$12</c:f>
              <c:numCache>
                <c:formatCode>#,##0\ "€"</c:formatCode>
                <c:ptCount val="5"/>
                <c:pt idx="0">
                  <c:v>900000</c:v>
                </c:pt>
                <c:pt idx="1">
                  <c:v>1000000</c:v>
                </c:pt>
                <c:pt idx="2">
                  <c:v>1500000</c:v>
                </c:pt>
                <c:pt idx="3">
                  <c:v>700000</c:v>
                </c:pt>
                <c:pt idx="4">
                  <c:v>800000</c:v>
                </c:pt>
              </c:numCache>
            </c:numRef>
          </c:val>
          <c:extLst>
            <c:ext xmlns:c16="http://schemas.microsoft.com/office/drawing/2014/chart" uri="{C3380CC4-5D6E-409C-BE32-E72D297353CC}">
              <c16:uniqueId val="{00000001-2C8F-4E64-9BC9-D90D35ACD765}"/>
            </c:ext>
          </c:extLst>
        </c:ser>
        <c:dLbls>
          <c:showLegendKey val="0"/>
          <c:showVal val="0"/>
          <c:showCatName val="0"/>
          <c:showSerName val="0"/>
          <c:showPercent val="0"/>
          <c:showBubbleSize val="0"/>
        </c:dLbls>
        <c:gapWidth val="500"/>
        <c:overlap val="-27"/>
        <c:axId val="892742720"/>
        <c:axId val="892731560"/>
      </c:barChart>
      <c:catAx>
        <c:axId val="861872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it-IT"/>
          </a:p>
        </c:txPr>
        <c:crossAx val="861871504"/>
        <c:crosses val="autoZero"/>
        <c:auto val="1"/>
        <c:lblAlgn val="ctr"/>
        <c:lblOffset val="100"/>
        <c:noMultiLvlLbl val="0"/>
      </c:catAx>
      <c:valAx>
        <c:axId val="861871504"/>
        <c:scaling>
          <c:orientation val="minMax"/>
        </c:scaling>
        <c:delete val="0"/>
        <c:axPos val="l"/>
        <c:majorGridlines>
          <c:spPr>
            <a:ln w="9525" cap="flat" cmpd="sng" algn="ctr">
              <a:solidFill>
                <a:schemeClr val="tx1">
                  <a:lumMod val="15000"/>
                  <a:lumOff val="85000"/>
                </a:schemeClr>
              </a:solidFill>
              <a:round/>
            </a:ln>
            <a:effectLst/>
          </c:spPr>
        </c:majorGridlines>
        <c:numFmt formatCode="#,##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it-IT"/>
          </a:p>
        </c:txPr>
        <c:crossAx val="861872944"/>
        <c:crosses val="autoZero"/>
        <c:crossBetween val="between"/>
      </c:valAx>
      <c:valAx>
        <c:axId val="892731560"/>
        <c:scaling>
          <c:orientation val="minMax"/>
        </c:scaling>
        <c:delete val="0"/>
        <c:axPos val="r"/>
        <c:numFmt formatCode="#,##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it-IT"/>
          </a:p>
        </c:txPr>
        <c:crossAx val="892742720"/>
        <c:crosses val="max"/>
        <c:crossBetween val="between"/>
      </c:valAx>
      <c:catAx>
        <c:axId val="892742720"/>
        <c:scaling>
          <c:orientation val="minMax"/>
        </c:scaling>
        <c:delete val="1"/>
        <c:axPos val="b"/>
        <c:numFmt formatCode="General" sourceLinked="1"/>
        <c:majorTickMark val="none"/>
        <c:minorTickMark val="none"/>
        <c:tickLblPos val="nextTo"/>
        <c:crossAx val="89273156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Sheet4!$B$1</c:f>
              <c:strCache>
                <c:ptCount val="1"/>
                <c:pt idx="0">
                  <c:v>Values</c:v>
                </c:pt>
              </c:strCache>
            </c:strRef>
          </c:tx>
          <c:spPr>
            <a:ln w="28575" cap="rnd">
              <a:solidFill>
                <a:schemeClr val="accent1"/>
              </a:solidFill>
              <a:round/>
            </a:ln>
            <a:effectLst/>
          </c:spPr>
          <c:marker>
            <c:symbol val="none"/>
          </c:marker>
          <c:val>
            <c:numRef>
              <c:f>Sheet4!$B$2:$B$70</c:f>
              <c:numCache>
                <c:formatCode>_("€"* #,##0.00_);_("€"* \(#,##0.00\);_("€"* "-"??_);_(@_)</c:formatCode>
                <c:ptCount val="69"/>
                <c:pt idx="0">
                  <c:v>499.25</c:v>
                </c:pt>
                <c:pt idx="1">
                  <c:v>341.13</c:v>
                </c:pt>
                <c:pt idx="2">
                  <c:v>215.52</c:v>
                </c:pt>
                <c:pt idx="3">
                  <c:v>230</c:v>
                </c:pt>
                <c:pt idx="4">
                  <c:v>175.35</c:v>
                </c:pt>
                <c:pt idx="5">
                  <c:v>187.64</c:v>
                </c:pt>
                <c:pt idx="6">
                  <c:v>186.35</c:v>
                </c:pt>
                <c:pt idx="7">
                  <c:v>185.8</c:v>
                </c:pt>
                <c:pt idx="8">
                  <c:v>185.25</c:v>
                </c:pt>
                <c:pt idx="9">
                  <c:v>200.25</c:v>
                </c:pt>
                <c:pt idx="10">
                  <c:v>195</c:v>
                </c:pt>
                <c:pt idx="11">
                  <c:v>200</c:v>
                </c:pt>
                <c:pt idx="12">
                  <c:v>300</c:v>
                </c:pt>
                <c:pt idx="13">
                  <c:v>179.95</c:v>
                </c:pt>
                <c:pt idx="14">
                  <c:v>186.97499999999999</c:v>
                </c:pt>
                <c:pt idx="15">
                  <c:v>196.35</c:v>
                </c:pt>
                <c:pt idx="16">
                  <c:v>220.44</c:v>
                </c:pt>
                <c:pt idx="17">
                  <c:v>224.9</c:v>
                </c:pt>
                <c:pt idx="18">
                  <c:v>226.78</c:v>
                </c:pt>
                <c:pt idx="19">
                  <c:v>276.39</c:v>
                </c:pt>
                <c:pt idx="20">
                  <c:v>326</c:v>
                </c:pt>
                <c:pt idx="21">
                  <c:v>241.16</c:v>
                </c:pt>
                <c:pt idx="22">
                  <c:v>250</c:v>
                </c:pt>
                <c:pt idx="23">
                  <c:v>226.11</c:v>
                </c:pt>
                <c:pt idx="24">
                  <c:v>233.57</c:v>
                </c:pt>
                <c:pt idx="25">
                  <c:v>245.35</c:v>
                </c:pt>
                <c:pt idx="26">
                  <c:v>226.41</c:v>
                </c:pt>
                <c:pt idx="27">
                  <c:v>455</c:v>
                </c:pt>
                <c:pt idx="28">
                  <c:v>250</c:v>
                </c:pt>
                <c:pt idx="29">
                  <c:v>230</c:v>
                </c:pt>
                <c:pt idx="30">
                  <c:v>289.57</c:v>
                </c:pt>
                <c:pt idx="31">
                  <c:v>295.72000000000003</c:v>
                </c:pt>
                <c:pt idx="32">
                  <c:v>445.25</c:v>
                </c:pt>
                <c:pt idx="33">
                  <c:v>290.13</c:v>
                </c:pt>
                <c:pt idx="34">
                  <c:v>287.98</c:v>
                </c:pt>
                <c:pt idx="35">
                  <c:v>285.54000000000002</c:v>
                </c:pt>
                <c:pt idx="36">
                  <c:v>320.41000000000003</c:v>
                </c:pt>
                <c:pt idx="37">
                  <c:v>320.01</c:v>
                </c:pt>
                <c:pt idx="38">
                  <c:v>195.25</c:v>
                </c:pt>
                <c:pt idx="39">
                  <c:v>294.96499999999997</c:v>
                </c:pt>
                <c:pt idx="40">
                  <c:v>350</c:v>
                </c:pt>
                <c:pt idx="41">
                  <c:v>315.55</c:v>
                </c:pt>
                <c:pt idx="42">
                  <c:v>250</c:v>
                </c:pt>
                <c:pt idx="43">
                  <c:v>296.25</c:v>
                </c:pt>
                <c:pt idx="44">
                  <c:v>342.5</c:v>
                </c:pt>
                <c:pt idx="45">
                  <c:v>360.77</c:v>
                </c:pt>
                <c:pt idx="46">
                  <c:v>365.9</c:v>
                </c:pt>
                <c:pt idx="47">
                  <c:v>347.36</c:v>
                </c:pt>
                <c:pt idx="48">
                  <c:v>250</c:v>
                </c:pt>
                <c:pt idx="49">
                  <c:v>317.14999999999998</c:v>
                </c:pt>
                <c:pt idx="50">
                  <c:v>315.18</c:v>
                </c:pt>
                <c:pt idx="51">
                  <c:v>425</c:v>
                </c:pt>
                <c:pt idx="52">
                  <c:v>303.5</c:v>
                </c:pt>
                <c:pt idx="53">
                  <c:v>328.39</c:v>
                </c:pt>
                <c:pt idx="54">
                  <c:v>400</c:v>
                </c:pt>
              </c:numCache>
            </c:numRef>
          </c:val>
          <c:smooth val="0"/>
          <c:extLst>
            <c:ext xmlns:c16="http://schemas.microsoft.com/office/drawing/2014/chart" uri="{C3380CC4-5D6E-409C-BE32-E72D297353CC}">
              <c16:uniqueId val="{00000000-D124-43DA-A667-7C437239FA5F}"/>
            </c:ext>
          </c:extLst>
        </c:ser>
        <c:ser>
          <c:idx val="1"/>
          <c:order val="1"/>
          <c:tx>
            <c:strRef>
              <c:f>Sheet4!$C$1</c:f>
              <c:strCache>
                <c:ptCount val="1"/>
                <c:pt idx="0">
                  <c:v>Forecast</c:v>
                </c:pt>
              </c:strCache>
            </c:strRef>
          </c:tx>
          <c:spPr>
            <a:ln w="25400" cap="rnd">
              <a:solidFill>
                <a:schemeClr val="accent2"/>
              </a:solidFill>
              <a:round/>
            </a:ln>
            <a:effectLst/>
          </c:spPr>
          <c:marker>
            <c:symbol val="none"/>
          </c:marker>
          <c:cat>
            <c:numRef>
              <c:f>Sheet4!$A$2:$A$70</c:f>
              <c:numCache>
                <c:formatCode>m/d/yyyy</c:formatCode>
                <c:ptCount val="69"/>
                <c:pt idx="0">
                  <c:v>44655</c:v>
                </c:pt>
                <c:pt idx="1">
                  <c:v>44662</c:v>
                </c:pt>
                <c:pt idx="2">
                  <c:v>44669</c:v>
                </c:pt>
                <c:pt idx="3">
                  <c:v>44676</c:v>
                </c:pt>
                <c:pt idx="4">
                  <c:v>44683</c:v>
                </c:pt>
                <c:pt idx="5">
                  <c:v>44690</c:v>
                </c:pt>
                <c:pt idx="6">
                  <c:v>44697</c:v>
                </c:pt>
                <c:pt idx="7">
                  <c:v>44700.777777777774</c:v>
                </c:pt>
                <c:pt idx="8">
                  <c:v>44704</c:v>
                </c:pt>
                <c:pt idx="9">
                  <c:v>44712</c:v>
                </c:pt>
                <c:pt idx="10">
                  <c:v>44718</c:v>
                </c:pt>
                <c:pt idx="11">
                  <c:v>44725</c:v>
                </c:pt>
                <c:pt idx="12">
                  <c:v>44733</c:v>
                </c:pt>
                <c:pt idx="13">
                  <c:v>44739</c:v>
                </c:pt>
                <c:pt idx="14">
                  <c:v>44747</c:v>
                </c:pt>
                <c:pt idx="15">
                  <c:v>44753</c:v>
                </c:pt>
                <c:pt idx="16">
                  <c:v>44760</c:v>
                </c:pt>
                <c:pt idx="17">
                  <c:v>44767</c:v>
                </c:pt>
                <c:pt idx="18">
                  <c:v>44774</c:v>
                </c:pt>
                <c:pt idx="19">
                  <c:v>44777.777777777774</c:v>
                </c:pt>
                <c:pt idx="20">
                  <c:v>44781</c:v>
                </c:pt>
                <c:pt idx="21">
                  <c:v>44788</c:v>
                </c:pt>
                <c:pt idx="22">
                  <c:v>44795</c:v>
                </c:pt>
                <c:pt idx="23">
                  <c:v>44802</c:v>
                </c:pt>
                <c:pt idx="24">
                  <c:v>44810</c:v>
                </c:pt>
                <c:pt idx="25">
                  <c:v>44816</c:v>
                </c:pt>
                <c:pt idx="26">
                  <c:v>44823</c:v>
                </c:pt>
                <c:pt idx="27">
                  <c:v>44830</c:v>
                </c:pt>
                <c:pt idx="28">
                  <c:v>44837</c:v>
                </c:pt>
                <c:pt idx="29">
                  <c:v>44844</c:v>
                </c:pt>
                <c:pt idx="30">
                  <c:v>44851</c:v>
                </c:pt>
                <c:pt idx="31">
                  <c:v>44858</c:v>
                </c:pt>
                <c:pt idx="32">
                  <c:v>44865</c:v>
                </c:pt>
                <c:pt idx="33">
                  <c:v>44872</c:v>
                </c:pt>
                <c:pt idx="34">
                  <c:v>44879</c:v>
                </c:pt>
                <c:pt idx="35">
                  <c:v>44886</c:v>
                </c:pt>
                <c:pt idx="36">
                  <c:v>44893</c:v>
                </c:pt>
                <c:pt idx="37">
                  <c:v>44900</c:v>
                </c:pt>
                <c:pt idx="38">
                  <c:v>44907</c:v>
                </c:pt>
                <c:pt idx="39">
                  <c:v>44914</c:v>
                </c:pt>
                <c:pt idx="40">
                  <c:v>44922</c:v>
                </c:pt>
                <c:pt idx="41">
                  <c:v>44929</c:v>
                </c:pt>
                <c:pt idx="42">
                  <c:v>44935</c:v>
                </c:pt>
                <c:pt idx="43">
                  <c:v>44939.333333333328</c:v>
                </c:pt>
                <c:pt idx="44">
                  <c:v>44943</c:v>
                </c:pt>
                <c:pt idx="45">
                  <c:v>44949</c:v>
                </c:pt>
                <c:pt idx="46">
                  <c:v>44956</c:v>
                </c:pt>
                <c:pt idx="47">
                  <c:v>44963</c:v>
                </c:pt>
                <c:pt idx="48">
                  <c:v>44970</c:v>
                </c:pt>
                <c:pt idx="49">
                  <c:v>44978</c:v>
                </c:pt>
                <c:pt idx="50">
                  <c:v>44984</c:v>
                </c:pt>
                <c:pt idx="51">
                  <c:v>44991</c:v>
                </c:pt>
                <c:pt idx="52">
                  <c:v>44998</c:v>
                </c:pt>
                <c:pt idx="53">
                  <c:v>45005</c:v>
                </c:pt>
                <c:pt idx="54">
                  <c:v>45012</c:v>
                </c:pt>
                <c:pt idx="55">
                  <c:v>45018.444444444445</c:v>
                </c:pt>
                <c:pt idx="56">
                  <c:v>45024.888888888891</c:v>
                </c:pt>
                <c:pt idx="57">
                  <c:v>45031.333333333336</c:v>
                </c:pt>
                <c:pt idx="58">
                  <c:v>45037.777777777781</c:v>
                </c:pt>
                <c:pt idx="59">
                  <c:v>45044.222222222219</c:v>
                </c:pt>
                <c:pt idx="60">
                  <c:v>45050.666666666664</c:v>
                </c:pt>
                <c:pt idx="61">
                  <c:v>45057.111111111109</c:v>
                </c:pt>
                <c:pt idx="62">
                  <c:v>45063.555555555555</c:v>
                </c:pt>
                <c:pt idx="63">
                  <c:v>45070</c:v>
                </c:pt>
                <c:pt idx="64">
                  <c:v>45076.444444444445</c:v>
                </c:pt>
                <c:pt idx="65">
                  <c:v>45082.888888888891</c:v>
                </c:pt>
                <c:pt idx="66">
                  <c:v>45089.333333333336</c:v>
                </c:pt>
                <c:pt idx="67">
                  <c:v>45095.777777777781</c:v>
                </c:pt>
                <c:pt idx="68">
                  <c:v>45102.222222222219</c:v>
                </c:pt>
              </c:numCache>
            </c:numRef>
          </c:cat>
          <c:val>
            <c:numRef>
              <c:f>Sheet4!$C$2:$C$70</c:f>
              <c:numCache>
                <c:formatCode>General</c:formatCode>
                <c:ptCount val="69"/>
                <c:pt idx="54" formatCode="_(&quot;€&quot;* #,##0.00_);_(&quot;€&quot;* \(#,##0.00\);_(&quot;€&quot;* &quot;-&quot;??_);_(@_)">
                  <c:v>400</c:v>
                </c:pt>
                <c:pt idx="55" formatCode="_(&quot;€&quot;* #,##0.00_);_(&quot;€&quot;* \(#,##0.00\);_(&quot;€&quot;* &quot;-&quot;??_);_(@_)">
                  <c:v>384.73810418967111</c:v>
                </c:pt>
                <c:pt idx="56" formatCode="_(&quot;€&quot;* #,##0.00_);_(&quot;€&quot;* \(#,##0.00\);_(&quot;€&quot;* &quot;-&quot;??_);_(@_)">
                  <c:v>386.81195379393154</c:v>
                </c:pt>
                <c:pt idx="57" formatCode="_(&quot;€&quot;* #,##0.00_);_(&quot;€&quot;* \(#,##0.00\);_(&quot;€&quot;* &quot;-&quot;??_);_(@_)">
                  <c:v>388.88580339819219</c:v>
                </c:pt>
                <c:pt idx="58" formatCode="_(&quot;€&quot;* #,##0.00_);_(&quot;€&quot;* \(#,##0.00\);_(&quot;€&quot;* &quot;-&quot;??_);_(@_)">
                  <c:v>390.95965300245263</c:v>
                </c:pt>
                <c:pt idx="59" formatCode="_(&quot;€&quot;* #,##0.00_);_(&quot;€&quot;* \(#,##0.00\);_(&quot;€&quot;* &quot;-&quot;??_);_(@_)">
                  <c:v>393.03350260671095</c:v>
                </c:pt>
                <c:pt idx="60" formatCode="_(&quot;€&quot;* #,##0.00_);_(&quot;€&quot;* \(#,##0.00\);_(&quot;€&quot;* &quot;-&quot;??_);_(@_)">
                  <c:v>395.10735221097138</c:v>
                </c:pt>
                <c:pt idx="61" formatCode="_(&quot;€&quot;* #,##0.00_);_(&quot;€&quot;* \(#,##0.00\);_(&quot;€&quot;* &quot;-&quot;??_);_(@_)">
                  <c:v>397.1812018152321</c:v>
                </c:pt>
                <c:pt idx="62" formatCode="_(&quot;€&quot;* #,##0.00_);_(&quot;€&quot;* \(#,##0.00\);_(&quot;€&quot;* &quot;-&quot;??_);_(@_)">
                  <c:v>399.25505141949253</c:v>
                </c:pt>
                <c:pt idx="63" formatCode="_(&quot;€&quot;* #,##0.00_);_(&quot;€&quot;* \(#,##0.00\);_(&quot;€&quot;* &quot;-&quot;??_);_(@_)">
                  <c:v>401.32890102375313</c:v>
                </c:pt>
                <c:pt idx="64" formatCode="_(&quot;€&quot;* #,##0.00_);_(&quot;€&quot;* \(#,##0.00\);_(&quot;€&quot;* &quot;-&quot;??_);_(@_)">
                  <c:v>403.40275062801362</c:v>
                </c:pt>
                <c:pt idx="65" formatCode="_(&quot;€&quot;* #,##0.00_);_(&quot;€&quot;* \(#,##0.00\);_(&quot;€&quot;* &quot;-&quot;??_);_(@_)">
                  <c:v>405.47660023227422</c:v>
                </c:pt>
                <c:pt idx="66" formatCode="_(&quot;€&quot;* #,##0.00_);_(&quot;€&quot;* \(#,##0.00\);_(&quot;€&quot;* &quot;-&quot;??_);_(@_)">
                  <c:v>407.55044983653471</c:v>
                </c:pt>
                <c:pt idx="67" formatCode="_(&quot;€&quot;* #,##0.00_);_(&quot;€&quot;* \(#,##0.00\);_(&quot;€&quot;* &quot;-&quot;??_);_(@_)">
                  <c:v>409.62429944079537</c:v>
                </c:pt>
                <c:pt idx="68" formatCode="_(&quot;€&quot;* #,##0.00_);_(&quot;€&quot;* \(#,##0.00\);_(&quot;€&quot;* &quot;-&quot;??_);_(@_)">
                  <c:v>411.69814904505347</c:v>
                </c:pt>
              </c:numCache>
            </c:numRef>
          </c:val>
          <c:smooth val="0"/>
          <c:extLst>
            <c:ext xmlns:c16="http://schemas.microsoft.com/office/drawing/2014/chart" uri="{C3380CC4-5D6E-409C-BE32-E72D297353CC}">
              <c16:uniqueId val="{00000001-D124-43DA-A667-7C437239FA5F}"/>
            </c:ext>
          </c:extLst>
        </c:ser>
        <c:ser>
          <c:idx val="2"/>
          <c:order val="2"/>
          <c:tx>
            <c:strRef>
              <c:f>Sheet4!$D$1</c:f>
              <c:strCache>
                <c:ptCount val="1"/>
                <c:pt idx="0">
                  <c:v>Lower Confidence Bound</c:v>
                </c:pt>
              </c:strCache>
            </c:strRef>
          </c:tx>
          <c:spPr>
            <a:ln w="12700" cap="rnd">
              <a:solidFill>
                <a:srgbClr val="ED7D31"/>
              </a:solidFill>
              <a:prstDash val="solid"/>
              <a:round/>
            </a:ln>
            <a:effectLst/>
          </c:spPr>
          <c:marker>
            <c:symbol val="none"/>
          </c:marker>
          <c:cat>
            <c:numRef>
              <c:f>Sheet4!$A$2:$A$70</c:f>
              <c:numCache>
                <c:formatCode>m/d/yyyy</c:formatCode>
                <c:ptCount val="69"/>
                <c:pt idx="0">
                  <c:v>44655</c:v>
                </c:pt>
                <c:pt idx="1">
                  <c:v>44662</c:v>
                </c:pt>
                <c:pt idx="2">
                  <c:v>44669</c:v>
                </c:pt>
                <c:pt idx="3">
                  <c:v>44676</c:v>
                </c:pt>
                <c:pt idx="4">
                  <c:v>44683</c:v>
                </c:pt>
                <c:pt idx="5">
                  <c:v>44690</c:v>
                </c:pt>
                <c:pt idx="6">
                  <c:v>44697</c:v>
                </c:pt>
                <c:pt idx="7">
                  <c:v>44700.777777777774</c:v>
                </c:pt>
                <c:pt idx="8">
                  <c:v>44704</c:v>
                </c:pt>
                <c:pt idx="9">
                  <c:v>44712</c:v>
                </c:pt>
                <c:pt idx="10">
                  <c:v>44718</c:v>
                </c:pt>
                <c:pt idx="11">
                  <c:v>44725</c:v>
                </c:pt>
                <c:pt idx="12">
                  <c:v>44733</c:v>
                </c:pt>
                <c:pt idx="13">
                  <c:v>44739</c:v>
                </c:pt>
                <c:pt idx="14">
                  <c:v>44747</c:v>
                </c:pt>
                <c:pt idx="15">
                  <c:v>44753</c:v>
                </c:pt>
                <c:pt idx="16">
                  <c:v>44760</c:v>
                </c:pt>
                <c:pt idx="17">
                  <c:v>44767</c:v>
                </c:pt>
                <c:pt idx="18">
                  <c:v>44774</c:v>
                </c:pt>
                <c:pt idx="19">
                  <c:v>44777.777777777774</c:v>
                </c:pt>
                <c:pt idx="20">
                  <c:v>44781</c:v>
                </c:pt>
                <c:pt idx="21">
                  <c:v>44788</c:v>
                </c:pt>
                <c:pt idx="22">
                  <c:v>44795</c:v>
                </c:pt>
                <c:pt idx="23">
                  <c:v>44802</c:v>
                </c:pt>
                <c:pt idx="24">
                  <c:v>44810</c:v>
                </c:pt>
                <c:pt idx="25">
                  <c:v>44816</c:v>
                </c:pt>
                <c:pt idx="26">
                  <c:v>44823</c:v>
                </c:pt>
                <c:pt idx="27">
                  <c:v>44830</c:v>
                </c:pt>
                <c:pt idx="28">
                  <c:v>44837</c:v>
                </c:pt>
                <c:pt idx="29">
                  <c:v>44844</c:v>
                </c:pt>
                <c:pt idx="30">
                  <c:v>44851</c:v>
                </c:pt>
                <c:pt idx="31">
                  <c:v>44858</c:v>
                </c:pt>
                <c:pt idx="32">
                  <c:v>44865</c:v>
                </c:pt>
                <c:pt idx="33">
                  <c:v>44872</c:v>
                </c:pt>
                <c:pt idx="34">
                  <c:v>44879</c:v>
                </c:pt>
                <c:pt idx="35">
                  <c:v>44886</c:v>
                </c:pt>
                <c:pt idx="36">
                  <c:v>44893</c:v>
                </c:pt>
                <c:pt idx="37">
                  <c:v>44900</c:v>
                </c:pt>
                <c:pt idx="38">
                  <c:v>44907</c:v>
                </c:pt>
                <c:pt idx="39">
                  <c:v>44914</c:v>
                </c:pt>
                <c:pt idx="40">
                  <c:v>44922</c:v>
                </c:pt>
                <c:pt idx="41">
                  <c:v>44929</c:v>
                </c:pt>
                <c:pt idx="42">
                  <c:v>44935</c:v>
                </c:pt>
                <c:pt idx="43">
                  <c:v>44939.333333333328</c:v>
                </c:pt>
                <c:pt idx="44">
                  <c:v>44943</c:v>
                </c:pt>
                <c:pt idx="45">
                  <c:v>44949</c:v>
                </c:pt>
                <c:pt idx="46">
                  <c:v>44956</c:v>
                </c:pt>
                <c:pt idx="47">
                  <c:v>44963</c:v>
                </c:pt>
                <c:pt idx="48">
                  <c:v>44970</c:v>
                </c:pt>
                <c:pt idx="49">
                  <c:v>44978</c:v>
                </c:pt>
                <c:pt idx="50">
                  <c:v>44984</c:v>
                </c:pt>
                <c:pt idx="51">
                  <c:v>44991</c:v>
                </c:pt>
                <c:pt idx="52">
                  <c:v>44998</c:v>
                </c:pt>
                <c:pt idx="53">
                  <c:v>45005</c:v>
                </c:pt>
                <c:pt idx="54">
                  <c:v>45012</c:v>
                </c:pt>
                <c:pt idx="55">
                  <c:v>45018.444444444445</c:v>
                </c:pt>
                <c:pt idx="56">
                  <c:v>45024.888888888891</c:v>
                </c:pt>
                <c:pt idx="57">
                  <c:v>45031.333333333336</c:v>
                </c:pt>
                <c:pt idx="58">
                  <c:v>45037.777777777781</c:v>
                </c:pt>
                <c:pt idx="59">
                  <c:v>45044.222222222219</c:v>
                </c:pt>
                <c:pt idx="60">
                  <c:v>45050.666666666664</c:v>
                </c:pt>
                <c:pt idx="61">
                  <c:v>45057.111111111109</c:v>
                </c:pt>
                <c:pt idx="62">
                  <c:v>45063.555555555555</c:v>
                </c:pt>
                <c:pt idx="63">
                  <c:v>45070</c:v>
                </c:pt>
                <c:pt idx="64">
                  <c:v>45076.444444444445</c:v>
                </c:pt>
                <c:pt idx="65">
                  <c:v>45082.888888888891</c:v>
                </c:pt>
                <c:pt idx="66">
                  <c:v>45089.333333333336</c:v>
                </c:pt>
                <c:pt idx="67">
                  <c:v>45095.777777777781</c:v>
                </c:pt>
                <c:pt idx="68">
                  <c:v>45102.222222222219</c:v>
                </c:pt>
              </c:numCache>
            </c:numRef>
          </c:cat>
          <c:val>
            <c:numRef>
              <c:f>Sheet4!$D$2:$D$70</c:f>
              <c:numCache>
                <c:formatCode>General</c:formatCode>
                <c:ptCount val="69"/>
                <c:pt idx="54" formatCode="_(&quot;€&quot;* #,##0.00_);_(&quot;€&quot;* \(#,##0.00\);_(&quot;€&quot;* &quot;-&quot;??_);_(@_)">
                  <c:v>400</c:v>
                </c:pt>
                <c:pt idx="55" formatCode="_(&quot;€&quot;* #,##0.00_);_(&quot;€&quot;* \(#,##0.00\);_(&quot;€&quot;* &quot;-&quot;??_);_(@_)">
                  <c:v>244.7648746010187</c:v>
                </c:pt>
                <c:pt idx="56" formatCode="_(&quot;€&quot;* #,##0.00_);_(&quot;€&quot;* \(#,##0.00\);_(&quot;€&quot;* &quot;-&quot;??_);_(@_)">
                  <c:v>211.58992080620749</c:v>
                </c:pt>
                <c:pt idx="57" formatCode="_(&quot;€&quot;* #,##0.00_);_(&quot;€&quot;* \(#,##0.00\);_(&quot;€&quot;* &quot;-&quot;??_);_(@_)">
                  <c:v>184.33022053073324</c:v>
                </c:pt>
                <c:pt idx="58" formatCode="_(&quot;€&quot;* #,##0.00_);_(&quot;€&quot;* \(#,##0.00\);_(&quot;€&quot;* &quot;-&quot;??_);_(@_)">
                  <c:v>160.7136491808574</c:v>
                </c:pt>
                <c:pt idx="59" formatCode="_(&quot;€&quot;* #,##0.00_);_(&quot;€&quot;* \(#,##0.00\);_(&quot;€&quot;* &quot;-&quot;??_);_(@_)">
                  <c:v>139.62965775487186</c:v>
                </c:pt>
                <c:pt idx="60" formatCode="_(&quot;€&quot;* #,##0.00_);_(&quot;€&quot;* \(#,##0.00\);_(&quot;€&quot;* &quot;-&quot;??_);_(@_)">
                  <c:v>120.43684820195705</c:v>
                </c:pt>
                <c:pt idx="61" formatCode="_(&quot;€&quot;* #,##0.00_);_(&quot;€&quot;* \(#,##0.00\);_(&quot;€&quot;* &quot;-&quot;??_);_(@_)">
                  <c:v>102.72510288524478</c:v>
                </c:pt>
                <c:pt idx="62" formatCode="_(&quot;€&quot;* #,##0.00_);_(&quot;€&quot;* \(#,##0.00\);_(&quot;€&quot;* &quot;-&quot;??_);_(@_)">
                  <c:v>86.213402082142352</c:v>
                </c:pt>
                <c:pt idx="63" formatCode="_(&quot;€&quot;* #,##0.00_);_(&quot;€&quot;* \(#,##0.00\);_(&quot;€&quot;* &quot;-&quot;??_);_(@_)">
                  <c:v>70.699249900983887</c:v>
                </c:pt>
                <c:pt idx="64" formatCode="_(&quot;€&quot;* #,##0.00_);_(&quot;€&quot;* \(#,##0.00\);_(&quot;€&quot;* &quot;-&quot;??_);_(@_)">
                  <c:v>56.031032575341214</c:v>
                </c:pt>
                <c:pt idx="65" formatCode="_(&quot;€&quot;* #,##0.00_);_(&quot;€&quot;* \(#,##0.00\);_(&quot;€&quot;* &quot;-&quot;??_);_(@_)">
                  <c:v>42.091752605953729</c:v>
                </c:pt>
                <c:pt idx="66" formatCode="_(&quot;€&quot;* #,##0.00_);_(&quot;€&quot;* \(#,##0.00\);_(&quot;€&quot;* &quot;-&quot;??_);_(@_)">
                  <c:v>28.788892248079435</c:v>
                </c:pt>
                <c:pt idx="67" formatCode="_(&quot;€&quot;* #,##0.00_);_(&quot;€&quot;* \(#,##0.00\);_(&quot;€&quot;* &quot;-&quot;??_);_(@_)">
                  <c:v>16.047799976202214</c:v>
                </c:pt>
                <c:pt idx="68" formatCode="_(&quot;€&quot;* #,##0.00_);_(&quot;€&quot;* \(#,##0.00\);_(&quot;€&quot;* &quot;-&quot;??_);_(@_)">
                  <c:v>3.8072100467055066</c:v>
                </c:pt>
              </c:numCache>
            </c:numRef>
          </c:val>
          <c:smooth val="0"/>
          <c:extLst>
            <c:ext xmlns:c16="http://schemas.microsoft.com/office/drawing/2014/chart" uri="{C3380CC4-5D6E-409C-BE32-E72D297353CC}">
              <c16:uniqueId val="{00000002-D124-43DA-A667-7C437239FA5F}"/>
            </c:ext>
          </c:extLst>
        </c:ser>
        <c:ser>
          <c:idx val="3"/>
          <c:order val="3"/>
          <c:tx>
            <c:strRef>
              <c:f>Sheet4!$E$1</c:f>
              <c:strCache>
                <c:ptCount val="1"/>
                <c:pt idx="0">
                  <c:v>Upper Confidence Bound</c:v>
                </c:pt>
              </c:strCache>
            </c:strRef>
          </c:tx>
          <c:spPr>
            <a:ln w="12700" cap="rnd">
              <a:solidFill>
                <a:srgbClr val="ED7D31"/>
              </a:solidFill>
              <a:prstDash val="solid"/>
              <a:round/>
            </a:ln>
            <a:effectLst/>
          </c:spPr>
          <c:marker>
            <c:symbol val="none"/>
          </c:marker>
          <c:cat>
            <c:numRef>
              <c:f>Sheet4!$A$2:$A$70</c:f>
              <c:numCache>
                <c:formatCode>m/d/yyyy</c:formatCode>
                <c:ptCount val="69"/>
                <c:pt idx="0">
                  <c:v>44655</c:v>
                </c:pt>
                <c:pt idx="1">
                  <c:v>44662</c:v>
                </c:pt>
                <c:pt idx="2">
                  <c:v>44669</c:v>
                </c:pt>
                <c:pt idx="3">
                  <c:v>44676</c:v>
                </c:pt>
                <c:pt idx="4">
                  <c:v>44683</c:v>
                </c:pt>
                <c:pt idx="5">
                  <c:v>44690</c:v>
                </c:pt>
                <c:pt idx="6">
                  <c:v>44697</c:v>
                </c:pt>
                <c:pt idx="7">
                  <c:v>44700.777777777774</c:v>
                </c:pt>
                <c:pt idx="8">
                  <c:v>44704</c:v>
                </c:pt>
                <c:pt idx="9">
                  <c:v>44712</c:v>
                </c:pt>
                <c:pt idx="10">
                  <c:v>44718</c:v>
                </c:pt>
                <c:pt idx="11">
                  <c:v>44725</c:v>
                </c:pt>
                <c:pt idx="12">
                  <c:v>44733</c:v>
                </c:pt>
                <c:pt idx="13">
                  <c:v>44739</c:v>
                </c:pt>
                <c:pt idx="14">
                  <c:v>44747</c:v>
                </c:pt>
                <c:pt idx="15">
                  <c:v>44753</c:v>
                </c:pt>
                <c:pt idx="16">
                  <c:v>44760</c:v>
                </c:pt>
                <c:pt idx="17">
                  <c:v>44767</c:v>
                </c:pt>
                <c:pt idx="18">
                  <c:v>44774</c:v>
                </c:pt>
                <c:pt idx="19">
                  <c:v>44777.777777777774</c:v>
                </c:pt>
                <c:pt idx="20">
                  <c:v>44781</c:v>
                </c:pt>
                <c:pt idx="21">
                  <c:v>44788</c:v>
                </c:pt>
                <c:pt idx="22">
                  <c:v>44795</c:v>
                </c:pt>
                <c:pt idx="23">
                  <c:v>44802</c:v>
                </c:pt>
                <c:pt idx="24">
                  <c:v>44810</c:v>
                </c:pt>
                <c:pt idx="25">
                  <c:v>44816</c:v>
                </c:pt>
                <c:pt idx="26">
                  <c:v>44823</c:v>
                </c:pt>
                <c:pt idx="27">
                  <c:v>44830</c:v>
                </c:pt>
                <c:pt idx="28">
                  <c:v>44837</c:v>
                </c:pt>
                <c:pt idx="29">
                  <c:v>44844</c:v>
                </c:pt>
                <c:pt idx="30">
                  <c:v>44851</c:v>
                </c:pt>
                <c:pt idx="31">
                  <c:v>44858</c:v>
                </c:pt>
                <c:pt idx="32">
                  <c:v>44865</c:v>
                </c:pt>
                <c:pt idx="33">
                  <c:v>44872</c:v>
                </c:pt>
                <c:pt idx="34">
                  <c:v>44879</c:v>
                </c:pt>
                <c:pt idx="35">
                  <c:v>44886</c:v>
                </c:pt>
                <c:pt idx="36">
                  <c:v>44893</c:v>
                </c:pt>
                <c:pt idx="37">
                  <c:v>44900</c:v>
                </c:pt>
                <c:pt idx="38">
                  <c:v>44907</c:v>
                </c:pt>
                <c:pt idx="39">
                  <c:v>44914</c:v>
                </c:pt>
                <c:pt idx="40">
                  <c:v>44922</c:v>
                </c:pt>
                <c:pt idx="41">
                  <c:v>44929</c:v>
                </c:pt>
                <c:pt idx="42">
                  <c:v>44935</c:v>
                </c:pt>
                <c:pt idx="43">
                  <c:v>44939.333333333328</c:v>
                </c:pt>
                <c:pt idx="44">
                  <c:v>44943</c:v>
                </c:pt>
                <c:pt idx="45">
                  <c:v>44949</c:v>
                </c:pt>
                <c:pt idx="46">
                  <c:v>44956</c:v>
                </c:pt>
                <c:pt idx="47">
                  <c:v>44963</c:v>
                </c:pt>
                <c:pt idx="48">
                  <c:v>44970</c:v>
                </c:pt>
                <c:pt idx="49">
                  <c:v>44978</c:v>
                </c:pt>
                <c:pt idx="50">
                  <c:v>44984</c:v>
                </c:pt>
                <c:pt idx="51">
                  <c:v>44991</c:v>
                </c:pt>
                <c:pt idx="52">
                  <c:v>44998</c:v>
                </c:pt>
                <c:pt idx="53">
                  <c:v>45005</c:v>
                </c:pt>
                <c:pt idx="54">
                  <c:v>45012</c:v>
                </c:pt>
                <c:pt idx="55">
                  <c:v>45018.444444444445</c:v>
                </c:pt>
                <c:pt idx="56">
                  <c:v>45024.888888888891</c:v>
                </c:pt>
                <c:pt idx="57">
                  <c:v>45031.333333333336</c:v>
                </c:pt>
                <c:pt idx="58">
                  <c:v>45037.777777777781</c:v>
                </c:pt>
                <c:pt idx="59">
                  <c:v>45044.222222222219</c:v>
                </c:pt>
                <c:pt idx="60">
                  <c:v>45050.666666666664</c:v>
                </c:pt>
                <c:pt idx="61">
                  <c:v>45057.111111111109</c:v>
                </c:pt>
                <c:pt idx="62">
                  <c:v>45063.555555555555</c:v>
                </c:pt>
                <c:pt idx="63">
                  <c:v>45070</c:v>
                </c:pt>
                <c:pt idx="64">
                  <c:v>45076.444444444445</c:v>
                </c:pt>
                <c:pt idx="65">
                  <c:v>45082.888888888891</c:v>
                </c:pt>
                <c:pt idx="66">
                  <c:v>45089.333333333336</c:v>
                </c:pt>
                <c:pt idx="67">
                  <c:v>45095.777777777781</c:v>
                </c:pt>
                <c:pt idx="68">
                  <c:v>45102.222222222219</c:v>
                </c:pt>
              </c:numCache>
            </c:numRef>
          </c:cat>
          <c:val>
            <c:numRef>
              <c:f>Sheet4!$E$2:$E$70</c:f>
              <c:numCache>
                <c:formatCode>General</c:formatCode>
                <c:ptCount val="69"/>
                <c:pt idx="54" formatCode="_(&quot;€&quot;* #,##0.00_);_(&quot;€&quot;* \(#,##0.00\);_(&quot;€&quot;* &quot;-&quot;??_);_(@_)">
                  <c:v>400</c:v>
                </c:pt>
                <c:pt idx="55" formatCode="_(&quot;€&quot;* #,##0.00_);_(&quot;€&quot;* \(#,##0.00\);_(&quot;€&quot;* &quot;-&quot;??_);_(@_)">
                  <c:v>524.71133377832348</c:v>
                </c:pt>
                <c:pt idx="56" formatCode="_(&quot;€&quot;* #,##0.00_);_(&quot;€&quot;* \(#,##0.00\);_(&quot;€&quot;* &quot;-&quot;??_);_(@_)">
                  <c:v>562.03398678165559</c:v>
                </c:pt>
                <c:pt idx="57" formatCode="_(&quot;€&quot;* #,##0.00_);_(&quot;€&quot;* \(#,##0.00\);_(&quot;€&quot;* &quot;-&quot;??_);_(@_)">
                  <c:v>593.44138626565109</c:v>
                </c:pt>
                <c:pt idx="58" formatCode="_(&quot;€&quot;* #,##0.00_);_(&quot;€&quot;* \(#,##0.00\);_(&quot;€&quot;* &quot;-&quot;??_);_(@_)">
                  <c:v>621.20565682404788</c:v>
                </c:pt>
                <c:pt idx="59" formatCode="_(&quot;€&quot;* #,##0.00_);_(&quot;€&quot;* \(#,##0.00\);_(&quot;€&quot;* &quot;-&quot;??_);_(@_)">
                  <c:v>646.43734745854999</c:v>
                </c:pt>
                <c:pt idx="60" formatCode="_(&quot;€&quot;* #,##0.00_);_(&quot;€&quot;* \(#,##0.00\);_(&quot;€&quot;* &quot;-&quot;??_);_(@_)">
                  <c:v>669.77785621998578</c:v>
                </c:pt>
                <c:pt idx="61" formatCode="_(&quot;€&quot;* #,##0.00_);_(&quot;€&quot;* \(#,##0.00\);_(&quot;€&quot;* &quot;-&quot;??_);_(@_)">
                  <c:v>691.63730074521936</c:v>
                </c:pt>
                <c:pt idx="62" formatCode="_(&quot;€&quot;* #,##0.00_);_(&quot;€&quot;* \(#,##0.00\);_(&quot;€&quot;* &quot;-&quot;??_);_(@_)">
                  <c:v>712.29670075684271</c:v>
                </c:pt>
                <c:pt idx="63" formatCode="_(&quot;€&quot;* #,##0.00_);_(&quot;€&quot;* \(#,##0.00\);_(&quot;€&quot;* &quot;-&quot;??_);_(@_)">
                  <c:v>731.95855214652238</c:v>
                </c:pt>
                <c:pt idx="64" formatCode="_(&quot;€&quot;* #,##0.00_);_(&quot;€&quot;* \(#,##0.00\);_(&quot;€&quot;* &quot;-&quot;??_);_(@_)">
                  <c:v>750.77446868068603</c:v>
                </c:pt>
                <c:pt idx="65" formatCode="_(&quot;€&quot;* #,##0.00_);_(&quot;€&quot;* \(#,##0.00\);_(&quot;€&quot;* &quot;-&quot;??_);_(@_)">
                  <c:v>768.86144785859472</c:v>
                </c:pt>
                <c:pt idx="66" formatCode="_(&quot;€&quot;* #,##0.00_);_(&quot;€&quot;* \(#,##0.00\);_(&quot;€&quot;* &quot;-&quot;??_);_(@_)">
                  <c:v>786.31200742499004</c:v>
                </c:pt>
                <c:pt idx="67" formatCode="_(&quot;€&quot;* #,##0.00_);_(&quot;€&quot;* \(#,##0.00\);_(&quot;€&quot;* &quot;-&quot;??_);_(@_)">
                  <c:v>803.20079890538852</c:v>
                </c:pt>
                <c:pt idx="68" formatCode="_(&quot;€&quot;* #,##0.00_);_(&quot;€&quot;* \(#,##0.00\);_(&quot;€&quot;* &quot;-&quot;??_);_(@_)">
                  <c:v>819.58908804340149</c:v>
                </c:pt>
              </c:numCache>
            </c:numRef>
          </c:val>
          <c:smooth val="0"/>
          <c:extLst>
            <c:ext xmlns:c16="http://schemas.microsoft.com/office/drawing/2014/chart" uri="{C3380CC4-5D6E-409C-BE32-E72D297353CC}">
              <c16:uniqueId val="{00000003-D124-43DA-A667-7C437239FA5F}"/>
            </c:ext>
          </c:extLst>
        </c:ser>
        <c:dLbls>
          <c:showLegendKey val="0"/>
          <c:showVal val="0"/>
          <c:showCatName val="0"/>
          <c:showSerName val="0"/>
          <c:showPercent val="0"/>
          <c:showBubbleSize val="0"/>
        </c:dLbls>
        <c:smooth val="0"/>
        <c:axId val="1141555183"/>
        <c:axId val="812416479"/>
      </c:lineChart>
      <c:catAx>
        <c:axId val="1141555183"/>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812416479"/>
        <c:crosses val="autoZero"/>
        <c:auto val="1"/>
        <c:lblAlgn val="ctr"/>
        <c:lblOffset val="100"/>
        <c:noMultiLvlLbl val="0"/>
      </c:catAx>
      <c:valAx>
        <c:axId val="812416479"/>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1415551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pivotSource>
    <c:name>[Grafici_Pratica1.xlsx]FocusGraficiFreq!PivotTable1</c:name>
    <c:fmtId val="46"/>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a:t>Frequenza per città</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w="63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63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63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FF00"/>
          </a:solidFill>
          <a:ln w="63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FF00"/>
          </a:solidFill>
          <a:ln w="63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FF00"/>
          </a:solidFill>
          <a:ln w="63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FocusGraficiFreq!$G$2</c:f>
              <c:strCache>
                <c:ptCount val="1"/>
                <c:pt idx="0">
                  <c:v>Totale</c:v>
                </c:pt>
              </c:strCache>
            </c:strRef>
          </c:tx>
          <c:spPr>
            <a:solidFill>
              <a:srgbClr val="FFFF00"/>
            </a:solidFill>
            <a:ln w="635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FocusGraficiFreq!$G$2</c:f>
              <c:strCache>
                <c:ptCount val="3"/>
                <c:pt idx="0">
                  <c:v>Milano</c:v>
                </c:pt>
                <c:pt idx="1">
                  <c:v>Firenze</c:v>
                </c:pt>
                <c:pt idx="2">
                  <c:v>Roma</c:v>
                </c:pt>
              </c:strCache>
            </c:strRef>
          </c:cat>
          <c:val>
            <c:numRef>
              <c:f>FocusGraficiFreq!$G$2</c:f>
              <c:numCache>
                <c:formatCode>#,##0</c:formatCode>
                <c:ptCount val="3"/>
                <c:pt idx="0">
                  <c:v>5</c:v>
                </c:pt>
                <c:pt idx="1">
                  <c:v>3</c:v>
                </c:pt>
                <c:pt idx="2">
                  <c:v>6</c:v>
                </c:pt>
              </c:numCache>
            </c:numRef>
          </c:val>
          <c:extLst>
            <c:ext xmlns:c16="http://schemas.microsoft.com/office/drawing/2014/chart" uri="{C3380CC4-5D6E-409C-BE32-E72D297353CC}">
              <c16:uniqueId val="{00000000-278F-4DA9-9FA5-77E05616E795}"/>
            </c:ext>
          </c:extLst>
        </c:ser>
        <c:dLbls>
          <c:dLblPos val="outEnd"/>
          <c:showLegendKey val="0"/>
          <c:showVal val="1"/>
          <c:showCatName val="0"/>
          <c:showSerName val="0"/>
          <c:showPercent val="0"/>
          <c:showBubbleSize val="0"/>
        </c:dLbls>
        <c:gapWidth val="150"/>
        <c:overlap val="-27"/>
        <c:axId val="1698223552"/>
        <c:axId val="1698224800"/>
      </c:barChart>
      <c:catAx>
        <c:axId val="1698223552"/>
        <c:scaling>
          <c:orientation val="minMax"/>
        </c:scaling>
        <c:delete val="0"/>
        <c:axPos val="b"/>
        <c:title>
          <c:tx>
            <c:strRef>
              <c:f>FocusGraficiFreq!$G$2</c:f>
              <c:strCache>
                <c:ptCount val="1"/>
                <c:pt idx="0">
                  <c:v>Città</c:v>
                </c:pt>
              </c:strCache>
            </c:strRef>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698224800"/>
        <c:crosses val="autoZero"/>
        <c:auto val="1"/>
        <c:lblAlgn val="ctr"/>
        <c:lblOffset val="100"/>
        <c:noMultiLvlLbl val="0"/>
      </c:catAx>
      <c:valAx>
        <c:axId val="1698224800"/>
        <c:scaling>
          <c:orientation val="minMax"/>
        </c:scaling>
        <c:delete val="1"/>
        <c:axPos val="l"/>
        <c:numFmt formatCode="#,##0" sourceLinked="1"/>
        <c:majorTickMark val="none"/>
        <c:minorTickMark val="none"/>
        <c:tickLblPos val="nextTo"/>
        <c:crossAx val="1698223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_xlchart.v1.3</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Conteggio dipendenti</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waterfall" uniqueId="{FB6772F8-3299-4071-BD16-1E5A0BBD666B}">
          <cx:dataLabels pos="outEnd">
            <cx:visibility seriesName="0" categoryName="0" value="1"/>
          </cx:dataLabels>
          <cx:dataId val="0"/>
          <cx:layoutPr>
            <cx:subtotals/>
          </cx:layoutPr>
        </cx:series>
      </cx:plotAreaRegion>
      <cx:axis id="0">
        <cx:catScaling gapWidth="0.5"/>
        <cx:tickLabels/>
      </cx:axis>
      <cx:axis id="1">
        <cx:valScaling/>
        <cx:majorGridlines/>
        <cx:tickLabels/>
      </cx:axis>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_xlchart.v5.0</cx:f>
      </cx:strDim>
      <cx:numDim type="val">
        <cx:f>_xlchart.v5.1</cx:f>
      </cx:numDim>
    </cx:data>
  </cx:chartData>
  <cx:chart>
    <cx:title pos="t" align="ctr" overlay="0">
      <cx:tx>
        <cx:txData>
          <cx:v>Conteggio dipendenti</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Conteggio dipendenti</a:t>
          </a:r>
        </a:p>
      </cx:txPr>
    </cx:title>
    <cx:plotArea>
      <cx:plotAreaRegion>
        <cx:series layoutId="waterfall" uniqueId="{FB6772F8-3299-4071-BD16-1E5A0BBD666B}">
          <cx:dataLabels pos="outEnd">
            <cx:visibility seriesName="0" categoryName="0" value="1"/>
          </cx:dataLabels>
          <cx:dataId val="0"/>
          <cx:layoutPr>
            <cx:subtotals>
              <cx:idx val="6"/>
            </cx:subtotals>
          </cx:layoutPr>
        </cx:series>
      </cx:plotAreaRegion>
      <cx:axis id="0">
        <cx:catScaling gapWidth="0.5"/>
        <cx:tickLabels/>
      </cx:axis>
      <cx:axis id="1">
        <cx:valScaling/>
        <cx:majorGridlines/>
        <cx:tickLabels/>
      </cx:axis>
    </cx:plotArea>
    <cx:legend pos="t"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fmtOvrs>
    <cx:fmtOvr idx="1">
      <cx:spPr>
        <a:solidFill>
          <a:srgbClr val="FF0000"/>
        </a:solidFill>
      </cx:spPr>
    </cx:fmtOvr>
    <cx:fmtOvr idx="0">
      <cx:spPr>
        <a:solidFill>
          <a:srgbClr val="3333FF"/>
        </a:solidFill>
      </cx:spPr>
    </cx:fmtOvr>
  </cx:fmtOvrs>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data id="1">
      <cx:numDim type="val">
        <cx:f>_xlchart.v1.7</cx:f>
      </cx:numDim>
    </cx:data>
  </cx:chartData>
  <cx:chart>
    <cx:title pos="t" align="ctr" overlay="0">
      <cx:tx>
        <cx:txData>
          <cx:v>Box Plot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Box Plot</a:t>
          </a:r>
        </a:p>
      </cx:txPr>
    </cx:title>
    <cx:plotArea>
      <cx:plotAreaRegion>
        <cx:series layoutId="boxWhisker" uniqueId="{97B34290-5B0F-4314-A68C-B439D6423554}">
          <cx:tx>
            <cx:txData>
              <cx:f>_xlchart.v1.4</cx:f>
              <cx:v>Squadra A</cx:v>
            </cx:txData>
          </cx:tx>
          <cx:dataLabels>
            <cx:numFmt formatCode="#.##0,00" sourceLinked="0"/>
            <cx:txPr>
              <a:bodyPr spcFirstLastPara="1" vertOverflow="ellipsis" horzOverflow="overflow" wrap="square" lIns="0" tIns="0" rIns="0" bIns="0" anchor="ctr" anchorCtr="1"/>
              <a:lstStyle/>
              <a:p>
                <a:pPr algn="ctr" rtl="0">
                  <a:defRPr sz="800"/>
                </a:pPr>
                <a:endParaRPr lang="en-US" sz="800" b="0" i="0" u="none" strike="noStrike" baseline="0">
                  <a:solidFill>
                    <a:sysClr val="windowText" lastClr="000000">
                      <a:lumMod val="65000"/>
                      <a:lumOff val="35000"/>
                    </a:sysClr>
                  </a:solidFill>
                  <a:latin typeface="Calibri" panose="020F0502020204030204"/>
                </a:endParaRPr>
              </a:p>
            </cx:txPr>
            <cx:visibility seriesName="0" categoryName="0" value="1"/>
            <cx:separator>, </cx:separator>
          </cx:dataLabels>
          <cx:dataId val="0"/>
          <cx:layoutPr>
            <cx:visibility meanLine="0" meanMarker="1" nonoutliers="0" outliers="1"/>
            <cx:statistics quartileMethod="exclusive"/>
          </cx:layoutPr>
        </cx:series>
        <cx:series layoutId="boxWhisker" uniqueId="{A4476070-D906-4E72-A41F-03FB281401FE}">
          <cx:tx>
            <cx:txData>
              <cx:f>_xlchart.v1.6</cx:f>
              <cx:v>SquadraB</cx:v>
            </cx:txData>
          </cx:tx>
          <cx:dataLabels>
            <cx:numFmt formatCode="#.##0,00" sourceLinked="0"/>
            <cx:txPr>
              <a:bodyPr spcFirstLastPara="1" vertOverflow="ellipsis" horzOverflow="overflow" wrap="square" lIns="0" tIns="0" rIns="0" bIns="0" anchor="ctr" anchorCtr="1"/>
              <a:lstStyle/>
              <a:p>
                <a:pPr algn="ctr" rtl="0">
                  <a:defRPr sz="800"/>
                </a:pPr>
                <a:endParaRPr lang="en-US" sz="800" b="0" i="0" u="none" strike="noStrike" baseline="0">
                  <a:solidFill>
                    <a:sysClr val="windowText" lastClr="000000">
                      <a:lumMod val="65000"/>
                      <a:lumOff val="35000"/>
                    </a:sysClr>
                  </a:solidFill>
                  <a:latin typeface="Calibri" panose="020F0502020204030204"/>
                </a:endParaRPr>
              </a:p>
            </cx:txPr>
            <cx:visibility seriesName="0" categoryName="0" value="1"/>
            <cx:separator>, </cx:separator>
          </cx:dataLabels>
          <cx:dataId val="1"/>
          <cx:layoutPr>
            <cx:visibility meanLine="0" meanMarker="1" nonoutliers="0" outliers="1"/>
            <cx:statistics quartileMethod="exclusive"/>
          </cx:layoutPr>
        </cx:series>
      </cx:plotAreaRegion>
      <cx:axis id="0" hidden="1">
        <cx:catScaling gapWidth="1"/>
        <cx:tickLabels/>
      </cx:axis>
      <cx:axis id="1">
        <cx:valScaling/>
        <cx:maj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3" Type="http://schemas.microsoft.com/office/2014/relationships/chartEx" Target="../charts/chartEx3.xml"/><Relationship Id="rId2" Type="http://schemas.openxmlformats.org/officeDocument/2006/relationships/image" Target="../media/image11.png"/><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xdr:from>
      <xdr:col>8</xdr:col>
      <xdr:colOff>400050</xdr:colOff>
      <xdr:row>3</xdr:row>
      <xdr:rowOff>114300</xdr:rowOff>
    </xdr:from>
    <xdr:to>
      <xdr:col>17</xdr:col>
      <xdr:colOff>295275</xdr:colOff>
      <xdr:row>24</xdr:row>
      <xdr:rowOff>38100</xdr:rowOff>
    </xdr:to>
    <xdr:graphicFrame macro="">
      <xdr:nvGraphicFramePr>
        <xdr:cNvPr id="2" name="Grafico 1">
          <a:extLst>
            <a:ext uri="{FF2B5EF4-FFF2-40B4-BE49-F238E27FC236}">
              <a16:creationId xmlns:a16="http://schemas.microsoft.com/office/drawing/2014/main" id="{C1CCD59A-C2E6-1203-581E-8832A39F74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8</xdr:row>
      <xdr:rowOff>0</xdr:rowOff>
    </xdr:from>
    <xdr:to>
      <xdr:col>0</xdr:col>
      <xdr:colOff>304800</xdr:colOff>
      <xdr:row>9</xdr:row>
      <xdr:rowOff>121920</xdr:rowOff>
    </xdr:to>
    <xdr:sp macro="" textlink="">
      <xdr:nvSpPr>
        <xdr:cNvPr id="9217" name="AutoShape 1" descr="Excel 2010, 2D column chart example">
          <a:extLst>
            <a:ext uri="{FF2B5EF4-FFF2-40B4-BE49-F238E27FC236}">
              <a16:creationId xmlns:a16="http://schemas.microsoft.com/office/drawing/2014/main" id="{FAB06AE3-E009-5281-2912-210ED6BD5469}"/>
            </a:ext>
          </a:extLst>
        </xdr:cNvPr>
        <xdr:cNvSpPr>
          <a:spLocks noChangeAspect="1" noChangeArrowheads="1"/>
        </xdr:cNvSpPr>
      </xdr:nvSpPr>
      <xdr:spPr bwMode="auto">
        <a:xfrm>
          <a:off x="0" y="1203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xdr:row>
      <xdr:rowOff>0</xdr:rowOff>
    </xdr:from>
    <xdr:to>
      <xdr:col>7</xdr:col>
      <xdr:colOff>442368</xdr:colOff>
      <xdr:row>19</xdr:row>
      <xdr:rowOff>84065</xdr:rowOff>
    </xdr:to>
    <xdr:pic>
      <xdr:nvPicPr>
        <xdr:cNvPr id="2" name="Picture 1">
          <a:extLst>
            <a:ext uri="{FF2B5EF4-FFF2-40B4-BE49-F238E27FC236}">
              <a16:creationId xmlns:a16="http://schemas.microsoft.com/office/drawing/2014/main" id="{1D8534BD-0FBA-77F3-1B70-AB5B79514720}"/>
            </a:ext>
          </a:extLst>
        </xdr:cNvPr>
        <xdr:cNvPicPr>
          <a:picLocks noChangeAspect="1"/>
        </xdr:cNvPicPr>
      </xdr:nvPicPr>
      <xdr:blipFill>
        <a:blip xmlns:r="http://schemas.openxmlformats.org/officeDocument/2006/relationships" r:embed="rId1"/>
        <a:stretch>
          <a:fillRect/>
        </a:stretch>
      </xdr:blipFill>
      <xdr:spPr>
        <a:xfrm>
          <a:off x="0" y="1021080"/>
          <a:ext cx="4709568" cy="2827265"/>
        </a:xfrm>
        <a:prstGeom prst="rect">
          <a:avLst/>
        </a:prstGeom>
      </xdr:spPr>
    </xdr:pic>
    <xdr:clientData/>
  </xdr:twoCellAnchor>
  <xdr:twoCellAnchor editAs="oneCell">
    <xdr:from>
      <xdr:col>0</xdr:col>
      <xdr:colOff>152400</xdr:colOff>
      <xdr:row>24</xdr:row>
      <xdr:rowOff>68580</xdr:rowOff>
    </xdr:from>
    <xdr:to>
      <xdr:col>7</xdr:col>
      <xdr:colOff>0</xdr:colOff>
      <xdr:row>37</xdr:row>
      <xdr:rowOff>144857</xdr:rowOff>
    </xdr:to>
    <xdr:pic>
      <xdr:nvPicPr>
        <xdr:cNvPr id="3" name="Picture 2">
          <a:extLst>
            <a:ext uri="{FF2B5EF4-FFF2-40B4-BE49-F238E27FC236}">
              <a16:creationId xmlns:a16="http://schemas.microsoft.com/office/drawing/2014/main" id="{45068CE2-E8E8-D742-6C38-C6F4080B8A5F}"/>
            </a:ext>
          </a:extLst>
        </xdr:cNvPr>
        <xdr:cNvPicPr>
          <a:picLocks noChangeAspect="1"/>
        </xdr:cNvPicPr>
      </xdr:nvPicPr>
      <xdr:blipFill>
        <a:blip xmlns:r="http://schemas.openxmlformats.org/officeDocument/2006/relationships" r:embed="rId2"/>
        <a:stretch>
          <a:fillRect/>
        </a:stretch>
      </xdr:blipFill>
      <xdr:spPr>
        <a:xfrm>
          <a:off x="152400" y="4792980"/>
          <a:ext cx="4114800" cy="2453717"/>
        </a:xfrm>
        <a:prstGeom prst="rect">
          <a:avLst/>
        </a:prstGeom>
      </xdr:spPr>
    </xdr:pic>
    <xdr:clientData/>
  </xdr:twoCellAnchor>
  <xdr:twoCellAnchor editAs="oneCell">
    <xdr:from>
      <xdr:col>0</xdr:col>
      <xdr:colOff>152400</xdr:colOff>
      <xdr:row>42</xdr:row>
      <xdr:rowOff>129540</xdr:rowOff>
    </xdr:from>
    <xdr:to>
      <xdr:col>6</xdr:col>
      <xdr:colOff>397969</xdr:colOff>
      <xdr:row>55</xdr:row>
      <xdr:rowOff>106680</xdr:rowOff>
    </xdr:to>
    <xdr:pic>
      <xdr:nvPicPr>
        <xdr:cNvPr id="4" name="Picture 3">
          <a:extLst>
            <a:ext uri="{FF2B5EF4-FFF2-40B4-BE49-F238E27FC236}">
              <a16:creationId xmlns:a16="http://schemas.microsoft.com/office/drawing/2014/main" id="{184A0B60-F004-0976-F55E-0B23F11B89AD}"/>
            </a:ext>
          </a:extLst>
        </xdr:cNvPr>
        <xdr:cNvPicPr>
          <a:picLocks noChangeAspect="1"/>
        </xdr:cNvPicPr>
      </xdr:nvPicPr>
      <xdr:blipFill>
        <a:blip xmlns:r="http://schemas.openxmlformats.org/officeDocument/2006/relationships" r:embed="rId3"/>
        <a:stretch>
          <a:fillRect/>
        </a:stretch>
      </xdr:blipFill>
      <xdr:spPr>
        <a:xfrm>
          <a:off x="152400" y="8191500"/>
          <a:ext cx="3903169" cy="2354580"/>
        </a:xfrm>
        <a:prstGeom prst="rect">
          <a:avLst/>
        </a:prstGeom>
      </xdr:spPr>
    </xdr:pic>
    <xdr:clientData/>
  </xdr:twoCellAnchor>
  <xdr:twoCellAnchor editAs="oneCell">
    <xdr:from>
      <xdr:col>0</xdr:col>
      <xdr:colOff>22860</xdr:colOff>
      <xdr:row>60</xdr:row>
      <xdr:rowOff>0</xdr:rowOff>
    </xdr:from>
    <xdr:to>
      <xdr:col>6</xdr:col>
      <xdr:colOff>267038</xdr:colOff>
      <xdr:row>73</xdr:row>
      <xdr:rowOff>38309</xdr:rowOff>
    </xdr:to>
    <xdr:pic>
      <xdr:nvPicPr>
        <xdr:cNvPr id="6" name="Picture 5">
          <a:extLst>
            <a:ext uri="{FF2B5EF4-FFF2-40B4-BE49-F238E27FC236}">
              <a16:creationId xmlns:a16="http://schemas.microsoft.com/office/drawing/2014/main" id="{27E4DAA2-62CD-48C0-94D6-D2D66F69F8D8}"/>
            </a:ext>
          </a:extLst>
        </xdr:cNvPr>
        <xdr:cNvPicPr>
          <a:picLocks noChangeAspect="1"/>
        </xdr:cNvPicPr>
      </xdr:nvPicPr>
      <xdr:blipFill>
        <a:blip xmlns:r="http://schemas.openxmlformats.org/officeDocument/2006/relationships" r:embed="rId4"/>
        <a:stretch>
          <a:fillRect/>
        </a:stretch>
      </xdr:blipFill>
      <xdr:spPr>
        <a:xfrm>
          <a:off x="22860" y="11597640"/>
          <a:ext cx="3901778" cy="2415749"/>
        </a:xfrm>
        <a:prstGeom prst="rect">
          <a:avLst/>
        </a:prstGeom>
      </xdr:spPr>
    </xdr:pic>
    <xdr:clientData/>
  </xdr:twoCellAnchor>
  <xdr:twoCellAnchor editAs="oneCell">
    <xdr:from>
      <xdr:col>0</xdr:col>
      <xdr:colOff>1</xdr:colOff>
      <xdr:row>78</xdr:row>
      <xdr:rowOff>0</xdr:rowOff>
    </xdr:from>
    <xdr:to>
      <xdr:col>7</xdr:col>
      <xdr:colOff>464821</xdr:colOff>
      <xdr:row>95</xdr:row>
      <xdr:rowOff>115866</xdr:rowOff>
    </xdr:to>
    <xdr:pic>
      <xdr:nvPicPr>
        <xdr:cNvPr id="7" name="Picture 6">
          <a:extLst>
            <a:ext uri="{FF2B5EF4-FFF2-40B4-BE49-F238E27FC236}">
              <a16:creationId xmlns:a16="http://schemas.microsoft.com/office/drawing/2014/main" id="{AE730B87-E74F-C92F-DB2A-8F5555708BDE}"/>
            </a:ext>
          </a:extLst>
        </xdr:cNvPr>
        <xdr:cNvPicPr>
          <a:picLocks noChangeAspect="1"/>
        </xdr:cNvPicPr>
      </xdr:nvPicPr>
      <xdr:blipFill>
        <a:blip xmlns:r="http://schemas.openxmlformats.org/officeDocument/2006/relationships" r:embed="rId5"/>
        <a:stretch>
          <a:fillRect/>
        </a:stretch>
      </xdr:blipFill>
      <xdr:spPr>
        <a:xfrm>
          <a:off x="1" y="15140940"/>
          <a:ext cx="4732020" cy="3224826"/>
        </a:xfrm>
        <a:prstGeom prst="rect">
          <a:avLst/>
        </a:prstGeom>
      </xdr:spPr>
    </xdr:pic>
    <xdr:clientData/>
  </xdr:twoCellAnchor>
  <xdr:twoCellAnchor editAs="oneCell">
    <xdr:from>
      <xdr:col>0</xdr:col>
      <xdr:colOff>0</xdr:colOff>
      <xdr:row>101</xdr:row>
      <xdr:rowOff>0</xdr:rowOff>
    </xdr:from>
    <xdr:to>
      <xdr:col>8</xdr:col>
      <xdr:colOff>122353</xdr:colOff>
      <xdr:row>122</xdr:row>
      <xdr:rowOff>145125</xdr:rowOff>
    </xdr:to>
    <xdr:pic>
      <xdr:nvPicPr>
        <xdr:cNvPr id="8" name="Picture 7">
          <a:extLst>
            <a:ext uri="{FF2B5EF4-FFF2-40B4-BE49-F238E27FC236}">
              <a16:creationId xmlns:a16="http://schemas.microsoft.com/office/drawing/2014/main" id="{503535F8-DAAD-EF7F-0401-8B07E515CCE4}"/>
            </a:ext>
          </a:extLst>
        </xdr:cNvPr>
        <xdr:cNvPicPr>
          <a:picLocks noChangeAspect="1"/>
        </xdr:cNvPicPr>
      </xdr:nvPicPr>
      <xdr:blipFill>
        <a:blip xmlns:r="http://schemas.openxmlformats.org/officeDocument/2006/relationships" r:embed="rId6"/>
        <a:stretch>
          <a:fillRect/>
        </a:stretch>
      </xdr:blipFill>
      <xdr:spPr>
        <a:xfrm>
          <a:off x="0" y="19545300"/>
          <a:ext cx="4999153" cy="3985605"/>
        </a:xfrm>
        <a:prstGeom prst="rect">
          <a:avLst/>
        </a:prstGeom>
      </xdr:spPr>
    </xdr:pic>
    <xdr:clientData/>
  </xdr:twoCellAnchor>
  <xdr:twoCellAnchor editAs="oneCell">
    <xdr:from>
      <xdr:col>0</xdr:col>
      <xdr:colOff>1</xdr:colOff>
      <xdr:row>128</xdr:row>
      <xdr:rowOff>0</xdr:rowOff>
    </xdr:from>
    <xdr:to>
      <xdr:col>10</xdr:col>
      <xdr:colOff>243841</xdr:colOff>
      <xdr:row>144</xdr:row>
      <xdr:rowOff>37319</xdr:rowOff>
    </xdr:to>
    <xdr:pic>
      <xdr:nvPicPr>
        <xdr:cNvPr id="9" name="Picture 8">
          <a:extLst>
            <a:ext uri="{FF2B5EF4-FFF2-40B4-BE49-F238E27FC236}">
              <a16:creationId xmlns:a16="http://schemas.microsoft.com/office/drawing/2014/main" id="{3999E6C1-13BC-6A3B-9B1B-1E5375EE18AF}"/>
            </a:ext>
          </a:extLst>
        </xdr:cNvPr>
        <xdr:cNvPicPr>
          <a:picLocks noChangeAspect="1"/>
        </xdr:cNvPicPr>
      </xdr:nvPicPr>
      <xdr:blipFill>
        <a:blip xmlns:r="http://schemas.openxmlformats.org/officeDocument/2006/relationships" r:embed="rId7"/>
        <a:stretch>
          <a:fillRect/>
        </a:stretch>
      </xdr:blipFill>
      <xdr:spPr>
        <a:xfrm>
          <a:off x="1" y="24528780"/>
          <a:ext cx="6339840" cy="2963399"/>
        </a:xfrm>
        <a:prstGeom prst="rect">
          <a:avLst/>
        </a:prstGeom>
      </xdr:spPr>
    </xdr:pic>
    <xdr:clientData/>
  </xdr:twoCellAnchor>
  <xdr:twoCellAnchor editAs="oneCell">
    <xdr:from>
      <xdr:col>0</xdr:col>
      <xdr:colOff>1</xdr:colOff>
      <xdr:row>150</xdr:row>
      <xdr:rowOff>1</xdr:rowOff>
    </xdr:from>
    <xdr:to>
      <xdr:col>9</xdr:col>
      <xdr:colOff>548641</xdr:colOff>
      <xdr:row>164</xdr:row>
      <xdr:rowOff>75155</xdr:rowOff>
    </xdr:to>
    <xdr:pic>
      <xdr:nvPicPr>
        <xdr:cNvPr id="10" name="Picture 9">
          <a:extLst>
            <a:ext uri="{FF2B5EF4-FFF2-40B4-BE49-F238E27FC236}">
              <a16:creationId xmlns:a16="http://schemas.microsoft.com/office/drawing/2014/main" id="{B6B7BC61-F426-1856-E89C-FF7F8052F3B9}"/>
            </a:ext>
          </a:extLst>
        </xdr:cNvPr>
        <xdr:cNvPicPr>
          <a:picLocks noChangeAspect="1"/>
        </xdr:cNvPicPr>
      </xdr:nvPicPr>
      <xdr:blipFill>
        <a:blip xmlns:r="http://schemas.openxmlformats.org/officeDocument/2006/relationships" r:embed="rId8"/>
        <a:stretch>
          <a:fillRect/>
        </a:stretch>
      </xdr:blipFill>
      <xdr:spPr>
        <a:xfrm>
          <a:off x="1" y="28597861"/>
          <a:ext cx="6035040" cy="263547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15240</xdr:colOff>
      <xdr:row>5</xdr:row>
      <xdr:rowOff>171450</xdr:rowOff>
    </xdr:from>
    <xdr:to>
      <xdr:col>10</xdr:col>
      <xdr:colOff>594360</xdr:colOff>
      <xdr:row>18</xdr:row>
      <xdr:rowOff>167640</xdr:rowOff>
    </xdr:to>
    <xdr:graphicFrame macro="">
      <xdr:nvGraphicFramePr>
        <xdr:cNvPr id="3" name="Chart 2">
          <a:extLst>
            <a:ext uri="{FF2B5EF4-FFF2-40B4-BE49-F238E27FC236}">
              <a16:creationId xmlns:a16="http://schemas.microsoft.com/office/drawing/2014/main" id="{FC0633FD-97FA-2FE9-48EE-18C0C8B5C4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22</xdr:row>
      <xdr:rowOff>0</xdr:rowOff>
    </xdr:from>
    <xdr:to>
      <xdr:col>10</xdr:col>
      <xdr:colOff>579120</xdr:colOff>
      <xdr:row>34</xdr:row>
      <xdr:rowOff>179070</xdr:rowOff>
    </xdr:to>
    <xdr:graphicFrame macro="">
      <xdr:nvGraphicFramePr>
        <xdr:cNvPr id="4" name="Chart 3">
          <a:extLst>
            <a:ext uri="{FF2B5EF4-FFF2-40B4-BE49-F238E27FC236}">
              <a16:creationId xmlns:a16="http://schemas.microsoft.com/office/drawing/2014/main" id="{90FECB96-F55E-421C-B3AE-D256E9AEA8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38</xdr:row>
      <xdr:rowOff>0</xdr:rowOff>
    </xdr:from>
    <xdr:to>
      <xdr:col>10</xdr:col>
      <xdr:colOff>579120</xdr:colOff>
      <xdr:row>50</xdr:row>
      <xdr:rowOff>179070</xdr:rowOff>
    </xdr:to>
    <xdr:graphicFrame macro="">
      <xdr:nvGraphicFramePr>
        <xdr:cNvPr id="5" name="Chart 4">
          <a:extLst>
            <a:ext uri="{FF2B5EF4-FFF2-40B4-BE49-F238E27FC236}">
              <a16:creationId xmlns:a16="http://schemas.microsoft.com/office/drawing/2014/main" id="{E527D12C-935B-4D00-B3B7-212A8AAACE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304800</xdr:colOff>
      <xdr:row>5</xdr:row>
      <xdr:rowOff>104775</xdr:rowOff>
    </xdr:from>
    <xdr:to>
      <xdr:col>13</xdr:col>
      <xdr:colOff>0</xdr:colOff>
      <xdr:row>19</xdr:row>
      <xdr:rowOff>180975</xdr:rowOff>
    </xdr:to>
    <xdr:graphicFrame macro="">
      <xdr:nvGraphicFramePr>
        <xdr:cNvPr id="3" name="Grafico 2">
          <a:extLst>
            <a:ext uri="{FF2B5EF4-FFF2-40B4-BE49-F238E27FC236}">
              <a16:creationId xmlns:a16="http://schemas.microsoft.com/office/drawing/2014/main" id="{D67DE3B0-0D6C-05BE-F693-685F5A8EE1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314325</xdr:colOff>
      <xdr:row>23</xdr:row>
      <xdr:rowOff>0</xdr:rowOff>
    </xdr:from>
    <xdr:to>
      <xdr:col>13</xdr:col>
      <xdr:colOff>9525</xdr:colOff>
      <xdr:row>37</xdr:row>
      <xdr:rowOff>76200</xdr:rowOff>
    </xdr:to>
    <xdr:graphicFrame macro="">
      <xdr:nvGraphicFramePr>
        <xdr:cNvPr id="4" name="Grafico 3">
          <a:extLst>
            <a:ext uri="{FF2B5EF4-FFF2-40B4-BE49-F238E27FC236}">
              <a16:creationId xmlns:a16="http://schemas.microsoft.com/office/drawing/2014/main" id="{41E163B5-CA7B-4874-9B2F-B125D25AD4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304800</xdr:colOff>
      <xdr:row>41</xdr:row>
      <xdr:rowOff>0</xdr:rowOff>
    </xdr:from>
    <xdr:to>
      <xdr:col>13</xdr:col>
      <xdr:colOff>0</xdr:colOff>
      <xdr:row>55</xdr:row>
      <xdr:rowOff>76200</xdr:rowOff>
    </xdr:to>
    <xdr:graphicFrame macro="">
      <xdr:nvGraphicFramePr>
        <xdr:cNvPr id="5" name="Grafico 4">
          <a:extLst>
            <a:ext uri="{FF2B5EF4-FFF2-40B4-BE49-F238E27FC236}">
              <a16:creationId xmlns:a16="http://schemas.microsoft.com/office/drawing/2014/main" id="{6128B66F-F41B-46ED-AF06-45BBF32473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7620</xdr:colOff>
      <xdr:row>5</xdr:row>
      <xdr:rowOff>3810</xdr:rowOff>
    </xdr:from>
    <xdr:to>
      <xdr:col>13</xdr:col>
      <xdr:colOff>297180</xdr:colOff>
      <xdr:row>22</xdr:row>
      <xdr:rowOff>152400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49898ABB-1722-4B42-3A70-43D31A1EEEA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598420" y="1442085"/>
              <a:ext cx="6385560" cy="3387090"/>
            </a:xfrm>
            <a:prstGeom prst="rect">
              <a:avLst/>
            </a:prstGeom>
            <a:solidFill>
              <a:prstClr val="white"/>
            </a:solidFill>
            <a:ln w="1">
              <a:solidFill>
                <a:prstClr val="green"/>
              </a:solidFill>
            </a:ln>
          </xdr:spPr>
          <xdr:txBody>
            <a:bodyPr vertOverflow="clip" horzOverflow="clip"/>
            <a:lstStyle/>
            <a:p>
              <a:r>
                <a:rPr lang="it-IT" sz="1100"/>
                <a:t>Il grafico non è disponibile in questa versione di Excel.
Se si modifica questa forma o si salva la cartella di lavoro in un formato di file diverso, il grafico verrà danneggiato in modo permanente.</a:t>
              </a:r>
            </a:p>
          </xdr:txBody>
        </xdr:sp>
      </mc:Fallback>
    </mc:AlternateContent>
    <xdr:clientData/>
  </xdr:twoCellAnchor>
  <xdr:twoCellAnchor>
    <xdr:from>
      <xdr:col>3</xdr:col>
      <xdr:colOff>60960</xdr:colOff>
      <xdr:row>26</xdr:row>
      <xdr:rowOff>0</xdr:rowOff>
    </xdr:from>
    <xdr:to>
      <xdr:col>13</xdr:col>
      <xdr:colOff>350520</xdr:colOff>
      <xdr:row>43</xdr:row>
      <xdr:rowOff>148590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45812C1E-EEBD-4F48-BBFB-6D5C01DA3F5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651760" y="5600700"/>
              <a:ext cx="6385560" cy="3387090"/>
            </a:xfrm>
            <a:prstGeom prst="rect">
              <a:avLst/>
            </a:prstGeom>
            <a:solidFill>
              <a:prstClr val="white"/>
            </a:solidFill>
            <a:ln w="1">
              <a:solidFill>
                <a:prstClr val="green"/>
              </a:solidFill>
            </a:ln>
          </xdr:spPr>
          <xdr:txBody>
            <a:bodyPr vertOverflow="clip" horzOverflow="clip"/>
            <a:lstStyle/>
            <a:p>
              <a:r>
                <a:rPr lang="it-IT" sz="1100"/>
                <a:t>Il grafico non è disponibile in questa versione di Excel.
Se si modifica questa forma o si salva la cartella di lavoro in un formato di file diverso, il grafico verrà danneggiato in modo permanente.</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7620</xdr:colOff>
      <xdr:row>4</xdr:row>
      <xdr:rowOff>17756</xdr:rowOff>
    </xdr:from>
    <xdr:to>
      <xdr:col>14</xdr:col>
      <xdr:colOff>480968</xdr:colOff>
      <xdr:row>8</xdr:row>
      <xdr:rowOff>137268</xdr:rowOff>
    </xdr:to>
    <xdr:pic>
      <xdr:nvPicPr>
        <xdr:cNvPr id="4" name="Picture 3">
          <a:extLst>
            <a:ext uri="{FF2B5EF4-FFF2-40B4-BE49-F238E27FC236}">
              <a16:creationId xmlns:a16="http://schemas.microsoft.com/office/drawing/2014/main" id="{6B60E22A-5E99-8DB6-AB21-97D2B37C7B3A}"/>
            </a:ext>
          </a:extLst>
        </xdr:cNvPr>
        <xdr:cNvPicPr>
          <a:picLocks noChangeAspect="1"/>
        </xdr:cNvPicPr>
      </xdr:nvPicPr>
      <xdr:blipFill>
        <a:blip xmlns:r="http://schemas.openxmlformats.org/officeDocument/2006/relationships" r:embed="rId1"/>
        <a:stretch>
          <a:fillRect/>
        </a:stretch>
      </xdr:blipFill>
      <xdr:spPr>
        <a:xfrm>
          <a:off x="3162300" y="1259816"/>
          <a:ext cx="7178948" cy="85103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3</xdr:col>
      <xdr:colOff>1409700</xdr:colOff>
      <xdr:row>4</xdr:row>
      <xdr:rowOff>156210</xdr:rowOff>
    </xdr:from>
    <xdr:to>
      <xdr:col>14</xdr:col>
      <xdr:colOff>291465</xdr:colOff>
      <xdr:row>24</xdr:row>
      <xdr:rowOff>165735</xdr:rowOff>
    </xdr:to>
    <xdr:graphicFrame macro="">
      <xdr:nvGraphicFramePr>
        <xdr:cNvPr id="2" name="Chart 1">
          <a:extLst>
            <a:ext uri="{FF2B5EF4-FFF2-40B4-BE49-F238E27FC236}">
              <a16:creationId xmlns:a16="http://schemas.microsoft.com/office/drawing/2014/main" id="{1CE253BC-451D-21A4-522B-618997E81D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0</xdr:colOff>
      <xdr:row>10</xdr:row>
      <xdr:rowOff>0</xdr:rowOff>
    </xdr:from>
    <xdr:to>
      <xdr:col>9</xdr:col>
      <xdr:colOff>452437</xdr:colOff>
      <xdr:row>21</xdr:row>
      <xdr:rowOff>0</xdr:rowOff>
    </xdr:to>
    <xdr:graphicFrame macro="">
      <xdr:nvGraphicFramePr>
        <xdr:cNvPr id="2" name="Chart 1">
          <a:extLst>
            <a:ext uri="{FF2B5EF4-FFF2-40B4-BE49-F238E27FC236}">
              <a16:creationId xmlns:a16="http://schemas.microsoft.com/office/drawing/2014/main" id="{A175C1AA-6335-44E7-82FE-0F0A78B371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928688</xdr:colOff>
      <xdr:row>9</xdr:row>
      <xdr:rowOff>158749</xdr:rowOff>
    </xdr:from>
    <xdr:to>
      <xdr:col>12</xdr:col>
      <xdr:colOff>674688</xdr:colOff>
      <xdr:row>20</xdr:row>
      <xdr:rowOff>158750</xdr:rowOff>
    </xdr:to>
    <xdr:graphicFrame macro="">
      <xdr:nvGraphicFramePr>
        <xdr:cNvPr id="3" name="Chart 2">
          <a:extLst>
            <a:ext uri="{FF2B5EF4-FFF2-40B4-BE49-F238E27FC236}">
              <a16:creationId xmlns:a16="http://schemas.microsoft.com/office/drawing/2014/main" id="{2A8F56F2-0943-40F8-A515-1B483D2429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25</xdr:row>
      <xdr:rowOff>0</xdr:rowOff>
    </xdr:from>
    <xdr:to>
      <xdr:col>9</xdr:col>
      <xdr:colOff>452437</xdr:colOff>
      <xdr:row>36</xdr:row>
      <xdr:rowOff>0</xdr:rowOff>
    </xdr:to>
    <xdr:graphicFrame macro="">
      <xdr:nvGraphicFramePr>
        <xdr:cNvPr id="4" name="Chart 3">
          <a:extLst>
            <a:ext uri="{FF2B5EF4-FFF2-40B4-BE49-F238E27FC236}">
              <a16:creationId xmlns:a16="http://schemas.microsoft.com/office/drawing/2014/main" id="{880196FC-E1DA-4ED4-B4DF-F4B83BC40E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912811</xdr:colOff>
      <xdr:row>25</xdr:row>
      <xdr:rowOff>23811</xdr:rowOff>
    </xdr:from>
    <xdr:to>
      <xdr:col>12</xdr:col>
      <xdr:colOff>714374</xdr:colOff>
      <xdr:row>35</xdr:row>
      <xdr:rowOff>182561</xdr:rowOff>
    </xdr:to>
    <xdr:graphicFrame macro="">
      <xdr:nvGraphicFramePr>
        <xdr:cNvPr id="5" name="Chart 4">
          <a:extLst>
            <a:ext uri="{FF2B5EF4-FFF2-40B4-BE49-F238E27FC236}">
              <a16:creationId xmlns:a16="http://schemas.microsoft.com/office/drawing/2014/main" id="{D968D54A-4BBE-431C-B9A7-9051D42163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15875</xdr:colOff>
      <xdr:row>16</xdr:row>
      <xdr:rowOff>174625</xdr:rowOff>
    </xdr:from>
    <xdr:to>
      <xdr:col>5</xdr:col>
      <xdr:colOff>7937</xdr:colOff>
      <xdr:row>28</xdr:row>
      <xdr:rowOff>15875</xdr:rowOff>
    </xdr:to>
    <xdr:sp macro="" textlink="">
      <xdr:nvSpPr>
        <xdr:cNvPr id="6" name="Rectangle 5">
          <a:extLst>
            <a:ext uri="{FF2B5EF4-FFF2-40B4-BE49-F238E27FC236}">
              <a16:creationId xmlns:a16="http://schemas.microsoft.com/office/drawing/2014/main" id="{CC50623E-9056-405F-943B-C470F57B4D33}"/>
            </a:ext>
          </a:extLst>
        </xdr:cNvPr>
        <xdr:cNvSpPr/>
      </xdr:nvSpPr>
      <xdr:spPr>
        <a:xfrm>
          <a:off x="625475" y="3100705"/>
          <a:ext cx="2430462" cy="2035810"/>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baseline="0">
              <a:solidFill>
                <a:schemeClr val="tx1"/>
              </a:solidFill>
              <a:effectLst/>
              <a:latin typeface="+mn-lt"/>
              <a:ea typeface="+mn-ea"/>
              <a:cs typeface="+mn-cs"/>
            </a:rPr>
            <a:t>Notare come: column charts e bar charts siano le più adatte alla rappresentazione delle frequenze. Nota inoltre i dati continui e discreti siano rappresentati da colonne separate e colonne congiunte</a:t>
          </a:r>
        </a:p>
        <a:p>
          <a:pPr algn="l"/>
          <a:endParaRPr lang="en-US" sz="1300" baseline="0">
            <a:solidFill>
              <a:schemeClr val="tx1"/>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28</xdr:row>
      <xdr:rowOff>106680</xdr:rowOff>
    </xdr:from>
    <xdr:to>
      <xdr:col>8</xdr:col>
      <xdr:colOff>7620</xdr:colOff>
      <xdr:row>28</xdr:row>
      <xdr:rowOff>106680</xdr:rowOff>
    </xdr:to>
    <xdr:cxnSp macro="">
      <xdr:nvCxnSpPr>
        <xdr:cNvPr id="3" name="Straight Arrow Connector 2">
          <a:extLst>
            <a:ext uri="{FF2B5EF4-FFF2-40B4-BE49-F238E27FC236}">
              <a16:creationId xmlns:a16="http://schemas.microsoft.com/office/drawing/2014/main" id="{E69E9D04-DB1B-F2B3-F8D1-42E66D232536}"/>
            </a:ext>
          </a:extLst>
        </xdr:cNvPr>
        <xdr:cNvCxnSpPr/>
      </xdr:nvCxnSpPr>
      <xdr:spPr>
        <a:xfrm>
          <a:off x="4975860" y="1447800"/>
          <a:ext cx="617220" cy="0"/>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15240</xdr:colOff>
      <xdr:row>42</xdr:row>
      <xdr:rowOff>91440</xdr:rowOff>
    </xdr:from>
    <xdr:to>
      <xdr:col>8</xdr:col>
      <xdr:colOff>22860</xdr:colOff>
      <xdr:row>42</xdr:row>
      <xdr:rowOff>91440</xdr:rowOff>
    </xdr:to>
    <xdr:cxnSp macro="">
      <xdr:nvCxnSpPr>
        <xdr:cNvPr id="5" name="Straight Arrow Connector 4">
          <a:extLst>
            <a:ext uri="{FF2B5EF4-FFF2-40B4-BE49-F238E27FC236}">
              <a16:creationId xmlns:a16="http://schemas.microsoft.com/office/drawing/2014/main" id="{F9DD8186-14F0-46CF-8D62-1C8E07A68652}"/>
            </a:ext>
          </a:extLst>
        </xdr:cNvPr>
        <xdr:cNvCxnSpPr/>
      </xdr:nvCxnSpPr>
      <xdr:spPr>
        <a:xfrm>
          <a:off x="4991100" y="5273040"/>
          <a:ext cx="617220" cy="0"/>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0</xdr:colOff>
      <xdr:row>4</xdr:row>
      <xdr:rowOff>83820</xdr:rowOff>
    </xdr:from>
    <xdr:to>
      <xdr:col>3</xdr:col>
      <xdr:colOff>221196</xdr:colOff>
      <xdr:row>7</xdr:row>
      <xdr:rowOff>40</xdr:rowOff>
    </xdr:to>
    <xdr:pic>
      <xdr:nvPicPr>
        <xdr:cNvPr id="6" name="Picture 5">
          <a:extLst>
            <a:ext uri="{FF2B5EF4-FFF2-40B4-BE49-F238E27FC236}">
              <a16:creationId xmlns:a16="http://schemas.microsoft.com/office/drawing/2014/main" id="{D37D2077-CD50-BF4E-0F40-F5096DBF0734}"/>
            </a:ext>
          </a:extLst>
        </xdr:cNvPr>
        <xdr:cNvPicPr>
          <a:picLocks noChangeAspect="1"/>
        </xdr:cNvPicPr>
      </xdr:nvPicPr>
      <xdr:blipFill>
        <a:blip xmlns:r="http://schemas.openxmlformats.org/officeDocument/2006/relationships" r:embed="rId1"/>
        <a:stretch>
          <a:fillRect/>
        </a:stretch>
      </xdr:blipFill>
      <xdr:spPr>
        <a:xfrm>
          <a:off x="0" y="1059180"/>
          <a:ext cx="2491956" cy="464860"/>
        </a:xfrm>
        <a:prstGeom prst="rect">
          <a:avLst/>
        </a:prstGeom>
      </xdr:spPr>
    </xdr:pic>
    <xdr:clientData/>
  </xdr:twoCellAnchor>
  <xdr:twoCellAnchor>
    <xdr:from>
      <xdr:col>11</xdr:col>
      <xdr:colOff>594360</xdr:colOff>
      <xdr:row>37</xdr:row>
      <xdr:rowOff>76200</xdr:rowOff>
    </xdr:from>
    <xdr:to>
      <xdr:col>12</xdr:col>
      <xdr:colOff>601980</xdr:colOff>
      <xdr:row>37</xdr:row>
      <xdr:rowOff>76200</xdr:rowOff>
    </xdr:to>
    <xdr:cxnSp macro="">
      <xdr:nvCxnSpPr>
        <xdr:cNvPr id="9" name="Straight Arrow Connector 8">
          <a:extLst>
            <a:ext uri="{FF2B5EF4-FFF2-40B4-BE49-F238E27FC236}">
              <a16:creationId xmlns:a16="http://schemas.microsoft.com/office/drawing/2014/main" id="{8480D671-86C4-4688-957E-71A3078CC252}"/>
            </a:ext>
          </a:extLst>
        </xdr:cNvPr>
        <xdr:cNvCxnSpPr/>
      </xdr:nvCxnSpPr>
      <xdr:spPr>
        <a:xfrm>
          <a:off x="8008620" y="6720840"/>
          <a:ext cx="617220" cy="0"/>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13</xdr:col>
      <xdr:colOff>0</xdr:colOff>
      <xdr:row>103</xdr:row>
      <xdr:rowOff>0</xdr:rowOff>
    </xdr:from>
    <xdr:to>
      <xdr:col>15</xdr:col>
      <xdr:colOff>301171</xdr:colOff>
      <xdr:row>107</xdr:row>
      <xdr:rowOff>121993</xdr:rowOff>
    </xdr:to>
    <xdr:pic>
      <xdr:nvPicPr>
        <xdr:cNvPr id="8" name="Picture 7">
          <a:extLst>
            <a:ext uri="{FF2B5EF4-FFF2-40B4-BE49-F238E27FC236}">
              <a16:creationId xmlns:a16="http://schemas.microsoft.com/office/drawing/2014/main" id="{2469505D-C106-BF10-8510-274468BA1039}"/>
            </a:ext>
          </a:extLst>
        </xdr:cNvPr>
        <xdr:cNvPicPr>
          <a:picLocks noChangeAspect="1"/>
        </xdr:cNvPicPr>
      </xdr:nvPicPr>
      <xdr:blipFill>
        <a:blip xmlns:r="http://schemas.openxmlformats.org/officeDocument/2006/relationships" r:embed="rId2"/>
        <a:stretch>
          <a:fillRect/>
        </a:stretch>
      </xdr:blipFill>
      <xdr:spPr>
        <a:xfrm>
          <a:off x="8633460" y="19476720"/>
          <a:ext cx="1874682" cy="853514"/>
        </a:xfrm>
        <a:prstGeom prst="rect">
          <a:avLst/>
        </a:prstGeom>
      </xdr:spPr>
    </xdr:pic>
    <xdr:clientData/>
  </xdr:twoCellAnchor>
  <xdr:twoCellAnchor>
    <xdr:from>
      <xdr:col>4</xdr:col>
      <xdr:colOff>672353</xdr:colOff>
      <xdr:row>20</xdr:row>
      <xdr:rowOff>35859</xdr:rowOff>
    </xdr:from>
    <xdr:to>
      <xdr:col>4</xdr:col>
      <xdr:colOff>672353</xdr:colOff>
      <xdr:row>22</xdr:row>
      <xdr:rowOff>8964</xdr:rowOff>
    </xdr:to>
    <xdr:cxnSp macro="">
      <xdr:nvCxnSpPr>
        <xdr:cNvPr id="14" name="Straight Connector 13">
          <a:extLst>
            <a:ext uri="{FF2B5EF4-FFF2-40B4-BE49-F238E27FC236}">
              <a16:creationId xmlns:a16="http://schemas.microsoft.com/office/drawing/2014/main" id="{95FDF23E-CECE-31B0-9F01-92AE3791AF36}"/>
            </a:ext>
          </a:extLst>
        </xdr:cNvPr>
        <xdr:cNvCxnSpPr/>
      </xdr:nvCxnSpPr>
      <xdr:spPr>
        <a:xfrm>
          <a:off x="3729318" y="4231341"/>
          <a:ext cx="0" cy="33169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663388</xdr:colOff>
      <xdr:row>10</xdr:row>
      <xdr:rowOff>26895</xdr:rowOff>
    </xdr:from>
    <xdr:to>
      <xdr:col>4</xdr:col>
      <xdr:colOff>663388</xdr:colOff>
      <xdr:row>12</xdr:row>
      <xdr:rowOff>1</xdr:rowOff>
    </xdr:to>
    <xdr:cxnSp macro="">
      <xdr:nvCxnSpPr>
        <xdr:cNvPr id="15" name="Straight Connector 14">
          <a:extLst>
            <a:ext uri="{FF2B5EF4-FFF2-40B4-BE49-F238E27FC236}">
              <a16:creationId xmlns:a16="http://schemas.microsoft.com/office/drawing/2014/main" id="{B2B95390-C05B-404C-AAC1-A23E20050DD7}"/>
            </a:ext>
          </a:extLst>
        </xdr:cNvPr>
        <xdr:cNvCxnSpPr/>
      </xdr:nvCxnSpPr>
      <xdr:spPr>
        <a:xfrm>
          <a:off x="3720353" y="2070848"/>
          <a:ext cx="0" cy="33169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586498</xdr:colOff>
      <xdr:row>9</xdr:row>
      <xdr:rowOff>110679</xdr:rowOff>
    </xdr:from>
    <xdr:to>
      <xdr:col>5</xdr:col>
      <xdr:colOff>35170</xdr:colOff>
      <xdr:row>10</xdr:row>
      <xdr:rowOff>111369</xdr:rowOff>
    </xdr:to>
    <xdr:sp macro="" textlink="">
      <xdr:nvSpPr>
        <xdr:cNvPr id="16" name="Oval 15">
          <a:extLst>
            <a:ext uri="{FF2B5EF4-FFF2-40B4-BE49-F238E27FC236}">
              <a16:creationId xmlns:a16="http://schemas.microsoft.com/office/drawing/2014/main" id="{86A89385-0115-8297-26BC-421225F643BF}"/>
            </a:ext>
          </a:extLst>
        </xdr:cNvPr>
        <xdr:cNvSpPr/>
      </xdr:nvSpPr>
      <xdr:spPr>
        <a:xfrm>
          <a:off x="3640360" y="1992233"/>
          <a:ext cx="152056" cy="18239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twoCellAnchor>
    <xdr:from>
      <xdr:col>4</xdr:col>
      <xdr:colOff>592014</xdr:colOff>
      <xdr:row>21</xdr:row>
      <xdr:rowOff>158261</xdr:rowOff>
    </xdr:from>
    <xdr:to>
      <xdr:col>5</xdr:col>
      <xdr:colOff>52753</xdr:colOff>
      <xdr:row>22</xdr:row>
      <xdr:rowOff>175847</xdr:rowOff>
    </xdr:to>
    <xdr:sp macro="" textlink="">
      <xdr:nvSpPr>
        <xdr:cNvPr id="17" name="Oval 16">
          <a:extLst>
            <a:ext uri="{FF2B5EF4-FFF2-40B4-BE49-F238E27FC236}">
              <a16:creationId xmlns:a16="http://schemas.microsoft.com/office/drawing/2014/main" id="{F02C83C0-3B33-4835-9D5D-52944E34A25A}"/>
            </a:ext>
          </a:extLst>
        </xdr:cNvPr>
        <xdr:cNvSpPr/>
      </xdr:nvSpPr>
      <xdr:spPr>
        <a:xfrm>
          <a:off x="3645876" y="4583723"/>
          <a:ext cx="164123" cy="19929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twoCellAnchor>
    <xdr:from>
      <xdr:col>13</xdr:col>
      <xdr:colOff>8792</xdr:colOff>
      <xdr:row>41</xdr:row>
      <xdr:rowOff>5861</xdr:rowOff>
    </xdr:from>
    <xdr:to>
      <xdr:col>20</xdr:col>
      <xdr:colOff>8792</xdr:colOff>
      <xdr:row>56</xdr:row>
      <xdr:rowOff>23446</xdr:rowOff>
    </xdr:to>
    <mc:AlternateContent xmlns:mc="http://schemas.openxmlformats.org/markup-compatibility/2006">
      <mc:Choice xmlns:cx1="http://schemas.microsoft.com/office/drawing/2015/9/8/chartex" Requires="cx1">
        <xdr:graphicFrame macro="">
          <xdr:nvGraphicFramePr>
            <xdr:cNvPr id="18" name="Chart 17">
              <a:extLst>
                <a:ext uri="{FF2B5EF4-FFF2-40B4-BE49-F238E27FC236}">
                  <a16:creationId xmlns:a16="http://schemas.microsoft.com/office/drawing/2014/main" id="{4836D263-2423-9884-12E5-7923591E662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8552717" y="8054486"/>
              <a:ext cx="4657725" cy="2875085"/>
            </a:xfrm>
            <a:prstGeom prst="rect">
              <a:avLst/>
            </a:prstGeom>
            <a:solidFill>
              <a:prstClr val="white"/>
            </a:solidFill>
            <a:ln w="1">
              <a:solidFill>
                <a:prstClr val="green"/>
              </a:solidFill>
            </a:ln>
          </xdr:spPr>
          <xdr:txBody>
            <a:bodyPr vertOverflow="clip" horzOverflow="clip"/>
            <a:lstStyle/>
            <a:p>
              <a:r>
                <a:rPr lang="it-IT" sz="1100"/>
                <a:t>Il grafico non è disponibile in questa versione di Excel.
Se si modifica questa forma o si salva la cartella di lavoro in un formato di file diverso, il grafico verrà danneggiato in modo permanente.</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Pratica1.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rvin, Michael" refreshedDate="44531.854110416665" createdVersion="7" refreshedVersion="7" minRefreshableVersion="3" recordCount="14" xr:uid="{3F9B556E-2584-4625-9FCA-75E8781D9853}">
  <cacheSource type="worksheet">
    <worksheetSource ref="B2:E16" sheet="GraficiStat" r:id="rId2"/>
  </cacheSource>
  <cacheFields count="4">
    <cacheField name="Product" numFmtId="0">
      <sharedItems count="3">
        <s v="Quad"/>
        <s v="Aspen"/>
        <s v="Carlota"/>
      </sharedItems>
    </cacheField>
    <cacheField name="Product No." numFmtId="0">
      <sharedItems containsSemiMixedTypes="0" containsString="0" containsNumber="1" containsInteger="1" minValue="100" maxValue="300" count="3">
        <n v="300"/>
        <n v="100"/>
        <n v="200"/>
      </sharedItems>
    </cacheField>
    <cacheField name="Units" numFmtId="0">
      <sharedItems containsSemiMixedTypes="0" containsString="0" containsNumber="1" containsInteger="1" minValue="1" maxValue="12" count="3">
        <n v="12"/>
        <n v="1"/>
        <n v="6"/>
      </sharedItems>
    </cacheField>
    <cacheField name="Sales" numFmtId="165">
      <sharedItems containsSemiMixedTypes="0" containsString="0" containsNumber="1" minValue="17.09" maxValue="198.27" count="14">
        <n v="173.16"/>
        <n v="22.95"/>
        <n v="91.72"/>
        <n v="33.32"/>
        <n v="50"/>
        <n v="18.91"/>
        <n v="40.1"/>
        <n v="27.89"/>
        <n v="143.69"/>
        <n v="69.69"/>
        <n v="17.09"/>
        <n v="83.97"/>
        <n v="78.400000000000006"/>
        <n v="198.27"/>
      </sharedItems>
      <fieldGroup base="3">
        <rangePr autoStart="0" autoEnd="0" startNum="0" endNum="200" groupInterval="50"/>
        <groupItems count="6">
          <s v="&lt;0"/>
          <s v="0-50"/>
          <s v="50-100"/>
          <s v="100-150"/>
          <s v="150-200"/>
          <s v="&gt;20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x v="0"/>
    <x v="0"/>
    <x v="0"/>
    <x v="0"/>
  </r>
  <r>
    <x v="1"/>
    <x v="1"/>
    <x v="1"/>
    <x v="1"/>
  </r>
  <r>
    <x v="0"/>
    <x v="0"/>
    <x v="2"/>
    <x v="2"/>
  </r>
  <r>
    <x v="1"/>
    <x v="1"/>
    <x v="1"/>
    <x v="3"/>
  </r>
  <r>
    <x v="1"/>
    <x v="1"/>
    <x v="1"/>
    <x v="4"/>
  </r>
  <r>
    <x v="2"/>
    <x v="2"/>
    <x v="1"/>
    <x v="5"/>
  </r>
  <r>
    <x v="2"/>
    <x v="2"/>
    <x v="1"/>
    <x v="6"/>
  </r>
  <r>
    <x v="2"/>
    <x v="2"/>
    <x v="1"/>
    <x v="7"/>
  </r>
  <r>
    <x v="0"/>
    <x v="0"/>
    <x v="0"/>
    <x v="8"/>
  </r>
  <r>
    <x v="0"/>
    <x v="0"/>
    <x v="2"/>
    <x v="9"/>
  </r>
  <r>
    <x v="0"/>
    <x v="0"/>
    <x v="1"/>
    <x v="10"/>
  </r>
  <r>
    <x v="1"/>
    <x v="1"/>
    <x v="2"/>
    <x v="11"/>
  </r>
  <r>
    <x v="1"/>
    <x v="1"/>
    <x v="2"/>
    <x v="12"/>
  </r>
  <r>
    <x v="0"/>
    <x v="0"/>
    <x v="0"/>
    <x v="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28A71F-5929-4C40-BD52-53F4DB03B340}" name="PivotTable6" cacheId="0" applyNumberFormats="0" applyBorderFormats="0" applyFontFormats="0" applyPatternFormats="0" applyAlignmentFormats="0" applyWidthHeightFormats="1" dataCaption="Values" updatedVersion="7" minRefreshableVersion="3" itemPrintTitles="1" createdVersion="7" indent="0" compact="0" compactData="0" multipleFieldFilters="0" chartFormat="29">
  <location ref="K2:L7" firstHeaderRow="1" firstDataRow="1" firstDataCol="1"/>
  <pivotFields count="4">
    <pivotField compact="0" outline="0" showAll="0"/>
    <pivotField compact="0" outline="0" showAll="0"/>
    <pivotField compact="0" outline="0" subtotalTop="0" showAll="0"/>
    <pivotField name="Vendite" axis="axisRow" dataField="1" compact="0" numFmtId="165" outline="0" showAll="0">
      <items count="7">
        <item x="0"/>
        <item n="0 up to 50" x="1"/>
        <item n="50 up to 100" x="2"/>
        <item n="100 up to 150" x="3"/>
        <item n="150 up to 200" x="4"/>
        <item x="5"/>
        <item t="default"/>
      </items>
    </pivotField>
  </pivotFields>
  <rowFields count="1">
    <field x="3"/>
  </rowFields>
  <rowItems count="5">
    <i>
      <x v="1"/>
    </i>
    <i>
      <x v="2"/>
    </i>
    <i>
      <x v="3"/>
    </i>
    <i>
      <x v="4"/>
    </i>
    <i t="grand">
      <x/>
    </i>
  </rowItems>
  <colItems count="1">
    <i/>
  </colItems>
  <dataFields count="1">
    <dataField name="Frequency" fld="3" subtotal="count" baseField="0" baseItem="0"/>
  </dataFields>
  <chartFormats count="6">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27" format="5" series="1">
      <pivotArea type="data" outline="0" fieldPosition="0">
        <references count="1">
          <reference field="4294967294" count="1" selected="0">
            <x v="0"/>
          </reference>
        </references>
      </pivotArea>
    </chartFormat>
    <chartFormat chart="28"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F98C36-9DFB-4732-AB7E-B540B917AB48}" name="PivotTable1" cacheId="0" applyNumberFormats="0" applyBorderFormats="0" applyFontFormats="0" applyPatternFormats="0" applyAlignmentFormats="0" applyWidthHeightFormats="1" dataCaption="Values" updatedVersion="7" minRefreshableVersion="3" itemPrintTitles="1" createdVersion="7" indent="0" compact="0" compactData="0" multipleFieldFilters="0" chartFormat="48">
  <location ref="G2:H6" firstHeaderRow="1" firstDataRow="1" firstDataCol="1"/>
  <pivotFields count="4">
    <pivotField name="Città" axis="axisRow" compact="0" outline="0" showAll="0">
      <items count="4">
        <item n="Milano" x="1"/>
        <item n="Firenze" x="2"/>
        <item n="Roma" x="0"/>
        <item t="default"/>
      </items>
    </pivotField>
    <pivotField compact="0" outline="0" showAll="0"/>
    <pivotField compact="0" outline="0" subtotalTop="0" showAll="0"/>
    <pivotField dataField="1" compact="0" numFmtId="165" outline="0" showAll="0"/>
  </pivotFields>
  <rowFields count="1">
    <field x="0"/>
  </rowFields>
  <rowItems count="4">
    <i>
      <x/>
    </i>
    <i>
      <x v="1"/>
    </i>
    <i>
      <x v="2"/>
    </i>
    <i t="grand">
      <x/>
    </i>
  </rowItems>
  <colItems count="1">
    <i/>
  </colItems>
  <dataFields count="1">
    <dataField name="Frequency" fld="3" subtotal="count" baseField="0" baseItem="0" numFmtId="3"/>
  </dataFields>
  <chartFormats count="10">
    <chartFormat chart="3"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4" format="1" series="1">
      <pivotArea type="data" outline="0" fieldPosition="0">
        <references count="1">
          <reference field="4294967294" count="1" selected="0">
            <x v="0"/>
          </reference>
        </references>
      </pivotArea>
    </chartFormat>
    <chartFormat chart="25" format="3"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1" format="1">
      <pivotArea type="data" outline="0" fieldPosition="0">
        <references count="2">
          <reference field="4294967294" count="1" selected="0">
            <x v="0"/>
          </reference>
          <reference field="0" count="1" selected="0">
            <x v="0"/>
          </reference>
        </references>
      </pivotArea>
    </chartFormat>
    <chartFormat chart="31" format="2">
      <pivotArea type="data" outline="0" fieldPosition="0">
        <references count="2">
          <reference field="4294967294" count="1" selected="0">
            <x v="0"/>
          </reference>
          <reference field="0" count="1" selected="0">
            <x v="1"/>
          </reference>
        </references>
      </pivotArea>
    </chartFormat>
    <chartFormat chart="31" format="3">
      <pivotArea type="data" outline="0" fieldPosition="0">
        <references count="2">
          <reference field="4294967294" count="1" selected="0">
            <x v="0"/>
          </reference>
          <reference field="0" count="1" selected="0">
            <x v="2"/>
          </reference>
        </references>
      </pivotArea>
    </chartFormat>
    <chartFormat chart="46" format="5" series="1">
      <pivotArea type="data" outline="0" fieldPosition="0">
        <references count="1">
          <reference field="4294967294" count="1" selected="0">
            <x v="0"/>
          </reference>
        </references>
      </pivotArea>
    </chartFormat>
    <chartFormat chart="47"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83">
  <rv s="0">
    <fb>44655</fb>
    <v>0</v>
  </rv>
  <rv s="0">
    <fb>44662</fb>
    <v>0</v>
  </rv>
  <rv s="0">
    <fb>341.13</fb>
    <v>1</v>
  </rv>
  <rv s="0">
    <fb>44669</fb>
    <v>0</v>
  </rv>
  <rv s="0">
    <fb>215.52</fb>
    <v>1</v>
  </rv>
  <rv s="0">
    <fb>44676</fb>
    <v>0</v>
  </rv>
  <rv s="0">
    <fb>44683</fb>
    <v>0</v>
  </rv>
  <rv s="0">
    <fb>44690</fb>
    <v>0</v>
  </rv>
  <rv s="0">
    <fb>187.64</fb>
    <v>1</v>
  </rv>
  <rv s="0">
    <fb>44697</fb>
    <v>0</v>
  </rv>
  <rv s="0">
    <fb>186.35</fb>
    <v>1</v>
  </rv>
  <rv s="0">
    <fb>44704</fb>
    <v>0</v>
  </rv>
  <rv s="0">
    <fb>44712</fb>
    <v>0</v>
  </rv>
  <rv s="0">
    <fb>44718</fb>
    <v>0</v>
  </rv>
  <rv s="0">
    <fb>44725</fb>
    <v>0</v>
  </rv>
  <rv s="0">
    <fb>44733</fb>
    <v>0</v>
  </rv>
  <rv s="0">
    <fb>44739</fb>
    <v>0</v>
  </rv>
  <rv s="0">
    <fb>179.95</fb>
    <v>1</v>
  </rv>
  <rv s="0">
    <fb>44747</fb>
    <v>0</v>
  </rv>
  <rv s="0">
    <fb>186.97499999999999</fb>
    <v>1</v>
  </rv>
  <rv s="0">
    <fb>44753</fb>
    <v>0</v>
  </rv>
  <rv s="0">
    <fb>44760</fb>
    <v>0</v>
  </rv>
  <rv s="0">
    <fb>220.44</fb>
    <v>1</v>
  </rv>
  <rv s="0">
    <fb>44767</fb>
    <v>0</v>
  </rv>
  <rv s="0">
    <fb>224.9</fb>
    <v>1</v>
  </rv>
  <rv s="0">
    <fb>44774</fb>
    <v>0</v>
  </rv>
  <rv s="0">
    <fb>226.78</fb>
    <v>1</v>
  </rv>
  <rv s="0">
    <fb>44781</fb>
    <v>0</v>
  </rv>
  <rv s="0">
    <fb>44788</fb>
    <v>0</v>
  </rv>
  <rv s="0">
    <fb>241.16</fb>
    <v>1</v>
  </rv>
  <rv s="0">
    <fb>44795</fb>
    <v>0</v>
  </rv>
  <rv s="0">
    <fb>44802</fb>
    <v>0</v>
  </rv>
  <rv s="0">
    <fb>226.11</fb>
    <v>1</v>
  </rv>
  <rv s="0">
    <fb>44810</fb>
    <v>0</v>
  </rv>
  <rv s="0">
    <fb>233.57</fb>
    <v>1</v>
  </rv>
  <rv s="0">
    <fb>44816</fb>
    <v>0</v>
  </rv>
  <rv s="0">
    <fb>44823</fb>
    <v>0</v>
  </rv>
  <rv s="0">
    <fb>226.41</fb>
    <v>1</v>
  </rv>
  <rv s="0">
    <fb>44830</fb>
    <v>0</v>
  </rv>
  <rv s="0">
    <fb>44837</fb>
    <v>0</v>
  </rv>
  <rv s="0">
    <fb>44844</fb>
    <v>0</v>
  </rv>
  <rv s="0">
    <fb>230</fb>
    <v>1</v>
  </rv>
  <rv s="0">
    <fb>44851</fb>
    <v>0</v>
  </rv>
  <rv s="0">
    <fb>289.57</fb>
    <v>1</v>
  </rv>
  <rv s="0">
    <fb>44858</fb>
    <v>0</v>
  </rv>
  <rv s="0">
    <fb>295.72000000000003</fb>
    <v>1</v>
  </rv>
  <rv s="0">
    <fb>44865</fb>
    <v>0</v>
  </rv>
  <rv s="0">
    <fb>44872</fb>
    <v>0</v>
  </rv>
  <rv s="0">
    <fb>290.13</fb>
    <v>1</v>
  </rv>
  <rv s="0">
    <fb>44879</fb>
    <v>0</v>
  </rv>
  <rv s="0">
    <fb>287.98</fb>
    <v>1</v>
  </rv>
  <rv s="0">
    <fb>44886</fb>
    <v>0</v>
  </rv>
  <rv s="0">
    <fb>285.54000000000002</fb>
    <v>1</v>
  </rv>
  <rv s="0">
    <fb>44893</fb>
    <v>0</v>
  </rv>
  <rv s="0">
    <fb>320.41000000000003</fb>
    <v>1</v>
  </rv>
  <rv s="0">
    <fb>44900</fb>
    <v>0</v>
  </rv>
  <rv s="0">
    <fb>320.01</fb>
    <v>1</v>
  </rv>
  <rv s="0">
    <fb>44907</fb>
    <v>0</v>
  </rv>
  <rv s="0">
    <fb>44914</fb>
    <v>0</v>
  </rv>
  <rv s="0">
    <fb>294.96499999999997</fb>
    <v>1</v>
  </rv>
  <rv s="0">
    <fb>44922</fb>
    <v>0</v>
  </rv>
  <rv s="0">
    <fb>44929</fb>
    <v>0</v>
  </rv>
  <rv s="0">
    <fb>315.55</fb>
    <v>1</v>
  </rv>
  <rv s="0">
    <fb>44935</fb>
    <v>0</v>
  </rv>
  <rv s="0">
    <fb>44943</fb>
    <v>0</v>
  </rv>
  <rv s="0">
    <fb>342.5</fb>
    <v>1</v>
  </rv>
  <rv s="0">
    <fb>44949</fb>
    <v>0</v>
  </rv>
  <rv s="0">
    <fb>360.77</fb>
    <v>1</v>
  </rv>
  <rv s="0">
    <fb>44956</fb>
    <v>0</v>
  </rv>
  <rv s="0">
    <fb>365.9</fb>
    <v>1</v>
  </rv>
  <rv s="0">
    <fb>44963</fb>
    <v>0</v>
  </rv>
  <rv s="0">
    <fb>347.36</fb>
    <v>1</v>
  </rv>
  <rv s="0">
    <fb>44970</fb>
    <v>0</v>
  </rv>
  <rv s="0">
    <fb>44978</fb>
    <v>0</v>
  </rv>
  <rv s="0">
    <fb>317.14999999999998</fb>
    <v>1</v>
  </rv>
  <rv s="0">
    <fb>44984</fb>
    <v>0</v>
  </rv>
  <rv s="0">
    <fb>315.18</fb>
    <v>1</v>
  </rv>
  <rv s="0">
    <fb>44991</fb>
    <v>0</v>
  </rv>
  <rv s="0">
    <fb>44998</fb>
    <v>0</v>
  </rv>
  <rv s="0">
    <fb>303.5</fb>
    <v>1</v>
  </rv>
  <rv s="0">
    <fb>45005</fb>
    <v>0</v>
  </rv>
  <rv s="0">
    <fb>328.39</fb>
    <v>1</v>
  </rv>
  <rv s="0">
    <fb>45012</fb>
    <v>0</v>
  </rv>
</rvData>
</file>

<file path=xl/richData/rdrichvaluestructure.xml><?xml version="1.0" encoding="utf-8"?>
<rvStructures xmlns="http://schemas.microsoft.com/office/spreadsheetml/2017/richdata" count="1">
  <s t="_formattednumber">
    <k n="_Format" t="spb"/>
  </s>
</rvStructures>
</file>

<file path=xl/richData/rdsupportingpropertybag.xml><?xml version="1.0" encoding="utf-8"?>
<supportingPropertyBags xmlns="http://schemas.microsoft.com/office/spreadsheetml/2017/richdata2">
  <spbData count="2">
    <spb s="0">
      <v>1</v>
    </spb>
    <spb s="0">
      <v>2</v>
    </spb>
  </spbData>
</supportingPropertyBags>
</file>

<file path=xl/richData/rdsupportingpropertybagstructure.xml><?xml version="1.0" encoding="utf-8"?>
<spbStructures xmlns="http://schemas.microsoft.com/office/spreadsheetml/2017/richdata2" count="1">
  <s>
    <k n="_Self" t="i"/>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2">
    <x:dxf>
      <x:numFmt numFmtId="164" formatCode="m/d/yyyy"/>
    </x:dxf>
    <x:dxf>
      <x:numFmt numFmtId="0" formatCode="General"/>
    </x:dxf>
  </dxfs>
  <richProperties>
    <rPr n="NumberFormat" t="s"/>
  </richProperties>
  <richStyles>
    <rSty dxfid="0"/>
    <rSty dxfid="1">
      <rpv i="0">_([$$-en-US]* #,##0.00_);_([$$-en-US]* (#,##0.00);_([$$-en-US]* "-"??_);_(@_)</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4539629-0BA3-41AF-81ED-F2E4BD844B23}" name="Table2" displayName="Table2" ref="A1:E70" totalsRowShown="0">
  <autoFilter ref="A1:E70" xr:uid="{84539629-0BA3-41AF-81ED-F2E4BD844B23}"/>
  <tableColumns count="5">
    <tableColumn id="1" xr3:uid="{1372B36E-45A6-491A-A4E5-03B3896D34D3}" name="Timeline" dataDxfId="3"/>
    <tableColumn id="2" xr3:uid="{58FF6478-8D40-43DB-908D-3E80E65521DD}" name="Values"/>
    <tableColumn id="3" xr3:uid="{E55A8C89-8D8D-43F9-A458-88AD4C9307D5}" name="Forecast" dataDxfId="2">
      <calculatedColumnFormula>_xlfn.FORECAST.ETS(A2,$B$2:$B$56,$A$2:$A$56,1,1)</calculatedColumnFormula>
    </tableColumn>
    <tableColumn id="4" xr3:uid="{8AF95880-04D1-4E86-B036-50F2084A7B8B}" name="Lower Confidence Bound" dataDxfId="1">
      <calculatedColumnFormula>C2-_xlfn.FORECAST.ETS.CONFINT(A2,$B$2:$B$56,$A$2:$A$56,0.95,1,1)</calculatedColumnFormula>
    </tableColumn>
    <tableColumn id="5" xr3:uid="{B607453C-6031-4C01-8773-02FE883E908A}" name="Upper Confidence Bound" dataDxfId="0">
      <calculatedColumnFormula>C2+_xlfn.FORECAST.ETS.CONFINT(A2,$B$2:$B$56,$A$2:$A$56,0.95,1,1)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CEC8B-04BA-40DF-8258-9801B5A7F36E}">
  <dimension ref="A1:M24"/>
  <sheetViews>
    <sheetView showGridLines="0" workbookViewId="0">
      <selection activeCell="R30" sqref="R30"/>
    </sheetView>
  </sheetViews>
  <sheetFormatPr defaultRowHeight="15" x14ac:dyDescent="0.25"/>
  <cols>
    <col min="2" max="2" width="15.5703125" customWidth="1"/>
    <col min="3" max="3" width="11.42578125" bestFit="1" customWidth="1"/>
  </cols>
  <sheetData>
    <row r="1" spans="1:13" ht="33.75" x14ac:dyDescent="0.5">
      <c r="A1" s="37" t="s">
        <v>91</v>
      </c>
      <c r="B1" s="37"/>
      <c r="C1" s="37"/>
      <c r="D1" s="37"/>
      <c r="E1" s="37"/>
      <c r="F1" s="37"/>
      <c r="G1" s="37"/>
      <c r="H1" s="37"/>
      <c r="I1" s="37"/>
      <c r="J1" s="37"/>
      <c r="K1" s="37"/>
      <c r="L1" s="37"/>
      <c r="M1" s="37"/>
    </row>
    <row r="3" spans="1:13" x14ac:dyDescent="0.25">
      <c r="A3" s="34"/>
      <c r="B3" s="34" t="s">
        <v>83</v>
      </c>
    </row>
    <row r="4" spans="1:13" x14ac:dyDescent="0.25">
      <c r="A4" t="s">
        <v>82</v>
      </c>
      <c r="B4">
        <v>45</v>
      </c>
    </row>
    <row r="5" spans="1:13" x14ac:dyDescent="0.25">
      <c r="A5" t="s">
        <v>81</v>
      </c>
      <c r="B5">
        <v>55</v>
      </c>
    </row>
    <row r="6" spans="1:13" x14ac:dyDescent="0.25">
      <c r="A6" t="s">
        <v>80</v>
      </c>
      <c r="B6">
        <v>105</v>
      </c>
    </row>
    <row r="7" spans="1:13" x14ac:dyDescent="0.25">
      <c r="A7" t="s">
        <v>79</v>
      </c>
      <c r="B7">
        <v>75</v>
      </c>
    </row>
    <row r="8" spans="1:13" x14ac:dyDescent="0.25">
      <c r="A8" t="s">
        <v>78</v>
      </c>
      <c r="B8">
        <v>25</v>
      </c>
    </row>
    <row r="9" spans="1:13" x14ac:dyDescent="0.25">
      <c r="A9" t="s">
        <v>77</v>
      </c>
      <c r="B9">
        <v>18</v>
      </c>
    </row>
    <row r="11" spans="1:13" x14ac:dyDescent="0.25">
      <c r="A11" t="s">
        <v>84</v>
      </c>
    </row>
    <row r="13" spans="1:13" x14ac:dyDescent="0.25">
      <c r="A13" t="s">
        <v>85</v>
      </c>
    </row>
    <row r="14" spans="1:13" x14ac:dyDescent="0.25">
      <c r="A14" t="s">
        <v>86</v>
      </c>
    </row>
    <row r="15" spans="1:13" x14ac:dyDescent="0.25">
      <c r="A15" t="s">
        <v>87</v>
      </c>
    </row>
    <row r="16" spans="1:13" x14ac:dyDescent="0.25">
      <c r="A16" t="s">
        <v>88</v>
      </c>
    </row>
    <row r="18" spans="1:3" x14ac:dyDescent="0.25">
      <c r="A18" s="34"/>
      <c r="B18" s="34" t="s">
        <v>89</v>
      </c>
      <c r="C18" s="34" t="s">
        <v>90</v>
      </c>
    </row>
    <row r="19" spans="1:3" x14ac:dyDescent="0.25">
      <c r="A19" t="s">
        <v>82</v>
      </c>
      <c r="B19" s="35">
        <v>225000</v>
      </c>
      <c r="C19" s="35">
        <f>B19*0.25</f>
        <v>56250</v>
      </c>
    </row>
    <row r="20" spans="1:3" x14ac:dyDescent="0.25">
      <c r="A20" t="s">
        <v>81</v>
      </c>
      <c r="B20" s="35">
        <v>125000</v>
      </c>
      <c r="C20" s="35">
        <f t="shared" ref="C20:C24" si="0">B20*0.25</f>
        <v>31250</v>
      </c>
    </row>
    <row r="21" spans="1:3" x14ac:dyDescent="0.25">
      <c r="A21" t="s">
        <v>80</v>
      </c>
      <c r="B21" s="35">
        <v>208000</v>
      </c>
      <c r="C21" s="35">
        <f t="shared" si="0"/>
        <v>52000</v>
      </c>
    </row>
    <row r="22" spans="1:3" x14ac:dyDescent="0.25">
      <c r="A22" t="s">
        <v>79</v>
      </c>
      <c r="B22" s="35">
        <v>305000</v>
      </c>
      <c r="C22" s="35">
        <f t="shared" si="0"/>
        <v>76250</v>
      </c>
    </row>
    <row r="23" spans="1:3" x14ac:dyDescent="0.25">
      <c r="A23" t="s">
        <v>78</v>
      </c>
      <c r="B23" s="35">
        <v>298000</v>
      </c>
      <c r="C23" s="35">
        <f t="shared" si="0"/>
        <v>74500</v>
      </c>
    </row>
    <row r="24" spans="1:3" x14ac:dyDescent="0.25">
      <c r="A24" t="s">
        <v>77</v>
      </c>
      <c r="B24" s="35">
        <v>450000</v>
      </c>
      <c r="C24" s="35">
        <f t="shared" si="0"/>
        <v>112500</v>
      </c>
    </row>
  </sheetData>
  <mergeCells count="1">
    <mergeCell ref="A1:M1"/>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9448B-4C76-45B6-BC69-9DECC6DBA1BB}">
  <dimension ref="A1:T110"/>
  <sheetViews>
    <sheetView zoomScale="96" zoomScaleNormal="96" workbookViewId="0">
      <selection activeCell="V54" sqref="V54"/>
    </sheetView>
  </sheetViews>
  <sheetFormatPr defaultRowHeight="15" x14ac:dyDescent="0.25"/>
  <cols>
    <col min="1" max="1" width="11.85546875" bestFit="1" customWidth="1"/>
    <col min="2" max="2" width="12.28515625" customWidth="1"/>
    <col min="4" max="4" width="11.42578125" customWidth="1"/>
    <col min="5" max="5" width="10.28515625" customWidth="1"/>
    <col min="14" max="14" width="12.7109375" customWidth="1"/>
    <col min="15" max="16" width="10.28515625" customWidth="1"/>
  </cols>
  <sheetData>
    <row r="1" spans="1:19" ht="33.75" x14ac:dyDescent="0.5">
      <c r="A1" s="37" t="s">
        <v>10</v>
      </c>
      <c r="B1" s="37"/>
      <c r="C1" s="37"/>
      <c r="D1" s="37"/>
      <c r="E1" s="37"/>
      <c r="F1" s="37"/>
      <c r="G1" s="37"/>
      <c r="H1" s="37"/>
      <c r="I1" s="37"/>
      <c r="J1" s="37"/>
      <c r="K1" s="37"/>
      <c r="L1" s="37"/>
      <c r="M1" s="37"/>
      <c r="N1" s="37"/>
      <c r="O1" s="37"/>
      <c r="P1" s="37"/>
      <c r="Q1" s="37"/>
      <c r="R1" s="37"/>
      <c r="S1" s="37"/>
    </row>
    <row r="2" spans="1:19" x14ac:dyDescent="0.25">
      <c r="A2" s="1" t="s">
        <v>11</v>
      </c>
      <c r="B2" s="1"/>
      <c r="C2" s="1"/>
      <c r="D2" s="1"/>
      <c r="E2" s="1"/>
      <c r="F2" s="1"/>
      <c r="G2" s="1"/>
      <c r="H2" s="1"/>
      <c r="I2" s="1"/>
      <c r="J2" s="1"/>
      <c r="K2" s="1"/>
      <c r="L2" s="1"/>
      <c r="M2" s="1"/>
      <c r="N2" s="1"/>
      <c r="O2" s="6"/>
      <c r="P2" s="6"/>
      <c r="Q2" s="6"/>
      <c r="R2" s="6"/>
      <c r="S2" s="6"/>
    </row>
    <row r="3" spans="1:19" x14ac:dyDescent="0.25">
      <c r="A3" s="1" t="s">
        <v>18</v>
      </c>
      <c r="B3" s="1"/>
      <c r="C3" s="1"/>
      <c r="D3" s="1"/>
      <c r="E3" s="1"/>
      <c r="F3" s="1"/>
      <c r="G3" s="1"/>
      <c r="H3" s="1"/>
      <c r="I3" s="1"/>
      <c r="J3" s="1"/>
      <c r="K3" s="1"/>
      <c r="L3" s="1"/>
      <c r="M3" s="1"/>
      <c r="N3" s="1"/>
      <c r="O3" s="6"/>
      <c r="P3" s="6"/>
      <c r="Q3" s="6"/>
      <c r="R3" s="6"/>
      <c r="S3" s="6"/>
    </row>
    <row r="4" spans="1:19" x14ac:dyDescent="0.25">
      <c r="A4" s="1" t="s">
        <v>19</v>
      </c>
      <c r="B4" s="1"/>
      <c r="C4" s="1"/>
      <c r="D4" s="1"/>
      <c r="E4" s="1"/>
      <c r="F4" s="1"/>
      <c r="G4" s="1"/>
      <c r="H4" s="1"/>
      <c r="I4" s="1"/>
      <c r="J4" s="1"/>
      <c r="K4" s="1"/>
      <c r="L4" s="1"/>
      <c r="M4" s="1"/>
      <c r="N4" s="1"/>
      <c r="O4" s="6"/>
      <c r="P4" s="6"/>
      <c r="Q4" s="6"/>
      <c r="R4" s="6"/>
      <c r="S4" s="6"/>
    </row>
    <row r="5" spans="1:19" x14ac:dyDescent="0.25">
      <c r="A5" s="1"/>
      <c r="B5" s="1"/>
      <c r="C5" s="1"/>
      <c r="D5" s="1"/>
      <c r="E5" s="1"/>
      <c r="F5" s="1"/>
      <c r="G5" s="1"/>
      <c r="H5" s="1"/>
      <c r="I5" s="1"/>
      <c r="J5" s="1"/>
      <c r="K5" s="1"/>
      <c r="L5" s="1"/>
      <c r="M5" s="1"/>
      <c r="N5" s="1"/>
      <c r="O5" s="6"/>
      <c r="P5" s="6"/>
      <c r="Q5" s="6"/>
      <c r="R5" s="6"/>
      <c r="S5" s="6"/>
    </row>
    <row r="6" spans="1:19" x14ac:dyDescent="0.25">
      <c r="A6" s="1"/>
      <c r="B6" s="1"/>
      <c r="C6" s="1"/>
      <c r="D6" s="1"/>
      <c r="E6" s="1"/>
      <c r="F6" s="1"/>
      <c r="G6" s="1"/>
      <c r="H6" s="1"/>
      <c r="I6" s="1"/>
      <c r="J6" s="1"/>
      <c r="K6" s="1"/>
      <c r="L6" s="1"/>
      <c r="M6" s="1"/>
      <c r="N6" s="1"/>
      <c r="O6" s="6"/>
      <c r="P6" s="6"/>
      <c r="Q6" s="6"/>
      <c r="R6" s="6"/>
      <c r="S6" s="6"/>
    </row>
    <row r="7" spans="1:19" x14ac:dyDescent="0.25">
      <c r="A7" s="1"/>
      <c r="B7" s="1"/>
      <c r="C7" s="1"/>
      <c r="D7" s="1"/>
      <c r="E7" s="1"/>
      <c r="F7" s="1"/>
      <c r="G7" s="1"/>
      <c r="H7" s="1"/>
      <c r="I7" s="1"/>
      <c r="J7" s="1"/>
      <c r="K7" s="1"/>
      <c r="L7" s="1"/>
      <c r="M7" s="1"/>
      <c r="N7" s="1"/>
      <c r="O7" s="6"/>
      <c r="P7" s="6"/>
      <c r="Q7" s="6"/>
      <c r="R7" s="6"/>
      <c r="S7" s="6"/>
    </row>
    <row r="8" spans="1:19" x14ac:dyDescent="0.25">
      <c r="A8" s="54" t="s">
        <v>21</v>
      </c>
      <c r="B8" s="54"/>
      <c r="C8" s="54"/>
      <c r="D8" s="54"/>
      <c r="E8" s="54"/>
      <c r="F8" s="54"/>
      <c r="G8" s="54"/>
      <c r="H8" s="54"/>
      <c r="I8" s="54"/>
      <c r="J8" s="54"/>
      <c r="K8" s="54"/>
      <c r="L8" s="54"/>
      <c r="M8" s="54"/>
      <c r="N8" s="54"/>
      <c r="O8" s="54"/>
      <c r="P8" s="54"/>
      <c r="Q8" s="54"/>
      <c r="R8" s="54"/>
      <c r="S8" s="54"/>
    </row>
    <row r="9" spans="1:19" x14ac:dyDescent="0.25">
      <c r="A9" s="54"/>
      <c r="B9" s="54"/>
      <c r="C9" s="54"/>
      <c r="D9" s="54"/>
      <c r="E9" s="54"/>
      <c r="F9" s="54"/>
      <c r="G9" s="54"/>
      <c r="H9" s="54"/>
      <c r="I9" s="54"/>
      <c r="J9" s="54"/>
      <c r="K9" s="54"/>
      <c r="L9" s="54"/>
      <c r="M9" s="54"/>
      <c r="N9" s="54"/>
      <c r="O9" s="54"/>
      <c r="P9" s="54"/>
      <c r="Q9" s="54"/>
      <c r="R9" s="54"/>
      <c r="S9" s="54"/>
    </row>
    <row r="10" spans="1:19" x14ac:dyDescent="0.25">
      <c r="A10" s="21"/>
      <c r="B10" s="21"/>
      <c r="C10" s="21"/>
      <c r="D10" s="21"/>
      <c r="E10" s="21"/>
      <c r="F10" s="21"/>
      <c r="G10" s="51" t="s">
        <v>41</v>
      </c>
      <c r="H10" s="52"/>
      <c r="I10" s="21"/>
      <c r="J10" s="21"/>
      <c r="K10" s="21"/>
      <c r="L10" s="21"/>
      <c r="M10" s="21"/>
      <c r="N10" s="21"/>
      <c r="O10" s="21"/>
      <c r="P10" s="21"/>
      <c r="Q10" s="21"/>
      <c r="R10" s="21"/>
      <c r="S10" s="21"/>
    </row>
    <row r="11" spans="1:19" x14ac:dyDescent="0.25">
      <c r="A11" s="21"/>
      <c r="B11" s="21"/>
      <c r="C11" s="21"/>
      <c r="D11" s="21"/>
      <c r="E11" s="21"/>
      <c r="F11" s="21"/>
      <c r="G11" s="51"/>
      <c r="H11" s="52"/>
      <c r="I11" s="21"/>
      <c r="J11" s="21"/>
      <c r="K11" s="21"/>
      <c r="L11" s="21"/>
      <c r="M11" s="21"/>
      <c r="N11" s="21"/>
      <c r="O11" s="21"/>
      <c r="P11" s="21"/>
      <c r="Q11" s="21"/>
      <c r="R11" s="21"/>
      <c r="S11" s="21"/>
    </row>
    <row r="12" spans="1:19" x14ac:dyDescent="0.25">
      <c r="A12" s="1"/>
      <c r="B12" s="1"/>
      <c r="C12" s="1"/>
      <c r="D12" s="1"/>
      <c r="E12" s="1"/>
      <c r="F12" s="1"/>
      <c r="G12" s="51"/>
      <c r="H12" s="52"/>
      <c r="I12" s="1"/>
      <c r="J12" s="1"/>
      <c r="K12" s="1"/>
      <c r="L12" s="1"/>
      <c r="M12" s="1"/>
      <c r="N12" s="1"/>
      <c r="O12" s="6"/>
      <c r="P12" s="6"/>
      <c r="Q12" s="6"/>
      <c r="R12" s="6"/>
      <c r="S12" s="6"/>
    </row>
    <row r="13" spans="1:19" x14ac:dyDescent="0.25">
      <c r="A13" s="1"/>
      <c r="B13" s="1"/>
      <c r="C13" s="1"/>
      <c r="D13" s="1"/>
      <c r="E13" s="55"/>
      <c r="F13" s="56"/>
      <c r="G13" s="51" t="s">
        <v>42</v>
      </c>
      <c r="H13" s="52"/>
      <c r="I13" s="1"/>
      <c r="J13" s="1"/>
      <c r="K13" s="1"/>
      <c r="L13" s="1"/>
      <c r="M13" s="1"/>
      <c r="N13" s="1"/>
      <c r="O13" s="6"/>
      <c r="P13" s="6"/>
      <c r="Q13" s="6"/>
      <c r="R13" s="6"/>
      <c r="S13" s="6"/>
    </row>
    <row r="14" spans="1:19" x14ac:dyDescent="0.25">
      <c r="A14" s="1"/>
      <c r="B14" s="1"/>
      <c r="C14" s="1"/>
      <c r="D14" s="1"/>
      <c r="E14" s="57"/>
      <c r="F14" s="58"/>
      <c r="G14" s="51"/>
      <c r="H14" s="52"/>
      <c r="I14" s="1"/>
      <c r="J14" s="1"/>
      <c r="K14" s="1"/>
      <c r="L14" s="1"/>
      <c r="M14" s="1"/>
      <c r="N14" s="1"/>
      <c r="O14" s="6"/>
      <c r="P14" s="6"/>
      <c r="Q14" s="6"/>
      <c r="R14" s="6"/>
      <c r="S14" s="6"/>
    </row>
    <row r="15" spans="1:19" x14ac:dyDescent="0.25">
      <c r="A15" s="1"/>
      <c r="B15" s="1"/>
      <c r="C15" s="1"/>
      <c r="D15" s="1"/>
      <c r="E15" s="22"/>
      <c r="F15" s="23"/>
      <c r="G15" s="51"/>
      <c r="H15" s="52"/>
      <c r="I15" s="1"/>
      <c r="J15" s="1"/>
      <c r="K15" s="1"/>
      <c r="L15" s="1"/>
      <c r="M15" s="1"/>
      <c r="N15" s="1"/>
      <c r="O15" s="6"/>
      <c r="P15" s="6"/>
      <c r="Q15" s="6"/>
      <c r="R15" s="6"/>
      <c r="S15" s="6"/>
    </row>
    <row r="16" spans="1:19" x14ac:dyDescent="0.25">
      <c r="A16" s="1"/>
      <c r="B16" s="1"/>
      <c r="C16" s="1"/>
      <c r="D16" s="1"/>
      <c r="E16" s="24"/>
      <c r="F16" s="25"/>
      <c r="G16" s="51" t="s">
        <v>0</v>
      </c>
      <c r="H16" s="52"/>
      <c r="I16" s="1"/>
      <c r="J16" s="1"/>
      <c r="K16" s="1"/>
      <c r="L16" s="1"/>
      <c r="M16" s="1"/>
      <c r="N16" s="1"/>
      <c r="O16" s="6"/>
      <c r="P16" s="6"/>
      <c r="Q16" s="6"/>
      <c r="R16" s="6"/>
      <c r="S16" s="6"/>
    </row>
    <row r="17" spans="1:19" x14ac:dyDescent="0.25">
      <c r="A17" s="1"/>
      <c r="B17" s="1"/>
      <c r="C17" s="1"/>
      <c r="D17" s="1"/>
      <c r="E17" s="59"/>
      <c r="F17" s="60"/>
      <c r="G17" s="51"/>
      <c r="H17" s="52"/>
      <c r="I17" s="1"/>
      <c r="J17" s="1"/>
      <c r="K17" s="1"/>
      <c r="L17" s="1"/>
      <c r="M17" s="1"/>
      <c r="N17" s="1"/>
      <c r="O17" s="6"/>
      <c r="P17" s="6"/>
      <c r="Q17" s="6"/>
      <c r="R17" s="6"/>
      <c r="S17" s="6"/>
    </row>
    <row r="18" spans="1:19" x14ac:dyDescent="0.25">
      <c r="A18" s="1"/>
      <c r="B18" s="1"/>
      <c r="C18" s="1"/>
      <c r="D18" s="1"/>
      <c r="E18" s="61"/>
      <c r="F18" s="62"/>
      <c r="G18" s="51"/>
      <c r="H18" s="52"/>
      <c r="I18" s="1"/>
      <c r="J18" s="1"/>
      <c r="K18" s="1"/>
      <c r="L18" s="1"/>
      <c r="M18" s="1"/>
      <c r="N18" s="1"/>
      <c r="O18" s="6"/>
      <c r="P18" s="6"/>
      <c r="Q18" s="6"/>
      <c r="R18" s="6"/>
      <c r="S18" s="6"/>
    </row>
    <row r="19" spans="1:19" x14ac:dyDescent="0.25">
      <c r="A19" s="1"/>
      <c r="B19" s="1"/>
      <c r="C19" s="1"/>
      <c r="D19" s="1"/>
      <c r="E19" s="61"/>
      <c r="F19" s="62"/>
      <c r="G19" s="51"/>
      <c r="H19" s="52"/>
      <c r="I19" s="1"/>
      <c r="J19" s="1"/>
      <c r="K19" s="1"/>
      <c r="L19" s="1"/>
      <c r="M19" s="1"/>
      <c r="N19" s="1"/>
      <c r="O19" s="6"/>
      <c r="P19" s="6"/>
      <c r="Q19" s="6"/>
      <c r="R19" s="6"/>
      <c r="S19" s="6"/>
    </row>
    <row r="20" spans="1:19" x14ac:dyDescent="0.25">
      <c r="A20" s="1"/>
      <c r="B20" s="1"/>
      <c r="C20" s="1"/>
      <c r="D20" s="1"/>
      <c r="E20" s="63"/>
      <c r="F20" s="64"/>
      <c r="G20" s="51" t="s">
        <v>27</v>
      </c>
      <c r="H20" s="52"/>
      <c r="I20" s="1"/>
      <c r="J20" s="1"/>
      <c r="K20" s="1"/>
      <c r="L20" s="1"/>
      <c r="M20" s="1"/>
      <c r="N20" s="1"/>
      <c r="O20" s="6"/>
      <c r="P20" s="6"/>
      <c r="Q20" s="6"/>
      <c r="R20" s="6"/>
      <c r="S20" s="6"/>
    </row>
    <row r="21" spans="1:19" x14ac:dyDescent="0.25">
      <c r="A21" s="1"/>
      <c r="B21" s="1"/>
      <c r="C21" s="1"/>
      <c r="D21" s="1"/>
      <c r="E21" s="1"/>
      <c r="F21" s="1"/>
      <c r="G21" s="51"/>
      <c r="H21" s="52"/>
      <c r="I21" s="1"/>
      <c r="J21" s="1"/>
      <c r="K21" s="1"/>
      <c r="L21" s="1"/>
      <c r="M21" s="1"/>
      <c r="N21" s="1"/>
      <c r="O21" s="6"/>
      <c r="P21" s="6"/>
      <c r="Q21" s="6"/>
      <c r="R21" s="6"/>
      <c r="S21" s="6"/>
    </row>
    <row r="22" spans="1:19" x14ac:dyDescent="0.25">
      <c r="A22" s="1"/>
      <c r="B22" s="1"/>
      <c r="C22" s="1"/>
      <c r="D22" s="1"/>
      <c r="E22" s="1"/>
      <c r="F22" s="1"/>
      <c r="G22" s="51"/>
      <c r="H22" s="52"/>
      <c r="I22" s="1"/>
      <c r="J22" s="1"/>
      <c r="K22" s="1"/>
      <c r="L22" s="1"/>
      <c r="M22" s="1"/>
      <c r="N22" s="1"/>
      <c r="O22" s="6"/>
      <c r="P22" s="6"/>
      <c r="Q22" s="6"/>
      <c r="R22" s="6"/>
      <c r="S22" s="6"/>
    </row>
    <row r="23" spans="1:19" x14ac:dyDescent="0.25">
      <c r="A23" s="1"/>
      <c r="B23" s="1"/>
      <c r="C23" s="1"/>
      <c r="D23" s="1"/>
      <c r="E23" s="1"/>
      <c r="F23" s="1"/>
      <c r="G23" s="51" t="s">
        <v>40</v>
      </c>
      <c r="H23" s="52"/>
      <c r="I23" s="1"/>
      <c r="J23" s="1"/>
      <c r="K23" s="1"/>
      <c r="L23" s="1"/>
      <c r="M23" s="1"/>
      <c r="N23" s="1"/>
      <c r="O23" s="6"/>
      <c r="P23" s="6"/>
      <c r="Q23" s="6"/>
      <c r="R23" s="6"/>
      <c r="S23" s="6"/>
    </row>
    <row r="25" spans="1:19" x14ac:dyDescent="0.25">
      <c r="A25" s="2" t="s">
        <v>3</v>
      </c>
      <c r="B25" s="2" t="s">
        <v>4</v>
      </c>
      <c r="D25" s="2" t="s">
        <v>3</v>
      </c>
    </row>
    <row r="26" spans="1:19" x14ac:dyDescent="0.25">
      <c r="A26">
        <v>163</v>
      </c>
      <c r="B26">
        <v>162</v>
      </c>
      <c r="D26" s="3" t="s">
        <v>5</v>
      </c>
      <c r="E26" s="3"/>
      <c r="F26" s="3"/>
      <c r="G26" s="4">
        <f>_xlfn.QUARTILE.INC($A$26:$A$49,0)</f>
        <v>163</v>
      </c>
      <c r="I26" s="3" t="s">
        <v>12</v>
      </c>
      <c r="J26" s="3"/>
      <c r="K26" s="3"/>
      <c r="L26" s="4">
        <f>AVERAGE($A$26:$A$49)</f>
        <v>174.79166666666666</v>
      </c>
    </row>
    <row r="27" spans="1:19" x14ac:dyDescent="0.25">
      <c r="A27">
        <v>164</v>
      </c>
      <c r="B27">
        <v>163</v>
      </c>
      <c r="D27" s="3" t="s">
        <v>6</v>
      </c>
      <c r="E27" s="3"/>
      <c r="F27" s="3"/>
      <c r="G27" s="4">
        <f>_xlfn.QUARTILE.EXC($A$26:$A$49,1)</f>
        <v>170.5</v>
      </c>
      <c r="I27" s="3" t="s">
        <v>13</v>
      </c>
      <c r="J27" s="3"/>
      <c r="K27" s="3"/>
      <c r="L27" s="4">
        <f>MEDIAN($A$26:$A$49)</f>
        <v>175</v>
      </c>
    </row>
    <row r="28" spans="1:19" x14ac:dyDescent="0.25">
      <c r="A28">
        <v>165</v>
      </c>
      <c r="B28">
        <v>165</v>
      </c>
      <c r="D28" s="3" t="s">
        <v>7</v>
      </c>
      <c r="E28" s="3"/>
      <c r="F28" s="3"/>
      <c r="G28" s="4">
        <f>_xlfn.QUARTILE.EXC($A$26:$A$49,2)</f>
        <v>175</v>
      </c>
      <c r="I28" s="3" t="s">
        <v>14</v>
      </c>
      <c r="J28" s="3"/>
      <c r="K28" s="3"/>
      <c r="L28" s="4">
        <f>MODE($A$26:$A$49)</f>
        <v>175</v>
      </c>
    </row>
    <row r="29" spans="1:19" x14ac:dyDescent="0.25">
      <c r="A29">
        <v>168</v>
      </c>
      <c r="B29">
        <v>166</v>
      </c>
      <c r="D29" s="3" t="s">
        <v>8</v>
      </c>
      <c r="E29" s="3"/>
      <c r="F29" s="3"/>
      <c r="G29" s="4">
        <f>_xlfn.QUARTILE.EXC($A$26:$A$49,3)</f>
        <v>178.5</v>
      </c>
      <c r="I29" s="3" t="s">
        <v>5</v>
      </c>
      <c r="J29" s="3"/>
      <c r="K29" s="3"/>
      <c r="L29" s="4">
        <f>_xlfn.QUARTILE.INC($A$26:$A$49,0)</f>
        <v>163</v>
      </c>
    </row>
    <row r="30" spans="1:19" x14ac:dyDescent="0.25">
      <c r="A30">
        <v>169</v>
      </c>
      <c r="B30">
        <v>167</v>
      </c>
      <c r="D30" s="3" t="s">
        <v>9</v>
      </c>
      <c r="E30" s="3"/>
      <c r="F30" s="3"/>
      <c r="G30" s="4">
        <f>_xlfn.QUARTILE.INC($A$26:$A$49,4)</f>
        <v>188</v>
      </c>
      <c r="I30" s="3" t="s">
        <v>6</v>
      </c>
      <c r="J30" s="3"/>
      <c r="K30" s="3"/>
      <c r="L30" s="4">
        <f>_xlfn.QUARTILE.EXC($A$26:$A$49,1)</f>
        <v>170.5</v>
      </c>
    </row>
    <row r="31" spans="1:19" x14ac:dyDescent="0.25">
      <c r="A31">
        <v>170</v>
      </c>
      <c r="B31">
        <v>168</v>
      </c>
      <c r="I31" s="3" t="s">
        <v>7</v>
      </c>
      <c r="J31" s="3"/>
      <c r="K31" s="3"/>
      <c r="L31" s="4">
        <f>_xlfn.QUARTILE.EXC($A$26:$A$49,2)</f>
        <v>175</v>
      </c>
    </row>
    <row r="32" spans="1:19" x14ac:dyDescent="0.25">
      <c r="A32">
        <v>172</v>
      </c>
      <c r="B32">
        <v>168</v>
      </c>
      <c r="I32" s="3" t="s">
        <v>8</v>
      </c>
      <c r="J32" s="3"/>
      <c r="K32" s="3"/>
      <c r="L32" s="4">
        <f>_xlfn.QUARTILE.EXC($A$26:$A$49,3)</f>
        <v>178.5</v>
      </c>
    </row>
    <row r="33" spans="1:16" x14ac:dyDescent="0.25">
      <c r="A33">
        <v>172</v>
      </c>
      <c r="B33">
        <v>170</v>
      </c>
      <c r="I33" s="3" t="s">
        <v>9</v>
      </c>
      <c r="J33" s="3"/>
      <c r="K33" s="3"/>
      <c r="L33" s="4">
        <f>_xlfn.QUARTILE.INC($A$26:$A$49,4)</f>
        <v>188</v>
      </c>
    </row>
    <row r="34" spans="1:16" x14ac:dyDescent="0.25">
      <c r="A34">
        <v>173</v>
      </c>
      <c r="B34">
        <v>173</v>
      </c>
      <c r="I34" s="3" t="s">
        <v>15</v>
      </c>
      <c r="J34" s="5"/>
      <c r="K34" s="5"/>
      <c r="L34" s="4">
        <f>L32-L30</f>
        <v>8</v>
      </c>
    </row>
    <row r="35" spans="1:16" x14ac:dyDescent="0.25">
      <c r="A35">
        <v>173</v>
      </c>
      <c r="B35">
        <v>173</v>
      </c>
      <c r="I35" s="3" t="s">
        <v>16</v>
      </c>
      <c r="J35" s="5"/>
      <c r="K35" s="5"/>
      <c r="L35" s="4">
        <f>L30-(1.5*L34)</f>
        <v>158.5</v>
      </c>
      <c r="N35" s="26"/>
      <c r="O35" s="26" t="s">
        <v>3</v>
      </c>
      <c r="P35" s="26" t="s">
        <v>20</v>
      </c>
    </row>
    <row r="36" spans="1:16" x14ac:dyDescent="0.25">
      <c r="A36">
        <v>173</v>
      </c>
      <c r="B36">
        <v>174</v>
      </c>
      <c r="I36" s="3" t="s">
        <v>17</v>
      </c>
      <c r="J36" s="5"/>
      <c r="K36" s="5"/>
      <c r="L36" s="4">
        <f>L32+(1.5*L34)</f>
        <v>190.5</v>
      </c>
      <c r="N36" s="3" t="s">
        <v>40</v>
      </c>
      <c r="O36" s="4">
        <f>L29</f>
        <v>163</v>
      </c>
      <c r="P36" s="4">
        <f>L43</f>
        <v>162</v>
      </c>
    </row>
    <row r="37" spans="1:16" x14ac:dyDescent="0.25">
      <c r="A37">
        <v>175</v>
      </c>
      <c r="B37">
        <v>175</v>
      </c>
      <c r="N37" s="3" t="s">
        <v>43</v>
      </c>
      <c r="O37" s="4">
        <f>L30</f>
        <v>170.5</v>
      </c>
      <c r="P37" s="4">
        <f>L44</f>
        <v>168</v>
      </c>
    </row>
    <row r="38" spans="1:16" x14ac:dyDescent="0.25">
      <c r="A38">
        <v>175</v>
      </c>
      <c r="B38">
        <v>177</v>
      </c>
      <c r="N38" s="3" t="s">
        <v>44</v>
      </c>
      <c r="O38" s="4">
        <f>L31</f>
        <v>175</v>
      </c>
      <c r="P38" s="4">
        <f>L41</f>
        <v>176</v>
      </c>
    </row>
    <row r="39" spans="1:16" x14ac:dyDescent="0.25">
      <c r="A39">
        <v>175</v>
      </c>
      <c r="B39">
        <v>178</v>
      </c>
      <c r="D39" s="2" t="s">
        <v>20</v>
      </c>
      <c r="N39" s="3" t="s">
        <v>45</v>
      </c>
      <c r="O39" s="4">
        <f>L32</f>
        <v>178.5</v>
      </c>
      <c r="P39" s="4">
        <f>L46</f>
        <v>180.75</v>
      </c>
    </row>
    <row r="40" spans="1:16" x14ac:dyDescent="0.25">
      <c r="A40">
        <v>175</v>
      </c>
      <c r="B40">
        <v>179</v>
      </c>
      <c r="D40" s="3" t="s">
        <v>5</v>
      </c>
      <c r="E40" s="3"/>
      <c r="F40" s="3"/>
      <c r="G40" s="4">
        <f>_xlfn.QUARTILE.INC($B$26:$B$49,0)</f>
        <v>162</v>
      </c>
      <c r="I40" s="3" t="s">
        <v>12</v>
      </c>
      <c r="J40" s="3"/>
      <c r="K40" s="3"/>
      <c r="L40" s="4">
        <f>AVERAGE($B$26:$B$49)</f>
        <v>175.20833333333334</v>
      </c>
      <c r="N40" s="3" t="s">
        <v>41</v>
      </c>
      <c r="O40" s="4">
        <f>L33</f>
        <v>188</v>
      </c>
      <c r="P40" s="4">
        <f>L47</f>
        <v>187</v>
      </c>
    </row>
    <row r="41" spans="1:16" x14ac:dyDescent="0.25">
      <c r="A41">
        <v>175</v>
      </c>
      <c r="B41">
        <v>179</v>
      </c>
      <c r="D41" s="3" t="s">
        <v>6</v>
      </c>
      <c r="E41" s="3"/>
      <c r="F41" s="3"/>
      <c r="G41" s="4">
        <f>_xlfn.QUARTILE.EXC($B$26:$B$49,1)</f>
        <v>168</v>
      </c>
      <c r="I41" s="3" t="s">
        <v>13</v>
      </c>
      <c r="J41" s="3"/>
      <c r="K41" s="3"/>
      <c r="L41" s="4">
        <f>MEDIAN($B$26:$B$49)</f>
        <v>176</v>
      </c>
    </row>
    <row r="42" spans="1:16" x14ac:dyDescent="0.25">
      <c r="A42">
        <v>176</v>
      </c>
      <c r="B42">
        <v>180</v>
      </c>
      <c r="D42" s="3" t="s">
        <v>7</v>
      </c>
      <c r="E42" s="3"/>
      <c r="F42" s="3"/>
      <c r="G42" s="4">
        <f>_xlfn.QUARTILE.EXC($B$26:$B$49,2)</f>
        <v>176</v>
      </c>
      <c r="I42" s="3" t="s">
        <v>14</v>
      </c>
      <c r="J42" s="3"/>
      <c r="K42" s="3"/>
      <c r="L42" s="4">
        <f>MODE($B$26:$B$49)</f>
        <v>185</v>
      </c>
    </row>
    <row r="43" spans="1:16" x14ac:dyDescent="0.25">
      <c r="A43">
        <v>177</v>
      </c>
      <c r="B43">
        <v>180</v>
      </c>
      <c r="D43" s="3" t="s">
        <v>8</v>
      </c>
      <c r="E43" s="3"/>
      <c r="F43" s="3"/>
      <c r="G43" s="4">
        <f>_xlfn.QUARTILE.EXC($B$26:$B$49,3)</f>
        <v>180.75</v>
      </c>
      <c r="I43" s="3" t="s">
        <v>5</v>
      </c>
      <c r="J43" s="3"/>
      <c r="K43" s="3"/>
      <c r="L43" s="4">
        <f>_xlfn.QUARTILE.INC($B$26:$B$49,0)</f>
        <v>162</v>
      </c>
    </row>
    <row r="44" spans="1:16" x14ac:dyDescent="0.25">
      <c r="A44">
        <v>179</v>
      </c>
      <c r="B44">
        <v>181</v>
      </c>
      <c r="D44" s="3" t="s">
        <v>9</v>
      </c>
      <c r="E44" s="3"/>
      <c r="F44" s="3"/>
      <c r="G44" s="4">
        <f>_xlfn.QUARTILE.INC($B$26:$B$49,4)</f>
        <v>187</v>
      </c>
      <c r="I44" s="3" t="s">
        <v>6</v>
      </c>
      <c r="J44" s="3"/>
      <c r="K44" s="3"/>
      <c r="L44" s="4">
        <f>_xlfn.QUARTILE.EXC($B$26:$B$49,1)</f>
        <v>168</v>
      </c>
    </row>
    <row r="45" spans="1:16" x14ac:dyDescent="0.25">
      <c r="A45">
        <v>180</v>
      </c>
      <c r="B45">
        <v>185</v>
      </c>
      <c r="I45" s="3" t="s">
        <v>7</v>
      </c>
      <c r="J45" s="3"/>
      <c r="K45" s="3"/>
      <c r="L45" s="4">
        <f>_xlfn.QUARTILE.EXC($B$26:$B$49,2)</f>
        <v>176</v>
      </c>
    </row>
    <row r="46" spans="1:16" x14ac:dyDescent="0.25">
      <c r="A46">
        <v>185</v>
      </c>
      <c r="B46">
        <v>185</v>
      </c>
      <c r="I46" s="3" t="s">
        <v>8</v>
      </c>
      <c r="J46" s="3"/>
      <c r="K46" s="3"/>
      <c r="L46" s="4">
        <f>_xlfn.QUARTILE.EXC($B$26:$B$49,3)</f>
        <v>180.75</v>
      </c>
    </row>
    <row r="47" spans="1:16" x14ac:dyDescent="0.25">
      <c r="A47">
        <v>186</v>
      </c>
      <c r="B47">
        <v>185</v>
      </c>
      <c r="I47" s="3" t="s">
        <v>9</v>
      </c>
      <c r="J47" s="3"/>
      <c r="K47" s="3"/>
      <c r="L47" s="4">
        <f>_xlfn.QUARTILE.INC($B$26:$B$49,4)</f>
        <v>187</v>
      </c>
    </row>
    <row r="48" spans="1:16" x14ac:dyDescent="0.25">
      <c r="A48">
        <v>187</v>
      </c>
      <c r="B48">
        <v>185</v>
      </c>
      <c r="I48" s="3" t="s">
        <v>15</v>
      </c>
      <c r="J48" s="5"/>
      <c r="K48" s="5"/>
      <c r="L48" s="4">
        <f>L46-L44</f>
        <v>12.75</v>
      </c>
    </row>
    <row r="49" spans="1:20" x14ac:dyDescent="0.25">
      <c r="A49">
        <v>188</v>
      </c>
      <c r="B49">
        <v>187</v>
      </c>
      <c r="I49" s="3" t="s">
        <v>16</v>
      </c>
      <c r="J49" s="5"/>
      <c r="K49" s="5"/>
      <c r="L49" s="4">
        <f>L44-(1.5*L48)</f>
        <v>148.875</v>
      </c>
    </row>
    <row r="50" spans="1:20" x14ac:dyDescent="0.25">
      <c r="I50" s="3" t="s">
        <v>17</v>
      </c>
      <c r="J50" s="5"/>
      <c r="K50" s="5"/>
      <c r="L50" s="4">
        <f>L46+(1.5*L48)</f>
        <v>199.875</v>
      </c>
    </row>
    <row r="58" spans="1:20" x14ac:dyDescent="0.25">
      <c r="N58" s="53"/>
      <c r="O58" s="53"/>
      <c r="P58" s="53"/>
      <c r="Q58" s="53"/>
      <c r="R58" s="53"/>
      <c r="S58" s="53"/>
      <c r="T58" s="53"/>
    </row>
    <row r="84" spans="14:20" x14ac:dyDescent="0.25">
      <c r="N84" s="53"/>
      <c r="O84" s="53"/>
      <c r="P84" s="53"/>
      <c r="Q84" s="53"/>
      <c r="R84" s="53"/>
      <c r="S84" s="53"/>
      <c r="T84" s="53"/>
    </row>
    <row r="100" spans="14:20" x14ac:dyDescent="0.25">
      <c r="N100" s="53"/>
      <c r="O100" s="53"/>
      <c r="P100" s="53"/>
      <c r="Q100" s="53"/>
      <c r="R100" s="53"/>
      <c r="S100" s="53"/>
      <c r="T100" s="53"/>
    </row>
    <row r="102" spans="14:20" x14ac:dyDescent="0.25">
      <c r="N102" s="53"/>
      <c r="O102" s="53"/>
      <c r="P102" s="53"/>
      <c r="Q102" s="53"/>
      <c r="R102" s="53"/>
      <c r="S102" s="53"/>
      <c r="T102" s="53"/>
    </row>
    <row r="110" spans="14:20" x14ac:dyDescent="0.25">
      <c r="N110" s="53"/>
      <c r="O110" s="53"/>
      <c r="P110" s="53"/>
      <c r="Q110" s="53"/>
      <c r="R110" s="53"/>
      <c r="S110" s="53"/>
      <c r="T110" s="53"/>
    </row>
  </sheetData>
  <mergeCells count="23">
    <mergeCell ref="A1:S1"/>
    <mergeCell ref="A8:S9"/>
    <mergeCell ref="E13:F14"/>
    <mergeCell ref="N110:T110"/>
    <mergeCell ref="G20:H20"/>
    <mergeCell ref="E17:F20"/>
    <mergeCell ref="G13:H13"/>
    <mergeCell ref="G14:H14"/>
    <mergeCell ref="G15:H15"/>
    <mergeCell ref="G16:H16"/>
    <mergeCell ref="G17:H17"/>
    <mergeCell ref="G18:H18"/>
    <mergeCell ref="G19:H19"/>
    <mergeCell ref="G10:H10"/>
    <mergeCell ref="N58:T58"/>
    <mergeCell ref="N84:T84"/>
    <mergeCell ref="G12:H12"/>
    <mergeCell ref="G11:H11"/>
    <mergeCell ref="N100:T100"/>
    <mergeCell ref="N102:T102"/>
    <mergeCell ref="G23:H23"/>
    <mergeCell ref="G22:H22"/>
    <mergeCell ref="G21:H21"/>
  </mergeCells>
  <pageMargins left="0.7" right="0.7" top="0.75" bottom="0.75" header="0.3" footer="0.3"/>
  <pageSetup orientation="portrait" r:id="rId1"/>
  <ignoredErrors>
    <ignoredError sqref="P38" 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7362B-F68D-42B9-B724-0F6476F025AB}">
  <dimension ref="A1:M166"/>
  <sheetViews>
    <sheetView showGridLines="0" workbookViewId="0">
      <selection activeCell="N157" sqref="N157"/>
    </sheetView>
  </sheetViews>
  <sheetFormatPr defaultRowHeight="15" x14ac:dyDescent="0.25"/>
  <sheetData>
    <row r="1" spans="1:13" ht="33.75" x14ac:dyDescent="0.5">
      <c r="A1" s="37" t="s">
        <v>92</v>
      </c>
      <c r="B1" s="37"/>
      <c r="C1" s="37"/>
      <c r="D1" s="37"/>
      <c r="E1" s="37"/>
      <c r="F1" s="37"/>
      <c r="G1" s="37"/>
      <c r="H1" s="37"/>
      <c r="I1" s="37"/>
      <c r="J1" s="37"/>
      <c r="K1" s="37"/>
      <c r="L1" s="37"/>
      <c r="M1" s="37"/>
    </row>
    <row r="3" spans="1:13" ht="18.75" x14ac:dyDescent="0.3">
      <c r="A3" s="38" t="s">
        <v>93</v>
      </c>
      <c r="B3" s="38"/>
      <c r="C3" s="38"/>
      <c r="D3" s="38"/>
      <c r="E3" s="38"/>
      <c r="F3" s="38"/>
      <c r="G3" s="38"/>
      <c r="H3" s="38"/>
      <c r="I3" s="38"/>
      <c r="J3" s="38"/>
      <c r="K3" s="38"/>
      <c r="L3" s="38"/>
      <c r="M3" s="38"/>
    </row>
    <row r="4" spans="1:13" x14ac:dyDescent="0.25">
      <c r="A4" s="39" t="s">
        <v>97</v>
      </c>
      <c r="B4" s="39"/>
      <c r="C4" s="39"/>
      <c r="D4" s="39"/>
      <c r="E4" s="39"/>
      <c r="F4" s="39"/>
      <c r="G4" s="39"/>
      <c r="H4" s="39"/>
      <c r="I4" s="39"/>
      <c r="J4" s="39"/>
      <c r="K4" s="39"/>
      <c r="L4" s="39"/>
      <c r="M4" s="39"/>
    </row>
    <row r="5" spans="1:13" x14ac:dyDescent="0.25">
      <c r="A5" s="36"/>
      <c r="B5" s="36"/>
      <c r="C5" s="36"/>
      <c r="D5" s="36"/>
      <c r="E5" s="36"/>
      <c r="F5" s="36"/>
      <c r="G5" s="36"/>
      <c r="H5" s="36"/>
      <c r="I5" s="36"/>
      <c r="J5" s="36"/>
      <c r="K5" s="36"/>
      <c r="L5" s="36"/>
      <c r="M5" s="36"/>
    </row>
    <row r="6" spans="1:13" x14ac:dyDescent="0.25">
      <c r="A6" s="36"/>
      <c r="B6" s="36"/>
      <c r="C6" s="36"/>
      <c r="D6" s="36"/>
      <c r="E6" s="36"/>
      <c r="F6" s="36"/>
      <c r="G6" s="36"/>
      <c r="H6" s="36"/>
      <c r="I6" s="36"/>
      <c r="J6" s="36"/>
      <c r="K6" s="36"/>
      <c r="L6" s="36"/>
      <c r="M6" s="36"/>
    </row>
    <row r="7" spans="1:13" x14ac:dyDescent="0.25">
      <c r="A7" s="36"/>
      <c r="B7" s="36"/>
      <c r="C7" s="36"/>
      <c r="D7" s="36"/>
      <c r="E7" s="36"/>
      <c r="F7" s="36"/>
      <c r="G7" s="36"/>
      <c r="H7" s="36"/>
      <c r="I7" s="36"/>
      <c r="J7" s="36"/>
      <c r="K7" s="36"/>
      <c r="L7" s="36"/>
      <c r="M7" s="36"/>
    </row>
    <row r="8" spans="1:13" x14ac:dyDescent="0.25">
      <c r="A8" s="36"/>
      <c r="B8" s="36"/>
      <c r="C8" s="36"/>
      <c r="D8" s="36"/>
      <c r="E8" s="36"/>
      <c r="F8" s="36"/>
      <c r="G8" s="36"/>
      <c r="H8" s="36"/>
      <c r="I8" s="36"/>
      <c r="J8" s="36"/>
      <c r="K8" s="36"/>
      <c r="L8" s="36"/>
      <c r="M8" s="36"/>
    </row>
    <row r="9" spans="1:13" x14ac:dyDescent="0.25">
      <c r="B9" s="36"/>
      <c r="C9" s="36"/>
      <c r="D9" s="36"/>
      <c r="E9" s="36"/>
      <c r="F9" s="36"/>
      <c r="G9" s="36"/>
      <c r="H9" s="36"/>
      <c r="I9" s="36"/>
      <c r="J9" s="36"/>
      <c r="K9" s="36"/>
      <c r="L9" s="36"/>
      <c r="M9" s="36"/>
    </row>
    <row r="10" spans="1:13" x14ac:dyDescent="0.25">
      <c r="B10" s="36"/>
      <c r="C10" s="36"/>
      <c r="D10" s="36"/>
      <c r="E10" s="36"/>
      <c r="F10" s="36"/>
      <c r="G10" s="36"/>
      <c r="H10" s="36"/>
      <c r="I10" s="36"/>
      <c r="J10" s="36"/>
      <c r="K10" s="36"/>
      <c r="L10" s="36"/>
      <c r="M10" s="36"/>
    </row>
    <row r="11" spans="1:13" x14ac:dyDescent="0.25">
      <c r="A11" s="36"/>
      <c r="B11" s="36"/>
      <c r="C11" s="36"/>
      <c r="D11" s="36"/>
      <c r="E11" s="36"/>
      <c r="F11" s="36"/>
      <c r="G11" s="36"/>
      <c r="H11" s="36"/>
      <c r="I11" s="36"/>
      <c r="J11" s="36"/>
      <c r="K11" s="36"/>
      <c r="L11" s="36"/>
      <c r="M11" s="36"/>
    </row>
    <row r="12" spans="1:13" x14ac:dyDescent="0.25">
      <c r="A12" s="36"/>
      <c r="B12" s="36"/>
      <c r="C12" s="36"/>
      <c r="D12" s="36"/>
      <c r="E12" s="36"/>
      <c r="F12" s="36"/>
      <c r="G12" s="36"/>
      <c r="H12" s="36"/>
      <c r="I12" s="36"/>
      <c r="J12" s="36"/>
      <c r="K12" s="36"/>
      <c r="L12" s="36"/>
      <c r="M12" s="36"/>
    </row>
    <row r="13" spans="1:13" x14ac:dyDescent="0.25">
      <c r="A13" s="36"/>
      <c r="B13" s="36"/>
      <c r="C13" s="36"/>
      <c r="D13" s="36"/>
      <c r="E13" s="36"/>
      <c r="F13" s="36"/>
      <c r="G13" s="36"/>
      <c r="H13" s="36"/>
      <c r="I13" s="36"/>
      <c r="J13" s="36"/>
      <c r="K13" s="36"/>
      <c r="L13" s="36"/>
      <c r="M13" s="36"/>
    </row>
    <row r="14" spans="1:13" x14ac:dyDescent="0.25">
      <c r="A14" s="36"/>
      <c r="B14" s="36"/>
      <c r="C14" s="36"/>
      <c r="D14" s="36"/>
      <c r="E14" s="36"/>
      <c r="F14" s="36"/>
      <c r="G14" s="36"/>
      <c r="H14" s="36"/>
      <c r="I14" s="36"/>
      <c r="J14" s="36"/>
      <c r="K14" s="36"/>
      <c r="L14" s="36"/>
      <c r="M14" s="36"/>
    </row>
    <row r="15" spans="1:13" x14ac:dyDescent="0.25">
      <c r="A15" s="36"/>
      <c r="B15" s="36"/>
      <c r="C15" s="36"/>
      <c r="D15" s="36"/>
      <c r="E15" s="36"/>
      <c r="F15" s="36"/>
      <c r="G15" s="36"/>
      <c r="H15" s="36"/>
      <c r="I15" s="36"/>
      <c r="J15" s="36"/>
      <c r="K15" s="36"/>
      <c r="L15" s="36"/>
      <c r="M15" s="36"/>
    </row>
    <row r="16" spans="1:13" x14ac:dyDescent="0.25">
      <c r="A16" s="36"/>
      <c r="B16" s="36"/>
      <c r="C16" s="36"/>
      <c r="D16" s="36"/>
      <c r="E16" s="36"/>
      <c r="F16" s="36"/>
      <c r="G16" s="36"/>
      <c r="H16" s="36"/>
      <c r="I16" s="36"/>
      <c r="J16" s="36"/>
      <c r="K16" s="36"/>
      <c r="L16" s="36"/>
      <c r="M16" s="36"/>
    </row>
    <row r="17" spans="1:13" x14ac:dyDescent="0.25">
      <c r="A17" s="36"/>
      <c r="B17" s="36"/>
      <c r="C17" s="36"/>
      <c r="D17" s="36"/>
      <c r="E17" s="36"/>
      <c r="F17" s="36"/>
      <c r="G17" s="36"/>
      <c r="H17" s="36"/>
      <c r="I17" s="36"/>
      <c r="J17" s="36"/>
      <c r="K17" s="36"/>
      <c r="L17" s="36"/>
      <c r="M17" s="36"/>
    </row>
    <row r="18" spans="1:13" x14ac:dyDescent="0.25">
      <c r="A18" s="36"/>
      <c r="B18" s="36"/>
      <c r="C18" s="36"/>
      <c r="D18" s="36"/>
      <c r="E18" s="36"/>
      <c r="F18" s="36"/>
      <c r="G18" s="36"/>
      <c r="H18" s="36"/>
      <c r="I18" s="36"/>
      <c r="J18" s="36"/>
      <c r="K18" s="36"/>
      <c r="L18" s="36"/>
      <c r="M18" s="36"/>
    </row>
    <row r="19" spans="1:13" x14ac:dyDescent="0.25">
      <c r="A19" s="36"/>
      <c r="B19" s="36"/>
      <c r="C19" s="36"/>
      <c r="D19" s="36"/>
      <c r="E19" s="36"/>
      <c r="F19" s="36"/>
      <c r="G19" s="36"/>
      <c r="H19" s="36"/>
      <c r="I19" s="36"/>
      <c r="J19" s="36"/>
      <c r="K19" s="36"/>
      <c r="L19" s="36"/>
      <c r="M19" s="36"/>
    </row>
    <row r="20" spans="1:13" x14ac:dyDescent="0.25">
      <c r="A20" s="36"/>
      <c r="B20" s="36"/>
      <c r="C20" s="36"/>
      <c r="D20" s="36"/>
      <c r="E20" s="36"/>
      <c r="F20" s="36"/>
      <c r="G20" s="36"/>
      <c r="H20" s="36"/>
      <c r="I20" s="36"/>
      <c r="J20" s="36"/>
      <c r="K20" s="36"/>
      <c r="L20" s="36"/>
      <c r="M20" s="36"/>
    </row>
    <row r="21" spans="1:13" x14ac:dyDescent="0.25">
      <c r="A21" s="40" t="s">
        <v>108</v>
      </c>
      <c r="B21" s="40"/>
      <c r="C21" s="40"/>
      <c r="D21" s="40"/>
      <c r="E21" s="40"/>
      <c r="F21" s="40"/>
      <c r="G21" s="40"/>
      <c r="H21" s="40"/>
      <c r="I21" s="40"/>
      <c r="J21" s="40"/>
      <c r="K21" s="40"/>
      <c r="L21" s="40"/>
      <c r="M21" s="40"/>
    </row>
    <row r="23" spans="1:13" ht="18.75" x14ac:dyDescent="0.3">
      <c r="A23" s="38" t="s">
        <v>94</v>
      </c>
      <c r="B23" s="38"/>
      <c r="C23" s="38"/>
      <c r="D23" s="38"/>
      <c r="E23" s="38"/>
      <c r="F23" s="38"/>
      <c r="G23" s="38"/>
      <c r="H23" s="38"/>
      <c r="I23" s="38"/>
      <c r="J23" s="38"/>
      <c r="K23" s="38"/>
      <c r="L23" s="38"/>
      <c r="M23" s="38"/>
    </row>
    <row r="24" spans="1:13" x14ac:dyDescent="0.25">
      <c r="A24" s="39" t="s">
        <v>98</v>
      </c>
      <c r="B24" s="39"/>
      <c r="C24" s="39"/>
      <c r="D24" s="39"/>
      <c r="E24" s="39"/>
      <c r="F24" s="39"/>
      <c r="G24" s="39"/>
      <c r="H24" s="39"/>
      <c r="I24" s="39"/>
      <c r="J24" s="39"/>
      <c r="K24" s="39"/>
      <c r="L24" s="39"/>
      <c r="M24" s="39"/>
    </row>
    <row r="25" spans="1:13" x14ac:dyDescent="0.25">
      <c r="A25" s="36"/>
      <c r="B25" s="36"/>
      <c r="C25" s="36"/>
      <c r="D25" s="36"/>
      <c r="E25" s="36"/>
      <c r="F25" s="36"/>
      <c r="G25" s="36"/>
      <c r="H25" s="36"/>
      <c r="I25" s="36"/>
      <c r="J25" s="36"/>
      <c r="K25" s="36"/>
      <c r="L25" s="36"/>
      <c r="M25" s="36"/>
    </row>
    <row r="26" spans="1:13" x14ac:dyDescent="0.25">
      <c r="A26" s="36"/>
      <c r="B26" s="36"/>
      <c r="C26" s="36"/>
      <c r="D26" s="36"/>
      <c r="E26" s="36"/>
      <c r="F26" s="36"/>
      <c r="G26" s="36"/>
      <c r="H26" s="36"/>
      <c r="I26" s="36"/>
      <c r="J26" s="36"/>
      <c r="K26" s="36"/>
      <c r="L26" s="36"/>
      <c r="M26" s="36"/>
    </row>
    <row r="27" spans="1:13" x14ac:dyDescent="0.25">
      <c r="A27" s="36"/>
      <c r="B27" s="36"/>
      <c r="C27" s="36"/>
      <c r="D27" s="36"/>
      <c r="E27" s="36"/>
      <c r="F27" s="36"/>
      <c r="G27" s="36"/>
      <c r="H27" s="36"/>
      <c r="I27" s="36"/>
      <c r="J27" s="36"/>
      <c r="K27" s="36"/>
      <c r="L27" s="36"/>
      <c r="M27" s="36"/>
    </row>
    <row r="28" spans="1:13" x14ac:dyDescent="0.25">
      <c r="A28" s="36"/>
      <c r="B28" s="36"/>
      <c r="C28" s="36"/>
      <c r="D28" s="36"/>
      <c r="E28" s="36"/>
      <c r="F28" s="36"/>
      <c r="G28" s="36"/>
      <c r="H28" s="36"/>
      <c r="I28" s="36"/>
      <c r="J28" s="36"/>
      <c r="K28" s="36"/>
      <c r="L28" s="36"/>
      <c r="M28" s="36"/>
    </row>
    <row r="29" spans="1:13" x14ac:dyDescent="0.25">
      <c r="A29" s="36"/>
      <c r="B29" s="36"/>
      <c r="C29" s="36"/>
      <c r="D29" s="36"/>
      <c r="E29" s="36"/>
      <c r="F29" s="36"/>
      <c r="G29" s="36"/>
      <c r="H29" s="36"/>
      <c r="I29" s="36"/>
      <c r="J29" s="36"/>
      <c r="K29" s="36"/>
      <c r="L29" s="36"/>
      <c r="M29" s="36"/>
    </row>
    <row r="30" spans="1:13" x14ac:dyDescent="0.25">
      <c r="A30" s="36"/>
      <c r="B30" s="36"/>
      <c r="C30" s="36"/>
      <c r="D30" s="36"/>
      <c r="E30" s="36"/>
      <c r="F30" s="36"/>
      <c r="G30" s="36"/>
      <c r="H30" s="36"/>
      <c r="I30" s="36"/>
      <c r="J30" s="36"/>
      <c r="K30" s="36"/>
      <c r="L30" s="36"/>
      <c r="M30" s="36"/>
    </row>
    <row r="31" spans="1:13" x14ac:dyDescent="0.25">
      <c r="A31" s="36"/>
      <c r="B31" s="36"/>
      <c r="C31" s="36"/>
      <c r="D31" s="36"/>
      <c r="E31" s="36"/>
      <c r="F31" s="36"/>
      <c r="G31" s="36"/>
      <c r="H31" s="36"/>
      <c r="I31" s="36"/>
      <c r="J31" s="36"/>
      <c r="K31" s="36"/>
      <c r="L31" s="36"/>
      <c r="M31" s="36"/>
    </row>
    <row r="32" spans="1:13" x14ac:dyDescent="0.25">
      <c r="A32" s="36"/>
      <c r="B32" s="36"/>
      <c r="C32" s="36"/>
      <c r="D32" s="36"/>
      <c r="E32" s="36"/>
      <c r="F32" s="36"/>
      <c r="G32" s="36"/>
      <c r="H32" s="36"/>
      <c r="I32" s="36"/>
      <c r="J32" s="36"/>
      <c r="K32" s="36"/>
      <c r="L32" s="36"/>
      <c r="M32" s="36"/>
    </row>
    <row r="33" spans="1:13" x14ac:dyDescent="0.25">
      <c r="A33" s="36"/>
      <c r="B33" s="36"/>
      <c r="C33" s="36"/>
      <c r="D33" s="36"/>
      <c r="E33" s="36"/>
      <c r="F33" s="36"/>
      <c r="G33" s="36"/>
      <c r="H33" s="36"/>
      <c r="I33" s="36"/>
      <c r="J33" s="36"/>
      <c r="K33" s="36"/>
      <c r="L33" s="36"/>
      <c r="M33" s="36"/>
    </row>
    <row r="34" spans="1:13" x14ac:dyDescent="0.25">
      <c r="A34" s="36"/>
      <c r="B34" s="36"/>
      <c r="C34" s="36"/>
      <c r="D34" s="36"/>
      <c r="E34" s="36"/>
      <c r="F34" s="36"/>
      <c r="G34" s="36"/>
      <c r="H34" s="36"/>
      <c r="I34" s="36"/>
      <c r="J34" s="36"/>
      <c r="K34" s="36"/>
      <c r="L34" s="36"/>
      <c r="M34" s="36"/>
    </row>
    <row r="35" spans="1:13" x14ac:dyDescent="0.25">
      <c r="A35" s="36"/>
      <c r="B35" s="36"/>
      <c r="C35" s="36"/>
      <c r="D35" s="36"/>
      <c r="E35" s="36"/>
      <c r="F35" s="36"/>
      <c r="G35" s="36"/>
      <c r="H35" s="36"/>
      <c r="I35" s="36"/>
      <c r="J35" s="36"/>
      <c r="K35" s="36"/>
      <c r="L35" s="36"/>
      <c r="M35" s="36"/>
    </row>
    <row r="36" spans="1:13" x14ac:dyDescent="0.25">
      <c r="A36" s="36"/>
      <c r="B36" s="36"/>
      <c r="C36" s="36"/>
      <c r="D36" s="36"/>
      <c r="E36" s="36"/>
      <c r="F36" s="36"/>
      <c r="G36" s="36"/>
      <c r="H36" s="36"/>
      <c r="I36" s="36"/>
      <c r="J36" s="36"/>
      <c r="K36" s="36"/>
      <c r="L36" s="36"/>
      <c r="M36" s="36"/>
    </row>
    <row r="37" spans="1:13" x14ac:dyDescent="0.25">
      <c r="A37" s="36"/>
      <c r="B37" s="36"/>
      <c r="C37" s="36"/>
      <c r="D37" s="36"/>
      <c r="E37" s="36"/>
      <c r="F37" s="36"/>
      <c r="G37" s="36"/>
      <c r="H37" s="36"/>
      <c r="I37" s="36"/>
      <c r="J37" s="36"/>
      <c r="K37" s="36"/>
      <c r="L37" s="36"/>
      <c r="M37" s="36"/>
    </row>
    <row r="38" spans="1:13" x14ac:dyDescent="0.25">
      <c r="A38" s="36"/>
      <c r="B38" s="36"/>
      <c r="C38" s="36"/>
      <c r="D38" s="36"/>
      <c r="E38" s="36"/>
      <c r="F38" s="36"/>
      <c r="G38" s="36"/>
      <c r="H38" s="36"/>
      <c r="I38" s="36"/>
      <c r="J38" s="36"/>
      <c r="K38" s="36"/>
      <c r="L38" s="36"/>
      <c r="M38" s="36"/>
    </row>
    <row r="39" spans="1:13" x14ac:dyDescent="0.25">
      <c r="A39" s="40" t="s">
        <v>109</v>
      </c>
      <c r="B39" s="40"/>
      <c r="C39" s="40"/>
      <c r="D39" s="40"/>
      <c r="E39" s="40"/>
      <c r="F39" s="40"/>
      <c r="G39" s="40"/>
      <c r="H39" s="40"/>
      <c r="I39" s="40"/>
      <c r="J39" s="40"/>
      <c r="K39" s="40"/>
      <c r="L39" s="40"/>
      <c r="M39" s="40"/>
    </row>
    <row r="41" spans="1:13" ht="18.75" x14ac:dyDescent="0.3">
      <c r="A41" s="38" t="s">
        <v>110</v>
      </c>
      <c r="B41" s="38"/>
      <c r="C41" s="38"/>
      <c r="D41" s="38"/>
      <c r="E41" s="38"/>
      <c r="F41" s="38"/>
      <c r="G41" s="38"/>
      <c r="H41" s="38"/>
      <c r="I41" s="38"/>
      <c r="J41" s="38"/>
      <c r="K41" s="38"/>
      <c r="L41" s="38"/>
      <c r="M41" s="38"/>
    </row>
    <row r="42" spans="1:13" x14ac:dyDescent="0.25">
      <c r="A42" s="39" t="s">
        <v>99</v>
      </c>
      <c r="B42" s="39"/>
      <c r="C42" s="39"/>
      <c r="D42" s="39"/>
      <c r="E42" s="39"/>
      <c r="F42" s="39"/>
      <c r="G42" s="39"/>
      <c r="H42" s="39"/>
      <c r="I42" s="39"/>
      <c r="J42" s="39"/>
      <c r="K42" s="39"/>
      <c r="L42" s="39"/>
      <c r="M42" s="39"/>
    </row>
    <row r="43" spans="1:13" x14ac:dyDescent="0.25">
      <c r="A43" s="36"/>
      <c r="B43" s="36"/>
      <c r="C43" s="36"/>
      <c r="D43" s="36"/>
      <c r="E43" s="36"/>
      <c r="F43" s="36"/>
      <c r="G43" s="36"/>
      <c r="H43" s="36"/>
      <c r="I43" s="36"/>
      <c r="J43" s="36"/>
      <c r="K43" s="36"/>
      <c r="L43" s="36"/>
      <c r="M43" s="36"/>
    </row>
    <row r="44" spans="1:13" x14ac:dyDescent="0.25">
      <c r="A44" s="36"/>
      <c r="B44" s="36"/>
      <c r="C44" s="36"/>
      <c r="D44" s="36"/>
      <c r="E44" s="36"/>
      <c r="F44" s="36"/>
      <c r="G44" s="36"/>
      <c r="H44" s="36"/>
      <c r="I44" s="36"/>
      <c r="J44" s="36"/>
      <c r="K44" s="36"/>
      <c r="L44" s="36"/>
      <c r="M44" s="36"/>
    </row>
    <row r="45" spans="1:13" x14ac:dyDescent="0.25">
      <c r="A45" s="36"/>
      <c r="B45" s="36"/>
      <c r="C45" s="36"/>
      <c r="D45" s="36"/>
      <c r="E45" s="36"/>
      <c r="F45" s="36"/>
      <c r="G45" s="36"/>
      <c r="H45" s="36"/>
      <c r="I45" s="36"/>
      <c r="J45" s="36"/>
      <c r="K45" s="36"/>
      <c r="L45" s="36"/>
      <c r="M45" s="36"/>
    </row>
    <row r="46" spans="1:13" x14ac:dyDescent="0.25">
      <c r="A46" s="36"/>
      <c r="B46" s="36"/>
      <c r="C46" s="36"/>
      <c r="D46" s="36"/>
      <c r="E46" s="36"/>
      <c r="F46" s="36"/>
      <c r="G46" s="36"/>
      <c r="H46" s="36"/>
      <c r="I46" s="36"/>
      <c r="J46" s="36"/>
      <c r="K46" s="36"/>
      <c r="L46" s="36"/>
      <c r="M46" s="36"/>
    </row>
    <row r="47" spans="1:13" x14ac:dyDescent="0.25">
      <c r="A47" s="36"/>
      <c r="B47" s="36"/>
      <c r="C47" s="36"/>
      <c r="D47" s="36"/>
      <c r="E47" s="36"/>
      <c r="F47" s="36"/>
      <c r="G47" s="36"/>
      <c r="H47" s="36"/>
      <c r="I47" s="36"/>
      <c r="J47" s="36"/>
      <c r="K47" s="36"/>
      <c r="L47" s="36"/>
      <c r="M47" s="36"/>
    </row>
    <row r="48" spans="1:13" x14ac:dyDescent="0.25">
      <c r="A48" s="36"/>
      <c r="B48" s="36"/>
      <c r="C48" s="36"/>
      <c r="D48" s="36"/>
      <c r="E48" s="36"/>
      <c r="F48" s="36"/>
      <c r="G48" s="36"/>
      <c r="H48" s="36"/>
      <c r="I48" s="36"/>
      <c r="J48" s="36"/>
      <c r="K48" s="36"/>
      <c r="L48" s="36"/>
      <c r="M48" s="36"/>
    </row>
    <row r="49" spans="1:13" x14ac:dyDescent="0.25">
      <c r="A49" s="36"/>
      <c r="B49" s="36"/>
      <c r="C49" s="36"/>
      <c r="D49" s="36"/>
      <c r="E49" s="36"/>
      <c r="F49" s="36"/>
      <c r="G49" s="36"/>
      <c r="H49" s="36"/>
      <c r="I49" s="36"/>
      <c r="J49" s="36"/>
      <c r="K49" s="36"/>
      <c r="L49" s="36"/>
      <c r="M49" s="36"/>
    </row>
    <row r="50" spans="1:13" x14ac:dyDescent="0.25">
      <c r="A50" s="36"/>
      <c r="B50" s="36"/>
      <c r="C50" s="36"/>
      <c r="D50" s="36"/>
      <c r="E50" s="36"/>
      <c r="F50" s="36"/>
      <c r="G50" s="36"/>
      <c r="H50" s="36"/>
      <c r="I50" s="36"/>
      <c r="J50" s="36"/>
      <c r="K50" s="36"/>
      <c r="L50" s="36"/>
      <c r="M50" s="36"/>
    </row>
    <row r="51" spans="1:13" x14ac:dyDescent="0.25">
      <c r="A51" s="36"/>
      <c r="B51" s="36"/>
      <c r="C51" s="36"/>
      <c r="D51" s="36"/>
      <c r="E51" s="36"/>
      <c r="F51" s="36"/>
      <c r="G51" s="36"/>
      <c r="H51" s="36"/>
      <c r="I51" s="36"/>
      <c r="J51" s="36"/>
      <c r="K51" s="36"/>
      <c r="L51" s="36"/>
      <c r="M51" s="36"/>
    </row>
    <row r="52" spans="1:13" x14ac:dyDescent="0.25">
      <c r="A52" s="36"/>
      <c r="B52" s="36"/>
      <c r="C52" s="36"/>
      <c r="D52" s="36"/>
      <c r="E52" s="36"/>
      <c r="F52" s="36"/>
      <c r="G52" s="36"/>
      <c r="H52" s="36"/>
      <c r="I52" s="36"/>
      <c r="J52" s="36"/>
      <c r="K52" s="36"/>
      <c r="L52" s="36"/>
      <c r="M52" s="36"/>
    </row>
    <row r="53" spans="1:13" x14ac:dyDescent="0.25">
      <c r="A53" s="36"/>
      <c r="B53" s="36"/>
      <c r="C53" s="36"/>
      <c r="D53" s="36"/>
      <c r="E53" s="36"/>
      <c r="F53" s="36"/>
      <c r="G53" s="36"/>
      <c r="H53" s="36"/>
      <c r="I53" s="36"/>
      <c r="J53" s="36"/>
      <c r="K53" s="36"/>
      <c r="L53" s="36"/>
      <c r="M53" s="36"/>
    </row>
    <row r="54" spans="1:13" x14ac:dyDescent="0.25">
      <c r="A54" s="36"/>
      <c r="B54" s="36"/>
      <c r="C54" s="36"/>
      <c r="D54" s="36"/>
      <c r="E54" s="36"/>
      <c r="F54" s="36"/>
      <c r="G54" s="36"/>
      <c r="H54" s="36"/>
      <c r="I54" s="36"/>
      <c r="J54" s="36"/>
      <c r="K54" s="36"/>
      <c r="L54" s="36"/>
      <c r="M54" s="36"/>
    </row>
    <row r="55" spans="1:13" x14ac:dyDescent="0.25">
      <c r="A55" s="36"/>
      <c r="B55" s="36"/>
      <c r="C55" s="36"/>
      <c r="D55" s="36"/>
      <c r="E55" s="36"/>
      <c r="F55" s="36"/>
      <c r="G55" s="36"/>
      <c r="H55" s="36"/>
      <c r="I55" s="36"/>
      <c r="J55" s="36"/>
      <c r="K55" s="36"/>
      <c r="L55" s="36"/>
      <c r="M55" s="36"/>
    </row>
    <row r="56" spans="1:13" x14ac:dyDescent="0.25">
      <c r="A56" s="36"/>
      <c r="B56" s="36"/>
      <c r="C56" s="36"/>
      <c r="D56" s="36"/>
      <c r="E56" s="36"/>
      <c r="F56" s="36"/>
      <c r="G56" s="36"/>
      <c r="H56" s="36"/>
      <c r="I56" s="36"/>
      <c r="J56" s="36"/>
      <c r="K56" s="36"/>
      <c r="L56" s="36"/>
      <c r="M56" s="36"/>
    </row>
    <row r="57" spans="1:13" x14ac:dyDescent="0.25">
      <c r="A57" s="40" t="s">
        <v>111</v>
      </c>
      <c r="B57" s="40"/>
      <c r="C57" s="40"/>
      <c r="D57" s="40"/>
      <c r="E57" s="40"/>
      <c r="F57" s="40"/>
      <c r="G57" s="40"/>
      <c r="H57" s="40"/>
      <c r="I57" s="40"/>
      <c r="J57" s="40"/>
      <c r="K57" s="40"/>
      <c r="L57" s="40"/>
      <c r="M57" s="40"/>
    </row>
    <row r="58" spans="1:13" x14ac:dyDescent="0.25">
      <c r="A58" s="36"/>
      <c r="B58" s="36"/>
      <c r="C58" s="36"/>
      <c r="D58" s="36"/>
      <c r="E58" s="36"/>
      <c r="F58" s="36"/>
      <c r="G58" s="36"/>
      <c r="H58" s="36"/>
      <c r="I58" s="36"/>
      <c r="J58" s="36"/>
      <c r="K58" s="36"/>
      <c r="L58" s="36"/>
      <c r="M58" s="36"/>
    </row>
    <row r="59" spans="1:13" ht="18.75" x14ac:dyDescent="0.3">
      <c r="A59" s="38" t="s">
        <v>102</v>
      </c>
      <c r="B59" s="38"/>
      <c r="C59" s="38"/>
      <c r="D59" s="38"/>
      <c r="E59" s="38"/>
      <c r="F59" s="38"/>
      <c r="G59" s="38"/>
      <c r="H59" s="38"/>
      <c r="I59" s="38"/>
      <c r="J59" s="38"/>
      <c r="K59" s="38"/>
      <c r="L59" s="38"/>
      <c r="M59" s="38"/>
    </row>
    <row r="60" spans="1:13" ht="30" customHeight="1" x14ac:dyDescent="0.25">
      <c r="A60" s="41" t="s">
        <v>103</v>
      </c>
      <c r="B60" s="41"/>
      <c r="C60" s="41"/>
      <c r="D60" s="41"/>
      <c r="E60" s="41"/>
      <c r="F60" s="41"/>
      <c r="G60" s="41"/>
      <c r="H60" s="41"/>
      <c r="I60" s="41"/>
      <c r="J60" s="41"/>
      <c r="K60" s="41"/>
      <c r="L60" s="41"/>
      <c r="M60" s="41"/>
    </row>
    <row r="61" spans="1:13" x14ac:dyDescent="0.25">
      <c r="A61" s="36"/>
      <c r="B61" s="36"/>
      <c r="C61" s="36"/>
      <c r="D61" s="36"/>
      <c r="E61" s="36"/>
      <c r="F61" s="36"/>
      <c r="G61" s="36"/>
      <c r="H61" s="36"/>
      <c r="I61" s="36"/>
      <c r="J61" s="36"/>
      <c r="K61" s="36"/>
      <c r="L61" s="36"/>
      <c r="M61" s="36"/>
    </row>
    <row r="62" spans="1:13" x14ac:dyDescent="0.25">
      <c r="A62" s="36"/>
      <c r="B62" s="36"/>
      <c r="C62" s="36"/>
      <c r="D62" s="36"/>
      <c r="E62" s="36"/>
      <c r="F62" s="36"/>
      <c r="G62" s="36"/>
      <c r="H62" s="36"/>
      <c r="I62" s="36"/>
      <c r="J62" s="36"/>
      <c r="K62" s="36"/>
      <c r="L62" s="36"/>
      <c r="M62" s="36"/>
    </row>
    <row r="63" spans="1:13" x14ac:dyDescent="0.25">
      <c r="A63" s="36"/>
      <c r="B63" s="36"/>
      <c r="C63" s="36"/>
      <c r="D63" s="36"/>
      <c r="E63" s="36"/>
      <c r="F63" s="36"/>
      <c r="G63" s="36"/>
      <c r="H63" s="36"/>
      <c r="I63" s="36"/>
      <c r="J63" s="36"/>
      <c r="K63" s="36"/>
      <c r="L63" s="36"/>
      <c r="M63" s="36"/>
    </row>
    <row r="64" spans="1:13" x14ac:dyDescent="0.25">
      <c r="A64" s="36"/>
      <c r="B64" s="36"/>
      <c r="C64" s="36"/>
      <c r="D64" s="36"/>
      <c r="E64" s="36"/>
      <c r="F64" s="36"/>
      <c r="G64" s="36"/>
      <c r="H64" s="36"/>
      <c r="I64" s="36"/>
      <c r="J64" s="36"/>
      <c r="K64" s="36"/>
      <c r="L64" s="36"/>
      <c r="M64" s="36"/>
    </row>
    <row r="65" spans="1:13" x14ac:dyDescent="0.25">
      <c r="A65" s="36"/>
      <c r="B65" s="36"/>
      <c r="C65" s="36"/>
      <c r="D65" s="36"/>
      <c r="E65" s="36"/>
      <c r="F65" s="36"/>
      <c r="G65" s="36"/>
      <c r="H65" s="36"/>
      <c r="I65" s="36"/>
      <c r="J65" s="36"/>
      <c r="K65" s="36"/>
      <c r="L65" s="36"/>
      <c r="M65" s="36"/>
    </row>
    <row r="66" spans="1:13" x14ac:dyDescent="0.25">
      <c r="A66" s="36"/>
      <c r="B66" s="36"/>
      <c r="C66" s="36"/>
      <c r="D66" s="36"/>
      <c r="E66" s="36"/>
      <c r="F66" s="36"/>
      <c r="G66" s="36"/>
      <c r="H66" s="36"/>
      <c r="I66" s="36"/>
      <c r="J66" s="36"/>
      <c r="K66" s="36"/>
      <c r="L66" s="36"/>
      <c r="M66" s="36"/>
    </row>
    <row r="67" spans="1:13" x14ac:dyDescent="0.25">
      <c r="A67" s="36"/>
      <c r="B67" s="36"/>
      <c r="C67" s="36"/>
      <c r="D67" s="36"/>
      <c r="E67" s="36"/>
      <c r="F67" s="36"/>
      <c r="G67" s="36"/>
      <c r="H67" s="36"/>
      <c r="I67" s="36"/>
      <c r="J67" s="36"/>
      <c r="K67" s="36"/>
      <c r="L67" s="36"/>
      <c r="M67" s="36"/>
    </row>
    <row r="68" spans="1:13" x14ac:dyDescent="0.25">
      <c r="A68" s="36"/>
      <c r="B68" s="36"/>
      <c r="C68" s="36"/>
      <c r="D68" s="36"/>
      <c r="E68" s="36"/>
      <c r="F68" s="36"/>
      <c r="G68" s="36"/>
      <c r="H68" s="36"/>
      <c r="I68" s="36"/>
      <c r="J68" s="36"/>
      <c r="K68" s="36"/>
      <c r="L68" s="36"/>
      <c r="M68" s="36"/>
    </row>
    <row r="69" spans="1:13" x14ac:dyDescent="0.25">
      <c r="A69" s="36"/>
      <c r="B69" s="36"/>
      <c r="C69" s="36"/>
      <c r="D69" s="36"/>
      <c r="E69" s="36"/>
      <c r="F69" s="36"/>
      <c r="G69" s="36"/>
      <c r="H69" s="36"/>
      <c r="I69" s="36"/>
      <c r="J69" s="36"/>
      <c r="K69" s="36"/>
      <c r="L69" s="36"/>
      <c r="M69" s="36"/>
    </row>
    <row r="70" spans="1:13" x14ac:dyDescent="0.25">
      <c r="A70" s="36"/>
      <c r="B70" s="36"/>
      <c r="C70" s="36"/>
      <c r="D70" s="36"/>
      <c r="E70" s="36"/>
      <c r="F70" s="36"/>
      <c r="G70" s="36"/>
      <c r="H70" s="36"/>
      <c r="I70" s="36"/>
      <c r="J70" s="36"/>
      <c r="K70" s="36"/>
      <c r="L70" s="36"/>
      <c r="M70" s="36"/>
    </row>
    <row r="71" spans="1:13" x14ac:dyDescent="0.25">
      <c r="A71" s="36"/>
      <c r="B71" s="36"/>
      <c r="C71" s="36"/>
      <c r="D71" s="36"/>
      <c r="E71" s="36"/>
      <c r="F71" s="36"/>
      <c r="G71" s="36"/>
      <c r="H71" s="36"/>
      <c r="I71" s="36"/>
      <c r="J71" s="36"/>
      <c r="K71" s="36"/>
      <c r="L71" s="36"/>
      <c r="M71" s="36"/>
    </row>
    <row r="72" spans="1:13" x14ac:dyDescent="0.25">
      <c r="A72" s="36"/>
      <c r="B72" s="36"/>
      <c r="C72" s="36"/>
      <c r="D72" s="36"/>
      <c r="E72" s="36"/>
      <c r="F72" s="36"/>
      <c r="G72" s="36"/>
      <c r="H72" s="36"/>
      <c r="I72" s="36"/>
      <c r="J72" s="36"/>
      <c r="K72" s="36"/>
      <c r="L72" s="36"/>
      <c r="M72" s="36"/>
    </row>
    <row r="73" spans="1:13" x14ac:dyDescent="0.25">
      <c r="A73" s="36"/>
      <c r="B73" s="36"/>
      <c r="C73" s="36"/>
      <c r="D73" s="36"/>
      <c r="E73" s="36"/>
      <c r="F73" s="36"/>
      <c r="G73" s="36"/>
      <c r="H73" s="36"/>
      <c r="I73" s="36"/>
      <c r="J73" s="36"/>
      <c r="K73" s="36"/>
      <c r="L73" s="36"/>
      <c r="M73" s="36"/>
    </row>
    <row r="74" spans="1:13" x14ac:dyDescent="0.25">
      <c r="A74" s="36"/>
      <c r="B74" s="36"/>
      <c r="C74" s="36"/>
      <c r="D74" s="36"/>
      <c r="E74" s="36"/>
      <c r="F74" s="36"/>
      <c r="G74" s="36"/>
      <c r="H74" s="36"/>
      <c r="I74" s="36"/>
      <c r="J74" s="36"/>
      <c r="K74" s="36"/>
      <c r="L74" s="36"/>
      <c r="M74" s="36"/>
    </row>
    <row r="75" spans="1:13" x14ac:dyDescent="0.25">
      <c r="A75" s="40" t="s">
        <v>112</v>
      </c>
      <c r="B75" s="40"/>
      <c r="C75" s="40"/>
      <c r="D75" s="40"/>
      <c r="E75" s="40"/>
      <c r="F75" s="40"/>
      <c r="G75" s="40"/>
      <c r="H75" s="40"/>
      <c r="I75" s="40"/>
      <c r="J75" s="40"/>
      <c r="K75" s="40"/>
      <c r="L75" s="40"/>
      <c r="M75" s="40"/>
    </row>
    <row r="76" spans="1:13" x14ac:dyDescent="0.25">
      <c r="A76" s="36"/>
      <c r="B76" s="36"/>
      <c r="C76" s="36"/>
      <c r="D76" s="36"/>
      <c r="E76" s="36"/>
      <c r="F76" s="36"/>
      <c r="G76" s="36"/>
      <c r="H76" s="36"/>
      <c r="I76" s="36"/>
      <c r="J76" s="36"/>
      <c r="K76" s="36"/>
      <c r="L76" s="36"/>
      <c r="M76" s="36"/>
    </row>
    <row r="77" spans="1:13" ht="18" customHeight="1" x14ac:dyDescent="0.3">
      <c r="A77" s="38" t="s">
        <v>95</v>
      </c>
      <c r="B77" s="38"/>
      <c r="C77" s="38"/>
      <c r="D77" s="38"/>
      <c r="E77" s="38"/>
      <c r="F77" s="38"/>
      <c r="G77" s="38"/>
      <c r="H77" s="38"/>
      <c r="I77" s="38"/>
      <c r="J77" s="38"/>
      <c r="K77" s="38"/>
      <c r="L77" s="38"/>
      <c r="M77" s="38"/>
    </row>
    <row r="78" spans="1:13" ht="30.6" customHeight="1" x14ac:dyDescent="0.25">
      <c r="A78" s="41" t="s">
        <v>100</v>
      </c>
      <c r="B78" s="41"/>
      <c r="C78" s="41"/>
      <c r="D78" s="41"/>
      <c r="E78" s="41"/>
      <c r="F78" s="41"/>
      <c r="G78" s="41"/>
      <c r="H78" s="41"/>
      <c r="I78" s="41"/>
      <c r="J78" s="41"/>
      <c r="K78" s="41"/>
      <c r="L78" s="41"/>
      <c r="M78" s="41"/>
    </row>
    <row r="79" spans="1:13" x14ac:dyDescent="0.25">
      <c r="A79" s="36"/>
      <c r="B79" s="36"/>
      <c r="C79" s="36"/>
      <c r="D79" s="36"/>
      <c r="E79" s="36"/>
      <c r="F79" s="36"/>
      <c r="G79" s="36"/>
      <c r="H79" s="36"/>
      <c r="I79" s="36"/>
      <c r="J79" s="36"/>
      <c r="K79" s="36"/>
      <c r="L79" s="36"/>
      <c r="M79" s="36"/>
    </row>
    <row r="80" spans="1:13" x14ac:dyDescent="0.25">
      <c r="A80" s="36"/>
      <c r="B80" s="36"/>
      <c r="C80" s="36"/>
      <c r="D80" s="36"/>
      <c r="E80" s="36"/>
      <c r="F80" s="36"/>
      <c r="G80" s="36"/>
      <c r="H80" s="36"/>
      <c r="I80" s="36"/>
      <c r="J80" s="36"/>
      <c r="K80" s="36"/>
      <c r="L80" s="36"/>
      <c r="M80" s="36"/>
    </row>
    <row r="81" spans="1:13" x14ac:dyDescent="0.25">
      <c r="A81" s="36"/>
      <c r="B81" s="36"/>
      <c r="C81" s="36"/>
      <c r="D81" s="36"/>
      <c r="E81" s="36"/>
      <c r="F81" s="36"/>
      <c r="G81" s="36"/>
      <c r="H81" s="36"/>
      <c r="I81" s="36"/>
      <c r="J81" s="36"/>
      <c r="K81" s="36"/>
      <c r="L81" s="36"/>
      <c r="M81" s="36"/>
    </row>
    <row r="82" spans="1:13" x14ac:dyDescent="0.25">
      <c r="A82" s="36"/>
      <c r="B82" s="36"/>
      <c r="C82" s="36"/>
      <c r="D82" s="36"/>
      <c r="E82" s="36"/>
      <c r="F82" s="36"/>
      <c r="G82" s="36"/>
      <c r="H82" s="36"/>
      <c r="I82" s="36"/>
      <c r="J82" s="36"/>
      <c r="K82" s="36"/>
      <c r="L82" s="36"/>
      <c r="M82" s="36"/>
    </row>
    <row r="83" spans="1:13" x14ac:dyDescent="0.25">
      <c r="A83" s="36"/>
      <c r="B83" s="36"/>
      <c r="C83" s="36"/>
      <c r="D83" s="36"/>
      <c r="E83" s="36"/>
      <c r="F83" s="36"/>
      <c r="G83" s="36"/>
      <c r="H83" s="36"/>
      <c r="I83" s="36"/>
      <c r="J83" s="36"/>
      <c r="K83" s="36"/>
      <c r="L83" s="36"/>
      <c r="M83" s="36"/>
    </row>
    <row r="84" spans="1:13" x14ac:dyDescent="0.25">
      <c r="A84" s="36"/>
      <c r="B84" s="36"/>
      <c r="C84" s="36"/>
      <c r="D84" s="36"/>
      <c r="E84" s="36"/>
      <c r="F84" s="36"/>
      <c r="G84" s="36"/>
      <c r="H84" s="36"/>
      <c r="I84" s="36"/>
      <c r="J84" s="36"/>
      <c r="K84" s="36"/>
      <c r="L84" s="36"/>
      <c r="M84" s="36"/>
    </row>
    <row r="85" spans="1:13" x14ac:dyDescent="0.25">
      <c r="A85" s="36"/>
      <c r="B85" s="36"/>
      <c r="C85" s="36"/>
      <c r="D85" s="36"/>
      <c r="E85" s="36"/>
      <c r="F85" s="36"/>
      <c r="G85" s="36"/>
      <c r="H85" s="36"/>
      <c r="I85" s="36"/>
      <c r="J85" s="36"/>
      <c r="K85" s="36"/>
      <c r="L85" s="36"/>
      <c r="M85" s="36"/>
    </row>
    <row r="86" spans="1:13" x14ac:dyDescent="0.25">
      <c r="A86" s="36"/>
      <c r="B86" s="36"/>
      <c r="C86" s="36"/>
      <c r="D86" s="36"/>
      <c r="E86" s="36"/>
      <c r="F86" s="36"/>
      <c r="G86" s="36"/>
      <c r="H86" s="36"/>
      <c r="I86" s="36"/>
      <c r="J86" s="36"/>
      <c r="K86" s="36"/>
      <c r="L86" s="36"/>
      <c r="M86" s="36"/>
    </row>
    <row r="87" spans="1:13" x14ac:dyDescent="0.25">
      <c r="A87" s="36"/>
      <c r="B87" s="36"/>
      <c r="C87" s="36"/>
      <c r="D87" s="36"/>
      <c r="E87" s="36"/>
      <c r="F87" s="36"/>
      <c r="G87" s="36"/>
      <c r="H87" s="36"/>
      <c r="I87" s="36"/>
      <c r="J87" s="36"/>
      <c r="K87" s="36"/>
      <c r="L87" s="36"/>
      <c r="M87" s="36"/>
    </row>
    <row r="88" spans="1:13" x14ac:dyDescent="0.25">
      <c r="A88" s="36"/>
      <c r="B88" s="36"/>
      <c r="C88" s="36"/>
      <c r="D88" s="36"/>
      <c r="E88" s="36"/>
      <c r="F88" s="36"/>
      <c r="G88" s="36"/>
      <c r="H88" s="36"/>
      <c r="I88" s="36"/>
      <c r="J88" s="36"/>
      <c r="K88" s="36"/>
      <c r="L88" s="36"/>
      <c r="M88" s="36"/>
    </row>
    <row r="89" spans="1:13" x14ac:dyDescent="0.25">
      <c r="A89" s="36"/>
      <c r="B89" s="36"/>
      <c r="C89" s="36"/>
      <c r="D89" s="36"/>
      <c r="E89" s="36"/>
      <c r="F89" s="36"/>
      <c r="G89" s="36"/>
      <c r="H89" s="36"/>
      <c r="I89" s="36"/>
      <c r="J89" s="36"/>
      <c r="K89" s="36"/>
      <c r="L89" s="36"/>
      <c r="M89" s="36"/>
    </row>
    <row r="90" spans="1:13" x14ac:dyDescent="0.25">
      <c r="A90" s="36"/>
      <c r="B90" s="36"/>
      <c r="C90" s="36"/>
      <c r="D90" s="36"/>
      <c r="E90" s="36"/>
      <c r="F90" s="36"/>
      <c r="G90" s="36"/>
      <c r="H90" s="36"/>
      <c r="I90" s="36"/>
      <c r="J90" s="36"/>
      <c r="K90" s="36"/>
      <c r="L90" s="36"/>
      <c r="M90" s="36"/>
    </row>
    <row r="91" spans="1:13" x14ac:dyDescent="0.25">
      <c r="A91" s="36"/>
      <c r="B91" s="36"/>
      <c r="C91" s="36"/>
      <c r="D91" s="36"/>
      <c r="E91" s="36"/>
      <c r="F91" s="36"/>
      <c r="G91" s="36"/>
      <c r="H91" s="36"/>
      <c r="I91" s="36"/>
      <c r="J91" s="36"/>
      <c r="K91" s="36"/>
      <c r="L91" s="36"/>
      <c r="M91" s="36"/>
    </row>
    <row r="92" spans="1:13" x14ac:dyDescent="0.25">
      <c r="A92" s="36"/>
      <c r="B92" s="36"/>
      <c r="C92" s="36"/>
      <c r="D92" s="36"/>
      <c r="E92" s="36"/>
      <c r="F92" s="36"/>
      <c r="G92" s="36"/>
      <c r="H92" s="36"/>
      <c r="I92" s="36"/>
      <c r="J92" s="36"/>
      <c r="K92" s="36"/>
      <c r="L92" s="36"/>
      <c r="M92" s="36"/>
    </row>
    <row r="93" spans="1:13" x14ac:dyDescent="0.25">
      <c r="A93" s="36"/>
      <c r="B93" s="36"/>
      <c r="C93" s="36"/>
      <c r="D93" s="36"/>
      <c r="E93" s="36"/>
      <c r="F93" s="36"/>
      <c r="G93" s="36"/>
      <c r="H93" s="36"/>
      <c r="I93" s="36"/>
      <c r="J93" s="36"/>
      <c r="K93" s="36"/>
      <c r="L93" s="36"/>
      <c r="M93" s="36"/>
    </row>
    <row r="94" spans="1:13" x14ac:dyDescent="0.25">
      <c r="A94" s="36"/>
      <c r="B94" s="36"/>
      <c r="C94" s="36"/>
      <c r="D94" s="36"/>
      <c r="E94" s="36"/>
      <c r="F94" s="36"/>
      <c r="G94" s="36"/>
      <c r="H94" s="36"/>
      <c r="I94" s="36"/>
      <c r="J94" s="36"/>
      <c r="K94" s="36"/>
      <c r="L94" s="36"/>
      <c r="M94" s="36"/>
    </row>
    <row r="95" spans="1:13" x14ac:dyDescent="0.25">
      <c r="A95" s="36"/>
      <c r="B95" s="36"/>
      <c r="C95" s="36"/>
      <c r="D95" s="36"/>
      <c r="E95" s="36"/>
      <c r="F95" s="36"/>
      <c r="G95" s="36"/>
      <c r="H95" s="36"/>
      <c r="I95" s="36"/>
      <c r="J95" s="36"/>
      <c r="K95" s="36"/>
      <c r="L95" s="36"/>
      <c r="M95" s="36"/>
    </row>
    <row r="96" spans="1:13" x14ac:dyDescent="0.25">
      <c r="A96" s="36"/>
      <c r="B96" s="36"/>
      <c r="C96" s="36"/>
      <c r="D96" s="36"/>
      <c r="E96" s="36"/>
      <c r="F96" s="36"/>
      <c r="G96" s="36"/>
      <c r="H96" s="36"/>
      <c r="I96" s="36"/>
      <c r="J96" s="36"/>
      <c r="K96" s="36"/>
      <c r="L96" s="36"/>
      <c r="M96" s="36"/>
    </row>
    <row r="97" spans="1:13" x14ac:dyDescent="0.25">
      <c r="A97" s="36"/>
      <c r="B97" s="36"/>
      <c r="C97" s="36"/>
      <c r="D97" s="36"/>
      <c r="E97" s="36"/>
      <c r="F97" s="36"/>
      <c r="G97" s="36"/>
      <c r="H97" s="36"/>
      <c r="I97" s="36"/>
      <c r="J97" s="36"/>
      <c r="K97" s="36"/>
      <c r="L97" s="36"/>
      <c r="M97" s="36"/>
    </row>
    <row r="98" spans="1:13" x14ac:dyDescent="0.25">
      <c r="A98" s="40" t="s">
        <v>113</v>
      </c>
      <c r="B98" s="40"/>
      <c r="C98" s="40"/>
      <c r="D98" s="40"/>
      <c r="E98" s="40"/>
      <c r="F98" s="40"/>
      <c r="G98" s="40"/>
      <c r="H98" s="40"/>
      <c r="I98" s="40"/>
      <c r="J98" s="40"/>
      <c r="K98" s="40"/>
      <c r="L98" s="40"/>
      <c r="M98" s="40"/>
    </row>
    <row r="100" spans="1:13" ht="18.75" x14ac:dyDescent="0.3">
      <c r="A100" s="38" t="s">
        <v>96</v>
      </c>
      <c r="B100" s="38"/>
      <c r="C100" s="38"/>
      <c r="D100" s="38"/>
      <c r="E100" s="38"/>
      <c r="F100" s="38"/>
      <c r="G100" s="38"/>
      <c r="H100" s="38"/>
      <c r="I100" s="38"/>
      <c r="J100" s="38"/>
      <c r="K100" s="38"/>
      <c r="L100" s="38"/>
      <c r="M100" s="38"/>
    </row>
    <row r="101" spans="1:13" ht="26.45" customHeight="1" x14ac:dyDescent="0.25">
      <c r="A101" s="41" t="s">
        <v>101</v>
      </c>
      <c r="B101" s="41"/>
      <c r="C101" s="41"/>
      <c r="D101" s="41"/>
      <c r="E101" s="41"/>
      <c r="F101" s="41"/>
      <c r="G101" s="41"/>
      <c r="H101" s="41"/>
      <c r="I101" s="41"/>
      <c r="J101" s="41"/>
      <c r="K101" s="41"/>
      <c r="L101" s="41"/>
      <c r="M101" s="41"/>
    </row>
    <row r="102" spans="1:13" x14ac:dyDescent="0.25">
      <c r="A102" s="36"/>
      <c r="B102" s="36"/>
      <c r="C102" s="36"/>
      <c r="D102" s="36"/>
      <c r="E102" s="36"/>
      <c r="F102" s="36"/>
      <c r="G102" s="36"/>
      <c r="H102" s="36"/>
      <c r="I102" s="36"/>
      <c r="J102" s="36"/>
      <c r="K102" s="36"/>
      <c r="L102" s="36"/>
      <c r="M102" s="36"/>
    </row>
    <row r="103" spans="1:13" x14ac:dyDescent="0.25">
      <c r="A103" s="36"/>
      <c r="B103" s="36"/>
      <c r="C103" s="36"/>
      <c r="D103" s="36"/>
      <c r="E103" s="36"/>
      <c r="F103" s="36"/>
      <c r="G103" s="36"/>
      <c r="H103" s="36"/>
      <c r="I103" s="36"/>
      <c r="J103" s="36"/>
      <c r="K103" s="36"/>
      <c r="L103" s="36"/>
      <c r="M103" s="36"/>
    </row>
    <row r="104" spans="1:13" x14ac:dyDescent="0.25">
      <c r="A104" s="36"/>
      <c r="B104" s="36"/>
      <c r="C104" s="36"/>
      <c r="D104" s="36"/>
      <c r="E104" s="36"/>
      <c r="F104" s="36"/>
      <c r="G104" s="36"/>
      <c r="H104" s="36"/>
      <c r="I104" s="36"/>
      <c r="J104" s="36"/>
      <c r="K104" s="36"/>
      <c r="L104" s="36"/>
      <c r="M104" s="36"/>
    </row>
    <row r="105" spans="1:13" x14ac:dyDescent="0.25">
      <c r="A105" s="36"/>
      <c r="B105" s="36"/>
      <c r="C105" s="36"/>
      <c r="D105" s="36"/>
      <c r="E105" s="36"/>
      <c r="F105" s="36"/>
      <c r="G105" s="36"/>
      <c r="H105" s="36"/>
      <c r="I105" s="36"/>
      <c r="J105" s="36"/>
      <c r="K105" s="36"/>
      <c r="L105" s="36"/>
      <c r="M105" s="36"/>
    </row>
    <row r="106" spans="1:13" x14ac:dyDescent="0.25">
      <c r="A106" s="36"/>
      <c r="B106" s="36"/>
      <c r="C106" s="36"/>
      <c r="D106" s="36"/>
      <c r="E106" s="36"/>
      <c r="F106" s="36"/>
      <c r="G106" s="36"/>
      <c r="H106" s="36"/>
      <c r="I106" s="36"/>
      <c r="J106" s="36"/>
      <c r="K106" s="36"/>
      <c r="L106" s="36"/>
      <c r="M106" s="36"/>
    </row>
    <row r="107" spans="1:13" x14ac:dyDescent="0.25">
      <c r="A107" s="36"/>
      <c r="B107" s="36"/>
      <c r="C107" s="36"/>
      <c r="D107" s="36"/>
      <c r="E107" s="36"/>
      <c r="F107" s="36"/>
      <c r="G107" s="36"/>
      <c r="H107" s="36"/>
      <c r="I107" s="36"/>
      <c r="J107" s="36"/>
      <c r="K107" s="36"/>
      <c r="L107" s="36"/>
      <c r="M107" s="36"/>
    </row>
    <row r="108" spans="1:13" x14ac:dyDescent="0.25">
      <c r="A108" s="36"/>
      <c r="B108" s="36"/>
      <c r="C108" s="36"/>
      <c r="D108" s="36"/>
      <c r="E108" s="36"/>
      <c r="F108" s="36"/>
      <c r="G108" s="36"/>
      <c r="H108" s="36"/>
      <c r="I108" s="36"/>
      <c r="J108" s="36"/>
      <c r="K108" s="36"/>
      <c r="L108" s="36"/>
      <c r="M108" s="36"/>
    </row>
    <row r="109" spans="1:13" x14ac:dyDescent="0.25">
      <c r="A109" s="36"/>
      <c r="B109" s="36"/>
      <c r="C109" s="36"/>
      <c r="D109" s="36"/>
      <c r="E109" s="36"/>
      <c r="F109" s="36"/>
      <c r="G109" s="36"/>
      <c r="H109" s="36"/>
      <c r="I109" s="36"/>
      <c r="J109" s="36"/>
      <c r="K109" s="36"/>
      <c r="L109" s="36"/>
      <c r="M109" s="36"/>
    </row>
    <row r="110" spans="1:13" x14ac:dyDescent="0.25">
      <c r="A110" s="36"/>
      <c r="B110" s="36"/>
      <c r="C110" s="36"/>
      <c r="D110" s="36"/>
      <c r="E110" s="36"/>
      <c r="F110" s="36"/>
      <c r="G110" s="36"/>
      <c r="H110" s="36"/>
      <c r="I110" s="36"/>
      <c r="J110" s="36"/>
      <c r="K110" s="36"/>
      <c r="L110" s="36"/>
      <c r="M110" s="36"/>
    </row>
    <row r="111" spans="1:13" x14ac:dyDescent="0.25">
      <c r="A111" s="36"/>
      <c r="B111" s="36"/>
      <c r="C111" s="36"/>
      <c r="D111" s="36"/>
      <c r="E111" s="36"/>
      <c r="F111" s="36"/>
      <c r="G111" s="36"/>
      <c r="H111" s="36"/>
      <c r="I111" s="36"/>
      <c r="J111" s="36"/>
      <c r="K111" s="36"/>
      <c r="L111" s="36"/>
      <c r="M111" s="36"/>
    </row>
    <row r="112" spans="1:13" x14ac:dyDescent="0.25">
      <c r="A112" s="36"/>
      <c r="B112" s="36"/>
      <c r="C112" s="36"/>
      <c r="D112" s="36"/>
      <c r="E112" s="36"/>
      <c r="F112" s="36"/>
      <c r="G112" s="36"/>
      <c r="H112" s="36"/>
      <c r="I112" s="36"/>
      <c r="J112" s="36"/>
      <c r="K112" s="36"/>
      <c r="L112" s="36"/>
      <c r="M112" s="36"/>
    </row>
    <row r="113" spans="1:13" x14ac:dyDescent="0.25">
      <c r="A113" s="36"/>
      <c r="B113" s="36"/>
      <c r="C113" s="36"/>
      <c r="D113" s="36"/>
      <c r="E113" s="36"/>
      <c r="F113" s="36"/>
      <c r="G113" s="36"/>
      <c r="H113" s="36"/>
      <c r="I113" s="36"/>
      <c r="J113" s="36"/>
      <c r="K113" s="36"/>
      <c r="L113" s="36"/>
      <c r="M113" s="36"/>
    </row>
    <row r="114" spans="1:13" x14ac:dyDescent="0.25">
      <c r="A114" s="36"/>
      <c r="B114" s="36"/>
      <c r="C114" s="36"/>
      <c r="D114" s="36"/>
      <c r="E114" s="36"/>
      <c r="F114" s="36"/>
      <c r="G114" s="36"/>
      <c r="H114" s="36"/>
      <c r="I114" s="36"/>
      <c r="J114" s="36"/>
      <c r="K114" s="36"/>
      <c r="L114" s="36"/>
      <c r="M114" s="36"/>
    </row>
    <row r="115" spans="1:13" x14ac:dyDescent="0.25">
      <c r="A115" s="36"/>
      <c r="B115" s="36"/>
      <c r="C115" s="36"/>
      <c r="D115" s="36"/>
      <c r="E115" s="36"/>
      <c r="F115" s="36"/>
      <c r="G115" s="36"/>
      <c r="H115" s="36"/>
      <c r="I115" s="36"/>
      <c r="J115" s="36"/>
      <c r="K115" s="36"/>
      <c r="L115" s="36"/>
      <c r="M115" s="36"/>
    </row>
    <row r="116" spans="1:13" x14ac:dyDescent="0.25">
      <c r="A116" s="36"/>
      <c r="B116" s="36"/>
      <c r="C116" s="36"/>
      <c r="D116" s="36"/>
      <c r="E116" s="36"/>
      <c r="F116" s="36"/>
      <c r="G116" s="36"/>
      <c r="H116" s="36"/>
      <c r="I116" s="36"/>
      <c r="J116" s="36"/>
      <c r="K116" s="36"/>
      <c r="L116" s="36"/>
      <c r="M116" s="36"/>
    </row>
    <row r="117" spans="1:13" x14ac:dyDescent="0.25">
      <c r="A117" s="36"/>
      <c r="B117" s="36"/>
      <c r="C117" s="36"/>
      <c r="D117" s="36"/>
      <c r="E117" s="36"/>
      <c r="F117" s="36"/>
      <c r="G117" s="36"/>
      <c r="H117" s="36"/>
      <c r="I117" s="36"/>
      <c r="J117" s="36"/>
      <c r="K117" s="36"/>
      <c r="L117" s="36"/>
      <c r="M117" s="36"/>
    </row>
    <row r="118" spans="1:13" x14ac:dyDescent="0.25">
      <c r="A118" s="36"/>
      <c r="B118" s="36"/>
      <c r="C118" s="36"/>
      <c r="D118" s="36"/>
      <c r="E118" s="36"/>
      <c r="F118" s="36"/>
      <c r="G118" s="36"/>
      <c r="H118" s="36"/>
      <c r="I118" s="36"/>
      <c r="J118" s="36"/>
      <c r="K118" s="36"/>
      <c r="L118" s="36"/>
      <c r="M118" s="36"/>
    </row>
    <row r="119" spans="1:13" x14ac:dyDescent="0.25">
      <c r="A119" s="36"/>
      <c r="B119" s="36"/>
      <c r="C119" s="36"/>
      <c r="D119" s="36"/>
      <c r="E119" s="36"/>
      <c r="F119" s="36"/>
      <c r="G119" s="36"/>
      <c r="H119" s="36"/>
      <c r="I119" s="36"/>
      <c r="J119" s="36"/>
      <c r="K119" s="36"/>
      <c r="L119" s="36"/>
      <c r="M119" s="36"/>
    </row>
    <row r="120" spans="1:13" x14ac:dyDescent="0.25">
      <c r="A120" s="36"/>
      <c r="B120" s="36"/>
      <c r="C120" s="36"/>
      <c r="D120" s="36"/>
      <c r="E120" s="36"/>
      <c r="F120" s="36"/>
      <c r="G120" s="36"/>
      <c r="H120" s="36"/>
      <c r="I120" s="36"/>
      <c r="J120" s="36"/>
      <c r="K120" s="36"/>
      <c r="L120" s="36"/>
      <c r="M120" s="36"/>
    </row>
    <row r="121" spans="1:13" x14ac:dyDescent="0.25">
      <c r="A121" s="36"/>
      <c r="B121" s="36"/>
      <c r="C121" s="36"/>
      <c r="D121" s="36"/>
      <c r="E121" s="36"/>
      <c r="F121" s="36"/>
      <c r="G121" s="36"/>
      <c r="H121" s="36"/>
      <c r="I121" s="36"/>
      <c r="J121" s="36"/>
      <c r="K121" s="36"/>
      <c r="L121" s="36"/>
      <c r="M121" s="36"/>
    </row>
    <row r="122" spans="1:13" x14ac:dyDescent="0.25">
      <c r="A122" s="36"/>
      <c r="B122" s="36"/>
      <c r="C122" s="36"/>
      <c r="D122" s="36"/>
      <c r="E122" s="36"/>
      <c r="F122" s="36"/>
      <c r="G122" s="36"/>
      <c r="H122" s="36"/>
      <c r="I122" s="36"/>
      <c r="J122" s="36"/>
      <c r="K122" s="36"/>
      <c r="L122" s="36"/>
      <c r="M122" s="36"/>
    </row>
    <row r="123" spans="1:13" x14ac:dyDescent="0.25">
      <c r="A123" s="36"/>
      <c r="B123" s="36"/>
      <c r="C123" s="36"/>
      <c r="D123" s="36"/>
      <c r="E123" s="36"/>
      <c r="F123" s="36"/>
      <c r="G123" s="36"/>
      <c r="H123" s="36"/>
      <c r="I123" s="36"/>
      <c r="J123" s="36"/>
      <c r="K123" s="36"/>
      <c r="L123" s="36"/>
      <c r="M123" s="36"/>
    </row>
    <row r="124" spans="1:13" x14ac:dyDescent="0.25">
      <c r="A124" s="40" t="s">
        <v>114</v>
      </c>
      <c r="B124" s="40"/>
      <c r="C124" s="40"/>
      <c r="D124" s="40"/>
      <c r="E124" s="40"/>
      <c r="F124" s="40"/>
      <c r="G124" s="40"/>
      <c r="H124" s="40"/>
      <c r="I124" s="40"/>
      <c r="J124" s="40"/>
      <c r="K124" s="40"/>
      <c r="L124" s="40"/>
      <c r="M124" s="40"/>
    </row>
    <row r="126" spans="1:13" ht="18.75" x14ac:dyDescent="0.3">
      <c r="A126" s="38" t="s">
        <v>105</v>
      </c>
      <c r="B126" s="38"/>
      <c r="C126" s="38"/>
      <c r="D126" s="38"/>
      <c r="E126" s="38"/>
      <c r="F126" s="38"/>
      <c r="G126" s="38"/>
      <c r="H126" s="38"/>
      <c r="I126" s="38"/>
      <c r="J126" s="38"/>
      <c r="K126" s="38"/>
      <c r="L126" s="38"/>
      <c r="M126" s="38"/>
    </row>
    <row r="127" spans="1:13" x14ac:dyDescent="0.25">
      <c r="A127" s="41" t="s">
        <v>106</v>
      </c>
      <c r="B127" s="41"/>
      <c r="C127" s="41"/>
      <c r="D127" s="41"/>
      <c r="E127" s="41"/>
      <c r="F127" s="41"/>
      <c r="G127" s="41"/>
      <c r="H127" s="41"/>
      <c r="I127" s="41"/>
      <c r="J127" s="41"/>
      <c r="K127" s="41"/>
      <c r="L127" s="41"/>
      <c r="M127" s="41"/>
    </row>
    <row r="128" spans="1:13" x14ac:dyDescent="0.25">
      <c r="A128" s="36"/>
      <c r="B128" s="36"/>
      <c r="C128" s="36"/>
      <c r="D128" s="36"/>
      <c r="E128" s="36"/>
      <c r="F128" s="36"/>
      <c r="G128" s="36"/>
      <c r="H128" s="36"/>
      <c r="I128" s="36"/>
      <c r="J128" s="36"/>
      <c r="K128" s="36"/>
      <c r="L128" s="36"/>
      <c r="M128" s="36"/>
    </row>
    <row r="129" spans="1:13" x14ac:dyDescent="0.25">
      <c r="A129" s="36"/>
      <c r="B129" s="36"/>
      <c r="C129" s="36"/>
      <c r="D129" s="36"/>
      <c r="E129" s="36"/>
      <c r="F129" s="36"/>
      <c r="G129" s="36"/>
      <c r="H129" s="36"/>
      <c r="I129" s="36"/>
      <c r="J129" s="36"/>
      <c r="K129" s="36"/>
      <c r="L129" s="36"/>
      <c r="M129" s="36"/>
    </row>
    <row r="130" spans="1:13" x14ac:dyDescent="0.25">
      <c r="A130" s="36"/>
      <c r="B130" s="36"/>
      <c r="C130" s="36"/>
      <c r="D130" s="36"/>
      <c r="E130" s="36"/>
      <c r="F130" s="36"/>
      <c r="G130" s="36"/>
      <c r="H130" s="36"/>
      <c r="I130" s="36"/>
      <c r="J130" s="36"/>
      <c r="K130" s="36"/>
      <c r="L130" s="36"/>
      <c r="M130" s="36"/>
    </row>
    <row r="131" spans="1:13" x14ac:dyDescent="0.25">
      <c r="A131" s="36"/>
      <c r="B131" s="36"/>
      <c r="C131" s="36"/>
      <c r="D131" s="36"/>
      <c r="E131" s="36"/>
      <c r="F131" s="36"/>
      <c r="G131" s="36"/>
      <c r="H131" s="36"/>
      <c r="I131" s="36"/>
      <c r="J131" s="36"/>
      <c r="K131" s="36"/>
      <c r="L131" s="36"/>
      <c r="M131" s="36"/>
    </row>
    <row r="132" spans="1:13" x14ac:dyDescent="0.25">
      <c r="A132" s="36"/>
      <c r="B132" s="36"/>
      <c r="C132" s="36"/>
      <c r="D132" s="36"/>
      <c r="E132" s="36"/>
      <c r="F132" s="36"/>
      <c r="G132" s="36"/>
      <c r="H132" s="36"/>
      <c r="I132" s="36"/>
      <c r="J132" s="36"/>
      <c r="K132" s="36"/>
      <c r="L132" s="36"/>
      <c r="M132" s="36"/>
    </row>
    <row r="133" spans="1:13" x14ac:dyDescent="0.25">
      <c r="A133" s="36"/>
      <c r="B133" s="36"/>
      <c r="C133" s="36"/>
      <c r="D133" s="36"/>
      <c r="E133" s="36"/>
      <c r="F133" s="36"/>
      <c r="G133" s="36"/>
      <c r="H133" s="36"/>
      <c r="I133" s="36"/>
      <c r="J133" s="36"/>
      <c r="K133" s="36"/>
      <c r="L133" s="36"/>
      <c r="M133" s="36"/>
    </row>
    <row r="134" spans="1:13" x14ac:dyDescent="0.25">
      <c r="A134" s="36"/>
      <c r="B134" s="36"/>
      <c r="C134" s="36"/>
      <c r="D134" s="36"/>
      <c r="E134" s="36"/>
      <c r="F134" s="36"/>
      <c r="G134" s="36"/>
      <c r="H134" s="36"/>
      <c r="I134" s="36"/>
      <c r="J134" s="36"/>
      <c r="K134" s="36"/>
      <c r="L134" s="36"/>
      <c r="M134" s="36"/>
    </row>
    <row r="135" spans="1:13" x14ac:dyDescent="0.25">
      <c r="A135" s="36"/>
      <c r="B135" s="36"/>
      <c r="C135" s="36"/>
      <c r="D135" s="36"/>
      <c r="E135" s="36"/>
      <c r="F135" s="36"/>
      <c r="G135" s="36"/>
      <c r="H135" s="36"/>
      <c r="I135" s="36"/>
      <c r="J135" s="36"/>
      <c r="K135" s="36"/>
      <c r="L135" s="36"/>
      <c r="M135" s="36"/>
    </row>
    <row r="136" spans="1:13" x14ac:dyDescent="0.25">
      <c r="A136" s="36"/>
      <c r="B136" s="36"/>
      <c r="C136" s="36"/>
      <c r="D136" s="36"/>
      <c r="E136" s="36"/>
      <c r="F136" s="36"/>
      <c r="G136" s="36"/>
      <c r="H136" s="36"/>
      <c r="I136" s="36"/>
      <c r="J136" s="36"/>
      <c r="K136" s="36"/>
      <c r="L136" s="36"/>
      <c r="M136" s="36"/>
    </row>
    <row r="137" spans="1:13" x14ac:dyDescent="0.25">
      <c r="A137" s="36"/>
      <c r="B137" s="36"/>
      <c r="C137" s="36"/>
      <c r="D137" s="36"/>
      <c r="E137" s="36"/>
      <c r="F137" s="36"/>
      <c r="G137" s="36"/>
      <c r="H137" s="36"/>
      <c r="I137" s="36"/>
      <c r="J137" s="36"/>
      <c r="K137" s="36"/>
      <c r="L137" s="36"/>
      <c r="M137" s="36"/>
    </row>
    <row r="138" spans="1:13" x14ac:dyDescent="0.25">
      <c r="A138" s="36"/>
      <c r="B138" s="36"/>
      <c r="C138" s="36"/>
      <c r="D138" s="36"/>
      <c r="E138" s="36"/>
      <c r="F138" s="36"/>
      <c r="G138" s="36"/>
      <c r="H138" s="36"/>
      <c r="I138" s="36"/>
      <c r="J138" s="36"/>
      <c r="K138" s="36"/>
      <c r="L138" s="36"/>
      <c r="M138" s="36"/>
    </row>
    <row r="139" spans="1:13" x14ac:dyDescent="0.25">
      <c r="A139" s="36"/>
      <c r="B139" s="36"/>
      <c r="C139" s="36"/>
      <c r="D139" s="36"/>
      <c r="E139" s="36"/>
      <c r="F139" s="36"/>
      <c r="G139" s="36"/>
      <c r="H139" s="36"/>
      <c r="I139" s="36"/>
      <c r="J139" s="36"/>
      <c r="K139" s="36"/>
      <c r="L139" s="36"/>
      <c r="M139" s="36"/>
    </row>
    <row r="140" spans="1:13" x14ac:dyDescent="0.25">
      <c r="A140" s="36"/>
      <c r="B140" s="36"/>
      <c r="C140" s="36"/>
      <c r="D140" s="36"/>
      <c r="E140" s="36"/>
      <c r="F140" s="36"/>
      <c r="G140" s="36"/>
      <c r="H140" s="36"/>
      <c r="I140" s="36"/>
      <c r="J140" s="36"/>
      <c r="K140" s="36"/>
      <c r="L140" s="36"/>
      <c r="M140" s="36"/>
    </row>
    <row r="141" spans="1:13" x14ac:dyDescent="0.25">
      <c r="A141" s="36"/>
      <c r="B141" s="36"/>
      <c r="C141" s="36"/>
      <c r="D141" s="36"/>
      <c r="E141" s="36"/>
      <c r="F141" s="36"/>
      <c r="G141" s="36"/>
      <c r="H141" s="36"/>
      <c r="I141" s="36"/>
      <c r="J141" s="36"/>
      <c r="K141" s="36"/>
      <c r="L141" s="36"/>
      <c r="M141" s="36"/>
    </row>
    <row r="142" spans="1:13" x14ac:dyDescent="0.25">
      <c r="A142" s="36"/>
      <c r="B142" s="36"/>
      <c r="C142" s="36"/>
      <c r="D142" s="36"/>
      <c r="E142" s="36"/>
      <c r="F142" s="36"/>
      <c r="G142" s="36"/>
      <c r="H142" s="36"/>
      <c r="I142" s="36"/>
      <c r="J142" s="36"/>
      <c r="K142" s="36"/>
      <c r="L142" s="36"/>
      <c r="M142" s="36"/>
    </row>
    <row r="143" spans="1:13" x14ac:dyDescent="0.25">
      <c r="A143" s="36"/>
      <c r="B143" s="36"/>
      <c r="C143" s="36"/>
      <c r="D143" s="36"/>
      <c r="E143" s="36"/>
      <c r="F143" s="36"/>
      <c r="G143" s="36"/>
      <c r="H143" s="36"/>
      <c r="I143" s="36"/>
      <c r="J143" s="36"/>
      <c r="K143" s="36"/>
      <c r="L143" s="36"/>
      <c r="M143" s="36"/>
    </row>
    <row r="144" spans="1:13" x14ac:dyDescent="0.25">
      <c r="A144" s="36"/>
      <c r="B144" s="36"/>
      <c r="C144" s="36"/>
      <c r="D144" s="36"/>
      <c r="E144" s="36"/>
      <c r="F144" s="36"/>
      <c r="G144" s="36"/>
      <c r="H144" s="36"/>
      <c r="I144" s="36"/>
      <c r="J144" s="36"/>
      <c r="K144" s="36"/>
      <c r="L144" s="36"/>
      <c r="M144" s="36"/>
    </row>
    <row r="145" spans="1:13" x14ac:dyDescent="0.25">
      <c r="A145" s="36"/>
      <c r="B145" s="36"/>
      <c r="C145" s="36"/>
      <c r="D145" s="36"/>
      <c r="E145" s="36"/>
      <c r="F145" s="36"/>
      <c r="G145" s="36"/>
      <c r="H145" s="36"/>
      <c r="I145" s="36"/>
      <c r="J145" s="36"/>
      <c r="K145" s="36"/>
      <c r="L145" s="36"/>
      <c r="M145" s="36"/>
    </row>
    <row r="147" spans="1:13" x14ac:dyDescent="0.25">
      <c r="A147" s="40" t="s">
        <v>115</v>
      </c>
      <c r="B147" s="40"/>
      <c r="C147" s="40"/>
      <c r="D147" s="40"/>
      <c r="E147" s="40"/>
      <c r="F147" s="40"/>
      <c r="G147" s="40"/>
      <c r="H147" s="40"/>
      <c r="I147" s="40"/>
      <c r="J147" s="40"/>
      <c r="K147" s="40"/>
      <c r="L147" s="40"/>
      <c r="M147" s="40"/>
    </row>
    <row r="148" spans="1:13" x14ac:dyDescent="0.25">
      <c r="A148" s="33"/>
      <c r="B148" s="33"/>
      <c r="C148" s="33"/>
      <c r="D148" s="33"/>
      <c r="E148" s="33"/>
      <c r="F148" s="33"/>
      <c r="G148" s="33"/>
      <c r="H148" s="33"/>
      <c r="I148" s="33"/>
      <c r="J148" s="33"/>
      <c r="K148" s="33"/>
      <c r="L148" s="33"/>
      <c r="M148" s="33"/>
    </row>
    <row r="149" spans="1:13" ht="18.75" x14ac:dyDescent="0.3">
      <c r="A149" s="38" t="s">
        <v>104</v>
      </c>
      <c r="B149" s="38"/>
      <c r="C149" s="38"/>
      <c r="D149" s="38"/>
      <c r="E149" s="38"/>
      <c r="F149" s="38"/>
      <c r="G149" s="38"/>
      <c r="H149" s="38"/>
      <c r="I149" s="38"/>
      <c r="J149" s="38"/>
      <c r="K149" s="38"/>
      <c r="L149" s="38"/>
      <c r="M149" s="38"/>
    </row>
    <row r="150" spans="1:13" x14ac:dyDescent="0.25">
      <c r="A150" s="41" t="s">
        <v>107</v>
      </c>
      <c r="B150" s="41"/>
      <c r="C150" s="41"/>
      <c r="D150" s="41"/>
      <c r="E150" s="41"/>
      <c r="F150" s="41"/>
      <c r="G150" s="41"/>
      <c r="H150" s="41"/>
      <c r="I150" s="41"/>
      <c r="J150" s="41"/>
      <c r="K150" s="41"/>
      <c r="L150" s="41"/>
      <c r="M150" s="41"/>
    </row>
    <row r="166" spans="1:13" x14ac:dyDescent="0.25">
      <c r="A166" s="40" t="s">
        <v>116</v>
      </c>
      <c r="B166" s="40"/>
      <c r="C166" s="40"/>
      <c r="D166" s="40"/>
      <c r="E166" s="40"/>
      <c r="F166" s="40"/>
      <c r="G166" s="40"/>
      <c r="H166" s="40"/>
      <c r="I166" s="40"/>
      <c r="J166" s="40"/>
      <c r="K166" s="40"/>
      <c r="L166" s="40"/>
      <c r="M166" s="40"/>
    </row>
  </sheetData>
  <mergeCells count="25">
    <mergeCell ref="A98:M98"/>
    <mergeCell ref="A147:M147"/>
    <mergeCell ref="A166:M166"/>
    <mergeCell ref="A59:M59"/>
    <mergeCell ref="A60:M60"/>
    <mergeCell ref="A149:M149"/>
    <mergeCell ref="A127:M127"/>
    <mergeCell ref="A150:M150"/>
    <mergeCell ref="A126:M126"/>
    <mergeCell ref="A124:M124"/>
    <mergeCell ref="A78:M78"/>
    <mergeCell ref="A101:M101"/>
    <mergeCell ref="A100:M100"/>
    <mergeCell ref="A1:M1"/>
    <mergeCell ref="A3:M3"/>
    <mergeCell ref="A23:M23"/>
    <mergeCell ref="A41:M41"/>
    <mergeCell ref="A77:M77"/>
    <mergeCell ref="A4:M4"/>
    <mergeCell ref="A24:M24"/>
    <mergeCell ref="A42:M42"/>
    <mergeCell ref="A21:M21"/>
    <mergeCell ref="A39:M39"/>
    <mergeCell ref="A57:M57"/>
    <mergeCell ref="A75:M75"/>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D32F6-7CFA-4E84-89A2-804AFC13DC01}">
  <dimension ref="A1:M37"/>
  <sheetViews>
    <sheetView topLeftCell="A17" workbookViewId="0">
      <selection activeCell="E37" sqref="E37:K37"/>
    </sheetView>
  </sheetViews>
  <sheetFormatPr defaultRowHeight="15" x14ac:dyDescent="0.25"/>
  <cols>
    <col min="1" max="1" width="18.7109375" customWidth="1"/>
    <col min="2" max="2" width="15.28515625" customWidth="1"/>
    <col min="3" max="3" width="24.42578125" customWidth="1"/>
  </cols>
  <sheetData>
    <row r="1" spans="1:13" ht="33.75" x14ac:dyDescent="0.5">
      <c r="A1" s="37" t="s">
        <v>46</v>
      </c>
      <c r="B1" s="37"/>
      <c r="C1" s="37"/>
      <c r="D1" s="37"/>
      <c r="E1" s="37"/>
      <c r="F1" s="37"/>
      <c r="G1" s="37"/>
      <c r="H1" s="37"/>
      <c r="I1" s="37"/>
      <c r="J1" s="37"/>
      <c r="K1" s="37"/>
      <c r="L1" s="37"/>
      <c r="M1" s="37"/>
    </row>
    <row r="3" spans="1:13" x14ac:dyDescent="0.25">
      <c r="A3" s="44" t="s">
        <v>47</v>
      </c>
      <c r="B3" s="44"/>
      <c r="C3" s="44"/>
      <c r="D3" s="44"/>
      <c r="E3" s="44"/>
      <c r="F3" s="44"/>
      <c r="G3" s="44"/>
      <c r="H3" s="44"/>
      <c r="I3" s="44"/>
      <c r="J3" s="44"/>
      <c r="K3" s="44"/>
      <c r="L3" s="44"/>
      <c r="M3" s="44"/>
    </row>
    <row r="5" spans="1:13" x14ac:dyDescent="0.25">
      <c r="A5" s="3" t="s">
        <v>48</v>
      </c>
      <c r="B5" s="3"/>
      <c r="C5" s="3"/>
      <c r="D5" s="3"/>
      <c r="E5" s="3"/>
      <c r="F5" s="3"/>
      <c r="G5" s="3"/>
      <c r="H5" s="5"/>
      <c r="I5" s="5"/>
      <c r="J5" s="5"/>
      <c r="K5" s="5"/>
      <c r="L5" s="5"/>
      <c r="M5" s="5"/>
    </row>
    <row r="7" spans="1:13" x14ac:dyDescent="0.25">
      <c r="A7" s="28" t="s">
        <v>49</v>
      </c>
      <c r="B7" s="2" t="s">
        <v>55</v>
      </c>
      <c r="C7" s="2" t="s">
        <v>56</v>
      </c>
    </row>
    <row r="8" spans="1:13" x14ac:dyDescent="0.25">
      <c r="A8" s="29" t="s">
        <v>50</v>
      </c>
      <c r="B8" s="27">
        <v>700000</v>
      </c>
      <c r="C8" s="27">
        <v>900000</v>
      </c>
    </row>
    <row r="9" spans="1:13" x14ac:dyDescent="0.25">
      <c r="A9" s="14" t="s">
        <v>51</v>
      </c>
      <c r="B9" s="27">
        <v>900000</v>
      </c>
      <c r="C9" s="27">
        <v>1000000</v>
      </c>
    </row>
    <row r="10" spans="1:13" x14ac:dyDescent="0.25">
      <c r="A10" s="14" t="s">
        <v>53</v>
      </c>
      <c r="B10" s="27">
        <v>1200000</v>
      </c>
      <c r="C10" s="27">
        <v>1500000</v>
      </c>
      <c r="E10" s="43"/>
      <c r="F10" s="43"/>
    </row>
    <row r="11" spans="1:13" x14ac:dyDescent="0.25">
      <c r="A11" s="14" t="s">
        <v>52</v>
      </c>
      <c r="B11" s="27">
        <v>550000</v>
      </c>
      <c r="C11" s="27">
        <v>700000</v>
      </c>
    </row>
    <row r="12" spans="1:13" x14ac:dyDescent="0.25">
      <c r="A12" s="12" t="s">
        <v>54</v>
      </c>
      <c r="B12" s="27">
        <v>350000</v>
      </c>
      <c r="C12" s="27">
        <v>800000</v>
      </c>
    </row>
    <row r="15" spans="1:13" x14ac:dyDescent="0.25">
      <c r="C15" s="43"/>
      <c r="D15" s="43"/>
    </row>
    <row r="21" spans="5:11" ht="45" customHeight="1" x14ac:dyDescent="0.25">
      <c r="E21" s="42" t="s">
        <v>57</v>
      </c>
      <c r="F21" s="42"/>
      <c r="G21" s="42"/>
      <c r="H21" s="42"/>
      <c r="I21" s="42"/>
      <c r="J21" s="42"/>
      <c r="K21" s="42"/>
    </row>
    <row r="37" spans="5:11" ht="36.6" customHeight="1" x14ac:dyDescent="0.25">
      <c r="E37" s="42" t="s">
        <v>58</v>
      </c>
      <c r="F37" s="42"/>
      <c r="G37" s="42"/>
      <c r="H37" s="42"/>
      <c r="I37" s="42"/>
      <c r="J37" s="42"/>
      <c r="K37" s="42"/>
    </row>
  </sheetData>
  <mergeCells count="6">
    <mergeCell ref="E37:K37"/>
    <mergeCell ref="E10:F10"/>
    <mergeCell ref="C15:D15"/>
    <mergeCell ref="E21:K21"/>
    <mergeCell ref="A1:M1"/>
    <mergeCell ref="A3:M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7A02C3-C2D6-4DD6-8898-F2E9F2258584}">
  <dimension ref="A1:M40"/>
  <sheetViews>
    <sheetView tabSelected="1" topLeftCell="A24" workbookViewId="0">
      <selection activeCell="P48" sqref="P48"/>
    </sheetView>
  </sheetViews>
  <sheetFormatPr defaultRowHeight="15" x14ac:dyDescent="0.25"/>
  <cols>
    <col min="2" max="2" width="15.7109375" bestFit="1" customWidth="1"/>
    <col min="3" max="3" width="22.42578125" bestFit="1" customWidth="1"/>
  </cols>
  <sheetData>
    <row r="1" spans="1:13" ht="33.75" x14ac:dyDescent="0.5">
      <c r="A1" s="37" t="s">
        <v>46</v>
      </c>
      <c r="B1" s="37"/>
      <c r="C1" s="37"/>
      <c r="D1" s="37"/>
      <c r="E1" s="37"/>
      <c r="F1" s="37"/>
      <c r="G1" s="37"/>
      <c r="H1" s="37"/>
      <c r="I1" s="37"/>
      <c r="J1" s="37"/>
      <c r="K1" s="37"/>
      <c r="L1" s="37"/>
      <c r="M1" s="37"/>
    </row>
    <row r="3" spans="1:13" x14ac:dyDescent="0.25">
      <c r="A3" s="44" t="s">
        <v>47</v>
      </c>
      <c r="B3" s="44"/>
      <c r="C3" s="44"/>
      <c r="D3" s="44"/>
      <c r="E3" s="44"/>
      <c r="F3" s="44"/>
      <c r="G3" s="44"/>
      <c r="H3" s="44"/>
      <c r="I3" s="44"/>
      <c r="J3" s="44"/>
      <c r="K3" s="44"/>
      <c r="L3" s="44"/>
      <c r="M3" s="44"/>
    </row>
    <row r="5" spans="1:13" x14ac:dyDescent="0.25">
      <c r="A5" s="3" t="s">
        <v>48</v>
      </c>
      <c r="B5" s="3"/>
      <c r="C5" s="3"/>
      <c r="D5" s="3"/>
      <c r="E5" s="3"/>
      <c r="F5" s="3"/>
      <c r="G5" s="3"/>
      <c r="H5" s="5"/>
      <c r="I5" s="5"/>
      <c r="J5" s="5"/>
      <c r="K5" s="5"/>
      <c r="L5" s="5"/>
      <c r="M5" s="5"/>
    </row>
    <row r="7" spans="1:13" x14ac:dyDescent="0.25">
      <c r="A7" s="28" t="s">
        <v>49</v>
      </c>
      <c r="B7" s="2" t="s">
        <v>55</v>
      </c>
      <c r="C7" s="2" t="s">
        <v>56</v>
      </c>
    </row>
    <row r="8" spans="1:13" x14ac:dyDescent="0.25">
      <c r="A8" s="29" t="s">
        <v>50</v>
      </c>
      <c r="B8" s="27">
        <v>700000</v>
      </c>
      <c r="C8" s="27">
        <v>900000</v>
      </c>
    </row>
    <row r="9" spans="1:13" x14ac:dyDescent="0.25">
      <c r="A9" s="14" t="s">
        <v>51</v>
      </c>
      <c r="B9" s="27">
        <v>900000</v>
      </c>
      <c r="C9" s="27">
        <v>1000000</v>
      </c>
    </row>
    <row r="10" spans="1:13" x14ac:dyDescent="0.25">
      <c r="A10" s="14" t="s">
        <v>53</v>
      </c>
      <c r="B10" s="27">
        <v>1200000</v>
      </c>
      <c r="C10" s="27">
        <v>1500000</v>
      </c>
      <c r="E10" s="43"/>
      <c r="F10" s="43"/>
    </row>
    <row r="11" spans="1:13" x14ac:dyDescent="0.25">
      <c r="A11" s="14" t="s">
        <v>52</v>
      </c>
      <c r="B11" s="27">
        <v>550000</v>
      </c>
      <c r="C11" s="27">
        <v>700000</v>
      </c>
    </row>
    <row r="12" spans="1:13" x14ac:dyDescent="0.25">
      <c r="A12" s="12" t="s">
        <v>54</v>
      </c>
      <c r="B12" s="27">
        <v>350000</v>
      </c>
      <c r="C12" s="27">
        <v>800000</v>
      </c>
    </row>
    <row r="15" spans="1:13" x14ac:dyDescent="0.25">
      <c r="C15" s="43"/>
      <c r="D15" s="43"/>
    </row>
    <row r="22" spans="6:12" ht="48" customHeight="1" x14ac:dyDescent="0.25">
      <c r="F22" s="42" t="s">
        <v>57</v>
      </c>
      <c r="G22" s="42"/>
      <c r="H22" s="42"/>
      <c r="I22" s="42"/>
      <c r="J22" s="42"/>
      <c r="K22" s="42"/>
      <c r="L22" s="42"/>
    </row>
    <row r="40" spans="6:12" ht="30.75" customHeight="1" x14ac:dyDescent="0.25">
      <c r="F40" s="42" t="s">
        <v>58</v>
      </c>
      <c r="G40" s="42"/>
      <c r="H40" s="42"/>
      <c r="I40" s="42"/>
      <c r="J40" s="42"/>
      <c r="K40" s="42"/>
      <c r="L40" s="42"/>
    </row>
  </sheetData>
  <mergeCells count="6">
    <mergeCell ref="A1:M1"/>
    <mergeCell ref="A3:M3"/>
    <mergeCell ref="E10:F10"/>
    <mergeCell ref="C15:D15"/>
    <mergeCell ref="F22:L22"/>
    <mergeCell ref="F40:L40"/>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27FF8-6E85-4D74-ABFD-FA7FB6FCD140}">
  <dimension ref="A1:N25"/>
  <sheetViews>
    <sheetView workbookViewId="0">
      <selection activeCell="P34" sqref="P34"/>
    </sheetView>
  </sheetViews>
  <sheetFormatPr defaultRowHeight="15" x14ac:dyDescent="0.25"/>
  <cols>
    <col min="1" max="1" width="15.42578125" customWidth="1"/>
    <col min="3" max="3" width="14.28515625" customWidth="1"/>
  </cols>
  <sheetData>
    <row r="1" spans="1:13" ht="33.75" x14ac:dyDescent="0.5">
      <c r="A1" s="37" t="s">
        <v>46</v>
      </c>
      <c r="B1" s="37"/>
      <c r="C1" s="37"/>
      <c r="D1" s="37"/>
      <c r="E1" s="37"/>
      <c r="F1" s="37"/>
      <c r="G1" s="37"/>
      <c r="H1" s="37"/>
      <c r="I1" s="37"/>
      <c r="J1" s="37"/>
      <c r="K1" s="37"/>
      <c r="L1" s="37"/>
      <c r="M1" s="37"/>
    </row>
    <row r="3" spans="1:13" ht="35.450000000000003" customHeight="1" x14ac:dyDescent="0.25">
      <c r="A3" s="45" t="s">
        <v>59</v>
      </c>
      <c r="B3" s="45"/>
      <c r="C3" s="45"/>
      <c r="D3" s="45"/>
      <c r="E3" s="45"/>
      <c r="F3" s="45"/>
      <c r="G3" s="45"/>
      <c r="H3" s="45"/>
      <c r="I3" s="45"/>
      <c r="J3" s="45"/>
      <c r="K3" s="45"/>
      <c r="L3" s="45"/>
      <c r="M3" s="45"/>
    </row>
    <row r="4" spans="1:13" x14ac:dyDescent="0.25">
      <c r="A4" s="30"/>
    </row>
    <row r="5" spans="1:13" ht="14.45" customHeight="1" x14ac:dyDescent="0.25">
      <c r="A5" s="46" t="s">
        <v>61</v>
      </c>
      <c r="B5" s="46"/>
    </row>
    <row r="6" spans="1:13" x14ac:dyDescent="0.25">
      <c r="A6" t="s">
        <v>60</v>
      </c>
      <c r="B6">
        <v>105</v>
      </c>
    </row>
    <row r="7" spans="1:13" x14ac:dyDescent="0.25">
      <c r="A7" t="s">
        <v>62</v>
      </c>
      <c r="B7">
        <v>18</v>
      </c>
    </row>
    <row r="8" spans="1:13" x14ac:dyDescent="0.25">
      <c r="A8" t="s">
        <v>64</v>
      </c>
      <c r="B8">
        <v>12</v>
      </c>
    </row>
    <row r="9" spans="1:13" x14ac:dyDescent="0.25">
      <c r="A9" t="s">
        <v>63</v>
      </c>
      <c r="B9">
        <v>-4</v>
      </c>
    </row>
    <row r="10" spans="1:13" x14ac:dyDescent="0.25">
      <c r="A10" t="s">
        <v>65</v>
      </c>
      <c r="B10">
        <v>-8</v>
      </c>
    </row>
    <row r="11" spans="1:13" x14ac:dyDescent="0.25">
      <c r="A11" t="s">
        <v>66</v>
      </c>
      <c r="B11">
        <v>-11</v>
      </c>
    </row>
    <row r="12" spans="1:13" x14ac:dyDescent="0.25">
      <c r="A12" s="7" t="s">
        <v>67</v>
      </c>
      <c r="B12">
        <f>SUM(B6:B11)</f>
        <v>112</v>
      </c>
    </row>
    <row r="25" spans="4:14" ht="28.15" customHeight="1" x14ac:dyDescent="0.25">
      <c r="D25" s="47" t="s">
        <v>68</v>
      </c>
      <c r="E25" s="47"/>
      <c r="F25" s="47"/>
      <c r="G25" s="47"/>
      <c r="H25" s="47"/>
      <c r="I25" s="47"/>
      <c r="J25" s="47"/>
      <c r="K25" s="47"/>
      <c r="L25" s="47"/>
      <c r="M25" s="47"/>
      <c r="N25" s="47"/>
    </row>
  </sheetData>
  <mergeCells count="4">
    <mergeCell ref="A1:M1"/>
    <mergeCell ref="A3:M3"/>
    <mergeCell ref="A5:B5"/>
    <mergeCell ref="D25:N25"/>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EDB76-A0E3-4DB6-B41F-A42F2B7ADA81}">
  <dimension ref="A1:M57"/>
  <sheetViews>
    <sheetView topLeftCell="A33" workbookViewId="0">
      <selection activeCell="A6" sqref="A6:B57"/>
    </sheetView>
  </sheetViews>
  <sheetFormatPr defaultRowHeight="15" x14ac:dyDescent="0.25"/>
  <cols>
    <col min="1" max="1" width="22.5703125" bestFit="1" customWidth="1"/>
    <col min="2" max="2" width="9.28515625" bestFit="1" customWidth="1"/>
    <col min="3" max="3" width="14.28515625" customWidth="1"/>
  </cols>
  <sheetData>
    <row r="1" spans="1:13" ht="33.75" x14ac:dyDescent="0.5">
      <c r="A1" s="37" t="s">
        <v>46</v>
      </c>
      <c r="B1" s="37"/>
      <c r="C1" s="37"/>
      <c r="D1" s="37"/>
      <c r="E1" s="37"/>
      <c r="F1" s="37"/>
      <c r="G1" s="37"/>
      <c r="H1" s="37"/>
      <c r="I1" s="37"/>
      <c r="J1" s="37"/>
      <c r="K1" s="37"/>
      <c r="L1" s="37"/>
      <c r="M1" s="37"/>
    </row>
    <row r="3" spans="1:13" ht="35.450000000000003" customHeight="1" x14ac:dyDescent="0.25">
      <c r="A3" s="45" t="s">
        <v>69</v>
      </c>
      <c r="B3" s="45"/>
      <c r="C3" s="45"/>
      <c r="D3" s="45"/>
      <c r="E3" s="45"/>
      <c r="F3" s="45"/>
      <c r="G3" s="45"/>
      <c r="H3" s="45"/>
      <c r="I3" s="45"/>
      <c r="J3" s="45"/>
      <c r="K3" s="45"/>
      <c r="L3" s="45"/>
      <c r="M3" s="45"/>
    </row>
    <row r="4" spans="1:13" x14ac:dyDescent="0.25">
      <c r="A4" s="30"/>
    </row>
    <row r="5" spans="1:13" x14ac:dyDescent="0.25">
      <c r="A5" s="2" t="s">
        <v>70</v>
      </c>
      <c r="B5" s="2" t="s">
        <v>71</v>
      </c>
    </row>
    <row r="6" spans="1:13" x14ac:dyDescent="0.25">
      <c r="A6" s="31" vm="1">
        <v>44655</v>
      </c>
      <c r="B6" s="32">
        <v>499.25</v>
      </c>
    </row>
    <row r="7" spans="1:13" x14ac:dyDescent="0.25">
      <c r="A7" s="31" vm="2">
        <v>44662</v>
      </c>
      <c r="B7" s="32" vm="3">
        <v>341.13</v>
      </c>
    </row>
    <row r="8" spans="1:13" x14ac:dyDescent="0.25">
      <c r="A8" s="31" vm="4">
        <v>44669</v>
      </c>
      <c r="B8" s="32" vm="5">
        <v>215.52</v>
      </c>
    </row>
    <row r="9" spans="1:13" x14ac:dyDescent="0.25">
      <c r="A9" s="31" vm="6">
        <v>44676</v>
      </c>
      <c r="B9" s="32">
        <v>230</v>
      </c>
    </row>
    <row r="10" spans="1:13" x14ac:dyDescent="0.25">
      <c r="A10" s="31" vm="7">
        <v>44683</v>
      </c>
      <c r="B10" s="32">
        <v>175.35</v>
      </c>
    </row>
    <row r="11" spans="1:13" x14ac:dyDescent="0.25">
      <c r="A11" s="31" vm="8">
        <v>44690</v>
      </c>
      <c r="B11" s="32" vm="9">
        <v>187.64</v>
      </c>
    </row>
    <row r="12" spans="1:13" x14ac:dyDescent="0.25">
      <c r="A12" s="31" vm="10">
        <v>44697</v>
      </c>
      <c r="B12" s="32" vm="11">
        <v>186.35</v>
      </c>
    </row>
    <row r="13" spans="1:13" x14ac:dyDescent="0.25">
      <c r="A13" s="31" vm="12">
        <v>44704</v>
      </c>
      <c r="B13" s="32">
        <v>185.25</v>
      </c>
    </row>
    <row r="14" spans="1:13" x14ac:dyDescent="0.25">
      <c r="A14" s="31" vm="13">
        <v>44712</v>
      </c>
      <c r="B14" s="32">
        <v>200.25</v>
      </c>
    </row>
    <row r="15" spans="1:13" x14ac:dyDescent="0.25">
      <c r="A15" s="31" vm="14">
        <v>44718</v>
      </c>
      <c r="B15" s="32">
        <v>195</v>
      </c>
    </row>
    <row r="16" spans="1:13" x14ac:dyDescent="0.25">
      <c r="A16" s="31" vm="15">
        <v>44725</v>
      </c>
      <c r="B16" s="32">
        <v>200</v>
      </c>
    </row>
    <row r="17" spans="1:2" x14ac:dyDescent="0.25">
      <c r="A17" s="31" vm="16">
        <v>44733</v>
      </c>
      <c r="B17" s="32">
        <v>300</v>
      </c>
    </row>
    <row r="18" spans="1:2" x14ac:dyDescent="0.25">
      <c r="A18" s="31" vm="17">
        <v>44739</v>
      </c>
      <c r="B18" s="32" vm="18">
        <v>179.95</v>
      </c>
    </row>
    <row r="19" spans="1:2" x14ac:dyDescent="0.25">
      <c r="A19" s="31" vm="19">
        <v>44747</v>
      </c>
      <c r="B19" s="32" vm="20">
        <v>186.97499999999999</v>
      </c>
    </row>
    <row r="20" spans="1:2" x14ac:dyDescent="0.25">
      <c r="A20" s="31" vm="21">
        <v>44753</v>
      </c>
      <c r="B20" s="32">
        <v>196.35</v>
      </c>
    </row>
    <row r="21" spans="1:2" x14ac:dyDescent="0.25">
      <c r="A21" s="31" vm="22">
        <v>44760</v>
      </c>
      <c r="B21" s="32" vm="23">
        <v>220.44</v>
      </c>
    </row>
    <row r="22" spans="1:2" x14ac:dyDescent="0.25">
      <c r="A22" s="31" vm="24">
        <v>44767</v>
      </c>
      <c r="B22" s="32" vm="25">
        <v>224.9</v>
      </c>
    </row>
    <row r="23" spans="1:2" x14ac:dyDescent="0.25">
      <c r="A23" s="31" vm="26">
        <v>44774</v>
      </c>
      <c r="B23" s="32" vm="27">
        <v>226.78</v>
      </c>
    </row>
    <row r="24" spans="1:2" x14ac:dyDescent="0.25">
      <c r="A24" s="31" vm="28">
        <v>44781</v>
      </c>
      <c r="B24" s="32">
        <v>326</v>
      </c>
    </row>
    <row r="25" spans="1:2" x14ac:dyDescent="0.25">
      <c r="A25" s="31" vm="29">
        <v>44788</v>
      </c>
      <c r="B25" s="32" vm="30">
        <v>241.16</v>
      </c>
    </row>
    <row r="26" spans="1:2" x14ac:dyDescent="0.25">
      <c r="A26" s="31" vm="31">
        <v>44795</v>
      </c>
      <c r="B26" s="32">
        <v>250</v>
      </c>
    </row>
    <row r="27" spans="1:2" x14ac:dyDescent="0.25">
      <c r="A27" s="31" vm="32">
        <v>44802</v>
      </c>
      <c r="B27" s="32" vm="33">
        <v>226.11</v>
      </c>
    </row>
    <row r="28" spans="1:2" x14ac:dyDescent="0.25">
      <c r="A28" s="31" vm="34">
        <v>44810</v>
      </c>
      <c r="B28" s="32" vm="35">
        <v>233.57</v>
      </c>
    </row>
    <row r="29" spans="1:2" x14ac:dyDescent="0.25">
      <c r="A29" s="31" vm="36">
        <v>44816</v>
      </c>
      <c r="B29" s="32">
        <v>245.35</v>
      </c>
    </row>
    <row r="30" spans="1:2" x14ac:dyDescent="0.25">
      <c r="A30" s="31" vm="37">
        <v>44823</v>
      </c>
      <c r="B30" s="32" vm="38">
        <v>226.41</v>
      </c>
    </row>
    <row r="31" spans="1:2" x14ac:dyDescent="0.25">
      <c r="A31" s="31" vm="39">
        <v>44830</v>
      </c>
      <c r="B31" s="32">
        <v>455</v>
      </c>
    </row>
    <row r="32" spans="1:2" x14ac:dyDescent="0.25">
      <c r="A32" s="31" vm="40">
        <v>44837</v>
      </c>
      <c r="B32" s="32">
        <v>250</v>
      </c>
    </row>
    <row r="33" spans="1:2" x14ac:dyDescent="0.25">
      <c r="A33" s="31" vm="41">
        <v>44844</v>
      </c>
      <c r="B33" s="32" vm="42">
        <v>230</v>
      </c>
    </row>
    <row r="34" spans="1:2" x14ac:dyDescent="0.25">
      <c r="A34" s="31" vm="43">
        <v>44851</v>
      </c>
      <c r="B34" s="32" vm="44">
        <v>289.57</v>
      </c>
    </row>
    <row r="35" spans="1:2" x14ac:dyDescent="0.25">
      <c r="A35" s="31" vm="45">
        <v>44858</v>
      </c>
      <c r="B35" s="32" vm="46">
        <v>295.72000000000003</v>
      </c>
    </row>
    <row r="36" spans="1:2" x14ac:dyDescent="0.25">
      <c r="A36" s="31" vm="47">
        <v>44865</v>
      </c>
      <c r="B36" s="32">
        <v>445.25</v>
      </c>
    </row>
    <row r="37" spans="1:2" x14ac:dyDescent="0.25">
      <c r="A37" s="31" vm="48">
        <v>44872</v>
      </c>
      <c r="B37" s="32" vm="49">
        <v>290.13</v>
      </c>
    </row>
    <row r="38" spans="1:2" x14ac:dyDescent="0.25">
      <c r="A38" s="31" vm="50">
        <v>44879</v>
      </c>
      <c r="B38" s="32" vm="51">
        <v>287.98</v>
      </c>
    </row>
    <row r="39" spans="1:2" x14ac:dyDescent="0.25">
      <c r="A39" s="31" vm="52">
        <v>44886</v>
      </c>
      <c r="B39" s="32" vm="53">
        <v>285.54000000000002</v>
      </c>
    </row>
    <row r="40" spans="1:2" x14ac:dyDescent="0.25">
      <c r="A40" s="31" vm="54">
        <v>44893</v>
      </c>
      <c r="B40" s="32" vm="55">
        <v>320.41000000000003</v>
      </c>
    </row>
    <row r="41" spans="1:2" x14ac:dyDescent="0.25">
      <c r="A41" s="31" vm="56">
        <v>44900</v>
      </c>
      <c r="B41" s="32" vm="57">
        <v>320.01</v>
      </c>
    </row>
    <row r="42" spans="1:2" x14ac:dyDescent="0.25">
      <c r="A42" s="31" vm="58">
        <v>44907</v>
      </c>
      <c r="B42" s="32">
        <v>195.25</v>
      </c>
    </row>
    <row r="43" spans="1:2" x14ac:dyDescent="0.25">
      <c r="A43" s="31" vm="59">
        <v>44914</v>
      </c>
      <c r="B43" s="32" vm="60">
        <v>294.96499999999997</v>
      </c>
    </row>
    <row r="44" spans="1:2" x14ac:dyDescent="0.25">
      <c r="A44" s="31" vm="61">
        <v>44922</v>
      </c>
      <c r="B44" s="32">
        <v>350</v>
      </c>
    </row>
    <row r="45" spans="1:2" x14ac:dyDescent="0.25">
      <c r="A45" s="31" vm="62">
        <v>44929</v>
      </c>
      <c r="B45" s="32" vm="63">
        <v>315.55</v>
      </c>
    </row>
    <row r="46" spans="1:2" x14ac:dyDescent="0.25">
      <c r="A46" s="31" vm="64">
        <v>44935</v>
      </c>
      <c r="B46" s="32">
        <v>250</v>
      </c>
    </row>
    <row r="47" spans="1:2" x14ac:dyDescent="0.25">
      <c r="A47" s="31" vm="65">
        <v>44943</v>
      </c>
      <c r="B47" s="32" vm="66">
        <v>342.5</v>
      </c>
    </row>
    <row r="48" spans="1:2" x14ac:dyDescent="0.25">
      <c r="A48" s="31" vm="67">
        <v>44949</v>
      </c>
      <c r="B48" s="32" vm="68">
        <v>360.77</v>
      </c>
    </row>
    <row r="49" spans="1:2" x14ac:dyDescent="0.25">
      <c r="A49" s="31" vm="69">
        <v>44956</v>
      </c>
      <c r="B49" s="32" vm="70">
        <v>365.9</v>
      </c>
    </row>
    <row r="50" spans="1:2" x14ac:dyDescent="0.25">
      <c r="A50" s="31" vm="71">
        <v>44963</v>
      </c>
      <c r="B50" s="32" vm="72">
        <v>347.36</v>
      </c>
    </row>
    <row r="51" spans="1:2" x14ac:dyDescent="0.25">
      <c r="A51" s="31" vm="73">
        <v>44970</v>
      </c>
      <c r="B51" s="32">
        <v>250</v>
      </c>
    </row>
    <row r="52" spans="1:2" x14ac:dyDescent="0.25">
      <c r="A52" s="31" vm="74">
        <v>44978</v>
      </c>
      <c r="B52" s="32" vm="75">
        <v>317.14999999999998</v>
      </c>
    </row>
    <row r="53" spans="1:2" x14ac:dyDescent="0.25">
      <c r="A53" s="31" vm="76">
        <v>44984</v>
      </c>
      <c r="B53" s="32" vm="77">
        <v>315.18</v>
      </c>
    </row>
    <row r="54" spans="1:2" x14ac:dyDescent="0.25">
      <c r="A54" s="31" vm="78">
        <v>44991</v>
      </c>
      <c r="B54" s="32">
        <v>425</v>
      </c>
    </row>
    <row r="55" spans="1:2" x14ac:dyDescent="0.25">
      <c r="A55" s="31" vm="79">
        <v>44998</v>
      </c>
      <c r="B55" s="32" vm="80">
        <v>303.5</v>
      </c>
    </row>
    <row r="56" spans="1:2" x14ac:dyDescent="0.25">
      <c r="A56" s="31" vm="81">
        <v>45005</v>
      </c>
      <c r="B56" s="32" vm="82">
        <v>328.39</v>
      </c>
    </row>
    <row r="57" spans="1:2" x14ac:dyDescent="0.25">
      <c r="A57" s="31" vm="83">
        <v>45012</v>
      </c>
      <c r="B57" s="32">
        <v>400</v>
      </c>
    </row>
  </sheetData>
  <mergeCells count="2">
    <mergeCell ref="A1:M1"/>
    <mergeCell ref="A3:M3"/>
  </mergeCells>
  <pageMargins left="0.7" right="0.7" top="0.75" bottom="0.75" header="0.3" footer="0.3"/>
  <ignoredErrors>
    <ignoredError xmlns:x16r3="http://schemas.microsoft.com/office/spreadsheetml/2018/08/main" sqref="B7:B8 B22:B23 B38:B41 B11:B12 B21 B33:B35 B25 B18:B19 B27:B28 B30 B55:B56 B52:B53 B47:B50 B45 B37 B43" x16r3:misleadingFormat="1"/>
  </ignoredErrors>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D69C8-7D25-4302-9D63-D076D760C11D}">
  <dimension ref="A1:E70"/>
  <sheetViews>
    <sheetView workbookViewId="0"/>
  </sheetViews>
  <sheetFormatPr defaultRowHeight="15" x14ac:dyDescent="0.25"/>
  <cols>
    <col min="1" max="1" width="10.5703125" bestFit="1" customWidth="1"/>
    <col min="2" max="2" width="9.28515625" bestFit="1" customWidth="1"/>
    <col min="3" max="3" width="9.85546875" customWidth="1"/>
    <col min="4" max="4" width="24" customWidth="1"/>
    <col min="5" max="5" width="24.140625" customWidth="1"/>
  </cols>
  <sheetData>
    <row r="1" spans="1:5" x14ac:dyDescent="0.25">
      <c r="A1" t="s">
        <v>72</v>
      </c>
      <c r="B1" t="s">
        <v>73</v>
      </c>
      <c r="C1" t="s">
        <v>74</v>
      </c>
      <c r="D1" t="s">
        <v>75</v>
      </c>
      <c r="E1" t="s">
        <v>76</v>
      </c>
    </row>
    <row r="2" spans="1:5" x14ac:dyDescent="0.25">
      <c r="A2" s="31">
        <v>44655</v>
      </c>
      <c r="B2" s="32">
        <v>499.25</v>
      </c>
    </row>
    <row r="3" spans="1:5" x14ac:dyDescent="0.25">
      <c r="A3" s="31">
        <v>44662</v>
      </c>
      <c r="B3" s="32">
        <v>341.13</v>
      </c>
    </row>
    <row r="4" spans="1:5" x14ac:dyDescent="0.25">
      <c r="A4" s="31">
        <v>44669</v>
      </c>
      <c r="B4" s="32">
        <v>215.52</v>
      </c>
    </row>
    <row r="5" spans="1:5" x14ac:dyDescent="0.25">
      <c r="A5" s="31">
        <v>44676</v>
      </c>
      <c r="B5" s="32">
        <v>230</v>
      </c>
    </row>
    <row r="6" spans="1:5" x14ac:dyDescent="0.25">
      <c r="A6" s="31">
        <v>44683</v>
      </c>
      <c r="B6" s="32">
        <v>175.35</v>
      </c>
    </row>
    <row r="7" spans="1:5" x14ac:dyDescent="0.25">
      <c r="A7" s="31">
        <v>44690</v>
      </c>
      <c r="B7" s="32">
        <v>187.64</v>
      </c>
    </row>
    <row r="8" spans="1:5" x14ac:dyDescent="0.25">
      <c r="A8" s="31">
        <v>44697</v>
      </c>
      <c r="B8" s="32">
        <v>186.35</v>
      </c>
    </row>
    <row r="9" spans="1:5" x14ac:dyDescent="0.25">
      <c r="A9" s="31">
        <v>44700.777777777774</v>
      </c>
      <c r="B9" s="32">
        <v>185.8</v>
      </c>
    </row>
    <row r="10" spans="1:5" x14ac:dyDescent="0.25">
      <c r="A10" s="31">
        <v>44704</v>
      </c>
      <c r="B10" s="32">
        <v>185.25</v>
      </c>
    </row>
    <row r="11" spans="1:5" x14ac:dyDescent="0.25">
      <c r="A11" s="31">
        <v>44712</v>
      </c>
      <c r="B11" s="32">
        <v>200.25</v>
      </c>
    </row>
    <row r="12" spans="1:5" x14ac:dyDescent="0.25">
      <c r="A12" s="31">
        <v>44718</v>
      </c>
      <c r="B12" s="32">
        <v>195</v>
      </c>
    </row>
    <row r="13" spans="1:5" x14ac:dyDescent="0.25">
      <c r="A13" s="31">
        <v>44725</v>
      </c>
      <c r="B13" s="32">
        <v>200</v>
      </c>
    </row>
    <row r="14" spans="1:5" x14ac:dyDescent="0.25">
      <c r="A14" s="31">
        <v>44733</v>
      </c>
      <c r="B14" s="32">
        <v>300</v>
      </c>
    </row>
    <row r="15" spans="1:5" x14ac:dyDescent="0.25">
      <c r="A15" s="31">
        <v>44739</v>
      </c>
      <c r="B15" s="32">
        <v>179.95</v>
      </c>
    </row>
    <row r="16" spans="1:5" x14ac:dyDescent="0.25">
      <c r="A16" s="31">
        <v>44747</v>
      </c>
      <c r="B16" s="32">
        <v>186.97499999999999</v>
      </c>
    </row>
    <row r="17" spans="1:2" x14ac:dyDescent="0.25">
      <c r="A17" s="31">
        <v>44753</v>
      </c>
      <c r="B17" s="32">
        <v>196.35</v>
      </c>
    </row>
    <row r="18" spans="1:2" x14ac:dyDescent="0.25">
      <c r="A18" s="31">
        <v>44760</v>
      </c>
      <c r="B18" s="32">
        <v>220.44</v>
      </c>
    </row>
    <row r="19" spans="1:2" x14ac:dyDescent="0.25">
      <c r="A19" s="31">
        <v>44767</v>
      </c>
      <c r="B19" s="32">
        <v>224.9</v>
      </c>
    </row>
    <row r="20" spans="1:2" x14ac:dyDescent="0.25">
      <c r="A20" s="31">
        <v>44774</v>
      </c>
      <c r="B20" s="32">
        <v>226.78</v>
      </c>
    </row>
    <row r="21" spans="1:2" x14ac:dyDescent="0.25">
      <c r="A21" s="31">
        <v>44777.777777777774</v>
      </c>
      <c r="B21" s="32">
        <v>276.39</v>
      </c>
    </row>
    <row r="22" spans="1:2" x14ac:dyDescent="0.25">
      <c r="A22" s="31">
        <v>44781</v>
      </c>
      <c r="B22" s="32">
        <v>326</v>
      </c>
    </row>
    <row r="23" spans="1:2" x14ac:dyDescent="0.25">
      <c r="A23" s="31">
        <v>44788</v>
      </c>
      <c r="B23" s="32">
        <v>241.16</v>
      </c>
    </row>
    <row r="24" spans="1:2" x14ac:dyDescent="0.25">
      <c r="A24" s="31">
        <v>44795</v>
      </c>
      <c r="B24" s="32">
        <v>250</v>
      </c>
    </row>
    <row r="25" spans="1:2" x14ac:dyDescent="0.25">
      <c r="A25" s="31">
        <v>44802</v>
      </c>
      <c r="B25" s="32">
        <v>226.11</v>
      </c>
    </row>
    <row r="26" spans="1:2" x14ac:dyDescent="0.25">
      <c r="A26" s="31">
        <v>44810</v>
      </c>
      <c r="B26" s="32">
        <v>233.57</v>
      </c>
    </row>
    <row r="27" spans="1:2" x14ac:dyDescent="0.25">
      <c r="A27" s="31">
        <v>44816</v>
      </c>
      <c r="B27" s="32">
        <v>245.35</v>
      </c>
    </row>
    <row r="28" spans="1:2" x14ac:dyDescent="0.25">
      <c r="A28" s="31">
        <v>44823</v>
      </c>
      <c r="B28" s="32">
        <v>226.41</v>
      </c>
    </row>
    <row r="29" spans="1:2" x14ac:dyDescent="0.25">
      <c r="A29" s="31">
        <v>44830</v>
      </c>
      <c r="B29" s="32">
        <v>455</v>
      </c>
    </row>
    <row r="30" spans="1:2" x14ac:dyDescent="0.25">
      <c r="A30" s="31">
        <v>44837</v>
      </c>
      <c r="B30" s="32">
        <v>250</v>
      </c>
    </row>
    <row r="31" spans="1:2" x14ac:dyDescent="0.25">
      <c r="A31" s="31">
        <v>44844</v>
      </c>
      <c r="B31" s="32">
        <v>230</v>
      </c>
    </row>
    <row r="32" spans="1:2" x14ac:dyDescent="0.25">
      <c r="A32" s="31">
        <v>44851</v>
      </c>
      <c r="B32" s="32">
        <v>289.57</v>
      </c>
    </row>
    <row r="33" spans="1:2" x14ac:dyDescent="0.25">
      <c r="A33" s="31">
        <v>44858</v>
      </c>
      <c r="B33" s="32">
        <v>295.72000000000003</v>
      </c>
    </row>
    <row r="34" spans="1:2" x14ac:dyDescent="0.25">
      <c r="A34" s="31">
        <v>44865</v>
      </c>
      <c r="B34" s="32">
        <v>445.25</v>
      </c>
    </row>
    <row r="35" spans="1:2" x14ac:dyDescent="0.25">
      <c r="A35" s="31">
        <v>44872</v>
      </c>
      <c r="B35" s="32">
        <v>290.13</v>
      </c>
    </row>
    <row r="36" spans="1:2" x14ac:dyDescent="0.25">
      <c r="A36" s="31">
        <v>44879</v>
      </c>
      <c r="B36" s="32">
        <v>287.98</v>
      </c>
    </row>
    <row r="37" spans="1:2" x14ac:dyDescent="0.25">
      <c r="A37" s="31">
        <v>44886</v>
      </c>
      <c r="B37" s="32">
        <v>285.54000000000002</v>
      </c>
    </row>
    <row r="38" spans="1:2" x14ac:dyDescent="0.25">
      <c r="A38" s="31">
        <v>44893</v>
      </c>
      <c r="B38" s="32">
        <v>320.41000000000003</v>
      </c>
    </row>
    <row r="39" spans="1:2" x14ac:dyDescent="0.25">
      <c r="A39" s="31">
        <v>44900</v>
      </c>
      <c r="B39" s="32">
        <v>320.01</v>
      </c>
    </row>
    <row r="40" spans="1:2" x14ac:dyDescent="0.25">
      <c r="A40" s="31">
        <v>44907</v>
      </c>
      <c r="B40" s="32">
        <v>195.25</v>
      </c>
    </row>
    <row r="41" spans="1:2" x14ac:dyDescent="0.25">
      <c r="A41" s="31">
        <v>44914</v>
      </c>
      <c r="B41" s="32">
        <v>294.96499999999997</v>
      </c>
    </row>
    <row r="42" spans="1:2" x14ac:dyDescent="0.25">
      <c r="A42" s="31">
        <v>44922</v>
      </c>
      <c r="B42" s="32">
        <v>350</v>
      </c>
    </row>
    <row r="43" spans="1:2" x14ac:dyDescent="0.25">
      <c r="A43" s="31">
        <v>44929</v>
      </c>
      <c r="B43" s="32">
        <v>315.55</v>
      </c>
    </row>
    <row r="44" spans="1:2" x14ac:dyDescent="0.25">
      <c r="A44" s="31">
        <v>44935</v>
      </c>
      <c r="B44" s="32">
        <v>250</v>
      </c>
    </row>
    <row r="45" spans="1:2" x14ac:dyDescent="0.25">
      <c r="A45" s="31">
        <v>44939.333333333328</v>
      </c>
      <c r="B45" s="32">
        <v>296.25</v>
      </c>
    </row>
    <row r="46" spans="1:2" x14ac:dyDescent="0.25">
      <c r="A46" s="31">
        <v>44943</v>
      </c>
      <c r="B46" s="32">
        <v>342.5</v>
      </c>
    </row>
    <row r="47" spans="1:2" x14ac:dyDescent="0.25">
      <c r="A47" s="31">
        <v>44949</v>
      </c>
      <c r="B47" s="32">
        <v>360.77</v>
      </c>
    </row>
    <row r="48" spans="1:2" x14ac:dyDescent="0.25">
      <c r="A48" s="31">
        <v>44956</v>
      </c>
      <c r="B48" s="32">
        <v>365.9</v>
      </c>
    </row>
    <row r="49" spans="1:5" x14ac:dyDescent="0.25">
      <c r="A49" s="31">
        <v>44963</v>
      </c>
      <c r="B49" s="32">
        <v>347.36</v>
      </c>
    </row>
    <row r="50" spans="1:5" x14ac:dyDescent="0.25">
      <c r="A50" s="31">
        <v>44970</v>
      </c>
      <c r="B50" s="32">
        <v>250</v>
      </c>
    </row>
    <row r="51" spans="1:5" x14ac:dyDescent="0.25">
      <c r="A51" s="31">
        <v>44978</v>
      </c>
      <c r="B51" s="32">
        <v>317.14999999999998</v>
      </c>
    </row>
    <row r="52" spans="1:5" x14ac:dyDescent="0.25">
      <c r="A52" s="31">
        <v>44984</v>
      </c>
      <c r="B52" s="32">
        <v>315.18</v>
      </c>
    </row>
    <row r="53" spans="1:5" x14ac:dyDescent="0.25">
      <c r="A53" s="31">
        <v>44991</v>
      </c>
      <c r="B53" s="32">
        <v>425</v>
      </c>
    </row>
    <row r="54" spans="1:5" x14ac:dyDescent="0.25">
      <c r="A54" s="31">
        <v>44998</v>
      </c>
      <c r="B54" s="32">
        <v>303.5</v>
      </c>
    </row>
    <row r="55" spans="1:5" x14ac:dyDescent="0.25">
      <c r="A55" s="31">
        <v>45005</v>
      </c>
      <c r="B55" s="32">
        <v>328.39</v>
      </c>
    </row>
    <row r="56" spans="1:5" x14ac:dyDescent="0.25">
      <c r="A56" s="31">
        <v>45012</v>
      </c>
      <c r="B56" s="32">
        <v>400</v>
      </c>
      <c r="C56" s="32">
        <v>400</v>
      </c>
      <c r="D56" s="32">
        <v>400</v>
      </c>
      <c r="E56" s="32">
        <v>400</v>
      </c>
    </row>
    <row r="57" spans="1:5" x14ac:dyDescent="0.25">
      <c r="A57" s="31">
        <v>45018.444444444445</v>
      </c>
      <c r="C57" s="32">
        <f t="shared" ref="C57:C70" si="0">_xlfn.FORECAST.ETS(A57,$B$2:$B$56,$A$2:$A$56,1,1)</f>
        <v>384.73810418967111</v>
      </c>
      <c r="D57" s="32">
        <f t="shared" ref="D57:D70" si="1">C57-_xlfn.FORECAST.ETS.CONFINT(A57,$B$2:$B$56,$A$2:$A$56,0.95,1,1)</f>
        <v>244.7648746010187</v>
      </c>
      <c r="E57" s="32">
        <f t="shared" ref="E57:E70" si="2">C57+_xlfn.FORECAST.ETS.CONFINT(A57,$B$2:$B$56,$A$2:$A$56,0.95,1,1)</f>
        <v>524.71133377832348</v>
      </c>
    </row>
    <row r="58" spans="1:5" x14ac:dyDescent="0.25">
      <c r="A58" s="31">
        <v>45024.888888888891</v>
      </c>
      <c r="C58" s="32">
        <f t="shared" si="0"/>
        <v>386.81195379393154</v>
      </c>
      <c r="D58" s="32">
        <f t="shared" si="1"/>
        <v>211.58992080620749</v>
      </c>
      <c r="E58" s="32">
        <f t="shared" si="2"/>
        <v>562.03398678165559</v>
      </c>
    </row>
    <row r="59" spans="1:5" x14ac:dyDescent="0.25">
      <c r="A59" s="31">
        <v>45031.333333333336</v>
      </c>
      <c r="C59" s="32">
        <f t="shared" si="0"/>
        <v>388.88580339819219</v>
      </c>
      <c r="D59" s="32">
        <f t="shared" si="1"/>
        <v>184.33022053073324</v>
      </c>
      <c r="E59" s="32">
        <f t="shared" si="2"/>
        <v>593.44138626565109</v>
      </c>
    </row>
    <row r="60" spans="1:5" x14ac:dyDescent="0.25">
      <c r="A60" s="31">
        <v>45037.777777777781</v>
      </c>
      <c r="C60" s="32">
        <f t="shared" si="0"/>
        <v>390.95965300245263</v>
      </c>
      <c r="D60" s="32">
        <f t="shared" si="1"/>
        <v>160.7136491808574</v>
      </c>
      <c r="E60" s="32">
        <f t="shared" si="2"/>
        <v>621.20565682404788</v>
      </c>
    </row>
    <row r="61" spans="1:5" x14ac:dyDescent="0.25">
      <c r="A61" s="31">
        <v>45044.222222222219</v>
      </c>
      <c r="C61" s="32">
        <f t="shared" si="0"/>
        <v>393.03350260671095</v>
      </c>
      <c r="D61" s="32">
        <f t="shared" si="1"/>
        <v>139.62965775487186</v>
      </c>
      <c r="E61" s="32">
        <f t="shared" si="2"/>
        <v>646.43734745854999</v>
      </c>
    </row>
    <row r="62" spans="1:5" x14ac:dyDescent="0.25">
      <c r="A62" s="31">
        <v>45050.666666666664</v>
      </c>
      <c r="C62" s="32">
        <f t="shared" si="0"/>
        <v>395.10735221097138</v>
      </c>
      <c r="D62" s="32">
        <f t="shared" si="1"/>
        <v>120.43684820195705</v>
      </c>
      <c r="E62" s="32">
        <f t="shared" si="2"/>
        <v>669.77785621998578</v>
      </c>
    </row>
    <row r="63" spans="1:5" x14ac:dyDescent="0.25">
      <c r="A63" s="31">
        <v>45057.111111111109</v>
      </c>
      <c r="C63" s="32">
        <f t="shared" si="0"/>
        <v>397.1812018152321</v>
      </c>
      <c r="D63" s="32">
        <f t="shared" si="1"/>
        <v>102.72510288524478</v>
      </c>
      <c r="E63" s="32">
        <f t="shared" si="2"/>
        <v>691.63730074521936</v>
      </c>
    </row>
    <row r="64" spans="1:5" x14ac:dyDescent="0.25">
      <c r="A64" s="31">
        <v>45063.555555555555</v>
      </c>
      <c r="C64" s="32">
        <f t="shared" si="0"/>
        <v>399.25505141949253</v>
      </c>
      <c r="D64" s="32">
        <f t="shared" si="1"/>
        <v>86.213402082142352</v>
      </c>
      <c r="E64" s="32">
        <f t="shared" si="2"/>
        <v>712.29670075684271</v>
      </c>
    </row>
    <row r="65" spans="1:5" x14ac:dyDescent="0.25">
      <c r="A65" s="31">
        <v>45070</v>
      </c>
      <c r="C65" s="32">
        <f t="shared" si="0"/>
        <v>401.32890102375313</v>
      </c>
      <c r="D65" s="32">
        <f t="shared" si="1"/>
        <v>70.699249900983887</v>
      </c>
      <c r="E65" s="32">
        <f t="shared" si="2"/>
        <v>731.95855214652238</v>
      </c>
    </row>
    <row r="66" spans="1:5" x14ac:dyDescent="0.25">
      <c r="A66" s="31">
        <v>45076.444444444445</v>
      </c>
      <c r="C66" s="32">
        <f t="shared" si="0"/>
        <v>403.40275062801362</v>
      </c>
      <c r="D66" s="32">
        <f t="shared" si="1"/>
        <v>56.031032575341214</v>
      </c>
      <c r="E66" s="32">
        <f t="shared" si="2"/>
        <v>750.77446868068603</v>
      </c>
    </row>
    <row r="67" spans="1:5" x14ac:dyDescent="0.25">
      <c r="A67" s="31">
        <v>45082.888888888891</v>
      </c>
      <c r="C67" s="32">
        <f t="shared" si="0"/>
        <v>405.47660023227422</v>
      </c>
      <c r="D67" s="32">
        <f t="shared" si="1"/>
        <v>42.091752605953729</v>
      </c>
      <c r="E67" s="32">
        <f t="shared" si="2"/>
        <v>768.86144785859472</v>
      </c>
    </row>
    <row r="68" spans="1:5" x14ac:dyDescent="0.25">
      <c r="A68" s="31">
        <v>45089.333333333336</v>
      </c>
      <c r="C68" s="32">
        <f t="shared" si="0"/>
        <v>407.55044983653471</v>
      </c>
      <c r="D68" s="32">
        <f t="shared" si="1"/>
        <v>28.788892248079435</v>
      </c>
      <c r="E68" s="32">
        <f t="shared" si="2"/>
        <v>786.31200742499004</v>
      </c>
    </row>
    <row r="69" spans="1:5" x14ac:dyDescent="0.25">
      <c r="A69" s="31">
        <v>45095.777777777781</v>
      </c>
      <c r="C69" s="32">
        <f t="shared" si="0"/>
        <v>409.62429944079537</v>
      </c>
      <c r="D69" s="32">
        <f t="shared" si="1"/>
        <v>16.047799976202214</v>
      </c>
      <c r="E69" s="32">
        <f t="shared" si="2"/>
        <v>803.20079890538852</v>
      </c>
    </row>
    <row r="70" spans="1:5" x14ac:dyDescent="0.25">
      <c r="A70" s="31">
        <v>45102.222222222219</v>
      </c>
      <c r="C70" s="32">
        <f t="shared" si="0"/>
        <v>411.69814904505347</v>
      </c>
      <c r="D70" s="32">
        <f t="shared" si="1"/>
        <v>3.8072100467055066</v>
      </c>
      <c r="E70" s="32">
        <f t="shared" si="2"/>
        <v>819.58908804340149</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C0F96-9845-4A07-84C3-21DB98CD9910}">
  <dimension ref="B2:M41"/>
  <sheetViews>
    <sheetView topLeftCell="A7" zoomScale="91" zoomScaleNormal="91" workbookViewId="0">
      <selection activeCell="D33" sqref="D33"/>
    </sheetView>
  </sheetViews>
  <sheetFormatPr defaultRowHeight="15" x14ac:dyDescent="0.25"/>
  <cols>
    <col min="1" max="1" width="1.7109375" customWidth="1"/>
    <col min="2" max="2" width="13.85546875" customWidth="1"/>
    <col min="3" max="3" width="11.42578125" bestFit="1" customWidth="1"/>
    <col min="4" max="4" width="13.5703125" customWidth="1"/>
    <col min="5" max="5" width="12.7109375" customWidth="1"/>
    <col min="6" max="6" width="1.7109375" customWidth="1"/>
    <col min="7" max="7" width="13.85546875" customWidth="1"/>
    <col min="8" max="8" width="25.28515625" bestFit="1" customWidth="1"/>
    <col min="9" max="9" width="1.7109375" customWidth="1"/>
    <col min="10" max="10" width="13.85546875" customWidth="1"/>
    <col min="11" max="11" width="25.28515625" bestFit="1" customWidth="1"/>
    <col min="12" max="12" width="10.28515625" bestFit="1" customWidth="1"/>
    <col min="13" max="13" width="13.7109375" bestFit="1" customWidth="1"/>
    <col min="14" max="14" width="13.85546875" bestFit="1" customWidth="1"/>
    <col min="15" max="15" width="10.5703125" customWidth="1"/>
    <col min="16" max="17" width="19.140625" bestFit="1" customWidth="1"/>
    <col min="18" max="18" width="13.7109375" bestFit="1" customWidth="1"/>
    <col min="19" max="19" width="13" customWidth="1"/>
    <col min="21" max="22" width="12.85546875" customWidth="1"/>
  </cols>
  <sheetData>
    <row r="2" spans="2:13" x14ac:dyDescent="0.25">
      <c r="B2" s="20" t="s">
        <v>37</v>
      </c>
      <c r="C2" s="20" t="s">
        <v>39</v>
      </c>
      <c r="D2" s="20" t="s">
        <v>38</v>
      </c>
      <c r="E2" s="20" t="s">
        <v>36</v>
      </c>
      <c r="G2" s="19" t="s">
        <v>37</v>
      </c>
      <c r="H2" t="s">
        <v>35</v>
      </c>
      <c r="K2" s="19" t="s">
        <v>36</v>
      </c>
      <c r="L2" t="s">
        <v>35</v>
      </c>
    </row>
    <row r="3" spans="2:13" x14ac:dyDescent="0.25">
      <c r="B3" s="4" t="s">
        <v>24</v>
      </c>
      <c r="C3" s="4" t="s">
        <v>25</v>
      </c>
      <c r="D3" s="4">
        <v>12</v>
      </c>
      <c r="E3" s="16">
        <v>173.16</v>
      </c>
      <c r="G3" t="s">
        <v>26</v>
      </c>
      <c r="H3" s="18">
        <v>5</v>
      </c>
      <c r="K3" s="17" t="s">
        <v>34</v>
      </c>
      <c r="L3">
        <v>6</v>
      </c>
    </row>
    <row r="4" spans="2:13" x14ac:dyDescent="0.25">
      <c r="B4" s="4" t="s">
        <v>26</v>
      </c>
      <c r="C4" s="4" t="s">
        <v>23</v>
      </c>
      <c r="D4" s="4">
        <v>1</v>
      </c>
      <c r="E4" s="16">
        <v>22.95</v>
      </c>
      <c r="G4" t="s">
        <v>28</v>
      </c>
      <c r="H4" s="18">
        <v>3</v>
      </c>
      <c r="K4" s="17" t="s">
        <v>33</v>
      </c>
      <c r="L4">
        <v>5</v>
      </c>
    </row>
    <row r="5" spans="2:13" x14ac:dyDescent="0.25">
      <c r="B5" s="4" t="s">
        <v>24</v>
      </c>
      <c r="C5" s="4" t="s">
        <v>27</v>
      </c>
      <c r="D5" s="4">
        <v>6</v>
      </c>
      <c r="E5" s="16">
        <v>91.72</v>
      </c>
      <c r="G5" t="s">
        <v>24</v>
      </c>
      <c r="H5" s="18">
        <v>6</v>
      </c>
      <c r="K5" s="17" t="s">
        <v>32</v>
      </c>
      <c r="L5">
        <v>1</v>
      </c>
    </row>
    <row r="6" spans="2:13" x14ac:dyDescent="0.25">
      <c r="B6" s="4" t="s">
        <v>26</v>
      </c>
      <c r="C6" s="4" t="s">
        <v>25</v>
      </c>
      <c r="D6" s="4">
        <v>1</v>
      </c>
      <c r="E6" s="16">
        <v>33.32</v>
      </c>
      <c r="G6" t="s">
        <v>30</v>
      </c>
      <c r="H6" s="18">
        <v>14</v>
      </c>
      <c r="K6" s="17" t="s">
        <v>31</v>
      </c>
      <c r="L6">
        <v>2</v>
      </c>
    </row>
    <row r="7" spans="2:13" x14ac:dyDescent="0.25">
      <c r="B7" s="4" t="s">
        <v>26</v>
      </c>
      <c r="C7" s="4" t="s">
        <v>23</v>
      </c>
      <c r="D7" s="4">
        <v>1</v>
      </c>
      <c r="E7" s="16">
        <v>50</v>
      </c>
      <c r="K7" s="17" t="s">
        <v>30</v>
      </c>
      <c r="L7">
        <v>14</v>
      </c>
    </row>
    <row r="8" spans="2:13" ht="15.75" thickBot="1" x14ac:dyDescent="0.3">
      <c r="B8" s="4" t="s">
        <v>28</v>
      </c>
      <c r="C8" s="4" t="s">
        <v>27</v>
      </c>
      <c r="D8" s="4">
        <v>1</v>
      </c>
      <c r="E8" s="16">
        <v>18.91</v>
      </c>
    </row>
    <row r="9" spans="2:13" ht="19.5" thickBot="1" x14ac:dyDescent="0.35">
      <c r="B9" s="4" t="s">
        <v>28</v>
      </c>
      <c r="C9" s="4" t="s">
        <v>25</v>
      </c>
      <c r="D9" s="4">
        <v>1</v>
      </c>
      <c r="E9" s="16">
        <v>40.1</v>
      </c>
      <c r="G9" s="48" t="s">
        <v>29</v>
      </c>
      <c r="H9" s="48"/>
      <c r="I9" s="48"/>
      <c r="J9" s="48"/>
      <c r="K9" s="48"/>
      <c r="L9" s="48"/>
      <c r="M9" s="48"/>
    </row>
    <row r="10" spans="2:13" x14ac:dyDescent="0.25">
      <c r="B10" s="4" t="s">
        <v>28</v>
      </c>
      <c r="C10" s="4" t="s">
        <v>23</v>
      </c>
      <c r="D10" s="4">
        <v>1</v>
      </c>
      <c r="E10" s="16">
        <v>27.89</v>
      </c>
      <c r="G10" s="14"/>
      <c r="M10" s="15"/>
    </row>
    <row r="11" spans="2:13" x14ac:dyDescent="0.25">
      <c r="B11" s="4" t="s">
        <v>24</v>
      </c>
      <c r="C11" s="4" t="s">
        <v>27</v>
      </c>
      <c r="D11" s="4">
        <v>12</v>
      </c>
      <c r="E11" s="16">
        <v>143.69</v>
      </c>
      <c r="G11" s="14"/>
      <c r="M11" s="13"/>
    </row>
    <row r="12" spans="2:13" x14ac:dyDescent="0.25">
      <c r="B12" s="4" t="s">
        <v>24</v>
      </c>
      <c r="C12" s="4" t="s">
        <v>25</v>
      </c>
      <c r="D12" s="4">
        <v>6</v>
      </c>
      <c r="E12" s="16">
        <v>69.69</v>
      </c>
      <c r="G12" s="14"/>
      <c r="M12" s="13"/>
    </row>
    <row r="13" spans="2:13" x14ac:dyDescent="0.25">
      <c r="B13" s="4" t="s">
        <v>24</v>
      </c>
      <c r="C13" s="4" t="s">
        <v>27</v>
      </c>
      <c r="D13" s="4">
        <v>1</v>
      </c>
      <c r="E13" s="16">
        <v>17.09</v>
      </c>
      <c r="G13" s="14"/>
      <c r="M13" s="13"/>
    </row>
    <row r="14" spans="2:13" x14ac:dyDescent="0.25">
      <c r="B14" s="4" t="s">
        <v>26</v>
      </c>
      <c r="C14" s="4" t="s">
        <v>23</v>
      </c>
      <c r="D14" s="4">
        <v>6</v>
      </c>
      <c r="E14" s="16">
        <v>83.97</v>
      </c>
      <c r="G14" s="14"/>
      <c r="M14" s="13"/>
    </row>
    <row r="15" spans="2:13" x14ac:dyDescent="0.25">
      <c r="B15" s="4" t="s">
        <v>26</v>
      </c>
      <c r="C15" s="4" t="s">
        <v>25</v>
      </c>
      <c r="D15" s="4">
        <v>6</v>
      </c>
      <c r="E15" s="16">
        <v>78.400000000000006</v>
      </c>
      <c r="G15" s="14"/>
      <c r="M15" s="13"/>
    </row>
    <row r="16" spans="2:13" x14ac:dyDescent="0.25">
      <c r="B16" s="4" t="s">
        <v>24</v>
      </c>
      <c r="C16" s="4" t="s">
        <v>23</v>
      </c>
      <c r="D16" s="4">
        <v>12</v>
      </c>
      <c r="E16" s="16">
        <v>198.27</v>
      </c>
      <c r="G16" s="14"/>
      <c r="M16" s="13"/>
    </row>
    <row r="17" spans="7:13" x14ac:dyDescent="0.25">
      <c r="G17" s="14"/>
      <c r="M17" s="13"/>
    </row>
    <row r="18" spans="7:13" x14ac:dyDescent="0.25">
      <c r="G18" s="14"/>
      <c r="M18" s="13"/>
    </row>
    <row r="19" spans="7:13" x14ac:dyDescent="0.25">
      <c r="G19" s="14"/>
      <c r="M19" s="13"/>
    </row>
    <row r="20" spans="7:13" x14ac:dyDescent="0.25">
      <c r="G20" s="14"/>
      <c r="M20" s="13"/>
    </row>
    <row r="21" spans="7:13" x14ac:dyDescent="0.25">
      <c r="G21" s="14"/>
      <c r="M21" s="13"/>
    </row>
    <row r="22" spans="7:13" x14ac:dyDescent="0.25">
      <c r="G22" s="14"/>
      <c r="M22" s="13"/>
    </row>
    <row r="23" spans="7:13" ht="15.75" thickBot="1" x14ac:dyDescent="0.3">
      <c r="G23" s="14"/>
      <c r="M23" s="13"/>
    </row>
    <row r="24" spans="7:13" ht="19.5" thickBot="1" x14ac:dyDescent="0.35">
      <c r="G24" s="48" t="s">
        <v>22</v>
      </c>
      <c r="H24" s="48"/>
      <c r="I24" s="48"/>
      <c r="J24" s="48"/>
      <c r="K24" s="48"/>
      <c r="L24" s="48"/>
      <c r="M24" s="48"/>
    </row>
    <row r="25" spans="7:13" x14ac:dyDescent="0.25">
      <c r="G25" s="14"/>
      <c r="M25" s="15"/>
    </row>
    <row r="26" spans="7:13" x14ac:dyDescent="0.25">
      <c r="G26" s="14"/>
      <c r="M26" s="13"/>
    </row>
    <row r="27" spans="7:13" x14ac:dyDescent="0.25">
      <c r="G27" s="14"/>
      <c r="M27" s="13"/>
    </row>
    <row r="28" spans="7:13" x14ac:dyDescent="0.25">
      <c r="G28" s="14"/>
      <c r="M28" s="13"/>
    </row>
    <row r="29" spans="7:13" x14ac:dyDescent="0.25">
      <c r="G29" s="14"/>
      <c r="M29" s="13"/>
    </row>
    <row r="30" spans="7:13" x14ac:dyDescent="0.25">
      <c r="G30" s="14"/>
      <c r="M30" s="13"/>
    </row>
    <row r="31" spans="7:13" x14ac:dyDescent="0.25">
      <c r="G31" s="14"/>
      <c r="M31" s="13"/>
    </row>
    <row r="32" spans="7:13" x14ac:dyDescent="0.25">
      <c r="G32" s="14"/>
      <c r="M32" s="13"/>
    </row>
    <row r="33" spans="7:13" x14ac:dyDescent="0.25">
      <c r="G33" s="14"/>
      <c r="M33" s="13"/>
    </row>
    <row r="34" spans="7:13" x14ac:dyDescent="0.25">
      <c r="G34" s="14"/>
      <c r="M34" s="13"/>
    </row>
    <row r="35" spans="7:13" x14ac:dyDescent="0.25">
      <c r="G35" s="14"/>
      <c r="M35" s="13"/>
    </row>
    <row r="36" spans="7:13" x14ac:dyDescent="0.25">
      <c r="G36" s="12"/>
      <c r="H36" s="11"/>
      <c r="I36" s="11"/>
      <c r="J36" s="11"/>
      <c r="K36" s="11"/>
      <c r="L36" s="11"/>
      <c r="M36" s="10"/>
    </row>
    <row r="38" spans="7:13" x14ac:dyDescent="0.25">
      <c r="G38" s="9"/>
    </row>
    <row r="39" spans="7:13" x14ac:dyDescent="0.25">
      <c r="G39" s="8"/>
    </row>
    <row r="41" spans="7:13" x14ac:dyDescent="0.25">
      <c r="G41" s="7"/>
      <c r="J41" s="7"/>
      <c r="M41" s="7"/>
    </row>
  </sheetData>
  <mergeCells count="2">
    <mergeCell ref="G24:M24"/>
    <mergeCell ref="G9:M9"/>
  </mergeCells>
  <pageMargins left="0.7" right="0.7" top="0.75" bottom="0.75" header="0.3" footer="0.3"/>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0BE52-A7EC-4948-A06F-402C21654314}">
  <dimension ref="A1:N28"/>
  <sheetViews>
    <sheetView workbookViewId="0">
      <selection activeCell="N13" sqref="N13"/>
    </sheetView>
  </sheetViews>
  <sheetFormatPr defaultRowHeight="15" x14ac:dyDescent="0.25"/>
  <cols>
    <col min="1" max="1" width="11.85546875" bestFit="1" customWidth="1"/>
    <col min="2" max="2" width="12.28515625" customWidth="1"/>
    <col min="5" max="5" width="10.28515625" customWidth="1"/>
    <col min="14" max="14" width="10.5703125" customWidth="1"/>
  </cols>
  <sheetData>
    <row r="1" spans="1:14" ht="33.75" x14ac:dyDescent="0.5">
      <c r="A1" s="37" t="s">
        <v>1</v>
      </c>
      <c r="B1" s="37"/>
      <c r="C1" s="37"/>
      <c r="D1" s="37"/>
      <c r="E1" s="37"/>
      <c r="F1" s="37"/>
      <c r="G1" s="37"/>
      <c r="H1" s="37"/>
      <c r="I1" s="37"/>
      <c r="J1" s="37"/>
      <c r="K1" s="37"/>
      <c r="L1" s="37"/>
      <c r="M1" s="37"/>
      <c r="N1" s="37"/>
    </row>
    <row r="2" spans="1:14" x14ac:dyDescent="0.25">
      <c r="A2" s="49" t="s">
        <v>2</v>
      </c>
      <c r="B2" s="49"/>
      <c r="C2" s="49"/>
      <c r="D2" s="49"/>
      <c r="E2" s="49"/>
      <c r="F2" s="49"/>
      <c r="G2" s="49"/>
      <c r="H2" s="49"/>
      <c r="I2" s="49"/>
      <c r="J2" s="49"/>
      <c r="K2" s="49"/>
      <c r="L2" s="49"/>
      <c r="M2" s="49"/>
      <c r="N2" s="49"/>
    </row>
    <row r="4" spans="1:14" x14ac:dyDescent="0.25">
      <c r="A4" s="2" t="s">
        <v>3</v>
      </c>
      <c r="B4" s="2" t="s">
        <v>4</v>
      </c>
      <c r="E4" s="2" t="s">
        <v>3</v>
      </c>
    </row>
    <row r="5" spans="1:14" x14ac:dyDescent="0.25">
      <c r="A5">
        <v>163</v>
      </c>
      <c r="B5">
        <v>162</v>
      </c>
      <c r="E5" s="50" t="s">
        <v>5</v>
      </c>
      <c r="F5" s="50"/>
      <c r="G5" s="50"/>
      <c r="H5" s="4">
        <f>_xlfn.QUARTILE.INC(A5:A28,0)</f>
        <v>163</v>
      </c>
    </row>
    <row r="6" spans="1:14" x14ac:dyDescent="0.25">
      <c r="A6">
        <v>164</v>
      </c>
      <c r="B6">
        <v>163</v>
      </c>
      <c r="E6" s="50" t="s">
        <v>6</v>
      </c>
      <c r="F6" s="50"/>
      <c r="G6" s="50"/>
      <c r="H6" s="4">
        <f>_xlfn.QUARTILE.EXC($A$5:$A$28,1)</f>
        <v>170.5</v>
      </c>
    </row>
    <row r="7" spans="1:14" x14ac:dyDescent="0.25">
      <c r="A7">
        <v>165</v>
      </c>
      <c r="B7">
        <v>165</v>
      </c>
      <c r="E7" s="50" t="s">
        <v>7</v>
      </c>
      <c r="F7" s="50"/>
      <c r="G7" s="50"/>
      <c r="H7" s="4">
        <f>_xlfn.QUARTILE.EXC($A$5:$A$28,2)</f>
        <v>175</v>
      </c>
    </row>
    <row r="8" spans="1:14" x14ac:dyDescent="0.25">
      <c r="A8">
        <v>168</v>
      </c>
      <c r="B8">
        <v>166</v>
      </c>
      <c r="E8" s="50" t="s">
        <v>8</v>
      </c>
      <c r="F8" s="50"/>
      <c r="G8" s="50"/>
      <c r="H8" s="4">
        <f>_xlfn.QUARTILE.EXC($A$5:$A$28,3)</f>
        <v>178.5</v>
      </c>
    </row>
    <row r="9" spans="1:14" x14ac:dyDescent="0.25">
      <c r="A9">
        <v>169</v>
      </c>
      <c r="B9">
        <v>167</v>
      </c>
      <c r="E9" s="50" t="s">
        <v>9</v>
      </c>
      <c r="F9" s="50"/>
      <c r="G9" s="50"/>
      <c r="H9" s="4">
        <f>_xlfn.QUARTILE.INC($A$5:$A$28,4)</f>
        <v>188</v>
      </c>
    </row>
    <row r="10" spans="1:14" x14ac:dyDescent="0.25">
      <c r="A10">
        <v>170</v>
      </c>
      <c r="B10">
        <v>168</v>
      </c>
    </row>
    <row r="11" spans="1:14" x14ac:dyDescent="0.25">
      <c r="A11">
        <v>172</v>
      </c>
      <c r="B11">
        <v>168</v>
      </c>
      <c r="E11" s="2" t="s">
        <v>4</v>
      </c>
    </row>
    <row r="12" spans="1:14" x14ac:dyDescent="0.25">
      <c r="A12">
        <v>172</v>
      </c>
      <c r="B12">
        <v>170</v>
      </c>
      <c r="E12" s="50" t="s">
        <v>5</v>
      </c>
      <c r="F12" s="50"/>
      <c r="G12" s="50"/>
      <c r="H12" s="4">
        <f>_xlfn.QUARTILE.INC($B$5:$B$28,0)</f>
        <v>162</v>
      </c>
    </row>
    <row r="13" spans="1:14" x14ac:dyDescent="0.25">
      <c r="A13">
        <v>173</v>
      </c>
      <c r="B13">
        <v>173</v>
      </c>
      <c r="E13" s="50" t="s">
        <v>6</v>
      </c>
      <c r="F13" s="50"/>
      <c r="G13" s="50"/>
      <c r="H13" s="4">
        <f>_xlfn.QUARTILE.EXC($B$5:$B$28,1)</f>
        <v>168</v>
      </c>
    </row>
    <row r="14" spans="1:14" x14ac:dyDescent="0.25">
      <c r="A14">
        <v>173</v>
      </c>
      <c r="B14">
        <v>173</v>
      </c>
      <c r="E14" s="50" t="s">
        <v>7</v>
      </c>
      <c r="F14" s="50"/>
      <c r="G14" s="50"/>
      <c r="H14" s="4">
        <f>_xlfn.QUARTILE.EXC($B$5:$B$28,2)</f>
        <v>176</v>
      </c>
    </row>
    <row r="15" spans="1:14" x14ac:dyDescent="0.25">
      <c r="A15">
        <v>173</v>
      </c>
      <c r="B15">
        <v>174</v>
      </c>
      <c r="E15" s="50" t="s">
        <v>8</v>
      </c>
      <c r="F15" s="50"/>
      <c r="G15" s="50"/>
      <c r="H15" s="4">
        <f>_xlfn.QUARTILE.EXC($B$5:$B$28,3)</f>
        <v>180.75</v>
      </c>
    </row>
    <row r="16" spans="1:14" x14ac:dyDescent="0.25">
      <c r="A16">
        <v>175</v>
      </c>
      <c r="B16">
        <v>175</v>
      </c>
      <c r="E16" s="50" t="s">
        <v>9</v>
      </c>
      <c r="F16" s="50"/>
      <c r="G16" s="50"/>
      <c r="H16" s="4">
        <f>_xlfn.QUARTILE.INC($B$5:$B$28,4)</f>
        <v>187</v>
      </c>
    </row>
    <row r="17" spans="1:2" x14ac:dyDescent="0.25">
      <c r="A17">
        <v>175</v>
      </c>
      <c r="B17">
        <v>177</v>
      </c>
    </row>
    <row r="18" spans="1:2" x14ac:dyDescent="0.25">
      <c r="A18">
        <v>175</v>
      </c>
      <c r="B18">
        <v>178</v>
      </c>
    </row>
    <row r="19" spans="1:2" x14ac:dyDescent="0.25">
      <c r="A19">
        <v>175</v>
      </c>
      <c r="B19">
        <v>179</v>
      </c>
    </row>
    <row r="20" spans="1:2" x14ac:dyDescent="0.25">
      <c r="A20">
        <v>175</v>
      </c>
      <c r="B20">
        <v>179</v>
      </c>
    </row>
    <row r="21" spans="1:2" x14ac:dyDescent="0.25">
      <c r="A21">
        <v>176</v>
      </c>
      <c r="B21">
        <v>180</v>
      </c>
    </row>
    <row r="22" spans="1:2" x14ac:dyDescent="0.25">
      <c r="A22">
        <v>177</v>
      </c>
      <c r="B22">
        <v>180</v>
      </c>
    </row>
    <row r="23" spans="1:2" x14ac:dyDescent="0.25">
      <c r="A23">
        <v>179</v>
      </c>
      <c r="B23">
        <v>181</v>
      </c>
    </row>
    <row r="24" spans="1:2" x14ac:dyDescent="0.25">
      <c r="A24">
        <v>180</v>
      </c>
      <c r="B24">
        <v>185</v>
      </c>
    </row>
    <row r="25" spans="1:2" x14ac:dyDescent="0.25">
      <c r="A25">
        <v>185</v>
      </c>
      <c r="B25">
        <v>185</v>
      </c>
    </row>
    <row r="26" spans="1:2" x14ac:dyDescent="0.25">
      <c r="A26">
        <v>186</v>
      </c>
      <c r="B26">
        <v>185</v>
      </c>
    </row>
    <row r="27" spans="1:2" x14ac:dyDescent="0.25">
      <c r="A27">
        <v>187</v>
      </c>
      <c r="B27">
        <v>185</v>
      </c>
    </row>
    <row r="28" spans="1:2" x14ac:dyDescent="0.25">
      <c r="A28">
        <v>188</v>
      </c>
      <c r="B28">
        <v>187</v>
      </c>
    </row>
  </sheetData>
  <sortState xmlns:xlrd2="http://schemas.microsoft.com/office/spreadsheetml/2017/richdata2" ref="I32:I55">
    <sortCondition ref="I32:I55"/>
  </sortState>
  <mergeCells count="12">
    <mergeCell ref="E8:G8"/>
    <mergeCell ref="E16:G16"/>
    <mergeCell ref="E9:G9"/>
    <mergeCell ref="E12:G12"/>
    <mergeCell ref="E13:G13"/>
    <mergeCell ref="E14:G14"/>
    <mergeCell ref="E15:G15"/>
    <mergeCell ref="A1:N1"/>
    <mergeCell ref="A2:N2"/>
    <mergeCell ref="E5:G5"/>
    <mergeCell ref="E6:G6"/>
    <mergeCell ref="E7:G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Fogli di lavoro</vt:lpstr>
      </vt:variant>
      <vt:variant>
        <vt:i4>10</vt:i4>
      </vt:variant>
    </vt:vector>
  </HeadingPairs>
  <TitlesOfParts>
    <vt:vector size="10" baseType="lpstr">
      <vt:lpstr>IntroduzioneGrafici</vt:lpstr>
      <vt:lpstr>TipiGrafici</vt:lpstr>
      <vt:lpstr>GraficiSpecifici1</vt:lpstr>
      <vt:lpstr>GraficiSpecifici1.1</vt:lpstr>
      <vt:lpstr>GraficiSpecifici2</vt:lpstr>
      <vt:lpstr>GraficiSpecifici3</vt:lpstr>
      <vt:lpstr>Sheet4</vt:lpstr>
      <vt:lpstr>FocusGraficiFreq</vt:lpstr>
      <vt:lpstr>5NumSintesi</vt:lpstr>
      <vt:lpstr>BoxPlot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Mariapaola Gotti</dc:creator>
  <cp:lastModifiedBy>Alberto Idrio</cp:lastModifiedBy>
  <dcterms:created xsi:type="dcterms:W3CDTF">2015-06-05T18:19:34Z</dcterms:created>
  <dcterms:modified xsi:type="dcterms:W3CDTF">2023-06-24T14:29:46Z</dcterms:modified>
</cp:coreProperties>
</file>