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d\Desktop\hrc-data\"/>
    </mc:Choice>
  </mc:AlternateContent>
  <xr:revisionPtr revIDLastSave="0" documentId="13_ncr:1_{4EE06594-3E0F-4585-A1B0-CEC0C105478D}" xr6:coauthVersionLast="47" xr6:coauthVersionMax="47" xr10:uidLastSave="{00000000-0000-0000-0000-000000000000}"/>
  <bookViews>
    <workbookView xWindow="-120" yWindow="-120" windowWidth="20730" windowHeight="11310" xr2:uid="{C60B9B42-610B-418E-B17A-28126607FE42}"/>
  </bookViews>
  <sheets>
    <sheet name="grid" sheetId="1" r:id="rId1"/>
    <sheet name="5 scan poin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B18" i="1" s="1"/>
  <c r="G25" i="1" s="1"/>
  <c r="C6" i="1"/>
  <c r="D6" i="1" s="1"/>
  <c r="E6" i="1" s="1"/>
  <c r="F6" i="1" s="1"/>
  <c r="H6" i="1" s="1"/>
  <c r="C7" i="1"/>
  <c r="C8" i="1"/>
  <c r="C9" i="1"/>
  <c r="C10" i="1"/>
  <c r="C11" i="1"/>
  <c r="D11" i="1" s="1"/>
  <c r="E11" i="1" s="1"/>
  <c r="F11" i="1" s="1"/>
  <c r="H11" i="1" s="1"/>
  <c r="C2" i="1"/>
  <c r="D2" i="1" s="1"/>
  <c r="E2" i="1" s="1"/>
  <c r="A24" i="1"/>
  <c r="A25" i="1"/>
  <c r="A26" i="1"/>
  <c r="A23" i="1"/>
  <c r="A22" i="1"/>
  <c r="C16" i="1"/>
  <c r="C17" i="1"/>
  <c r="C18" i="1"/>
  <c r="C19" i="1"/>
  <c r="C15" i="1"/>
  <c r="D7" i="1"/>
  <c r="E7" i="1" s="1"/>
  <c r="F7" i="1" s="1"/>
  <c r="H7" i="1" s="1"/>
  <c r="D8" i="1"/>
  <c r="D9" i="1"/>
  <c r="E9" i="1" s="1"/>
  <c r="F9" i="1" s="1"/>
  <c r="H9" i="1" s="1"/>
  <c r="A16" i="1"/>
  <c r="H1" i="3" s="1"/>
  <c r="A8" i="3" s="1"/>
  <c r="A17" i="1"/>
  <c r="M1" i="3" s="1"/>
  <c r="A13" i="3" s="1"/>
  <c r="A18" i="1"/>
  <c r="R1" i="3" s="1"/>
  <c r="A18" i="3" s="1"/>
  <c r="A19" i="1"/>
  <c r="W1" i="3" s="1"/>
  <c r="A23" i="3" s="1"/>
  <c r="A15" i="1"/>
  <c r="C1" i="3" s="1"/>
  <c r="A3" i="3" s="1"/>
  <c r="H25" i="1" l="1"/>
  <c r="D19" i="1"/>
  <c r="E3" i="1"/>
  <c r="F3" i="1" s="1"/>
  <c r="H3" i="1" s="1"/>
  <c r="D16" i="1" s="1"/>
  <c r="B16" i="1"/>
  <c r="E23" i="1" s="1"/>
  <c r="D10" i="1"/>
  <c r="E10" i="1" s="1"/>
  <c r="F10" i="1" s="1"/>
  <c r="H10" i="1" s="1"/>
  <c r="B17" i="1"/>
  <c r="F24" i="1" s="1"/>
  <c r="E8" i="1"/>
  <c r="F8" i="1" s="1"/>
  <c r="H8" i="1" s="1"/>
  <c r="E25" i="1"/>
  <c r="D25" i="1"/>
  <c r="B18" i="3" s="1"/>
  <c r="F25" i="1"/>
  <c r="E5" i="1"/>
  <c r="F5" i="1" s="1"/>
  <c r="H5" i="1" s="1"/>
  <c r="D18" i="1" s="1"/>
  <c r="B19" i="1"/>
  <c r="B15" i="1"/>
  <c r="E4" i="1"/>
  <c r="F4" i="1" s="1"/>
  <c r="H4" i="1" s="1"/>
  <c r="D17" i="1" s="1"/>
  <c r="F2" i="1"/>
  <c r="H2" i="1" s="1"/>
  <c r="D15" i="1" s="1"/>
  <c r="B20" i="3" l="1"/>
  <c r="B21" i="3"/>
  <c r="B22" i="3"/>
  <c r="B19" i="3"/>
  <c r="E18" i="1"/>
  <c r="R2" i="3"/>
  <c r="E15" i="1"/>
  <c r="C2" i="3"/>
  <c r="E17" i="1"/>
  <c r="M2" i="3"/>
  <c r="E16" i="1"/>
  <c r="H2" i="3"/>
  <c r="E19" i="1"/>
  <c r="W2" i="3"/>
  <c r="G24" i="1"/>
  <c r="H24" i="1"/>
  <c r="G26" i="1"/>
  <c r="H26" i="1"/>
  <c r="G23" i="1"/>
  <c r="H23" i="1"/>
  <c r="D24" i="1"/>
  <c r="B13" i="3" s="1"/>
  <c r="E24" i="1"/>
  <c r="G22" i="1"/>
  <c r="H22" i="1"/>
  <c r="F23" i="1"/>
  <c r="D23" i="1"/>
  <c r="B8" i="3" s="1"/>
  <c r="F26" i="1"/>
  <c r="D26" i="1"/>
  <c r="B23" i="3" s="1"/>
  <c r="E26" i="1"/>
  <c r="E22" i="1"/>
  <c r="F22" i="1"/>
  <c r="D22" i="1"/>
  <c r="B3" i="3" s="1"/>
  <c r="B6" i="3" l="1"/>
  <c r="B7" i="3"/>
  <c r="B4" i="3"/>
  <c r="B5" i="3"/>
  <c r="B25" i="3"/>
  <c r="B26" i="3"/>
  <c r="B27" i="3"/>
  <c r="B24" i="3"/>
  <c r="B15" i="3"/>
  <c r="B14" i="3"/>
  <c r="B16" i="3"/>
  <c r="B17" i="3"/>
  <c r="B11" i="3"/>
  <c r="B12" i="3"/>
  <c r="B10" i="3"/>
  <c r="B9" i="3"/>
  <c r="F19" i="1"/>
  <c r="X2" i="3"/>
  <c r="F17" i="1"/>
  <c r="N2" i="3"/>
  <c r="F18" i="1"/>
  <c r="S2" i="3"/>
  <c r="F16" i="1"/>
  <c r="I2" i="3"/>
  <c r="F15" i="1"/>
  <c r="D2" i="3"/>
  <c r="G18" i="1" l="1"/>
  <c r="T2" i="3"/>
  <c r="G17" i="1"/>
  <c r="O2" i="3"/>
  <c r="G16" i="1"/>
  <c r="J2" i="3"/>
  <c r="G15" i="1"/>
  <c r="E2" i="3"/>
  <c r="G19" i="1"/>
  <c r="Y2" i="3"/>
  <c r="H18" i="1" l="1"/>
  <c r="U2" i="3"/>
  <c r="H15" i="1"/>
  <c r="F2" i="3"/>
  <c r="H17" i="1"/>
  <c r="P2" i="3"/>
  <c r="H19" i="1"/>
  <c r="Z2" i="3"/>
  <c r="H16" i="1"/>
  <c r="K2" i="3"/>
  <c r="G2" i="3" l="1"/>
  <c r="V2" i="3"/>
  <c r="L2" i="3"/>
  <c r="AA2" i="3"/>
  <c r="Q2" i="3"/>
</calcChain>
</file>

<file path=xl/sharedStrings.xml><?xml version="1.0" encoding="utf-8"?>
<sst xmlns="http://schemas.openxmlformats.org/spreadsheetml/2006/main" count="35" uniqueCount="32">
  <si>
    <t>s_max [m]</t>
  </si>
  <si>
    <t>delta_s [m]</t>
  </si>
  <si>
    <t>l [m]</t>
  </si>
  <si>
    <t>phi_max (DEG)</t>
  </si>
  <si>
    <t>h_tot [m]</t>
  </si>
  <si>
    <t>theta [DEG]</t>
  </si>
  <si>
    <t>scan points</t>
  </si>
  <si>
    <t>s_step [m]</t>
  </si>
  <si>
    <t>s_1</t>
  </si>
  <si>
    <t>s_2</t>
  </si>
  <si>
    <t>s_3</t>
  </si>
  <si>
    <t>s_4</t>
  </si>
  <si>
    <t>s_5</t>
  </si>
  <si>
    <t>s_6</t>
  </si>
  <si>
    <t>s_7</t>
  </si>
  <si>
    <t>s_8</t>
  </si>
  <si>
    <t>s_9</t>
  </si>
  <si>
    <t>s_10</t>
  </si>
  <si>
    <t>s_11</t>
  </si>
  <si>
    <t>l - s_1</t>
  </si>
  <si>
    <t>l - s_2</t>
  </si>
  <si>
    <t>l - s_3</t>
  </si>
  <si>
    <t>l - s_4</t>
  </si>
  <si>
    <t>l - s_5</t>
  </si>
  <si>
    <t>l - s_6</t>
  </si>
  <si>
    <t>l - s_7</t>
  </si>
  <si>
    <t>l - s_8</t>
  </si>
  <si>
    <t>l - s_9</t>
  </si>
  <si>
    <t>l - s_10</t>
  </si>
  <si>
    <t>l - s_11</t>
  </si>
  <si>
    <t>scan points (1:2:11)</t>
  </si>
  <si>
    <t>IPOTESI: scansione antenna tra -15° e +15°; angolo di scansione varia linearmente con la frequenza del trasmettitore;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</si>
</sst>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0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/>
    <xf numFmtId="2" fontId="0" fillId="0" borderId="13" xfId="0" applyNumberFormat="1" applyFill="1" applyBorder="1"/>
    <xf numFmtId="0" fontId="0" fillId="0" borderId="12" xfId="0" applyBorder="1"/>
    <xf numFmtId="2" fontId="0" fillId="0" borderId="13" xfId="0" applyNumberFormat="1" applyBorder="1"/>
    <xf numFmtId="0" fontId="0" fillId="0" borderId="14" xfId="0" applyBorder="1"/>
    <xf numFmtId="2" fontId="0" fillId="0" borderId="15" xfId="0" applyNumberFormat="1" applyBorder="1" applyAlignment="1">
      <alignment vertical="center"/>
    </xf>
    <xf numFmtId="2" fontId="0" fillId="0" borderId="15" xfId="0" applyNumberFormat="1" applyFill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7" xfId="0" applyBorder="1"/>
    <xf numFmtId="2" fontId="0" fillId="0" borderId="18" xfId="0" applyNumberFormat="1" applyBorder="1"/>
    <xf numFmtId="0" fontId="0" fillId="0" borderId="13" xfId="0" applyBorder="1"/>
    <xf numFmtId="0" fontId="0" fillId="0" borderId="19" xfId="0" applyBorder="1"/>
    <xf numFmtId="0" fontId="0" fillId="0" borderId="15" xfId="0" applyBorder="1"/>
    <xf numFmtId="2" fontId="0" fillId="0" borderId="20" xfId="0" applyNumberFormat="1" applyBorder="1"/>
    <xf numFmtId="0" fontId="0" fillId="0" borderId="7" xfId="0" applyBorder="1"/>
    <xf numFmtId="2" fontId="0" fillId="0" borderId="1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6" xfId="0" applyNumberForma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2" xfId="0" applyFont="1" applyBorder="1"/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2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grid!$A$15</c:f>
              <c:strCache>
                <c:ptCount val="1"/>
                <c:pt idx="0">
                  <c:v>21,7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grid!$D$15:$N$15</c:f>
              <c:numCache>
                <c:formatCode>0.00</c:formatCode>
                <c:ptCount val="11"/>
                <c:pt idx="0">
                  <c:v>-0.45213604844668243</c:v>
                </c:pt>
                <c:pt idx="1">
                  <c:v>-0.22606802422334121</c:v>
                </c:pt>
                <c:pt idx="2">
                  <c:v>0</c:v>
                </c:pt>
                <c:pt idx="3">
                  <c:v>0.22606802422334121</c:v>
                </c:pt>
                <c:pt idx="4">
                  <c:v>0.45213604844668243</c:v>
                </c:pt>
              </c:numCache>
            </c:numRef>
          </c:xVal>
          <c:yVal>
            <c:numRef>
              <c:f>grid!$D$22:$N$22</c:f>
              <c:numCache>
                <c:formatCode>0.00</c:formatCode>
                <c:ptCount val="11"/>
                <c:pt idx="0">
                  <c:v>1.6873947047364422</c:v>
                </c:pt>
                <c:pt idx="1">
                  <c:v>1.6873947047364422</c:v>
                </c:pt>
                <c:pt idx="2">
                  <c:v>1.6873947047364422</c:v>
                </c:pt>
                <c:pt idx="3">
                  <c:v>1.6873947047364422</c:v>
                </c:pt>
                <c:pt idx="4">
                  <c:v>1.6873947047364422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93-4DA7-826A-240EDEAAAE66}"/>
            </c:ext>
          </c:extLst>
        </c:ser>
        <c:ser>
          <c:idx val="1"/>
          <c:order val="1"/>
          <c:tx>
            <c:strRef>
              <c:f>grid!$A$16</c:f>
              <c:strCache>
                <c:ptCount val="1"/>
                <c:pt idx="0">
                  <c:v>24,1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grid!$D$16:$N$16</c:f>
              <c:numCache>
                <c:formatCode>0.00</c:formatCode>
                <c:ptCount val="11"/>
                <c:pt idx="0">
                  <c:v>-0.40105982483943353</c:v>
                </c:pt>
                <c:pt idx="1">
                  <c:v>-0.20052991241971677</c:v>
                </c:pt>
                <c:pt idx="2">
                  <c:v>0</c:v>
                </c:pt>
                <c:pt idx="3">
                  <c:v>0.20052991241971677</c:v>
                </c:pt>
                <c:pt idx="4">
                  <c:v>0.40105982483943353</c:v>
                </c:pt>
              </c:numCache>
            </c:numRef>
          </c:xVal>
          <c:yVal>
            <c:numRef>
              <c:f>grid!$D$23:$N$23</c:f>
              <c:numCache>
                <c:formatCode>0.00</c:formatCode>
                <c:ptCount val="11"/>
                <c:pt idx="0">
                  <c:v>1.4967756431754404</c:v>
                </c:pt>
                <c:pt idx="1">
                  <c:v>1.4967756431754404</c:v>
                </c:pt>
                <c:pt idx="2">
                  <c:v>1.4967756431754404</c:v>
                </c:pt>
                <c:pt idx="3">
                  <c:v>1.4967756431754404</c:v>
                </c:pt>
                <c:pt idx="4">
                  <c:v>1.4967756431754404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93-4DA7-826A-240EDEAAAE66}"/>
            </c:ext>
          </c:extLst>
        </c:ser>
        <c:ser>
          <c:idx val="2"/>
          <c:order val="2"/>
          <c:tx>
            <c:strRef>
              <c:f>grid!$A$17</c:f>
              <c:strCache>
                <c:ptCount val="1"/>
                <c:pt idx="0">
                  <c:v>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grid!$D$17:$N$17</c:f>
              <c:numCache>
                <c:formatCode>0.00</c:formatCode>
                <c:ptCount val="11"/>
                <c:pt idx="0">
                  <c:v>-0.33560013885723755</c:v>
                </c:pt>
                <c:pt idx="1">
                  <c:v>-0.16780006942861878</c:v>
                </c:pt>
                <c:pt idx="2">
                  <c:v>0</c:v>
                </c:pt>
                <c:pt idx="3">
                  <c:v>0.16780006942861878</c:v>
                </c:pt>
                <c:pt idx="4">
                  <c:v>0.33560013885723755</c:v>
                </c:pt>
              </c:numCache>
            </c:numRef>
          </c:xVal>
          <c:yVal>
            <c:numRef>
              <c:f>grid!$D$24:$N$24</c:f>
              <c:numCache>
                <c:formatCode>0.00</c:formatCode>
                <c:ptCount val="11"/>
                <c:pt idx="0">
                  <c:v>1.2524767692423808</c:v>
                </c:pt>
                <c:pt idx="1">
                  <c:v>1.2524767692423808</c:v>
                </c:pt>
                <c:pt idx="2">
                  <c:v>1.2524767692423808</c:v>
                </c:pt>
                <c:pt idx="3">
                  <c:v>1.2524767692423808</c:v>
                </c:pt>
                <c:pt idx="4">
                  <c:v>1.2524767692423808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93-4DA7-826A-240EDEAAAE66}"/>
            </c:ext>
          </c:extLst>
        </c:ser>
        <c:ser>
          <c:idx val="3"/>
          <c:order val="3"/>
          <c:tx>
            <c:strRef>
              <c:f>grid!$A$18</c:f>
              <c:strCache>
                <c:ptCount val="1"/>
                <c:pt idx="0">
                  <c:v>30,8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grid!$D$18:$N$18</c:f>
              <c:numCache>
                <c:formatCode>0.00</c:formatCode>
                <c:ptCount val="11"/>
                <c:pt idx="0">
                  <c:v>-0.29804497119035273</c:v>
                </c:pt>
                <c:pt idx="1">
                  <c:v>-0.14902248559517636</c:v>
                </c:pt>
                <c:pt idx="2">
                  <c:v>0</c:v>
                </c:pt>
                <c:pt idx="3">
                  <c:v>0.14902248559517636</c:v>
                </c:pt>
                <c:pt idx="4">
                  <c:v>0.29804497119035273</c:v>
                </c:pt>
              </c:numCache>
            </c:numRef>
          </c:xVal>
          <c:yVal>
            <c:numRef>
              <c:f>grid!$D$25:$N$25</c:f>
              <c:numCache>
                <c:formatCode>0.00</c:formatCode>
                <c:ptCount val="11"/>
                <c:pt idx="0">
                  <c:v>1.1123189754227987</c:v>
                </c:pt>
                <c:pt idx="1">
                  <c:v>1.1123189754227987</c:v>
                </c:pt>
                <c:pt idx="2">
                  <c:v>1.1123189754227987</c:v>
                </c:pt>
                <c:pt idx="3">
                  <c:v>1.1123189754227987</c:v>
                </c:pt>
                <c:pt idx="4">
                  <c:v>1.1123189754227987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93-4DA7-826A-240EDEAAAE66}"/>
            </c:ext>
          </c:extLst>
        </c:ser>
        <c:ser>
          <c:idx val="4"/>
          <c:order val="4"/>
          <c:tx>
            <c:strRef>
              <c:f>grid!$A$19</c:f>
              <c:strCache>
                <c:ptCount val="1"/>
                <c:pt idx="0">
                  <c:v>35,6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grid!$D$19:$N$19</c:f>
              <c:numCache>
                <c:formatCode>0.00</c:formatCode>
                <c:ptCount val="11"/>
                <c:pt idx="0">
                  <c:v>-0.24610784411303252</c:v>
                </c:pt>
                <c:pt idx="1">
                  <c:v>-0.12305392205651626</c:v>
                </c:pt>
                <c:pt idx="2">
                  <c:v>0</c:v>
                </c:pt>
                <c:pt idx="3">
                  <c:v>0.12305392205651626</c:v>
                </c:pt>
                <c:pt idx="4">
                  <c:v>0.24610784411303252</c:v>
                </c:pt>
              </c:numCache>
            </c:numRef>
          </c:xVal>
          <c:yVal>
            <c:numRef>
              <c:f>grid!$D$26:$N$26</c:f>
              <c:numCache>
                <c:formatCode>0.00</c:formatCode>
                <c:ptCount val="11"/>
                <c:pt idx="0">
                  <c:v>0.9184869783710784</c:v>
                </c:pt>
                <c:pt idx="1">
                  <c:v>0.9184869783710784</c:v>
                </c:pt>
                <c:pt idx="2">
                  <c:v>0.9184869783710784</c:v>
                </c:pt>
                <c:pt idx="3">
                  <c:v>0.9184869783710784</c:v>
                </c:pt>
                <c:pt idx="4">
                  <c:v>0.9184869783710784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93-4DA7-826A-240EDEAA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50784"/>
        <c:axId val="302576992"/>
      </c:scatterChart>
      <c:valAx>
        <c:axId val="302550784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76992"/>
        <c:crosses val="autoZero"/>
        <c:crossBetween val="midCat"/>
        <c:majorUnit val="1"/>
        <c:minorUnit val="0.1"/>
      </c:valAx>
      <c:valAx>
        <c:axId val="3025769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5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94435</xdr:colOff>
      <xdr:row>1</xdr:row>
      <xdr:rowOff>36746</xdr:rowOff>
    </xdr:from>
    <xdr:to>
      <xdr:col>25</xdr:col>
      <xdr:colOff>421821</xdr:colOff>
      <xdr:row>29</xdr:row>
      <xdr:rowOff>95250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8034AF6-AABC-4F1B-BCCA-4B256A3EC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CA65-7D56-4F22-80EF-6EE779923781}">
  <dimension ref="A1:N26"/>
  <sheetViews>
    <sheetView tabSelected="1" zoomScale="70" zoomScaleNormal="70" workbookViewId="0">
      <selection activeCell="I29" sqref="I29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0.85546875" bestFit="1" customWidth="1"/>
    <col min="4" max="4" width="11" customWidth="1"/>
    <col min="5" max="5" width="10.42578125" bestFit="1" customWidth="1"/>
    <col min="6" max="6" width="11.5703125" bestFit="1" customWidth="1"/>
    <col min="7" max="7" width="19" bestFit="1" customWidth="1"/>
    <col min="8" max="8" width="10.85546875" bestFit="1" customWidth="1"/>
    <col min="9" max="9" width="10.28515625" bestFit="1" customWidth="1"/>
  </cols>
  <sheetData>
    <row r="1" spans="1:14" ht="15.75" thickBot="1" x14ac:dyDescent="0.3">
      <c r="A1" s="13" t="s">
        <v>5</v>
      </c>
      <c r="B1" s="14" t="s">
        <v>3</v>
      </c>
      <c r="C1" s="14" t="s">
        <v>4</v>
      </c>
      <c r="D1" s="14" t="s">
        <v>2</v>
      </c>
      <c r="E1" s="14" t="s">
        <v>0</v>
      </c>
      <c r="F1" s="14" t="s">
        <v>1</v>
      </c>
      <c r="G1" s="14" t="s">
        <v>30</v>
      </c>
      <c r="H1" s="15" t="s">
        <v>7</v>
      </c>
    </row>
    <row r="2" spans="1:14" x14ac:dyDescent="0.25">
      <c r="A2" s="57">
        <v>21.7</v>
      </c>
      <c r="B2" s="49">
        <v>15</v>
      </c>
      <c r="C2" s="16">
        <f>0.56+0.12*COS(RADIANS(A2))</f>
        <v>0.67149590858408681</v>
      </c>
      <c r="D2" s="17">
        <f t="shared" ref="D2:D11" si="0">$C2*_xlfn.COT(RADIANS(A2))</f>
        <v>1.6873947047364422</v>
      </c>
      <c r="E2" s="17">
        <f t="shared" ref="E2:E11" si="1">D2*TAN(RADIANS($B$2))</f>
        <v>0.45213604844668243</v>
      </c>
      <c r="F2" s="17">
        <f>E2*2</f>
        <v>0.90427209689336485</v>
      </c>
      <c r="G2" s="49">
        <v>5</v>
      </c>
      <c r="H2" s="18">
        <f t="shared" ref="H2:H11" si="2">F2/($G$2-1)</f>
        <v>0.22606802422334121</v>
      </c>
      <c r="J2" s="40" t="s">
        <v>31</v>
      </c>
      <c r="K2" s="41"/>
      <c r="L2" s="41"/>
      <c r="M2" s="42"/>
    </row>
    <row r="3" spans="1:14" x14ac:dyDescent="0.25">
      <c r="A3" s="57">
        <v>24.1</v>
      </c>
      <c r="B3" s="49"/>
      <c r="C3" s="16">
        <f t="shared" ref="C3:C11" si="3">0.56+0.12*COS(RADIANS(A3))</f>
        <v>0.66954010126796515</v>
      </c>
      <c r="D3" s="17">
        <f t="shared" si="0"/>
        <v>1.4967756431754404</v>
      </c>
      <c r="E3" s="17">
        <f t="shared" si="1"/>
        <v>0.40105982483943353</v>
      </c>
      <c r="F3" s="17">
        <f t="shared" ref="F3:F11" si="4">E3*2</f>
        <v>0.80211964967886706</v>
      </c>
      <c r="G3" s="49"/>
      <c r="H3" s="18">
        <f t="shared" si="2"/>
        <v>0.20052991241971677</v>
      </c>
      <c r="J3" s="43"/>
      <c r="K3" s="44"/>
      <c r="L3" s="44"/>
      <c r="M3" s="45"/>
    </row>
    <row r="4" spans="1:14" x14ac:dyDescent="0.25">
      <c r="A4" s="57">
        <v>28</v>
      </c>
      <c r="B4" s="49"/>
      <c r="C4" s="16">
        <f t="shared" si="3"/>
        <v>0.66595371114307134</v>
      </c>
      <c r="D4" s="17">
        <f t="shared" si="0"/>
        <v>1.2524767692423808</v>
      </c>
      <c r="E4" s="17">
        <f t="shared" si="1"/>
        <v>0.33560013885723755</v>
      </c>
      <c r="F4" s="17">
        <f t="shared" si="4"/>
        <v>0.6712002777144751</v>
      </c>
      <c r="G4" s="49"/>
      <c r="H4" s="18">
        <f t="shared" si="2"/>
        <v>0.16780006942861878</v>
      </c>
      <c r="J4" s="43"/>
      <c r="K4" s="44"/>
      <c r="L4" s="44"/>
      <c r="M4" s="45"/>
    </row>
    <row r="5" spans="1:14" x14ac:dyDescent="0.25">
      <c r="A5" s="57">
        <v>30.8</v>
      </c>
      <c r="B5" s="49"/>
      <c r="C5" s="16">
        <f t="shared" si="3"/>
        <v>0.66307518763167983</v>
      </c>
      <c r="D5" s="17">
        <f t="shared" si="0"/>
        <v>1.1123189754227987</v>
      </c>
      <c r="E5" s="17">
        <f t="shared" si="1"/>
        <v>0.29804497119035273</v>
      </c>
      <c r="F5" s="17">
        <f t="shared" si="4"/>
        <v>0.59608994238070545</v>
      </c>
      <c r="G5" s="49"/>
      <c r="H5" s="18">
        <f t="shared" si="2"/>
        <v>0.14902248559517636</v>
      </c>
      <c r="J5" s="43"/>
      <c r="K5" s="44"/>
      <c r="L5" s="44"/>
      <c r="M5" s="45"/>
    </row>
    <row r="6" spans="1:14" x14ac:dyDescent="0.25">
      <c r="A6" s="57">
        <v>35.6</v>
      </c>
      <c r="B6" s="49"/>
      <c r="C6" s="16">
        <f t="shared" si="3"/>
        <v>0.65757209132564332</v>
      </c>
      <c r="D6" s="17">
        <f t="shared" si="0"/>
        <v>0.9184869783710784</v>
      </c>
      <c r="E6" s="17">
        <f t="shared" si="1"/>
        <v>0.24610784411303252</v>
      </c>
      <c r="F6" s="17">
        <f t="shared" si="4"/>
        <v>0.49221568822606504</v>
      </c>
      <c r="G6" s="49"/>
      <c r="H6" s="18">
        <f t="shared" si="2"/>
        <v>0.12305392205651626</v>
      </c>
      <c r="J6" s="43"/>
      <c r="K6" s="44"/>
      <c r="L6" s="44"/>
      <c r="M6" s="45"/>
    </row>
    <row r="7" spans="1:14" x14ac:dyDescent="0.25">
      <c r="A7" s="39">
        <v>40</v>
      </c>
      <c r="B7" s="49"/>
      <c r="C7" s="16">
        <f t="shared" si="3"/>
        <v>0.65192533317427737</v>
      </c>
      <c r="D7" s="17">
        <f t="shared" si="0"/>
        <v>0.77693435791362231</v>
      </c>
      <c r="E7" s="5">
        <f t="shared" si="1"/>
        <v>0.20817893377494795</v>
      </c>
      <c r="F7" s="5">
        <f t="shared" si="4"/>
        <v>0.4163578675498959</v>
      </c>
      <c r="G7" s="49"/>
      <c r="H7" s="20">
        <f t="shared" si="2"/>
        <v>0.10408946688747397</v>
      </c>
      <c r="J7" s="43"/>
      <c r="K7" s="44"/>
      <c r="L7" s="44"/>
      <c r="M7" s="45"/>
    </row>
    <row r="8" spans="1:14" x14ac:dyDescent="0.25">
      <c r="A8" s="19">
        <v>45</v>
      </c>
      <c r="B8" s="49"/>
      <c r="C8" s="16">
        <f t="shared" si="3"/>
        <v>0.64485281374238579</v>
      </c>
      <c r="D8" s="17">
        <f t="shared" si="0"/>
        <v>0.64485281374238579</v>
      </c>
      <c r="E8" s="5">
        <f t="shared" si="1"/>
        <v>0.17278779067920946</v>
      </c>
      <c r="F8" s="5">
        <f t="shared" si="4"/>
        <v>0.34557558135841893</v>
      </c>
      <c r="G8" s="49"/>
      <c r="H8" s="20">
        <f t="shared" si="2"/>
        <v>8.6393895339604732E-2</v>
      </c>
      <c r="J8" s="43"/>
      <c r="K8" s="44"/>
      <c r="L8" s="44"/>
      <c r="M8" s="45"/>
    </row>
    <row r="9" spans="1:14" x14ac:dyDescent="0.25">
      <c r="A9" s="19">
        <v>50</v>
      </c>
      <c r="B9" s="49"/>
      <c r="C9" s="16">
        <f t="shared" si="3"/>
        <v>0.63713451316238479</v>
      </c>
      <c r="D9" s="17">
        <f t="shared" si="0"/>
        <v>0.53461933500487291</v>
      </c>
      <c r="E9" s="5">
        <f t="shared" si="1"/>
        <v>0.14325081907261955</v>
      </c>
      <c r="F9" s="5">
        <f t="shared" si="4"/>
        <v>0.2865016381452391</v>
      </c>
      <c r="G9" s="49"/>
      <c r="H9" s="20">
        <f t="shared" si="2"/>
        <v>7.1625409536309775E-2</v>
      </c>
      <c r="J9" s="43"/>
      <c r="K9" s="44"/>
      <c r="L9" s="44"/>
      <c r="M9" s="45"/>
    </row>
    <row r="10" spans="1:14" x14ac:dyDescent="0.25">
      <c r="A10" s="19">
        <v>55</v>
      </c>
      <c r="B10" s="49"/>
      <c r="C10" s="16">
        <f t="shared" si="3"/>
        <v>0.62882917236212554</v>
      </c>
      <c r="D10" s="17">
        <f t="shared" si="0"/>
        <v>0.44031092673413325</v>
      </c>
      <c r="E10" s="5">
        <f t="shared" si="1"/>
        <v>0.11798095723701024</v>
      </c>
      <c r="F10" s="5">
        <f t="shared" si="4"/>
        <v>0.23596191447402048</v>
      </c>
      <c r="G10" s="49"/>
      <c r="H10" s="20">
        <f t="shared" si="2"/>
        <v>5.8990478618505121E-2</v>
      </c>
      <c r="J10" s="43"/>
      <c r="K10" s="44"/>
      <c r="L10" s="44"/>
      <c r="M10" s="45"/>
    </row>
    <row r="11" spans="1:14" ht="15.75" thickBot="1" x14ac:dyDescent="0.3">
      <c r="A11" s="21">
        <v>60</v>
      </c>
      <c r="B11" s="50"/>
      <c r="C11" s="22">
        <f t="shared" si="3"/>
        <v>0.62000000000000011</v>
      </c>
      <c r="D11" s="23">
        <f t="shared" si="0"/>
        <v>0.35795716689756818</v>
      </c>
      <c r="E11" s="24">
        <f t="shared" si="1"/>
        <v>9.5914333795136003E-2</v>
      </c>
      <c r="F11" s="24">
        <f t="shared" si="4"/>
        <v>0.19182866759027201</v>
      </c>
      <c r="G11" s="50"/>
      <c r="H11" s="25">
        <f t="shared" si="2"/>
        <v>4.7957166897568002E-2</v>
      </c>
      <c r="J11" s="46"/>
      <c r="K11" s="47"/>
      <c r="L11" s="47"/>
      <c r="M11" s="48"/>
    </row>
    <row r="13" spans="1:14" ht="15.75" thickBot="1" x14ac:dyDescent="0.3"/>
    <row r="14" spans="1:14" x14ac:dyDescent="0.25">
      <c r="A14" s="13" t="s">
        <v>5</v>
      </c>
      <c r="B14" s="14" t="s">
        <v>2</v>
      </c>
      <c r="C14" s="14" t="s">
        <v>6</v>
      </c>
      <c r="D14" s="26" t="s">
        <v>8</v>
      </c>
      <c r="E14" s="14" t="s">
        <v>9</v>
      </c>
      <c r="F14" s="14" t="s">
        <v>10</v>
      </c>
      <c r="G14" s="14" t="s">
        <v>11</v>
      </c>
      <c r="H14" s="14" t="s">
        <v>12</v>
      </c>
      <c r="I14" s="14" t="s">
        <v>13</v>
      </c>
      <c r="J14" s="14" t="s">
        <v>14</v>
      </c>
      <c r="K14" s="14" t="s">
        <v>15</v>
      </c>
      <c r="L14" s="14" t="s">
        <v>16</v>
      </c>
      <c r="M14" s="14" t="s">
        <v>17</v>
      </c>
      <c r="N14" s="15" t="s">
        <v>18</v>
      </c>
    </row>
    <row r="15" spans="1:14" x14ac:dyDescent="0.25">
      <c r="A15" s="19">
        <f>A2</f>
        <v>21.7</v>
      </c>
      <c r="B15" s="5">
        <f>D2</f>
        <v>1.6873947047364422</v>
      </c>
      <c r="C15" s="8">
        <f>$G$2</f>
        <v>5</v>
      </c>
      <c r="D15" s="4">
        <f>-TRUNC($C15/2)*$H2</f>
        <v>-0.45213604844668243</v>
      </c>
      <c r="E15" s="5">
        <f t="shared" ref="E15:F19" si="5">D15+$H2</f>
        <v>-0.22606802422334121</v>
      </c>
      <c r="F15" s="5">
        <f t="shared" si="5"/>
        <v>0</v>
      </c>
      <c r="G15" s="5">
        <f t="shared" ref="G15:H15" si="6">F15+$H2</f>
        <v>0.22606802422334121</v>
      </c>
      <c r="H15" s="5">
        <f t="shared" si="6"/>
        <v>0.45213604844668243</v>
      </c>
      <c r="I15" s="5"/>
      <c r="J15" s="5"/>
      <c r="K15" s="5"/>
      <c r="L15" s="5"/>
      <c r="M15" s="5"/>
      <c r="N15" s="20"/>
    </row>
    <row r="16" spans="1:14" x14ac:dyDescent="0.25">
      <c r="A16" s="19">
        <f t="shared" ref="A16:A19" si="7">A3</f>
        <v>24.1</v>
      </c>
      <c r="B16" s="5">
        <f t="shared" ref="B16:B19" si="8">D3</f>
        <v>1.4967756431754404</v>
      </c>
      <c r="C16" s="8">
        <f t="shared" ref="C16:C19" si="9">$G$2</f>
        <v>5</v>
      </c>
      <c r="D16" s="4">
        <f>-TRUNC($C16/2)*$H3</f>
        <v>-0.40105982483943353</v>
      </c>
      <c r="E16" s="5">
        <f t="shared" si="5"/>
        <v>-0.20052991241971677</v>
      </c>
      <c r="F16" s="5">
        <f t="shared" si="5"/>
        <v>0</v>
      </c>
      <c r="G16" s="5">
        <f t="shared" ref="G16:H16" si="10">F16+$H3</f>
        <v>0.20052991241971677</v>
      </c>
      <c r="H16" s="5">
        <f t="shared" si="10"/>
        <v>0.40105982483943353</v>
      </c>
      <c r="I16" s="5"/>
      <c r="J16" s="5"/>
      <c r="K16" s="5"/>
      <c r="L16" s="5"/>
      <c r="M16" s="5"/>
      <c r="N16" s="20"/>
    </row>
    <row r="17" spans="1:14" x14ac:dyDescent="0.25">
      <c r="A17" s="19">
        <f t="shared" si="7"/>
        <v>28</v>
      </c>
      <c r="B17" s="5">
        <f t="shared" si="8"/>
        <v>1.2524767692423808</v>
      </c>
      <c r="C17" s="8">
        <f t="shared" si="9"/>
        <v>5</v>
      </c>
      <c r="D17" s="4">
        <f>-TRUNC($C17/2)*$H4</f>
        <v>-0.33560013885723755</v>
      </c>
      <c r="E17" s="5">
        <f t="shared" si="5"/>
        <v>-0.16780006942861878</v>
      </c>
      <c r="F17" s="5">
        <f t="shared" si="5"/>
        <v>0</v>
      </c>
      <c r="G17" s="5">
        <f t="shared" ref="G17:H17" si="11">F17+$H4</f>
        <v>0.16780006942861878</v>
      </c>
      <c r="H17" s="5">
        <f t="shared" si="11"/>
        <v>0.33560013885723755</v>
      </c>
      <c r="I17" s="5"/>
      <c r="J17" s="5"/>
      <c r="K17" s="5"/>
      <c r="L17" s="5"/>
      <c r="M17" s="5"/>
      <c r="N17" s="20"/>
    </row>
    <row r="18" spans="1:14" x14ac:dyDescent="0.25">
      <c r="A18" s="19">
        <f t="shared" si="7"/>
        <v>30.8</v>
      </c>
      <c r="B18" s="5">
        <f t="shared" si="8"/>
        <v>1.1123189754227987</v>
      </c>
      <c r="C18" s="8">
        <f t="shared" si="9"/>
        <v>5</v>
      </c>
      <c r="D18" s="4">
        <f>-TRUNC($C18/2)*$H5</f>
        <v>-0.29804497119035273</v>
      </c>
      <c r="E18" s="5">
        <f t="shared" si="5"/>
        <v>-0.14902248559517636</v>
      </c>
      <c r="F18" s="5">
        <f t="shared" si="5"/>
        <v>0</v>
      </c>
      <c r="G18" s="5">
        <f t="shared" ref="G18:H18" si="12">F18+$H5</f>
        <v>0.14902248559517636</v>
      </c>
      <c r="H18" s="5">
        <f t="shared" si="12"/>
        <v>0.29804497119035273</v>
      </c>
      <c r="I18" s="5"/>
      <c r="J18" s="5"/>
      <c r="K18" s="5"/>
      <c r="L18" s="5"/>
      <c r="M18" s="5"/>
      <c r="N18" s="20"/>
    </row>
    <row r="19" spans="1:14" x14ac:dyDescent="0.25">
      <c r="A19" s="19">
        <f t="shared" si="7"/>
        <v>35.6</v>
      </c>
      <c r="B19" s="5">
        <f t="shared" si="8"/>
        <v>0.9184869783710784</v>
      </c>
      <c r="C19" s="8">
        <f t="shared" si="9"/>
        <v>5</v>
      </c>
      <c r="D19" s="6">
        <f>-TRUNC($C19/2)*$H6</f>
        <v>-0.24610784411303252</v>
      </c>
      <c r="E19" s="7">
        <f t="shared" si="5"/>
        <v>-0.12305392205651626</v>
      </c>
      <c r="F19" s="7">
        <f t="shared" si="5"/>
        <v>0</v>
      </c>
      <c r="G19" s="7">
        <f t="shared" ref="G19:H19" si="13">F19+$H6</f>
        <v>0.12305392205651626</v>
      </c>
      <c r="H19" s="7">
        <f t="shared" si="13"/>
        <v>0.24610784411303252</v>
      </c>
      <c r="I19" s="7"/>
      <c r="J19" s="7"/>
      <c r="K19" s="7"/>
      <c r="L19" s="7"/>
      <c r="M19" s="7"/>
      <c r="N19" s="27"/>
    </row>
    <row r="20" spans="1:14" x14ac:dyDescent="0.25">
      <c r="A20" s="1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28"/>
    </row>
    <row r="21" spans="1:14" x14ac:dyDescent="0.25">
      <c r="A21" s="8" t="s">
        <v>5</v>
      </c>
      <c r="B21" s="8"/>
      <c r="C21" s="8"/>
      <c r="D21" s="10" t="s">
        <v>19</v>
      </c>
      <c r="E21" s="11" t="s">
        <v>20</v>
      </c>
      <c r="F21" s="11" t="s">
        <v>21</v>
      </c>
      <c r="G21" s="11" t="s">
        <v>22</v>
      </c>
      <c r="H21" s="11" t="s">
        <v>23</v>
      </c>
      <c r="I21" s="11" t="s">
        <v>24</v>
      </c>
      <c r="J21" s="11" t="s">
        <v>25</v>
      </c>
      <c r="K21" s="11" t="s">
        <v>26</v>
      </c>
      <c r="L21" s="11" t="s">
        <v>27</v>
      </c>
      <c r="M21" s="11" t="s">
        <v>28</v>
      </c>
      <c r="N21" s="29" t="s">
        <v>29</v>
      </c>
    </row>
    <row r="22" spans="1:14" x14ac:dyDescent="0.25">
      <c r="A22" s="19">
        <f>A2</f>
        <v>21.7</v>
      </c>
      <c r="B22" s="8"/>
      <c r="C22" s="8"/>
      <c r="D22" s="4">
        <f>$B$15</f>
        <v>1.6873947047364422</v>
      </c>
      <c r="E22" s="5">
        <f t="shared" ref="E22:H22" si="14">$B$15</f>
        <v>1.6873947047364422</v>
      </c>
      <c r="F22" s="5">
        <f t="shared" si="14"/>
        <v>1.6873947047364422</v>
      </c>
      <c r="G22" s="5">
        <f t="shared" si="14"/>
        <v>1.6873947047364422</v>
      </c>
      <c r="H22" s="5">
        <f t="shared" si="14"/>
        <v>1.6873947047364422</v>
      </c>
      <c r="I22" s="5"/>
      <c r="J22" s="5"/>
      <c r="K22" s="5"/>
      <c r="L22" s="5"/>
      <c r="M22" s="5"/>
      <c r="N22" s="20"/>
    </row>
    <row r="23" spans="1:14" x14ac:dyDescent="0.25">
      <c r="A23" s="19">
        <f>A3</f>
        <v>24.1</v>
      </c>
      <c r="B23" s="8"/>
      <c r="C23" s="8"/>
      <c r="D23" s="4">
        <f>$B$16</f>
        <v>1.4967756431754404</v>
      </c>
      <c r="E23" s="5">
        <f t="shared" ref="E23:H23" si="15">$B$16</f>
        <v>1.4967756431754404</v>
      </c>
      <c r="F23" s="5">
        <f t="shared" si="15"/>
        <v>1.4967756431754404</v>
      </c>
      <c r="G23" s="5">
        <f t="shared" si="15"/>
        <v>1.4967756431754404</v>
      </c>
      <c r="H23" s="5">
        <f t="shared" si="15"/>
        <v>1.4967756431754404</v>
      </c>
      <c r="I23" s="5"/>
      <c r="J23" s="5"/>
      <c r="K23" s="5"/>
      <c r="L23" s="5"/>
      <c r="M23" s="5"/>
      <c r="N23" s="20"/>
    </row>
    <row r="24" spans="1:14" x14ac:dyDescent="0.25">
      <c r="A24" s="19">
        <f t="shared" ref="A24:A26" si="16">A4</f>
        <v>28</v>
      </c>
      <c r="B24" s="8"/>
      <c r="C24" s="8"/>
      <c r="D24" s="4">
        <f>$B$17</f>
        <v>1.2524767692423808</v>
      </c>
      <c r="E24" s="5">
        <f t="shared" ref="E24:H24" si="17">$B$17</f>
        <v>1.2524767692423808</v>
      </c>
      <c r="F24" s="5">
        <f t="shared" si="17"/>
        <v>1.2524767692423808</v>
      </c>
      <c r="G24" s="5">
        <f t="shared" si="17"/>
        <v>1.2524767692423808</v>
      </c>
      <c r="H24" s="5">
        <f t="shared" si="17"/>
        <v>1.2524767692423808</v>
      </c>
      <c r="I24" s="5"/>
      <c r="J24" s="5"/>
      <c r="K24" s="5"/>
      <c r="L24" s="5"/>
      <c r="M24" s="5"/>
      <c r="N24" s="20"/>
    </row>
    <row r="25" spans="1:14" x14ac:dyDescent="0.25">
      <c r="A25" s="19">
        <f t="shared" si="16"/>
        <v>30.8</v>
      </c>
      <c r="B25" s="8"/>
      <c r="C25" s="8"/>
      <c r="D25" s="4">
        <f>$B$18</f>
        <v>1.1123189754227987</v>
      </c>
      <c r="E25" s="5">
        <f t="shared" ref="E25:H25" si="18">$B$18</f>
        <v>1.1123189754227987</v>
      </c>
      <c r="F25" s="5">
        <f t="shared" si="18"/>
        <v>1.1123189754227987</v>
      </c>
      <c r="G25" s="5">
        <f t="shared" si="18"/>
        <v>1.1123189754227987</v>
      </c>
      <c r="H25" s="5">
        <f t="shared" si="18"/>
        <v>1.1123189754227987</v>
      </c>
      <c r="I25" s="5"/>
      <c r="J25" s="5"/>
      <c r="K25" s="5"/>
      <c r="L25" s="5"/>
      <c r="M25" s="5"/>
      <c r="N25" s="20"/>
    </row>
    <row r="26" spans="1:14" ht="15.75" thickBot="1" x14ac:dyDescent="0.3">
      <c r="A26" s="21">
        <f t="shared" si="16"/>
        <v>35.6</v>
      </c>
      <c r="B26" s="30"/>
      <c r="C26" s="30"/>
      <c r="D26" s="31">
        <f>$B$19</f>
        <v>0.9184869783710784</v>
      </c>
      <c r="E26" s="24">
        <f t="shared" ref="E26:H26" si="19">$B$19</f>
        <v>0.9184869783710784</v>
      </c>
      <c r="F26" s="24">
        <f t="shared" si="19"/>
        <v>0.9184869783710784</v>
      </c>
      <c r="G26" s="24">
        <f t="shared" si="19"/>
        <v>0.9184869783710784</v>
      </c>
      <c r="H26" s="24">
        <f t="shared" si="19"/>
        <v>0.9184869783710784</v>
      </c>
      <c r="I26" s="24"/>
      <c r="J26" s="24"/>
      <c r="K26" s="24"/>
      <c r="L26" s="24"/>
      <c r="M26" s="24"/>
      <c r="N26" s="25"/>
    </row>
  </sheetData>
  <mergeCells count="3">
    <mergeCell ref="J2:M11"/>
    <mergeCell ref="B2:B11"/>
    <mergeCell ref="G2:G11"/>
  </mergeCells>
  <phoneticPr fontId="1" type="noConversion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EA53-B50F-40DC-AB28-46DC0B05D70C}">
  <dimension ref="A1:AA27"/>
  <sheetViews>
    <sheetView zoomScale="70" zoomScaleNormal="70" workbookViewId="0">
      <selection activeCell="K14" sqref="K14"/>
    </sheetView>
  </sheetViews>
  <sheetFormatPr defaultRowHeight="15" x14ac:dyDescent="0.25"/>
  <cols>
    <col min="3" max="3" width="11.140625" style="9" bestFit="1" customWidth="1"/>
    <col min="4" max="6" width="9.140625" style="8"/>
    <col min="7" max="7" width="9.140625" style="36"/>
    <col min="8" max="8" width="9.140625" style="9"/>
    <col min="9" max="11" width="9.140625" style="8"/>
    <col min="12" max="12" width="9.140625" style="36"/>
    <col min="13" max="13" width="9.140625" style="9"/>
    <col min="14" max="16" width="9.140625" style="8"/>
    <col min="17" max="17" width="9.140625" style="36" customWidth="1"/>
    <col min="18" max="18" width="9.140625" style="9"/>
    <col min="19" max="21" width="9.140625" style="8"/>
    <col min="22" max="22" width="9.140625" style="36"/>
    <col min="23" max="23" width="9.140625" style="9"/>
    <col min="24" max="26" width="9.140625" style="8"/>
    <col min="27" max="27" width="9.140625" style="36"/>
  </cols>
  <sheetData>
    <row r="1" spans="1:27" x14ac:dyDescent="0.25">
      <c r="C1" s="54">
        <f>grid!$A$15</f>
        <v>21.7</v>
      </c>
      <c r="D1" s="55"/>
      <c r="E1" s="55"/>
      <c r="F1" s="55"/>
      <c r="G1" s="56"/>
      <c r="H1" s="54">
        <f>grid!$A$16</f>
        <v>24.1</v>
      </c>
      <c r="I1" s="55"/>
      <c r="J1" s="55"/>
      <c r="K1" s="55"/>
      <c r="L1" s="56"/>
      <c r="M1" s="54">
        <f>grid!$A$17</f>
        <v>28</v>
      </c>
      <c r="N1" s="55"/>
      <c r="O1" s="55"/>
      <c r="P1" s="55"/>
      <c r="Q1" s="56"/>
      <c r="R1" s="54">
        <f>grid!$A$18</f>
        <v>30.8</v>
      </c>
      <c r="S1" s="55"/>
      <c r="T1" s="55"/>
      <c r="U1" s="55"/>
      <c r="V1" s="56"/>
      <c r="W1" s="54">
        <f>grid!$A$19</f>
        <v>35.6</v>
      </c>
      <c r="X1" s="55"/>
      <c r="Y1" s="55"/>
      <c r="Z1" s="55"/>
      <c r="AA1" s="56"/>
    </row>
    <row r="2" spans="1:27" x14ac:dyDescent="0.25">
      <c r="C2" s="1">
        <f>grid!D15</f>
        <v>-0.45213604844668243</v>
      </c>
      <c r="D2" s="2">
        <f>grid!E15</f>
        <v>-0.22606802422334121</v>
      </c>
      <c r="E2" s="2">
        <f>grid!F15</f>
        <v>0</v>
      </c>
      <c r="F2" s="2">
        <f>grid!G15</f>
        <v>0.22606802422334121</v>
      </c>
      <c r="G2" s="3">
        <f>grid!H15</f>
        <v>0.45213604844668243</v>
      </c>
      <c r="H2" s="1">
        <f>grid!D16</f>
        <v>-0.40105982483943353</v>
      </c>
      <c r="I2" s="2">
        <f>grid!E16</f>
        <v>-0.20052991241971677</v>
      </c>
      <c r="J2" s="2">
        <f>grid!F16</f>
        <v>0</v>
      </c>
      <c r="K2" s="2">
        <f>grid!G16</f>
        <v>0.20052991241971677</v>
      </c>
      <c r="L2" s="3">
        <f>grid!H16</f>
        <v>0.40105982483943353</v>
      </c>
      <c r="M2" s="1">
        <f>grid!D17</f>
        <v>-0.33560013885723755</v>
      </c>
      <c r="N2" s="2">
        <f>grid!E17</f>
        <v>-0.16780006942861878</v>
      </c>
      <c r="O2" s="2">
        <f>grid!F17</f>
        <v>0</v>
      </c>
      <c r="P2" s="2">
        <f>grid!G17</f>
        <v>0.16780006942861878</v>
      </c>
      <c r="Q2" s="3">
        <f>grid!H17</f>
        <v>0.33560013885723755</v>
      </c>
      <c r="R2" s="1">
        <f>grid!D18</f>
        <v>-0.29804497119035273</v>
      </c>
      <c r="S2" s="2">
        <f>grid!E18</f>
        <v>-0.14902248559517636</v>
      </c>
      <c r="T2" s="2">
        <f>grid!F18</f>
        <v>0</v>
      </c>
      <c r="U2" s="2">
        <f>grid!G18</f>
        <v>0.14902248559517636</v>
      </c>
      <c r="V2" s="3">
        <f>grid!H18</f>
        <v>0.29804497119035273</v>
      </c>
      <c r="W2" s="1">
        <f>grid!D19</f>
        <v>-0.24610784411303252</v>
      </c>
      <c r="X2" s="2">
        <f>grid!E19</f>
        <v>-0.12305392205651626</v>
      </c>
      <c r="Y2" s="2">
        <f>grid!F19</f>
        <v>0</v>
      </c>
      <c r="Z2" s="2">
        <f>grid!G19</f>
        <v>0.12305392205651626</v>
      </c>
      <c r="AA2" s="3">
        <f>grid!H19</f>
        <v>0.24610784411303252</v>
      </c>
    </row>
    <row r="3" spans="1:27" s="11" customFormat="1" x14ac:dyDescent="0.25">
      <c r="A3" s="51">
        <f t="shared" ref="A3" si="0">$C$1</f>
        <v>21.7</v>
      </c>
      <c r="B3" s="33">
        <f>grid!$D$22</f>
        <v>1.6873947047364422</v>
      </c>
      <c r="C3" s="10"/>
      <c r="G3" s="12"/>
      <c r="H3" s="10"/>
      <c r="L3" s="12"/>
      <c r="M3" s="10"/>
      <c r="Q3" s="12"/>
      <c r="R3" s="10"/>
      <c r="V3" s="12"/>
      <c r="W3" s="10"/>
      <c r="AA3" s="12"/>
    </row>
    <row r="4" spans="1:27" s="8" customFormat="1" x14ac:dyDescent="0.25">
      <c r="A4" s="52"/>
      <c r="B4" s="34">
        <f>$B$3</f>
        <v>1.6873947047364422</v>
      </c>
      <c r="C4" s="9"/>
      <c r="G4" s="36"/>
      <c r="H4" s="9"/>
      <c r="L4" s="36"/>
      <c r="M4" s="9"/>
      <c r="Q4" s="36"/>
      <c r="R4" s="9"/>
      <c r="V4" s="36"/>
      <c r="W4" s="9"/>
      <c r="AA4" s="36"/>
    </row>
    <row r="5" spans="1:27" s="8" customFormat="1" x14ac:dyDescent="0.25">
      <c r="A5" s="52"/>
      <c r="B5" s="34">
        <f t="shared" ref="B5:B7" si="1">$B$3</f>
        <v>1.6873947047364422</v>
      </c>
      <c r="C5" s="9"/>
      <c r="G5" s="36"/>
      <c r="H5" s="9"/>
      <c r="L5" s="36"/>
      <c r="M5" s="9"/>
      <c r="Q5" s="36"/>
      <c r="R5" s="9"/>
      <c r="V5" s="36"/>
      <c r="W5" s="9"/>
      <c r="AA5" s="36"/>
    </row>
    <row r="6" spans="1:27" s="8" customFormat="1" x14ac:dyDescent="0.25">
      <c r="A6" s="52"/>
      <c r="B6" s="34">
        <f t="shared" si="1"/>
        <v>1.6873947047364422</v>
      </c>
      <c r="C6" s="9"/>
      <c r="G6" s="36"/>
      <c r="H6" s="9"/>
      <c r="L6" s="36"/>
      <c r="M6" s="9"/>
      <c r="Q6" s="36"/>
      <c r="R6" s="9"/>
      <c r="V6" s="36"/>
      <c r="W6" s="9"/>
      <c r="AA6" s="36"/>
    </row>
    <row r="7" spans="1:27" s="32" customFormat="1" x14ac:dyDescent="0.25">
      <c r="A7" s="53"/>
      <c r="B7" s="35">
        <f t="shared" si="1"/>
        <v>1.6873947047364422</v>
      </c>
      <c r="C7" s="37"/>
      <c r="G7" s="38"/>
      <c r="H7" s="37"/>
      <c r="L7" s="38"/>
      <c r="M7" s="37"/>
      <c r="Q7" s="38"/>
      <c r="R7" s="37"/>
      <c r="V7" s="38"/>
      <c r="W7" s="37"/>
      <c r="AA7" s="38"/>
    </row>
    <row r="8" spans="1:27" s="11" customFormat="1" x14ac:dyDescent="0.25">
      <c r="A8" s="51">
        <f t="shared" ref="A8" si="2">$H$1</f>
        <v>24.1</v>
      </c>
      <c r="B8" s="33">
        <f>grid!$D$23</f>
        <v>1.4967756431754404</v>
      </c>
      <c r="C8" s="10"/>
      <c r="G8" s="12"/>
      <c r="H8" s="10"/>
      <c r="L8" s="12"/>
      <c r="M8" s="10"/>
      <c r="Q8" s="12"/>
      <c r="R8" s="10"/>
      <c r="V8" s="12"/>
      <c r="W8" s="10"/>
      <c r="AA8" s="12"/>
    </row>
    <row r="9" spans="1:27" s="8" customFormat="1" x14ac:dyDescent="0.25">
      <c r="A9" s="52"/>
      <c r="B9" s="34">
        <f>B8</f>
        <v>1.4967756431754404</v>
      </c>
      <c r="C9" s="9"/>
      <c r="G9" s="36"/>
      <c r="H9" s="9"/>
      <c r="L9" s="36"/>
      <c r="M9" s="9"/>
      <c r="Q9" s="36"/>
      <c r="R9" s="9"/>
      <c r="V9" s="36"/>
      <c r="W9" s="9"/>
      <c r="AA9" s="36"/>
    </row>
    <row r="10" spans="1:27" s="8" customFormat="1" x14ac:dyDescent="0.25">
      <c r="A10" s="52"/>
      <c r="B10" s="34">
        <f>B8</f>
        <v>1.4967756431754404</v>
      </c>
      <c r="C10" s="9"/>
      <c r="G10" s="36"/>
      <c r="H10" s="9"/>
      <c r="L10" s="36"/>
      <c r="M10" s="9"/>
      <c r="Q10" s="36"/>
      <c r="R10" s="9"/>
      <c r="V10" s="36"/>
      <c r="W10" s="9"/>
      <c r="AA10" s="36"/>
    </row>
    <row r="11" spans="1:27" s="8" customFormat="1" x14ac:dyDescent="0.25">
      <c r="A11" s="52"/>
      <c r="B11" s="34">
        <f>B8</f>
        <v>1.4967756431754404</v>
      </c>
      <c r="C11" s="9"/>
      <c r="G11" s="36"/>
      <c r="H11" s="9"/>
      <c r="L11" s="36"/>
      <c r="M11" s="9"/>
      <c r="Q11" s="36"/>
      <c r="R11" s="9"/>
      <c r="V11" s="36"/>
      <c r="W11" s="9"/>
      <c r="AA11" s="36"/>
    </row>
    <row r="12" spans="1:27" s="32" customFormat="1" x14ac:dyDescent="0.25">
      <c r="A12" s="53"/>
      <c r="B12" s="35">
        <f>B8</f>
        <v>1.4967756431754404</v>
      </c>
      <c r="C12" s="37"/>
      <c r="G12" s="38"/>
      <c r="H12" s="37"/>
      <c r="L12" s="38"/>
      <c r="M12" s="37"/>
      <c r="Q12" s="38"/>
      <c r="R12" s="37"/>
      <c r="V12" s="38"/>
      <c r="W12" s="37"/>
      <c r="AA12" s="38"/>
    </row>
    <row r="13" spans="1:27" s="11" customFormat="1" x14ac:dyDescent="0.25">
      <c r="A13" s="51">
        <f t="shared" ref="A13" si="3">$M$1</f>
        <v>28</v>
      </c>
      <c r="B13" s="33">
        <f>grid!$D$24</f>
        <v>1.2524767692423808</v>
      </c>
      <c r="C13" s="10"/>
      <c r="G13" s="12"/>
      <c r="H13" s="10"/>
      <c r="L13" s="12"/>
      <c r="M13" s="10"/>
      <c r="Q13" s="12"/>
      <c r="R13" s="10"/>
      <c r="V13" s="12"/>
      <c r="W13" s="10"/>
      <c r="AA13" s="12"/>
    </row>
    <row r="14" spans="1:27" s="8" customFormat="1" x14ac:dyDescent="0.25">
      <c r="A14" s="52"/>
      <c r="B14" s="34">
        <f>B13</f>
        <v>1.2524767692423808</v>
      </c>
      <c r="C14" s="9"/>
      <c r="G14" s="36"/>
      <c r="H14" s="9"/>
      <c r="L14" s="36"/>
      <c r="M14" s="9"/>
      <c r="Q14" s="36"/>
      <c r="R14" s="9"/>
      <c r="V14" s="36"/>
      <c r="W14" s="9"/>
      <c r="AA14" s="36"/>
    </row>
    <row r="15" spans="1:27" s="8" customFormat="1" x14ac:dyDescent="0.25">
      <c r="A15" s="52"/>
      <c r="B15" s="34">
        <f>B13</f>
        <v>1.2524767692423808</v>
      </c>
      <c r="C15" s="9"/>
      <c r="G15" s="36"/>
      <c r="H15" s="9"/>
      <c r="L15" s="36"/>
      <c r="M15" s="9"/>
      <c r="Q15" s="36"/>
      <c r="R15" s="9"/>
      <c r="V15" s="36"/>
      <c r="W15" s="9"/>
      <c r="AA15" s="36"/>
    </row>
    <row r="16" spans="1:27" s="8" customFormat="1" x14ac:dyDescent="0.25">
      <c r="A16" s="52"/>
      <c r="B16" s="34">
        <f>B13</f>
        <v>1.2524767692423808</v>
      </c>
      <c r="C16" s="9"/>
      <c r="G16" s="36"/>
      <c r="H16" s="9"/>
      <c r="L16" s="36"/>
      <c r="M16" s="9"/>
      <c r="Q16" s="36"/>
      <c r="R16" s="9"/>
      <c r="V16" s="36"/>
      <c r="W16" s="9"/>
      <c r="AA16" s="36"/>
    </row>
    <row r="17" spans="1:27" s="32" customFormat="1" x14ac:dyDescent="0.25">
      <c r="A17" s="53"/>
      <c r="B17" s="35">
        <f>B13</f>
        <v>1.2524767692423808</v>
      </c>
      <c r="C17" s="37"/>
      <c r="G17" s="38"/>
      <c r="H17" s="37"/>
      <c r="L17" s="38"/>
      <c r="M17" s="37"/>
      <c r="Q17" s="38"/>
      <c r="R17" s="37"/>
      <c r="V17" s="38"/>
      <c r="W17" s="37"/>
      <c r="AA17" s="38"/>
    </row>
    <row r="18" spans="1:27" s="11" customFormat="1" x14ac:dyDescent="0.25">
      <c r="A18" s="51">
        <f t="shared" ref="A18" si="4">$R$1</f>
        <v>30.8</v>
      </c>
      <c r="B18" s="33">
        <f>grid!$D$25</f>
        <v>1.1123189754227987</v>
      </c>
      <c r="C18" s="10"/>
      <c r="G18" s="12"/>
      <c r="H18" s="10"/>
      <c r="L18" s="12"/>
      <c r="M18" s="10"/>
      <c r="Q18" s="12"/>
      <c r="R18" s="10"/>
      <c r="V18" s="12"/>
      <c r="W18" s="10"/>
      <c r="AA18" s="12"/>
    </row>
    <row r="19" spans="1:27" s="8" customFormat="1" x14ac:dyDescent="0.25">
      <c r="A19" s="52"/>
      <c r="B19" s="34">
        <f>$B$18</f>
        <v>1.1123189754227987</v>
      </c>
      <c r="C19" s="9"/>
      <c r="G19" s="36"/>
      <c r="H19" s="9"/>
      <c r="L19" s="36"/>
      <c r="M19" s="9"/>
      <c r="Q19" s="36"/>
      <c r="R19" s="9"/>
      <c r="V19" s="36"/>
      <c r="W19" s="9"/>
      <c r="AA19" s="36"/>
    </row>
    <row r="20" spans="1:27" s="8" customFormat="1" x14ac:dyDescent="0.25">
      <c r="A20" s="52"/>
      <c r="B20" s="34">
        <f t="shared" ref="B20:B22" si="5">$B$18</f>
        <v>1.1123189754227987</v>
      </c>
      <c r="C20" s="9"/>
      <c r="G20" s="36"/>
      <c r="H20" s="9"/>
      <c r="L20" s="36"/>
      <c r="M20" s="9"/>
      <c r="Q20" s="36"/>
      <c r="R20" s="9"/>
      <c r="V20" s="36"/>
      <c r="W20" s="9"/>
      <c r="AA20" s="36"/>
    </row>
    <row r="21" spans="1:27" s="8" customFormat="1" x14ac:dyDescent="0.25">
      <c r="A21" s="52"/>
      <c r="B21" s="34">
        <f t="shared" si="5"/>
        <v>1.1123189754227987</v>
      </c>
      <c r="C21" s="9"/>
      <c r="G21" s="36"/>
      <c r="H21" s="9"/>
      <c r="L21" s="36"/>
      <c r="M21" s="9"/>
      <c r="Q21" s="36"/>
      <c r="R21" s="9"/>
      <c r="V21" s="36"/>
      <c r="W21" s="9"/>
      <c r="AA21" s="36"/>
    </row>
    <row r="22" spans="1:27" s="32" customFormat="1" x14ac:dyDescent="0.25">
      <c r="A22" s="53"/>
      <c r="B22" s="35">
        <f t="shared" si="5"/>
        <v>1.1123189754227987</v>
      </c>
      <c r="C22" s="37"/>
      <c r="G22" s="38"/>
      <c r="H22" s="37"/>
      <c r="L22" s="38"/>
      <c r="M22" s="37"/>
      <c r="Q22" s="38"/>
      <c r="R22" s="37"/>
      <c r="V22" s="38"/>
      <c r="W22" s="37"/>
      <c r="AA22" s="38"/>
    </row>
    <row r="23" spans="1:27" s="11" customFormat="1" x14ac:dyDescent="0.25">
      <c r="A23" s="51">
        <f t="shared" ref="A23" si="6">$W$1</f>
        <v>35.6</v>
      </c>
      <c r="B23" s="33">
        <f>grid!$D$26</f>
        <v>0.9184869783710784</v>
      </c>
      <c r="C23" s="10"/>
      <c r="G23" s="12"/>
      <c r="H23" s="10"/>
      <c r="L23" s="12"/>
      <c r="M23" s="10"/>
      <c r="Q23" s="12"/>
      <c r="R23" s="10"/>
      <c r="V23" s="12"/>
      <c r="W23" s="10"/>
      <c r="AA23" s="12"/>
    </row>
    <row r="24" spans="1:27" s="8" customFormat="1" x14ac:dyDescent="0.25">
      <c r="A24" s="52"/>
      <c r="B24" s="34">
        <f>$B$23</f>
        <v>0.9184869783710784</v>
      </c>
      <c r="C24" s="9"/>
      <c r="G24" s="36"/>
      <c r="H24" s="9"/>
      <c r="L24" s="36"/>
      <c r="M24" s="9"/>
      <c r="Q24" s="36"/>
      <c r="R24" s="9"/>
      <c r="V24" s="36"/>
      <c r="W24" s="9"/>
      <c r="AA24" s="36"/>
    </row>
    <row r="25" spans="1:27" s="8" customFormat="1" x14ac:dyDescent="0.25">
      <c r="A25" s="52"/>
      <c r="B25" s="34">
        <f t="shared" ref="B25:B27" si="7">$B$23</f>
        <v>0.9184869783710784</v>
      </c>
      <c r="C25" s="9"/>
      <c r="G25" s="36"/>
      <c r="H25" s="9"/>
      <c r="L25" s="36"/>
      <c r="M25" s="9"/>
      <c r="Q25" s="36"/>
      <c r="R25" s="9"/>
      <c r="V25" s="36"/>
      <c r="W25" s="9"/>
      <c r="AA25" s="36"/>
    </row>
    <row r="26" spans="1:27" s="8" customFormat="1" x14ac:dyDescent="0.25">
      <c r="A26" s="52"/>
      <c r="B26" s="34">
        <f t="shared" si="7"/>
        <v>0.9184869783710784</v>
      </c>
      <c r="C26" s="9"/>
      <c r="G26" s="36"/>
      <c r="H26" s="9"/>
      <c r="L26" s="36"/>
      <c r="M26" s="9"/>
      <c r="Q26" s="36"/>
      <c r="R26" s="9"/>
      <c r="V26" s="36"/>
      <c r="W26" s="9"/>
      <c r="AA26" s="36"/>
    </row>
    <row r="27" spans="1:27" s="32" customFormat="1" x14ac:dyDescent="0.25">
      <c r="A27" s="53"/>
      <c r="B27" s="35">
        <f t="shared" si="7"/>
        <v>0.9184869783710784</v>
      </c>
      <c r="C27" s="37"/>
      <c r="G27" s="38"/>
      <c r="H27" s="37"/>
      <c r="L27" s="38"/>
      <c r="M27" s="37"/>
      <c r="Q27" s="38"/>
      <c r="R27" s="37"/>
      <c r="V27" s="38"/>
      <c r="W27" s="37"/>
      <c r="AA27" s="38"/>
    </row>
  </sheetData>
  <mergeCells count="10">
    <mergeCell ref="C1:G1"/>
    <mergeCell ref="H1:L1"/>
    <mergeCell ref="M1:Q1"/>
    <mergeCell ref="R1:V1"/>
    <mergeCell ref="W1:AA1"/>
    <mergeCell ref="A3:A7"/>
    <mergeCell ref="A8:A12"/>
    <mergeCell ref="A13:A17"/>
    <mergeCell ref="A18:A22"/>
    <mergeCell ref="A23:A2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grid</vt:lpstr>
      <vt:lpstr>5 scan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Giordano Cicioni</dc:creator>
  <cp:lastModifiedBy>Giordano Cicioni</cp:lastModifiedBy>
  <dcterms:created xsi:type="dcterms:W3CDTF">2021-06-22T10:42:46Z</dcterms:created>
  <dcterms:modified xsi:type="dcterms:W3CDTF">2021-07-15T15:47:35Z</dcterms:modified>
</cp:coreProperties>
</file>