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d\Desktop\hrc-data\"/>
    </mc:Choice>
  </mc:AlternateContent>
  <xr:revisionPtr revIDLastSave="0" documentId="13_ncr:1_{BEC4595F-0CFF-400D-8C67-CEF4AAD19300}" xr6:coauthVersionLast="47" xr6:coauthVersionMax="47" xr10:uidLastSave="{00000000-0000-0000-0000-000000000000}"/>
  <bookViews>
    <workbookView xWindow="-120" yWindow="-120" windowWidth="20730" windowHeight="11310" xr2:uid="{C60B9B42-610B-418E-B17A-28126607FE42}"/>
  </bookViews>
  <sheets>
    <sheet name="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B18" i="1" s="1"/>
  <c r="G25" i="1" s="1"/>
  <c r="C6" i="1"/>
  <c r="D6" i="1" s="1"/>
  <c r="E6" i="1" s="1"/>
  <c r="F6" i="1" s="1"/>
  <c r="H6" i="1" s="1"/>
  <c r="C7" i="1"/>
  <c r="C8" i="1"/>
  <c r="C9" i="1"/>
  <c r="C10" i="1"/>
  <c r="C11" i="1"/>
  <c r="D11" i="1" s="1"/>
  <c r="E11" i="1" s="1"/>
  <c r="F11" i="1" s="1"/>
  <c r="H11" i="1" s="1"/>
  <c r="C2" i="1"/>
  <c r="D2" i="1" s="1"/>
  <c r="E2" i="1" s="1"/>
  <c r="A24" i="1"/>
  <c r="A25" i="1"/>
  <c r="A26" i="1"/>
  <c r="A23" i="1"/>
  <c r="A22" i="1"/>
  <c r="C16" i="1"/>
  <c r="C17" i="1"/>
  <c r="C18" i="1"/>
  <c r="C19" i="1"/>
  <c r="C15" i="1"/>
  <c r="D7" i="1"/>
  <c r="E7" i="1" s="1"/>
  <c r="F7" i="1" s="1"/>
  <c r="H7" i="1" s="1"/>
  <c r="D8" i="1"/>
  <c r="D9" i="1"/>
  <c r="E9" i="1" s="1"/>
  <c r="F9" i="1" s="1"/>
  <c r="H9" i="1" s="1"/>
  <c r="A16" i="1"/>
  <c r="A17" i="1"/>
  <c r="A18" i="1"/>
  <c r="A19" i="1"/>
  <c r="A15" i="1"/>
  <c r="H25" i="1" l="1"/>
  <c r="D19" i="1"/>
  <c r="E3" i="1"/>
  <c r="F3" i="1" s="1"/>
  <c r="H3" i="1" s="1"/>
  <c r="D16" i="1" s="1"/>
  <c r="B16" i="1"/>
  <c r="E23" i="1" s="1"/>
  <c r="D10" i="1"/>
  <c r="E10" i="1" s="1"/>
  <c r="F10" i="1" s="1"/>
  <c r="H10" i="1" s="1"/>
  <c r="B17" i="1"/>
  <c r="F24" i="1" s="1"/>
  <c r="E8" i="1"/>
  <c r="F8" i="1" s="1"/>
  <c r="H8" i="1" s="1"/>
  <c r="E25" i="1"/>
  <c r="D25" i="1"/>
  <c r="F25" i="1"/>
  <c r="E5" i="1"/>
  <c r="F5" i="1" s="1"/>
  <c r="H5" i="1" s="1"/>
  <c r="D18" i="1" s="1"/>
  <c r="B19" i="1"/>
  <c r="B15" i="1"/>
  <c r="E4" i="1"/>
  <c r="F4" i="1" s="1"/>
  <c r="H4" i="1" s="1"/>
  <c r="D17" i="1" s="1"/>
  <c r="F2" i="1"/>
  <c r="H2" i="1" s="1"/>
  <c r="D15" i="1" s="1"/>
  <c r="E18" i="1" l="1"/>
  <c r="E15" i="1"/>
  <c r="E17" i="1"/>
  <c r="E16" i="1"/>
  <c r="E19" i="1"/>
  <c r="G24" i="1"/>
  <c r="H24" i="1"/>
  <c r="G26" i="1"/>
  <c r="H26" i="1"/>
  <c r="G23" i="1"/>
  <c r="H23" i="1"/>
  <c r="D24" i="1"/>
  <c r="E24" i="1"/>
  <c r="G22" i="1"/>
  <c r="H22" i="1"/>
  <c r="F23" i="1"/>
  <c r="D23" i="1"/>
  <c r="F26" i="1"/>
  <c r="D26" i="1"/>
  <c r="E26" i="1"/>
  <c r="E22" i="1"/>
  <c r="F22" i="1"/>
  <c r="D22" i="1"/>
  <c r="F19" i="1" l="1"/>
  <c r="F17" i="1"/>
  <c r="F18" i="1"/>
  <c r="F16" i="1"/>
  <c r="F15" i="1"/>
  <c r="G18" i="1" l="1"/>
  <c r="G17" i="1"/>
  <c r="G16" i="1"/>
  <c r="G15" i="1"/>
  <c r="G19" i="1"/>
  <c r="H18" i="1" l="1"/>
  <c r="H15" i="1"/>
  <c r="H17" i="1"/>
  <c r="H19" i="1"/>
  <c r="H16" i="1"/>
</calcChain>
</file>

<file path=xl/sharedStrings.xml><?xml version="1.0" encoding="utf-8"?>
<sst xmlns="http://schemas.openxmlformats.org/spreadsheetml/2006/main" count="35" uniqueCount="32">
  <si>
    <t>s_max [m]</t>
  </si>
  <si>
    <t>delta_s [m]</t>
  </si>
  <si>
    <t>l [m]</t>
  </si>
  <si>
    <t>phi_max (DEG)</t>
  </si>
  <si>
    <t>h_tot [m]</t>
  </si>
  <si>
    <t>theta [DEG]</t>
  </si>
  <si>
    <t>scan points</t>
  </si>
  <si>
    <t>s_step [m]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</si>
  <si>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</si>
  <si>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</si>
  <si>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</si>
  <si>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</si>
  <si>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</si>
  <si>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</si>
  <si>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</si>
  <si>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</si>
  <si>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</si>
  <si>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</si>
  <si>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</si>
  <si>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l - s_1</t>
  </si>
  <si>
    <t>l - s_2</t>
  </si>
  <si>
    <t>l - s_3</t>
  </si>
  <si>
    <t>l - s_4</t>
  </si>
  <si>
    <t>l - s_5</t>
  </si>
  <si>
    <t>l - s_6</t>
  </si>
  <si>
    <t>l - s_7</t>
  </si>
  <si>
    <t>l - s_8</t>
  </si>
  <si>
    <t>l - s_9</t>
  </si>
  <si>
    <t>l - s_10</t>
  </si>
  <si>
    <t>l - s_11</t>
  </si>
  <si>
    <t>scan points (1:2:11)</t>
  </si>
  <si>
    <t>IPOTESI: scansione antenna tra -15° e +15°; angolo di scansione varia linearmente con la frequenza del trasmettitore;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</si>
</sst>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3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/>
    <xf numFmtId="2" fontId="0" fillId="0" borderId="10" xfId="0" applyNumberFormat="1" applyFill="1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 applyAlignment="1">
      <alignment vertical="center"/>
    </xf>
    <xf numFmtId="2" fontId="0" fillId="0" borderId="12" xfId="0" applyNumberFormat="1" applyFill="1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0" xfId="0" applyBorder="1"/>
    <xf numFmtId="0" fontId="0" fillId="0" borderId="16" xfId="0" applyBorder="1"/>
    <xf numFmtId="0" fontId="0" fillId="0" borderId="12" xfId="0" applyBorder="1"/>
    <xf numFmtId="2" fontId="0" fillId="0" borderId="17" xfId="0" applyNumberFormat="1" applyBorder="1"/>
    <xf numFmtId="0" fontId="0" fillId="0" borderId="9" xfId="0" applyFont="1" applyBorder="1"/>
    <xf numFmtId="0" fontId="0" fillId="2" borderId="9" xfId="0" applyFill="1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grid!$A$15</c:f>
              <c:strCache>
                <c:ptCount val="1"/>
                <c:pt idx="0">
                  <c:v>21,6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grid!$D$15:$N$15</c:f>
              <c:numCache>
                <c:formatCode>0.00</c:formatCode>
                <c:ptCount val="11"/>
                <c:pt idx="0">
                  <c:v>-0.45449548096403553</c:v>
                </c:pt>
                <c:pt idx="1">
                  <c:v>-0.22724774048201776</c:v>
                </c:pt>
                <c:pt idx="2">
                  <c:v>0</c:v>
                </c:pt>
                <c:pt idx="3">
                  <c:v>0.22724774048201776</c:v>
                </c:pt>
                <c:pt idx="4">
                  <c:v>0.45449548096403553</c:v>
                </c:pt>
              </c:numCache>
            </c:numRef>
          </c:xVal>
          <c:yVal>
            <c:numRef>
              <c:f>grid!$D$22:$N$22</c:f>
              <c:numCache>
                <c:formatCode>0.00</c:formatCode>
                <c:ptCount val="11"/>
                <c:pt idx="0">
                  <c:v>1.6962002267682341</c:v>
                </c:pt>
                <c:pt idx="1">
                  <c:v>1.6962002267682341</c:v>
                </c:pt>
                <c:pt idx="2">
                  <c:v>1.6962002267682341</c:v>
                </c:pt>
                <c:pt idx="3">
                  <c:v>1.6962002267682341</c:v>
                </c:pt>
                <c:pt idx="4">
                  <c:v>1.6962002267682341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93-4DA7-826A-240EDEAAAE66}"/>
            </c:ext>
          </c:extLst>
        </c:ser>
        <c:ser>
          <c:idx val="1"/>
          <c:order val="1"/>
          <c:tx>
            <c:strRef>
              <c:f>grid!$A$16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grid!$D$16:$N$16</c:f>
              <c:numCache>
                <c:formatCode>0.00</c:formatCode>
                <c:ptCount val="11"/>
                <c:pt idx="0">
                  <c:v>-0.40299649550213579</c:v>
                </c:pt>
                <c:pt idx="1">
                  <c:v>-0.20149824775106789</c:v>
                </c:pt>
                <c:pt idx="2">
                  <c:v>0</c:v>
                </c:pt>
                <c:pt idx="3">
                  <c:v>0.20149824775106789</c:v>
                </c:pt>
                <c:pt idx="4">
                  <c:v>0.40299649550213579</c:v>
                </c:pt>
              </c:numCache>
            </c:numRef>
          </c:xVal>
          <c:yVal>
            <c:numRef>
              <c:f>grid!$D$23:$N$23</c:f>
              <c:numCache>
                <c:formatCode>0.00</c:formatCode>
                <c:ptCount val="11"/>
                <c:pt idx="0">
                  <c:v>1.5040033964861734</c:v>
                </c:pt>
                <c:pt idx="1">
                  <c:v>1.5040033964861734</c:v>
                </c:pt>
                <c:pt idx="2">
                  <c:v>1.5040033964861734</c:v>
                </c:pt>
                <c:pt idx="3">
                  <c:v>1.5040033964861734</c:v>
                </c:pt>
                <c:pt idx="4">
                  <c:v>1.5040033964861734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93-4DA7-826A-240EDEAAAE66}"/>
            </c:ext>
          </c:extLst>
        </c:ser>
        <c:ser>
          <c:idx val="2"/>
          <c:order val="2"/>
          <c:tx>
            <c:strRef>
              <c:f>grid!$A$17</c:f>
              <c:strCache>
                <c:ptCount val="1"/>
                <c:pt idx="0">
                  <c:v>28,3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grid!$D$17:$N$17</c:f>
              <c:numCache>
                <c:formatCode>0.00</c:formatCode>
                <c:ptCount val="11"/>
                <c:pt idx="0">
                  <c:v>-0.3312547968862814</c:v>
                </c:pt>
                <c:pt idx="1">
                  <c:v>-0.1656273984431407</c:v>
                </c:pt>
                <c:pt idx="2">
                  <c:v>0</c:v>
                </c:pt>
                <c:pt idx="3">
                  <c:v>0.1656273984431407</c:v>
                </c:pt>
                <c:pt idx="4">
                  <c:v>0.3312547968862814</c:v>
                </c:pt>
              </c:numCache>
            </c:numRef>
          </c:xVal>
          <c:yVal>
            <c:numRef>
              <c:f>grid!$D$24:$N$24</c:f>
              <c:numCache>
                <c:formatCode>0.00</c:formatCode>
                <c:ptCount val="11"/>
                <c:pt idx="0">
                  <c:v>1.2362597322305109</c:v>
                </c:pt>
                <c:pt idx="1">
                  <c:v>1.2362597322305109</c:v>
                </c:pt>
                <c:pt idx="2">
                  <c:v>1.2362597322305109</c:v>
                </c:pt>
                <c:pt idx="3">
                  <c:v>1.2362597322305109</c:v>
                </c:pt>
                <c:pt idx="4">
                  <c:v>1.2362597322305109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93-4DA7-826A-240EDEAAAE66}"/>
            </c:ext>
          </c:extLst>
        </c:ser>
        <c:ser>
          <c:idx val="3"/>
          <c:order val="3"/>
          <c:tx>
            <c:strRef>
              <c:f>grid!$A$18</c:f>
              <c:strCache>
                <c:ptCount val="1"/>
                <c:pt idx="0">
                  <c:v>30,4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grid!$D$18:$N$18</c:f>
              <c:numCache>
                <c:formatCode>0.00</c:formatCode>
                <c:ptCount val="11"/>
                <c:pt idx="0">
                  <c:v>-0.30302673368697625</c:v>
                </c:pt>
                <c:pt idx="1">
                  <c:v>-0.15151336684348812</c:v>
                </c:pt>
                <c:pt idx="2">
                  <c:v>0</c:v>
                </c:pt>
                <c:pt idx="3">
                  <c:v>0.15151336684348812</c:v>
                </c:pt>
                <c:pt idx="4">
                  <c:v>0.30302673368697625</c:v>
                </c:pt>
              </c:numCache>
            </c:numRef>
          </c:xVal>
          <c:yVal>
            <c:numRef>
              <c:f>grid!$D$25:$N$25</c:f>
              <c:numCache>
                <c:formatCode>0.00</c:formatCode>
                <c:ptCount val="11"/>
                <c:pt idx="0">
                  <c:v>1.1309111661714388</c:v>
                </c:pt>
                <c:pt idx="1">
                  <c:v>1.1309111661714388</c:v>
                </c:pt>
                <c:pt idx="2">
                  <c:v>1.1309111661714388</c:v>
                </c:pt>
                <c:pt idx="3">
                  <c:v>1.1309111661714388</c:v>
                </c:pt>
                <c:pt idx="4">
                  <c:v>1.1309111661714388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93-4DA7-826A-240EDEAAAE66}"/>
            </c:ext>
          </c:extLst>
        </c:ser>
        <c:ser>
          <c:idx val="4"/>
          <c:order val="4"/>
          <c:tx>
            <c:strRef>
              <c:f>grid!$A$19</c:f>
              <c:strCache>
                <c:ptCount val="1"/>
                <c:pt idx="0">
                  <c:v>33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grid!$D$19:$N$19</c:f>
              <c:numCache>
                <c:formatCode>0.00</c:formatCode>
                <c:ptCount val="11"/>
                <c:pt idx="0">
                  <c:v>-0.2725839392444519</c:v>
                </c:pt>
                <c:pt idx="1">
                  <c:v>-0.13629196962222595</c:v>
                </c:pt>
                <c:pt idx="2">
                  <c:v>0</c:v>
                </c:pt>
                <c:pt idx="3">
                  <c:v>0.13629196962222595</c:v>
                </c:pt>
                <c:pt idx="4">
                  <c:v>0.2725839392444519</c:v>
                </c:pt>
              </c:numCache>
            </c:numRef>
          </c:xVal>
          <c:yVal>
            <c:numRef>
              <c:f>grid!$D$26:$N$26</c:f>
              <c:numCache>
                <c:formatCode>0.00</c:formatCode>
                <c:ptCount val="11"/>
                <c:pt idx="0">
                  <c:v>1.0172971105875626</c:v>
                </c:pt>
                <c:pt idx="1">
                  <c:v>1.0172971105875626</c:v>
                </c:pt>
                <c:pt idx="2">
                  <c:v>1.0172971105875626</c:v>
                </c:pt>
                <c:pt idx="3">
                  <c:v>1.0172971105875626</c:v>
                </c:pt>
                <c:pt idx="4">
                  <c:v>1.0172971105875626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93-4DA7-826A-240EDEAAA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50784"/>
        <c:axId val="302576992"/>
      </c:scatterChart>
      <c:valAx>
        <c:axId val="30255078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576992"/>
        <c:crosses val="autoZero"/>
        <c:crossBetween val="midCat"/>
        <c:majorUnit val="1"/>
        <c:minorUnit val="0.1"/>
      </c:valAx>
      <c:valAx>
        <c:axId val="3025769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55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94435</xdr:colOff>
      <xdr:row>1</xdr:row>
      <xdr:rowOff>36746</xdr:rowOff>
    </xdr:from>
    <xdr:to>
      <xdr:col>25</xdr:col>
      <xdr:colOff>421821</xdr:colOff>
      <xdr:row>29</xdr:row>
      <xdr:rowOff>95250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8034AF6-AABC-4F1B-BCCA-4B256A3EC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CA65-7D56-4F22-80EF-6EE779923781}">
  <dimension ref="A1:N26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0.85546875" bestFit="1" customWidth="1"/>
    <col min="4" max="4" width="11" customWidth="1"/>
    <col min="5" max="5" width="10.42578125" bestFit="1" customWidth="1"/>
    <col min="6" max="6" width="11.5703125" bestFit="1" customWidth="1"/>
    <col min="7" max="7" width="19" bestFit="1" customWidth="1"/>
    <col min="8" max="8" width="10.85546875" bestFit="1" customWidth="1"/>
    <col min="9" max="9" width="10.28515625" bestFit="1" customWidth="1"/>
  </cols>
  <sheetData>
    <row r="1" spans="1:14" ht="15.75" thickBot="1" x14ac:dyDescent="0.3">
      <c r="A1" s="8" t="s">
        <v>5</v>
      </c>
      <c r="B1" s="9" t="s">
        <v>3</v>
      </c>
      <c r="C1" s="9" t="s">
        <v>4</v>
      </c>
      <c r="D1" s="9" t="s">
        <v>2</v>
      </c>
      <c r="E1" s="9" t="s">
        <v>0</v>
      </c>
      <c r="F1" s="9" t="s">
        <v>1</v>
      </c>
      <c r="G1" s="9" t="s">
        <v>30</v>
      </c>
      <c r="H1" s="10" t="s">
        <v>7</v>
      </c>
    </row>
    <row r="2" spans="1:14" x14ac:dyDescent="0.25">
      <c r="A2" s="28">
        <v>21.6</v>
      </c>
      <c r="B2" s="38">
        <v>15</v>
      </c>
      <c r="C2" s="11">
        <f>0.56+0.12*COS(RADIANS(A2))</f>
        <v>0.67157317830659025</v>
      </c>
      <c r="D2" s="12">
        <f t="shared" ref="D2:D11" si="0">$C2*_xlfn.COT(RADIANS(A2))</f>
        <v>1.6962002267682341</v>
      </c>
      <c r="E2" s="12">
        <f t="shared" ref="E2:E11" si="1">D2*TAN(RADIANS($B$2))</f>
        <v>0.45449548096403553</v>
      </c>
      <c r="F2" s="12">
        <f>E2*2</f>
        <v>0.90899096192807105</v>
      </c>
      <c r="G2" s="38">
        <v>5</v>
      </c>
      <c r="H2" s="13">
        <f t="shared" ref="H2:H11" si="2">F2/($G$2-1)</f>
        <v>0.22724774048201776</v>
      </c>
      <c r="J2" s="29" t="s">
        <v>31</v>
      </c>
      <c r="K2" s="30"/>
      <c r="L2" s="30"/>
      <c r="M2" s="31"/>
    </row>
    <row r="3" spans="1:14" x14ac:dyDescent="0.25">
      <c r="A3" s="28">
        <v>24</v>
      </c>
      <c r="B3" s="38"/>
      <c r="C3" s="11">
        <f t="shared" ref="C3:C11" si="3">0.56+0.12*COS(RADIANS(A3))</f>
        <v>0.66962545491711212</v>
      </c>
      <c r="D3" s="12">
        <f t="shared" si="0"/>
        <v>1.5040033964861734</v>
      </c>
      <c r="E3" s="12">
        <f t="shared" si="1"/>
        <v>0.40299649550213579</v>
      </c>
      <c r="F3" s="12">
        <f t="shared" ref="F3:F11" si="4">E3*2</f>
        <v>0.80599299100427158</v>
      </c>
      <c r="G3" s="38"/>
      <c r="H3" s="13">
        <f t="shared" si="2"/>
        <v>0.20149824775106789</v>
      </c>
      <c r="J3" s="32"/>
      <c r="K3" s="33"/>
      <c r="L3" s="33"/>
      <c r="M3" s="34"/>
    </row>
    <row r="4" spans="1:14" x14ac:dyDescent="0.25">
      <c r="A4" s="28">
        <v>28.3</v>
      </c>
      <c r="B4" s="38"/>
      <c r="C4" s="11">
        <f t="shared" si="3"/>
        <v>0.66565728242109945</v>
      </c>
      <c r="D4" s="12">
        <f t="shared" si="0"/>
        <v>1.2362597322305109</v>
      </c>
      <c r="E4" s="12">
        <f t="shared" si="1"/>
        <v>0.3312547968862814</v>
      </c>
      <c r="F4" s="12">
        <f t="shared" si="4"/>
        <v>0.6625095937725628</v>
      </c>
      <c r="G4" s="38"/>
      <c r="H4" s="13">
        <f t="shared" si="2"/>
        <v>0.1656273984431407</v>
      </c>
      <c r="J4" s="32"/>
      <c r="K4" s="33"/>
      <c r="L4" s="33"/>
      <c r="M4" s="34"/>
    </row>
    <row r="5" spans="1:14" x14ac:dyDescent="0.25">
      <c r="A5" s="28">
        <v>30.4</v>
      </c>
      <c r="B5" s="38"/>
      <c r="C5" s="11">
        <f t="shared" si="3"/>
        <v>0.66350164030487091</v>
      </c>
      <c r="D5" s="12">
        <f t="shared" si="0"/>
        <v>1.1309111661714388</v>
      </c>
      <c r="E5" s="12">
        <f t="shared" si="1"/>
        <v>0.30302673368697625</v>
      </c>
      <c r="F5" s="12">
        <f t="shared" si="4"/>
        <v>0.60605346737395249</v>
      </c>
      <c r="G5" s="38"/>
      <c r="H5" s="13">
        <f t="shared" si="2"/>
        <v>0.15151336684348812</v>
      </c>
      <c r="J5" s="32"/>
      <c r="K5" s="33"/>
      <c r="L5" s="33"/>
      <c r="M5" s="34"/>
    </row>
    <row r="6" spans="1:14" x14ac:dyDescent="0.25">
      <c r="A6" s="28">
        <v>33</v>
      </c>
      <c r="B6" s="38"/>
      <c r="C6" s="11">
        <f t="shared" si="3"/>
        <v>0.6606404681534509</v>
      </c>
      <c r="D6" s="12">
        <f t="shared" si="0"/>
        <v>1.0172971105875626</v>
      </c>
      <c r="E6" s="12">
        <f t="shared" si="1"/>
        <v>0.2725839392444519</v>
      </c>
      <c r="F6" s="12">
        <f t="shared" si="4"/>
        <v>0.5451678784889038</v>
      </c>
      <c r="G6" s="38"/>
      <c r="H6" s="13">
        <f t="shared" si="2"/>
        <v>0.13629196962222595</v>
      </c>
      <c r="J6" s="32"/>
      <c r="K6" s="33"/>
      <c r="L6" s="33"/>
      <c r="M6" s="34"/>
    </row>
    <row r="7" spans="1:14" x14ac:dyDescent="0.25">
      <c r="A7" s="27">
        <v>40</v>
      </c>
      <c r="B7" s="38"/>
      <c r="C7" s="11">
        <f t="shared" si="3"/>
        <v>0.65192533317427737</v>
      </c>
      <c r="D7" s="12">
        <f t="shared" si="0"/>
        <v>0.77693435791362231</v>
      </c>
      <c r="E7" s="2">
        <f t="shared" si="1"/>
        <v>0.20817893377494795</v>
      </c>
      <c r="F7" s="2">
        <f t="shared" si="4"/>
        <v>0.4163578675498959</v>
      </c>
      <c r="G7" s="38"/>
      <c r="H7" s="15">
        <f t="shared" si="2"/>
        <v>0.10408946688747397</v>
      </c>
      <c r="J7" s="32"/>
      <c r="K7" s="33"/>
      <c r="L7" s="33"/>
      <c r="M7" s="34"/>
    </row>
    <row r="8" spans="1:14" x14ac:dyDescent="0.25">
      <c r="A8" s="14">
        <v>45</v>
      </c>
      <c r="B8" s="38"/>
      <c r="C8" s="11">
        <f t="shared" si="3"/>
        <v>0.64485281374238579</v>
      </c>
      <c r="D8" s="12">
        <f t="shared" si="0"/>
        <v>0.64485281374238579</v>
      </c>
      <c r="E8" s="2">
        <f t="shared" si="1"/>
        <v>0.17278779067920946</v>
      </c>
      <c r="F8" s="2">
        <f t="shared" si="4"/>
        <v>0.34557558135841893</v>
      </c>
      <c r="G8" s="38"/>
      <c r="H8" s="15">
        <f t="shared" si="2"/>
        <v>8.6393895339604732E-2</v>
      </c>
      <c r="J8" s="32"/>
      <c r="K8" s="33"/>
      <c r="L8" s="33"/>
      <c r="M8" s="34"/>
    </row>
    <row r="9" spans="1:14" x14ac:dyDescent="0.25">
      <c r="A9" s="14">
        <v>50</v>
      </c>
      <c r="B9" s="38"/>
      <c r="C9" s="11">
        <f t="shared" si="3"/>
        <v>0.63713451316238479</v>
      </c>
      <c r="D9" s="12">
        <f t="shared" si="0"/>
        <v>0.53461933500487291</v>
      </c>
      <c r="E9" s="2">
        <f t="shared" si="1"/>
        <v>0.14325081907261955</v>
      </c>
      <c r="F9" s="2">
        <f t="shared" si="4"/>
        <v>0.2865016381452391</v>
      </c>
      <c r="G9" s="38"/>
      <c r="H9" s="15">
        <f t="shared" si="2"/>
        <v>7.1625409536309775E-2</v>
      </c>
      <c r="J9" s="32"/>
      <c r="K9" s="33"/>
      <c r="L9" s="33"/>
      <c r="M9" s="34"/>
    </row>
    <row r="10" spans="1:14" x14ac:dyDescent="0.25">
      <c r="A10" s="14">
        <v>55</v>
      </c>
      <c r="B10" s="38"/>
      <c r="C10" s="11">
        <f t="shared" si="3"/>
        <v>0.62882917236212554</v>
      </c>
      <c r="D10" s="12">
        <f t="shared" si="0"/>
        <v>0.44031092673413325</v>
      </c>
      <c r="E10" s="2">
        <f t="shared" si="1"/>
        <v>0.11798095723701024</v>
      </c>
      <c r="F10" s="2">
        <f t="shared" si="4"/>
        <v>0.23596191447402048</v>
      </c>
      <c r="G10" s="38"/>
      <c r="H10" s="15">
        <f t="shared" si="2"/>
        <v>5.8990478618505121E-2</v>
      </c>
      <c r="J10" s="32"/>
      <c r="K10" s="33"/>
      <c r="L10" s="33"/>
      <c r="M10" s="34"/>
    </row>
    <row r="11" spans="1:14" ht="15.75" thickBot="1" x14ac:dyDescent="0.3">
      <c r="A11" s="16">
        <v>60</v>
      </c>
      <c r="B11" s="39"/>
      <c r="C11" s="17">
        <f t="shared" si="3"/>
        <v>0.62000000000000011</v>
      </c>
      <c r="D11" s="18">
        <f t="shared" si="0"/>
        <v>0.35795716689756818</v>
      </c>
      <c r="E11" s="19">
        <f t="shared" si="1"/>
        <v>9.5914333795136003E-2</v>
      </c>
      <c r="F11" s="19">
        <f t="shared" si="4"/>
        <v>0.19182866759027201</v>
      </c>
      <c r="G11" s="39"/>
      <c r="H11" s="20">
        <f t="shared" si="2"/>
        <v>4.7957166897568002E-2</v>
      </c>
      <c r="J11" s="35"/>
      <c r="K11" s="36"/>
      <c r="L11" s="36"/>
      <c r="M11" s="37"/>
    </row>
    <row r="13" spans="1:14" ht="15.75" thickBot="1" x14ac:dyDescent="0.3"/>
    <row r="14" spans="1:14" x14ac:dyDescent="0.25">
      <c r="A14" s="8" t="s">
        <v>5</v>
      </c>
      <c r="B14" s="9" t="s">
        <v>2</v>
      </c>
      <c r="C14" s="9" t="s">
        <v>6</v>
      </c>
      <c r="D14" s="21" t="s">
        <v>8</v>
      </c>
      <c r="E14" s="9" t="s">
        <v>9</v>
      </c>
      <c r="F14" s="9" t="s">
        <v>10</v>
      </c>
      <c r="G14" s="9" t="s">
        <v>11</v>
      </c>
      <c r="H14" s="9" t="s">
        <v>12</v>
      </c>
      <c r="I14" s="9" t="s">
        <v>13</v>
      </c>
      <c r="J14" s="9" t="s">
        <v>14</v>
      </c>
      <c r="K14" s="9" t="s">
        <v>15</v>
      </c>
      <c r="L14" s="9" t="s">
        <v>16</v>
      </c>
      <c r="M14" s="9" t="s">
        <v>17</v>
      </c>
      <c r="N14" s="10" t="s">
        <v>18</v>
      </c>
    </row>
    <row r="15" spans="1:14" x14ac:dyDescent="0.25">
      <c r="A15" s="14">
        <f>A2</f>
        <v>21.6</v>
      </c>
      <c r="B15" s="2">
        <f>D2</f>
        <v>1.6962002267682341</v>
      </c>
      <c r="C15" s="5">
        <f>$G$2</f>
        <v>5</v>
      </c>
      <c r="D15" s="1">
        <f>-TRUNC($C15/2)*$H2</f>
        <v>-0.45449548096403553</v>
      </c>
      <c r="E15" s="2">
        <f t="shared" ref="E15:F19" si="5">D15+$H2</f>
        <v>-0.22724774048201776</v>
      </c>
      <c r="F15" s="2">
        <f t="shared" si="5"/>
        <v>0</v>
      </c>
      <c r="G15" s="2">
        <f t="shared" ref="G15:H15" si="6">F15+$H2</f>
        <v>0.22724774048201776</v>
      </c>
      <c r="H15" s="2">
        <f t="shared" si="6"/>
        <v>0.45449548096403553</v>
      </c>
      <c r="I15" s="2"/>
      <c r="J15" s="2"/>
      <c r="K15" s="2"/>
      <c r="L15" s="2"/>
      <c r="M15" s="2"/>
      <c r="N15" s="15"/>
    </row>
    <row r="16" spans="1:14" x14ac:dyDescent="0.25">
      <c r="A16" s="14">
        <f t="shared" ref="A16:A19" si="7">A3</f>
        <v>24</v>
      </c>
      <c r="B16" s="2">
        <f t="shared" ref="B16:B19" si="8">D3</f>
        <v>1.5040033964861734</v>
      </c>
      <c r="C16" s="5">
        <f t="shared" ref="C16:C19" si="9">$G$2</f>
        <v>5</v>
      </c>
      <c r="D16" s="1">
        <f>-TRUNC($C16/2)*$H3</f>
        <v>-0.40299649550213579</v>
      </c>
      <c r="E16" s="2">
        <f t="shared" si="5"/>
        <v>-0.20149824775106789</v>
      </c>
      <c r="F16" s="2">
        <f t="shared" si="5"/>
        <v>0</v>
      </c>
      <c r="G16" s="2">
        <f t="shared" ref="G16:H16" si="10">F16+$H3</f>
        <v>0.20149824775106789</v>
      </c>
      <c r="H16" s="2">
        <f t="shared" si="10"/>
        <v>0.40299649550213579</v>
      </c>
      <c r="I16" s="2"/>
      <c r="J16" s="2"/>
      <c r="K16" s="2"/>
      <c r="L16" s="2"/>
      <c r="M16" s="2"/>
      <c r="N16" s="15"/>
    </row>
    <row r="17" spans="1:14" x14ac:dyDescent="0.25">
      <c r="A17" s="14">
        <f t="shared" si="7"/>
        <v>28.3</v>
      </c>
      <c r="B17" s="2">
        <f t="shared" si="8"/>
        <v>1.2362597322305109</v>
      </c>
      <c r="C17" s="5">
        <f t="shared" si="9"/>
        <v>5</v>
      </c>
      <c r="D17" s="1">
        <f>-TRUNC($C17/2)*$H4</f>
        <v>-0.3312547968862814</v>
      </c>
      <c r="E17" s="2">
        <f t="shared" si="5"/>
        <v>-0.1656273984431407</v>
      </c>
      <c r="F17" s="2">
        <f t="shared" si="5"/>
        <v>0</v>
      </c>
      <c r="G17" s="2">
        <f t="shared" ref="G17:H17" si="11">F17+$H4</f>
        <v>0.1656273984431407</v>
      </c>
      <c r="H17" s="2">
        <f t="shared" si="11"/>
        <v>0.3312547968862814</v>
      </c>
      <c r="I17" s="2"/>
      <c r="J17" s="2"/>
      <c r="K17" s="2"/>
      <c r="L17" s="2"/>
      <c r="M17" s="2"/>
      <c r="N17" s="15"/>
    </row>
    <row r="18" spans="1:14" x14ac:dyDescent="0.25">
      <c r="A18" s="14">
        <f t="shared" si="7"/>
        <v>30.4</v>
      </c>
      <c r="B18" s="2">
        <f t="shared" si="8"/>
        <v>1.1309111661714388</v>
      </c>
      <c r="C18" s="5">
        <f t="shared" si="9"/>
        <v>5</v>
      </c>
      <c r="D18" s="1">
        <f>-TRUNC($C18/2)*$H5</f>
        <v>-0.30302673368697625</v>
      </c>
      <c r="E18" s="2">
        <f t="shared" si="5"/>
        <v>-0.15151336684348812</v>
      </c>
      <c r="F18" s="2">
        <f t="shared" si="5"/>
        <v>0</v>
      </c>
      <c r="G18" s="2">
        <f t="shared" ref="G18:H18" si="12">F18+$H5</f>
        <v>0.15151336684348812</v>
      </c>
      <c r="H18" s="2">
        <f t="shared" si="12"/>
        <v>0.30302673368697625</v>
      </c>
      <c r="I18" s="2"/>
      <c r="J18" s="2"/>
      <c r="K18" s="2"/>
      <c r="L18" s="2"/>
      <c r="M18" s="2"/>
      <c r="N18" s="15"/>
    </row>
    <row r="19" spans="1:14" x14ac:dyDescent="0.25">
      <c r="A19" s="14">
        <f t="shared" si="7"/>
        <v>33</v>
      </c>
      <c r="B19" s="2">
        <f t="shared" si="8"/>
        <v>1.0172971105875626</v>
      </c>
      <c r="C19" s="5">
        <f t="shared" si="9"/>
        <v>5</v>
      </c>
      <c r="D19" s="3">
        <f>-TRUNC($C19/2)*$H6</f>
        <v>-0.2725839392444519</v>
      </c>
      <c r="E19" s="4">
        <f t="shared" si="5"/>
        <v>-0.13629196962222595</v>
      </c>
      <c r="F19" s="4">
        <f t="shared" si="5"/>
        <v>0</v>
      </c>
      <c r="G19" s="4">
        <f t="shared" ref="G19:H19" si="13">F19+$H6</f>
        <v>0.13629196962222595</v>
      </c>
      <c r="H19" s="4">
        <f t="shared" si="13"/>
        <v>0.2725839392444519</v>
      </c>
      <c r="I19" s="4"/>
      <c r="J19" s="4"/>
      <c r="K19" s="4"/>
      <c r="L19" s="4"/>
      <c r="M19" s="4"/>
      <c r="N19" s="22"/>
    </row>
    <row r="20" spans="1:14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3"/>
    </row>
    <row r="21" spans="1:14" x14ac:dyDescent="0.25">
      <c r="A21" s="5" t="s">
        <v>5</v>
      </c>
      <c r="B21" s="5"/>
      <c r="C21" s="5"/>
      <c r="D21" s="6" t="s">
        <v>19</v>
      </c>
      <c r="E21" s="7" t="s">
        <v>20</v>
      </c>
      <c r="F21" s="7" t="s">
        <v>21</v>
      </c>
      <c r="G21" s="7" t="s">
        <v>22</v>
      </c>
      <c r="H21" s="7" t="s">
        <v>23</v>
      </c>
      <c r="I21" s="7" t="s">
        <v>24</v>
      </c>
      <c r="J21" s="7" t="s">
        <v>25</v>
      </c>
      <c r="K21" s="7" t="s">
        <v>26</v>
      </c>
      <c r="L21" s="7" t="s">
        <v>27</v>
      </c>
      <c r="M21" s="7" t="s">
        <v>28</v>
      </c>
      <c r="N21" s="24" t="s">
        <v>29</v>
      </c>
    </row>
    <row r="22" spans="1:14" x14ac:dyDescent="0.25">
      <c r="A22" s="14">
        <f>A2</f>
        <v>21.6</v>
      </c>
      <c r="B22" s="5"/>
      <c r="C22" s="5"/>
      <c r="D22" s="1">
        <f>$B$15</f>
        <v>1.6962002267682341</v>
      </c>
      <c r="E22" s="2">
        <f t="shared" ref="E22:H22" si="14">$B$15</f>
        <v>1.6962002267682341</v>
      </c>
      <c r="F22" s="2">
        <f t="shared" si="14"/>
        <v>1.6962002267682341</v>
      </c>
      <c r="G22" s="2">
        <f t="shared" si="14"/>
        <v>1.6962002267682341</v>
      </c>
      <c r="H22" s="2">
        <f t="shared" si="14"/>
        <v>1.6962002267682341</v>
      </c>
      <c r="I22" s="2"/>
      <c r="J22" s="2"/>
      <c r="K22" s="2"/>
      <c r="L22" s="2"/>
      <c r="M22" s="2"/>
      <c r="N22" s="15"/>
    </row>
    <row r="23" spans="1:14" x14ac:dyDescent="0.25">
      <c r="A23" s="14">
        <f>A3</f>
        <v>24</v>
      </c>
      <c r="B23" s="5"/>
      <c r="C23" s="5"/>
      <c r="D23" s="1">
        <f>$B$16</f>
        <v>1.5040033964861734</v>
      </c>
      <c r="E23" s="2">
        <f t="shared" ref="E23:H23" si="15">$B$16</f>
        <v>1.5040033964861734</v>
      </c>
      <c r="F23" s="2">
        <f t="shared" si="15"/>
        <v>1.5040033964861734</v>
      </c>
      <c r="G23" s="2">
        <f t="shared" si="15"/>
        <v>1.5040033964861734</v>
      </c>
      <c r="H23" s="2">
        <f t="shared" si="15"/>
        <v>1.5040033964861734</v>
      </c>
      <c r="I23" s="2"/>
      <c r="J23" s="2"/>
      <c r="K23" s="2"/>
      <c r="L23" s="2"/>
      <c r="M23" s="2"/>
      <c r="N23" s="15"/>
    </row>
    <row r="24" spans="1:14" x14ac:dyDescent="0.25">
      <c r="A24" s="14">
        <f t="shared" ref="A24:A26" si="16">A4</f>
        <v>28.3</v>
      </c>
      <c r="B24" s="5"/>
      <c r="C24" s="5"/>
      <c r="D24" s="1">
        <f>$B$17</f>
        <v>1.2362597322305109</v>
      </c>
      <c r="E24" s="2">
        <f t="shared" ref="E24:H24" si="17">$B$17</f>
        <v>1.2362597322305109</v>
      </c>
      <c r="F24" s="2">
        <f t="shared" si="17"/>
        <v>1.2362597322305109</v>
      </c>
      <c r="G24" s="2">
        <f t="shared" si="17"/>
        <v>1.2362597322305109</v>
      </c>
      <c r="H24" s="2">
        <f t="shared" si="17"/>
        <v>1.2362597322305109</v>
      </c>
      <c r="I24" s="2"/>
      <c r="J24" s="2"/>
      <c r="K24" s="2"/>
      <c r="L24" s="2"/>
      <c r="M24" s="2"/>
      <c r="N24" s="15"/>
    </row>
    <row r="25" spans="1:14" x14ac:dyDescent="0.25">
      <c r="A25" s="14">
        <f t="shared" si="16"/>
        <v>30.4</v>
      </c>
      <c r="B25" s="5"/>
      <c r="C25" s="5"/>
      <c r="D25" s="1">
        <f>$B$18</f>
        <v>1.1309111661714388</v>
      </c>
      <c r="E25" s="2">
        <f t="shared" ref="E25:H25" si="18">$B$18</f>
        <v>1.1309111661714388</v>
      </c>
      <c r="F25" s="2">
        <f t="shared" si="18"/>
        <v>1.1309111661714388</v>
      </c>
      <c r="G25" s="2">
        <f t="shared" si="18"/>
        <v>1.1309111661714388</v>
      </c>
      <c r="H25" s="2">
        <f t="shared" si="18"/>
        <v>1.1309111661714388</v>
      </c>
      <c r="I25" s="2"/>
      <c r="J25" s="2"/>
      <c r="K25" s="2"/>
      <c r="L25" s="2"/>
      <c r="M25" s="2"/>
      <c r="N25" s="15"/>
    </row>
    <row r="26" spans="1:14" ht="15.75" thickBot="1" x14ac:dyDescent="0.3">
      <c r="A26" s="16">
        <f t="shared" si="16"/>
        <v>33</v>
      </c>
      <c r="B26" s="25"/>
      <c r="C26" s="25"/>
      <c r="D26" s="26">
        <f>$B$19</f>
        <v>1.0172971105875626</v>
      </c>
      <c r="E26" s="19">
        <f t="shared" ref="E26:H26" si="19">$B$19</f>
        <v>1.0172971105875626</v>
      </c>
      <c r="F26" s="19">
        <f t="shared" si="19"/>
        <v>1.0172971105875626</v>
      </c>
      <c r="G26" s="19">
        <f t="shared" si="19"/>
        <v>1.0172971105875626</v>
      </c>
      <c r="H26" s="19">
        <f t="shared" si="19"/>
        <v>1.0172971105875626</v>
      </c>
      <c r="I26" s="19"/>
      <c r="J26" s="19"/>
      <c r="K26" s="19"/>
      <c r="L26" s="19"/>
      <c r="M26" s="19"/>
      <c r="N26" s="20"/>
    </row>
  </sheetData>
  <mergeCells count="3">
    <mergeCell ref="J2:M11"/>
    <mergeCell ref="B2:B11"/>
    <mergeCell ref="G2:G1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Cicioni</dc:creator>
  <cp:lastModifiedBy>Giordano Cicioni</cp:lastModifiedBy>
  <dcterms:created xsi:type="dcterms:W3CDTF">2021-06-22T10:42:46Z</dcterms:created>
  <dcterms:modified xsi:type="dcterms:W3CDTF">2021-07-16T11:04:28Z</dcterms:modified>
</cp:coreProperties>
</file>