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vanninoa/Desktop/STA-2023/"/>
    </mc:Choice>
  </mc:AlternateContent>
  <xr:revisionPtr revIDLastSave="0" documentId="13_ncr:1_{600ABD3F-9437-EA42-8905-01C50977DCB8}" xr6:coauthVersionLast="45" xr6:coauthVersionMax="45" xr10:uidLastSave="{00000000-0000-0000-0000-000000000000}"/>
  <bookViews>
    <workbookView xWindow="15480" yWindow="2100" windowWidth="20320" windowHeight="16000" xr2:uid="{34D5F05A-A698-714B-8EF6-AC36EAC16669}"/>
  </bookViews>
  <sheets>
    <sheet name="Random Variable x" sheetId="1" r:id="rId1"/>
    <sheet name="Binomial Probability" sheetId="2" r:id="rId2"/>
    <sheet name="x &amp; Probability" sheetId="4" r:id="rId3"/>
    <sheet name="Expected Value" sheetId="5" r:id="rId4"/>
    <sheet name="Poisson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4" l="1"/>
  <c r="E2" i="4"/>
  <c r="B13" i="3"/>
  <c r="B12" i="3"/>
  <c r="AL7" i="1"/>
  <c r="B9" i="3"/>
  <c r="I5" i="1"/>
  <c r="L13" i="1"/>
  <c r="L11" i="1"/>
  <c r="L10" i="1"/>
  <c r="L9" i="1"/>
  <c r="L8" i="1"/>
  <c r="L7" i="1"/>
  <c r="I4" i="1"/>
  <c r="K11" i="1"/>
  <c r="K10" i="1"/>
  <c r="K9" i="1"/>
  <c r="K8" i="1"/>
  <c r="K7" i="1"/>
  <c r="J11" i="1"/>
  <c r="I3" i="1"/>
  <c r="J10" i="1" s="1"/>
  <c r="B11" i="2"/>
  <c r="B8" i="2"/>
  <c r="B10" i="2" s="1"/>
  <c r="B9" i="2"/>
  <c r="B7" i="2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D14" i="1"/>
  <c r="D13" i="1"/>
  <c r="D12" i="1"/>
  <c r="D11" i="1"/>
  <c r="D10" i="1"/>
  <c r="D9" i="1"/>
  <c r="D8" i="1"/>
  <c r="D7" i="1"/>
  <c r="B14" i="3" l="1"/>
  <c r="J7" i="1"/>
  <c r="J8" i="1"/>
  <c r="J9" i="1"/>
  <c r="D3" i="1"/>
  <c r="AM12" i="1"/>
  <c r="AM15" i="1" s="1"/>
  <c r="AL4" i="1"/>
  <c r="J13" i="1" l="1"/>
  <c r="Z31" i="1"/>
  <c r="Z30" i="1"/>
  <c r="Z29" i="1"/>
  <c r="U19" i="1"/>
  <c r="U18" i="1"/>
  <c r="U17" i="1"/>
  <c r="U16" i="1"/>
  <c r="U15" i="1"/>
  <c r="U14" i="1"/>
  <c r="U13" i="1"/>
  <c r="U12" i="1"/>
  <c r="U11" i="1"/>
  <c r="U10" i="1"/>
  <c r="U9" i="1"/>
  <c r="W32" i="1"/>
  <c r="X13" i="1"/>
  <c r="V31" i="1"/>
  <c r="V29" i="1"/>
  <c r="V28" i="1"/>
  <c r="V27" i="1"/>
  <c r="V26" i="1"/>
  <c r="V25" i="1"/>
  <c r="V24" i="1"/>
  <c r="V23" i="1"/>
  <c r="X12" i="1"/>
  <c r="AA4" i="1"/>
  <c r="Z32" i="1" l="1"/>
  <c r="X4" i="1"/>
  <c r="C7" i="1"/>
  <c r="D2" i="1" s="1"/>
  <c r="D4" i="1" l="1"/>
</calcChain>
</file>

<file path=xl/sharedStrings.xml><?xml version="1.0" encoding="utf-8"?>
<sst xmlns="http://schemas.openxmlformats.org/spreadsheetml/2006/main" count="91" uniqueCount="67">
  <si>
    <t>x</t>
  </si>
  <si>
    <t>P(x)</t>
  </si>
  <si>
    <t>x * P(X)</t>
  </si>
  <si>
    <t>mean -&gt;</t>
  </si>
  <si>
    <t>x^2 * P(x)</t>
  </si>
  <si>
    <t>sum of X^2 * P(x) -&gt;</t>
  </si>
  <si>
    <t>SQRT(SUM(X^2 * P(x)) - mean ^2 -&gt;</t>
  </si>
  <si>
    <t>Mean and Standard Deviation Approximation of a random variable x</t>
  </si>
  <si>
    <t>Binomial Probability Distribution Function. p, n, x</t>
  </si>
  <si>
    <t>N -&gt;</t>
  </si>
  <si>
    <t xml:space="preserve">p -&gt; </t>
  </si>
  <si>
    <t>x -&gt;</t>
  </si>
  <si>
    <t>(x, n, p, bool)</t>
  </si>
  <si>
    <t>BINOM.DIST bool is false if we only want to find exactly x number of. We change to true if we want x or fewer or if it's continuous</t>
  </si>
  <si>
    <t xml:space="preserve">binom distribution </t>
  </si>
  <si>
    <t>cont</t>
  </si>
  <si>
    <t>if it's P(x &lt; 3) then x cell val must be 2</t>
  </si>
  <si>
    <t>BINOM -&gt;</t>
  </si>
  <si>
    <t xml:space="preserve">Between X and Y </t>
  </si>
  <si>
    <t>Mu sub X (n * p) -&gt;</t>
  </si>
  <si>
    <t>n</t>
  </si>
  <si>
    <t>p</t>
  </si>
  <si>
    <t>Mean</t>
  </si>
  <si>
    <t>Standard Deviation</t>
  </si>
  <si>
    <t>Construct a binomial probability distribution with the given parameters</t>
  </si>
  <si>
    <t>X</t>
  </si>
  <si>
    <t>Result (Px)</t>
  </si>
  <si>
    <t>n -&gt;</t>
  </si>
  <si>
    <t>p -&gt;</t>
  </si>
  <si>
    <t>Poisson Distribution</t>
  </si>
  <si>
    <t>lambda -&gt;</t>
  </si>
  <si>
    <t xml:space="preserve">t -&gt; </t>
  </si>
  <si>
    <t>mean (lambda * t) -&gt;</t>
  </si>
  <si>
    <t>ANS -&gt;</t>
  </si>
  <si>
    <t>for ans use (x, mean)</t>
  </si>
  <si>
    <t>Poisson v2</t>
  </si>
  <si>
    <t>ctrl + d</t>
  </si>
  <si>
    <t>lazst cell un col = cmd down arrow</t>
  </si>
  <si>
    <t>ty =]</t>
  </si>
  <si>
    <t>comma to remove sscientific notation</t>
  </si>
  <si>
    <t>make tabs</t>
  </si>
  <si>
    <t xml:space="preserve">equals = if </t>
  </si>
  <si>
    <t>diff between countif countifs</t>
  </si>
  <si>
    <t xml:space="preserve"> </t>
  </si>
  <si>
    <t>// move horizontally</t>
  </si>
  <si>
    <t>Binomial Distribution</t>
  </si>
  <si>
    <t>Exactly</t>
  </si>
  <si>
    <t>Exactly (==)</t>
  </si>
  <si>
    <t>Less Than or Equal to (&lt;=)</t>
  </si>
  <si>
    <t>Greater Than (&gt;)</t>
  </si>
  <si>
    <t>Great Than or Equal to (&gt;=)</t>
  </si>
  <si>
    <t>Less Than ( &lt; )</t>
  </si>
  <si>
    <t>The probability of two or more successes in any sufficiently small subinterval is 0.</t>
  </si>
  <si>
    <t>The number of successes in any interval is independent of the number of successes in any other interval provided the intervals are not overlapping.</t>
  </si>
  <si>
    <t>The experiment is performed a fixed number of times.</t>
  </si>
  <si>
    <t>Discrete Probability Distribution (FREQUENCY)</t>
  </si>
  <si>
    <t>Frequency(x)</t>
  </si>
  <si>
    <t>Frequency Sum</t>
  </si>
  <si>
    <t>P(x) sum</t>
  </si>
  <si>
    <t>x * P(x)</t>
  </si>
  <si>
    <t>Compute the probabiloty between two time intervals</t>
  </si>
  <si>
    <t>Time Interval</t>
  </si>
  <si>
    <t xml:space="preserve">Mean </t>
  </si>
  <si>
    <t>Poisson</t>
  </si>
  <si>
    <t>Fewer Than</t>
  </si>
  <si>
    <t>At least</t>
  </si>
  <si>
    <t>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</si>
</sst>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"/>
    <numFmt numFmtId="185" formatCode="_(* #,##0.000000000000000000000_);_(* \(#,##0.000000000000000000000\);_(* &quot;-&quot;??_);_(@_)"/>
  </numFmts>
  <fonts count="1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8"/>
      <name val="Calibri"/>
      <family val="2"/>
      <scheme val="minor"/>
    </font>
    <font>
      <sz val="12"/>
      <color rgb="FFBD00C7"/>
      <name val="Calibri (Body)"/>
    </font>
    <font>
      <sz val="13"/>
      <color rgb="FF000000"/>
      <name val="Arial"/>
      <family val="2"/>
    </font>
    <font>
      <b/>
      <sz val="12"/>
      <color rgb="FFBD00C7"/>
      <name val="Calibri"/>
      <family val="2"/>
      <scheme val="minor"/>
    </font>
    <font>
      <b/>
      <sz val="13"/>
      <color rgb="FF000000"/>
      <name val="Arial"/>
      <family val="2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1" fillId="0" borderId="0" xfId="0" applyFont="1"/>
    <xf numFmtId="164" fontId="0" fillId="0" borderId="0" xfId="0" applyNumberFormat="1"/>
    <xf numFmtId="0" fontId="2" fillId="0" borderId="0" xfId="0" applyFont="1"/>
    <xf numFmtId="3" fontId="0" fillId="0" borderId="0" xfId="0" applyNumberForma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85" fontId="0" fillId="0" borderId="0" xfId="1" applyNumberFormat="1" applyFont="1"/>
    <xf numFmtId="0" fontId="5" fillId="0" borderId="0" xfId="0" applyFont="1"/>
    <xf numFmtId="0" fontId="1" fillId="0" borderId="0" xfId="0" applyFont="1" applyFill="1" applyBorder="1" applyAlignment="1">
      <alignment horizontal="center" vertical="center"/>
    </xf>
    <xf numFmtId="0" fontId="6" fillId="0" borderId="0" xfId="0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BD00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68083-BD50-CB42-8AAE-F1525497B3A5}">
  <dimension ref="A1:AN226"/>
  <sheetViews>
    <sheetView tabSelected="1" zoomScale="82" zoomScaleNormal="106" workbookViewId="0">
      <selection activeCell="X13" sqref="X13"/>
    </sheetView>
  </sheetViews>
  <sheetFormatPr baseColWidth="10" defaultRowHeight="16"/>
  <cols>
    <col min="4" max="4" width="32.83203125" customWidth="1"/>
    <col min="5" max="5" width="16.33203125" customWidth="1"/>
    <col min="6" max="6" width="29.6640625" customWidth="1"/>
    <col min="7" max="7" width="16" customWidth="1"/>
    <col min="8" max="8" width="16.33203125" customWidth="1"/>
    <col min="9" max="9" width="16.5" customWidth="1"/>
    <col min="10" max="10" width="23.83203125" bestFit="1" customWidth="1"/>
    <col min="11" max="11" width="13.1640625" customWidth="1"/>
    <col min="12" max="12" width="11.33203125" customWidth="1"/>
    <col min="14" max="14" width="17.1640625" customWidth="1"/>
    <col min="15" max="15" width="33" customWidth="1"/>
    <col min="21" max="23" width="11" bestFit="1" customWidth="1"/>
    <col min="24" max="24" width="25.33203125" bestFit="1" customWidth="1"/>
    <col min="26" max="27" width="11" bestFit="1" customWidth="1"/>
    <col min="38" max="39" width="11" bestFit="1" customWidth="1"/>
  </cols>
  <sheetData>
    <row r="1" spans="1:40">
      <c r="A1" t="s">
        <v>7</v>
      </c>
      <c r="H1" t="s">
        <v>55</v>
      </c>
      <c r="U1" t="s">
        <v>8</v>
      </c>
      <c r="Z1" s="3" t="s">
        <v>13</v>
      </c>
      <c r="AK1" t="s">
        <v>29</v>
      </c>
    </row>
    <row r="2" spans="1:40">
      <c r="C2" s="1" t="s">
        <v>3</v>
      </c>
      <c r="D2" s="8">
        <f>SUM(C7:C169)</f>
        <v>0.29472871700000003</v>
      </c>
      <c r="U2" t="s">
        <v>9</v>
      </c>
      <c r="V2" s="4">
        <v>54</v>
      </c>
      <c r="Z2" t="s">
        <v>12</v>
      </c>
      <c r="AA2" t="s">
        <v>16</v>
      </c>
      <c r="AK2" t="s">
        <v>30</v>
      </c>
      <c r="AL2">
        <v>2</v>
      </c>
    </row>
    <row r="3" spans="1:40">
      <c r="C3" s="1" t="s">
        <v>5</v>
      </c>
      <c r="D3" s="9">
        <f>SUM(D7:D169)</f>
        <v>2204487.4014114193</v>
      </c>
      <c r="F3" t="s">
        <v>36</v>
      </c>
      <c r="H3" s="16" t="s">
        <v>57</v>
      </c>
      <c r="I3" s="19">
        <f>SUM(I7:I11)</f>
        <v>26171</v>
      </c>
      <c r="U3" t="s">
        <v>10</v>
      </c>
      <c r="V3">
        <v>9.3200000000000005E-2</v>
      </c>
      <c r="AK3" t="s">
        <v>31</v>
      </c>
      <c r="AL3">
        <v>3</v>
      </c>
      <c r="AN3" t="s">
        <v>33</v>
      </c>
    </row>
    <row r="4" spans="1:40">
      <c r="C4" s="1" t="s">
        <v>6</v>
      </c>
      <c r="D4" s="8">
        <f>SQRT(D3 - D2^2)</f>
        <v>1484.7516002841696</v>
      </c>
      <c r="F4" t="s">
        <v>37</v>
      </c>
      <c r="H4" s="16" t="s">
        <v>22</v>
      </c>
      <c r="I4" s="19">
        <f>SUM(K7:K11)</f>
        <v>3.7648160177295482</v>
      </c>
      <c r="U4" t="s">
        <v>11</v>
      </c>
      <c r="V4">
        <v>53</v>
      </c>
      <c r="W4" t="s">
        <v>14</v>
      </c>
      <c r="X4" s="12">
        <f>_xlfn.BINOM.DIST(V4, V2, V3, V5)</f>
        <v>1.1720567113389351E-53</v>
      </c>
      <c r="Z4" t="s">
        <v>17</v>
      </c>
      <c r="AA4">
        <f>_xlfn.BINOM.DIST(8, 10, 0.9, FALSE)</f>
        <v>0.19371024450000002</v>
      </c>
      <c r="AJ4" t="s">
        <v>32</v>
      </c>
      <c r="AL4">
        <f>AL2*AL3</f>
        <v>6</v>
      </c>
    </row>
    <row r="5" spans="1:40">
      <c r="F5" t="s">
        <v>38</v>
      </c>
      <c r="H5" t="s">
        <v>23</v>
      </c>
      <c r="I5" s="19">
        <f>SQRT(L13 - I4^2)</f>
        <v>1.3875299946447814</v>
      </c>
      <c r="U5" t="s">
        <v>15</v>
      </c>
      <c r="V5" t="b">
        <v>0</v>
      </c>
    </row>
    <row r="6" spans="1:40">
      <c r="A6" s="11" t="s">
        <v>0</v>
      </c>
      <c r="B6" s="11" t="s">
        <v>1</v>
      </c>
      <c r="C6" s="11" t="s">
        <v>2</v>
      </c>
      <c r="D6" s="11" t="s">
        <v>4</v>
      </c>
      <c r="F6" s="14" t="s">
        <v>39</v>
      </c>
      <c r="H6" s="18" t="s">
        <v>25</v>
      </c>
      <c r="I6" s="18" t="s">
        <v>56</v>
      </c>
      <c r="J6" s="16" t="s">
        <v>1</v>
      </c>
      <c r="K6" s="16" t="s">
        <v>59</v>
      </c>
      <c r="L6" s="16" t="s">
        <v>4</v>
      </c>
      <c r="AK6" t="s">
        <v>11</v>
      </c>
      <c r="AL6">
        <v>6</v>
      </c>
    </row>
    <row r="7" spans="1:40">
      <c r="A7" s="7">
        <v>18000000</v>
      </c>
      <c r="B7">
        <v>6.7800000000000002E-9</v>
      </c>
      <c r="C7">
        <f>A7*B7</f>
        <v>0.12204000000000001</v>
      </c>
      <c r="D7" s="2">
        <f>(A7*A7)*B7</f>
        <v>2196720</v>
      </c>
      <c r="F7" t="s">
        <v>40</v>
      </c>
      <c r="H7" s="16">
        <v>1</v>
      </c>
      <c r="I7" s="16">
        <v>2828</v>
      </c>
      <c r="J7" s="16">
        <f>I7/I$3</f>
        <v>0.10805853807649689</v>
      </c>
      <c r="K7">
        <f>H7*J7</f>
        <v>0.10805853807649689</v>
      </c>
      <c r="L7">
        <f>H7^2 * J7</f>
        <v>0.10805853807649689</v>
      </c>
      <c r="AI7" t="s">
        <v>34</v>
      </c>
      <c r="AK7" t="s">
        <v>33</v>
      </c>
      <c r="AL7">
        <f>_xlfn.POISSON.DIST(AL6, AL4, FALSE)</f>
        <v>0.16062314104798003</v>
      </c>
    </row>
    <row r="8" spans="1:40">
      <c r="A8" s="7">
        <v>200000</v>
      </c>
      <c r="B8">
        <v>1.9000000000000001E-7</v>
      </c>
      <c r="C8">
        <f t="shared" ref="C8:C71" si="0">A8*B8</f>
        <v>3.7999999999999999E-2</v>
      </c>
      <c r="D8" s="2">
        <f t="shared" ref="D8:D14" si="1">(A8*A8)*B8</f>
        <v>7600</v>
      </c>
      <c r="F8" t="s">
        <v>41</v>
      </c>
      <c r="H8" s="16">
        <v>2</v>
      </c>
      <c r="I8" s="16">
        <v>2499</v>
      </c>
      <c r="J8" s="16">
        <f>I8/I$3</f>
        <v>9.5487371518092543E-2</v>
      </c>
      <c r="K8">
        <f t="shared" ref="K8:K11" si="2">H8*J8</f>
        <v>0.19097474303618509</v>
      </c>
      <c r="L8">
        <f t="shared" ref="L8:L11" si="3">H8^2 * J8</f>
        <v>0.38194948607237017</v>
      </c>
      <c r="U8" t="s">
        <v>18</v>
      </c>
      <c r="W8" t="s">
        <v>19</v>
      </c>
    </row>
    <row r="9" spans="1:40">
      <c r="A9" s="7">
        <v>10000</v>
      </c>
      <c r="B9">
        <v>1.655E-6</v>
      </c>
      <c r="C9">
        <f t="shared" si="0"/>
        <v>1.6549999999999999E-2</v>
      </c>
      <c r="D9" s="2">
        <f t="shared" si="1"/>
        <v>165.5</v>
      </c>
      <c r="F9" t="s">
        <v>42</v>
      </c>
      <c r="G9" t="s">
        <v>43</v>
      </c>
      <c r="H9" s="16">
        <v>3</v>
      </c>
      <c r="I9" s="16">
        <v>4529</v>
      </c>
      <c r="J9" s="16">
        <f>I9/I$3</f>
        <v>0.17305414389973636</v>
      </c>
      <c r="K9">
        <f t="shared" si="2"/>
        <v>0.51916243169920906</v>
      </c>
      <c r="L9">
        <f t="shared" si="3"/>
        <v>1.5574872950976273</v>
      </c>
      <c r="U9">
        <f>_xlfn.BINOM.DIST(0, X$9, X$10, FALSE)</f>
        <v>2.4399573321127992E-147</v>
      </c>
      <c r="W9" t="s">
        <v>20</v>
      </c>
      <c r="X9">
        <v>400</v>
      </c>
      <c r="AK9" t="s">
        <v>35</v>
      </c>
    </row>
    <row r="10" spans="1:40">
      <c r="A10">
        <v>100</v>
      </c>
      <c r="B10">
        <v>1.46627E-4</v>
      </c>
      <c r="C10">
        <f t="shared" si="0"/>
        <v>1.4662700000000001E-2</v>
      </c>
      <c r="D10" s="2">
        <f t="shared" si="1"/>
        <v>1.46627</v>
      </c>
      <c r="H10" s="16">
        <v>4</v>
      </c>
      <c r="I10" s="16">
        <v>4459</v>
      </c>
      <c r="J10" s="16">
        <f>I10/I$3</f>
        <v>0.17037942761071415</v>
      </c>
      <c r="K10">
        <f t="shared" si="2"/>
        <v>0.68151771044285658</v>
      </c>
      <c r="L10">
        <f t="shared" si="3"/>
        <v>2.7260708417714263</v>
      </c>
      <c r="U10">
        <f>_xlfn.BINOM.DIST(1, X$9, X$10, FALSE)</f>
        <v>1.2937448179575126E-144</v>
      </c>
      <c r="W10" t="s">
        <v>21</v>
      </c>
      <c r="X10">
        <v>0.56999999999999995</v>
      </c>
      <c r="AK10" s="6"/>
      <c r="AL10" s="6" t="s">
        <v>30</v>
      </c>
      <c r="AM10" s="6">
        <v>37</v>
      </c>
    </row>
    <row r="11" spans="1:40">
      <c r="A11">
        <v>7</v>
      </c>
      <c r="B11">
        <v>3.5445110000000002E-3</v>
      </c>
      <c r="C11">
        <f t="shared" si="0"/>
        <v>2.4811577000000001E-2</v>
      </c>
      <c r="D11" s="2">
        <f t="shared" si="1"/>
        <v>0.17368103900000001</v>
      </c>
      <c r="H11" s="16">
        <v>5</v>
      </c>
      <c r="I11" s="17">
        <v>11856</v>
      </c>
      <c r="J11" s="16">
        <f>I11/I$3</f>
        <v>0.45302051889496009</v>
      </c>
      <c r="K11">
        <f t="shared" si="2"/>
        <v>2.2651025944748007</v>
      </c>
      <c r="L11">
        <f t="shared" si="3"/>
        <v>11.325512972374002</v>
      </c>
      <c r="U11">
        <f>_xlfn.BINOM.DIST(2, X$9, X$10, FALSE)</f>
        <v>3.4213533017217944E-142</v>
      </c>
      <c r="X11">
        <v>0.56999999999999995</v>
      </c>
      <c r="AK11" s="6"/>
      <c r="AL11" s="6" t="s">
        <v>31</v>
      </c>
      <c r="AM11" s="6">
        <v>106</v>
      </c>
    </row>
    <row r="12" spans="1:40">
      <c r="A12">
        <v>4</v>
      </c>
      <c r="B12">
        <v>6.3667649999999999E-3</v>
      </c>
      <c r="C12">
        <f t="shared" si="0"/>
        <v>2.546706E-2</v>
      </c>
      <c r="D12" s="2">
        <f t="shared" si="1"/>
        <v>0.10186824</v>
      </c>
      <c r="U12">
        <f>_xlfn.BINOM.DIST(3, X$9, X$10, FALSE)</f>
        <v>6.0168078296788888E-140</v>
      </c>
      <c r="W12" t="s">
        <v>22</v>
      </c>
      <c r="X12">
        <f>X9*X10</f>
        <v>227.99999999999997</v>
      </c>
      <c r="AK12" s="6" t="s">
        <v>32</v>
      </c>
      <c r="AL12" s="6"/>
      <c r="AM12" s="6">
        <f>-AM10/AM11</f>
        <v>-0.34905660377358488</v>
      </c>
    </row>
    <row r="13" spans="1:40">
      <c r="A13">
        <v>3</v>
      </c>
      <c r="B13">
        <v>1.7732459999999999E-2</v>
      </c>
      <c r="C13">
        <f t="shared" si="0"/>
        <v>5.3197379999999996E-2</v>
      </c>
      <c r="D13" s="2">
        <f t="shared" si="1"/>
        <v>0.15959213999999999</v>
      </c>
      <c r="I13" s="1" t="s">
        <v>58</v>
      </c>
      <c r="J13" s="19">
        <f>SUM(J7:J11)</f>
        <v>1</v>
      </c>
      <c r="L13">
        <f>SUM(L7:L11)</f>
        <v>16.099079133391921</v>
      </c>
      <c r="U13">
        <f>_xlfn.BINOM.DIST(4, X$9, X$10, FALSE)</f>
        <v>7.9159502545234828E-138</v>
      </c>
      <c r="W13" t="s">
        <v>23</v>
      </c>
      <c r="X13">
        <f>SQRT((X9*X10)*(1-X10))</f>
        <v>9.9015150355892505</v>
      </c>
    </row>
    <row r="14" spans="1:40">
      <c r="A14">
        <v>0</v>
      </c>
      <c r="B14">
        <v>0.97220778521999995</v>
      </c>
      <c r="C14">
        <f t="shared" si="0"/>
        <v>0</v>
      </c>
      <c r="D14" s="2">
        <f t="shared" si="1"/>
        <v>0</v>
      </c>
      <c r="U14">
        <f>_xlfn.BINOM.DIST(5, X$9, X$10, FALSE)</f>
        <v>8.3106432160515925E-136</v>
      </c>
      <c r="AL14" t="s">
        <v>11</v>
      </c>
      <c r="AM14">
        <v>1</v>
      </c>
    </row>
    <row r="15" spans="1:40">
      <c r="C15">
        <f t="shared" si="0"/>
        <v>0</v>
      </c>
      <c r="U15">
        <f>_xlfn.BINOM.DIST(6, X$9, X$10, FALSE)</f>
        <v>7.2524857367988658E-134</v>
      </c>
      <c r="AL15" s="6" t="s">
        <v>33</v>
      </c>
      <c r="AM15">
        <f>AM14*EXP(AM12)</f>
        <v>0.7053532034869342</v>
      </c>
    </row>
    <row r="16" spans="1:40">
      <c r="C16">
        <f t="shared" si="0"/>
        <v>0</v>
      </c>
      <c r="U16">
        <f>_xlfn.BINOM.DIST(7, X$9, X$10, FALSE)</f>
        <v>5.411173577309513E-132</v>
      </c>
    </row>
    <row r="17" spans="3:26">
      <c r="C17">
        <f t="shared" si="0"/>
        <v>0</v>
      </c>
      <c r="U17">
        <f>_xlfn.BINOM.DIST(8, X$9, X$10, FALSE)</f>
        <v>3.5237121891079178E-130</v>
      </c>
    </row>
    <row r="18" spans="3:26">
      <c r="C18">
        <f t="shared" si="0"/>
        <v>0</v>
      </c>
      <c r="U18">
        <f>_xlfn.BINOM.DIST(9, X$9, X$10, FALSE)</f>
        <v>2.0344657662384347E-128</v>
      </c>
    </row>
    <row r="19" spans="3:26">
      <c r="C19">
        <f t="shared" si="0"/>
        <v>0</v>
      </c>
      <c r="U19">
        <f>_xlfn.BINOM.DIST(10, X$9, X$10, FALSE)</f>
        <v>1.0544683379570883E-126</v>
      </c>
    </row>
    <row r="20" spans="3:26">
      <c r="C20">
        <f t="shared" si="0"/>
        <v>0</v>
      </c>
      <c r="U20" s="13" t="s">
        <v>44</v>
      </c>
    </row>
    <row r="21" spans="3:26">
      <c r="C21">
        <f t="shared" si="0"/>
        <v>0</v>
      </c>
      <c r="U21" t="s">
        <v>24</v>
      </c>
    </row>
    <row r="22" spans="3:26">
      <c r="C22">
        <f t="shared" si="0"/>
        <v>0</v>
      </c>
      <c r="U22" t="s">
        <v>25</v>
      </c>
      <c r="V22" t="s">
        <v>26</v>
      </c>
      <c r="W22" t="s">
        <v>27</v>
      </c>
      <c r="X22">
        <v>6</v>
      </c>
    </row>
    <row r="23" spans="3:26">
      <c r="C23">
        <f t="shared" si="0"/>
        <v>0</v>
      </c>
      <c r="U23">
        <v>0</v>
      </c>
      <c r="V23" s="5">
        <f>_xlfn.BINOM.DIST(U23,X$22,X$23, FALSE)</f>
        <v>7.2900000000000037E-4</v>
      </c>
      <c r="W23" t="s">
        <v>28</v>
      </c>
      <c r="X23">
        <v>0.7</v>
      </c>
    </row>
    <row r="24" spans="3:26">
      <c r="C24">
        <f t="shared" si="0"/>
        <v>0</v>
      </c>
      <c r="U24">
        <v>1</v>
      </c>
      <c r="V24" s="5">
        <f>_xlfn.BINOM.DIST(U24,X$22,X$23, FALSE)</f>
        <v>1.0206000000000015E-2</v>
      </c>
    </row>
    <row r="25" spans="3:26">
      <c r="C25">
        <f t="shared" si="0"/>
        <v>0</v>
      </c>
      <c r="U25">
        <v>2</v>
      </c>
      <c r="V25" s="5">
        <f>_xlfn.BINOM.DIST(U25,X$22,X$23, FALSE)</f>
        <v>5.9535000000000053E-2</v>
      </c>
    </row>
    <row r="26" spans="3:26">
      <c r="C26">
        <f t="shared" si="0"/>
        <v>0</v>
      </c>
      <c r="U26">
        <v>3</v>
      </c>
      <c r="V26" s="5">
        <f>_xlfn.BINOM.DIST(U26,X$22,X$23, FALSE)</f>
        <v>0.18522</v>
      </c>
    </row>
    <row r="27" spans="3:26">
      <c r="C27">
        <f t="shared" si="0"/>
        <v>0</v>
      </c>
      <c r="U27">
        <v>4</v>
      </c>
      <c r="V27" s="5">
        <f>_xlfn.BINOM.DIST(U27,X$22,X$23, FALSE)</f>
        <v>0.32413500000000006</v>
      </c>
    </row>
    <row r="28" spans="3:26">
      <c r="C28">
        <f t="shared" si="0"/>
        <v>0</v>
      </c>
      <c r="U28">
        <v>5</v>
      </c>
      <c r="V28" s="5">
        <f>_xlfn.BINOM.DIST(U28,X$22,X$23, FALSE)</f>
        <v>0.30252599999999991</v>
      </c>
    </row>
    <row r="29" spans="3:26">
      <c r="C29">
        <f t="shared" si="0"/>
        <v>0</v>
      </c>
      <c r="U29">
        <v>6</v>
      </c>
      <c r="V29" s="5">
        <f>_xlfn.BINOM.DIST(U29,X$22,X$23, FALSE)</f>
        <v>0.11764899999999995</v>
      </c>
      <c r="Z29">
        <f>_xlfn.BINOM.DIST(23, 25, 0.61, FALSE)</f>
        <v>5.2703162233064466E-4</v>
      </c>
    </row>
    <row r="30" spans="3:26">
      <c r="C30">
        <f t="shared" si="0"/>
        <v>0</v>
      </c>
      <c r="Z30">
        <f>_xlfn.BINOM.DIST(24, 25, 0.61, FALSE)</f>
        <v>6.8694292654207783E-5</v>
      </c>
    </row>
    <row r="31" spans="3:26">
      <c r="C31">
        <f t="shared" si="0"/>
        <v>0</v>
      </c>
      <c r="U31" t="s">
        <v>22</v>
      </c>
      <c r="V31">
        <f>X22*X23</f>
        <v>4.1999999999999993</v>
      </c>
      <c r="Z31">
        <f>_xlfn.BINOM.DIST(25, 25, 0.61, FALSE)</f>
        <v>4.2977967711863337E-6</v>
      </c>
    </row>
    <row r="32" spans="3:26">
      <c r="C32">
        <f t="shared" si="0"/>
        <v>0</v>
      </c>
      <c r="U32" t="s">
        <v>23</v>
      </c>
      <c r="W32">
        <f>SQRT((X22*X23)*(1-X23))</f>
        <v>1.1224972160321824</v>
      </c>
      <c r="Z32">
        <f>SUM(Z29:Z31)</f>
        <v>6.0002371175603886E-4</v>
      </c>
    </row>
    <row r="33" spans="3:3">
      <c r="C33">
        <f t="shared" si="0"/>
        <v>0</v>
      </c>
    </row>
    <row r="34" spans="3:3">
      <c r="C34">
        <f t="shared" si="0"/>
        <v>0</v>
      </c>
    </row>
    <row r="35" spans="3:3">
      <c r="C35">
        <f t="shared" si="0"/>
        <v>0</v>
      </c>
    </row>
    <row r="36" spans="3:3">
      <c r="C36">
        <f t="shared" si="0"/>
        <v>0</v>
      </c>
    </row>
    <row r="37" spans="3:3">
      <c r="C37">
        <f t="shared" si="0"/>
        <v>0</v>
      </c>
    </row>
    <row r="38" spans="3:3">
      <c r="C38">
        <f t="shared" si="0"/>
        <v>0</v>
      </c>
    </row>
    <row r="39" spans="3:3">
      <c r="C39">
        <f t="shared" si="0"/>
        <v>0</v>
      </c>
    </row>
    <row r="40" spans="3:3">
      <c r="C40">
        <f t="shared" si="0"/>
        <v>0</v>
      </c>
    </row>
    <row r="41" spans="3:3">
      <c r="C41">
        <f t="shared" si="0"/>
        <v>0</v>
      </c>
    </row>
    <row r="42" spans="3:3">
      <c r="C42">
        <f t="shared" si="0"/>
        <v>0</v>
      </c>
    </row>
    <row r="43" spans="3:3">
      <c r="C43">
        <f t="shared" si="0"/>
        <v>0</v>
      </c>
    </row>
    <row r="44" spans="3:3">
      <c r="C44">
        <f t="shared" si="0"/>
        <v>0</v>
      </c>
    </row>
    <row r="45" spans="3:3">
      <c r="C45">
        <f t="shared" si="0"/>
        <v>0</v>
      </c>
    </row>
    <row r="46" spans="3:3">
      <c r="C46">
        <f t="shared" si="0"/>
        <v>0</v>
      </c>
    </row>
    <row r="47" spans="3:3">
      <c r="C47">
        <f t="shared" si="0"/>
        <v>0</v>
      </c>
    </row>
    <row r="48" spans="3:3">
      <c r="C48">
        <f t="shared" si="0"/>
        <v>0</v>
      </c>
    </row>
    <row r="49" spans="3:3">
      <c r="C49">
        <f t="shared" si="0"/>
        <v>0</v>
      </c>
    </row>
    <row r="50" spans="3:3">
      <c r="C50">
        <f t="shared" si="0"/>
        <v>0</v>
      </c>
    </row>
    <row r="51" spans="3:3">
      <c r="C51">
        <f t="shared" si="0"/>
        <v>0</v>
      </c>
    </row>
    <row r="52" spans="3:3">
      <c r="C52">
        <f t="shared" si="0"/>
        <v>0</v>
      </c>
    </row>
    <row r="53" spans="3:3">
      <c r="C53">
        <f t="shared" si="0"/>
        <v>0</v>
      </c>
    </row>
    <row r="54" spans="3:3">
      <c r="C54">
        <f t="shared" si="0"/>
        <v>0</v>
      </c>
    </row>
    <row r="55" spans="3:3">
      <c r="C55">
        <f t="shared" si="0"/>
        <v>0</v>
      </c>
    </row>
    <row r="56" spans="3:3">
      <c r="C56">
        <f t="shared" si="0"/>
        <v>0</v>
      </c>
    </row>
    <row r="57" spans="3:3">
      <c r="C57">
        <f t="shared" si="0"/>
        <v>0</v>
      </c>
    </row>
    <row r="58" spans="3:3">
      <c r="C58">
        <f t="shared" si="0"/>
        <v>0</v>
      </c>
    </row>
    <row r="59" spans="3:3">
      <c r="C59">
        <f t="shared" si="0"/>
        <v>0</v>
      </c>
    </row>
    <row r="60" spans="3:3">
      <c r="C60">
        <f t="shared" si="0"/>
        <v>0</v>
      </c>
    </row>
    <row r="61" spans="3:3">
      <c r="C61">
        <f t="shared" si="0"/>
        <v>0</v>
      </c>
    </row>
    <row r="62" spans="3:3">
      <c r="C62">
        <f t="shared" si="0"/>
        <v>0</v>
      </c>
    </row>
    <row r="63" spans="3:3">
      <c r="C63">
        <f t="shared" si="0"/>
        <v>0</v>
      </c>
    </row>
    <row r="64" spans="3:3">
      <c r="C64">
        <f t="shared" si="0"/>
        <v>0</v>
      </c>
    </row>
    <row r="65" spans="3:3">
      <c r="C65">
        <f t="shared" si="0"/>
        <v>0</v>
      </c>
    </row>
    <row r="66" spans="3:3">
      <c r="C66">
        <f t="shared" si="0"/>
        <v>0</v>
      </c>
    </row>
    <row r="67" spans="3:3">
      <c r="C67">
        <f t="shared" si="0"/>
        <v>0</v>
      </c>
    </row>
    <row r="68" spans="3:3">
      <c r="C68">
        <f t="shared" si="0"/>
        <v>0</v>
      </c>
    </row>
    <row r="69" spans="3:3">
      <c r="C69">
        <f t="shared" si="0"/>
        <v>0</v>
      </c>
    </row>
    <row r="70" spans="3:3">
      <c r="C70">
        <f t="shared" si="0"/>
        <v>0</v>
      </c>
    </row>
    <row r="71" spans="3:3">
      <c r="C71">
        <f t="shared" si="0"/>
        <v>0</v>
      </c>
    </row>
    <row r="72" spans="3:3">
      <c r="C72">
        <f t="shared" ref="C72:C135" si="4">A72*B72</f>
        <v>0</v>
      </c>
    </row>
    <row r="73" spans="3:3">
      <c r="C73">
        <f t="shared" si="4"/>
        <v>0</v>
      </c>
    </row>
    <row r="74" spans="3:3">
      <c r="C74">
        <f t="shared" si="4"/>
        <v>0</v>
      </c>
    </row>
    <row r="75" spans="3:3">
      <c r="C75">
        <f t="shared" si="4"/>
        <v>0</v>
      </c>
    </row>
    <row r="76" spans="3:3">
      <c r="C76">
        <f t="shared" si="4"/>
        <v>0</v>
      </c>
    </row>
    <row r="77" spans="3:3">
      <c r="C77">
        <f t="shared" si="4"/>
        <v>0</v>
      </c>
    </row>
    <row r="78" spans="3:3">
      <c r="C78">
        <f t="shared" si="4"/>
        <v>0</v>
      </c>
    </row>
    <row r="79" spans="3:3">
      <c r="C79">
        <f t="shared" si="4"/>
        <v>0</v>
      </c>
    </row>
    <row r="80" spans="3:3">
      <c r="C80">
        <f t="shared" si="4"/>
        <v>0</v>
      </c>
    </row>
    <row r="81" spans="3:3">
      <c r="C81">
        <f t="shared" si="4"/>
        <v>0</v>
      </c>
    </row>
    <row r="82" spans="3:3">
      <c r="C82">
        <f t="shared" si="4"/>
        <v>0</v>
      </c>
    </row>
    <row r="83" spans="3:3">
      <c r="C83">
        <f t="shared" si="4"/>
        <v>0</v>
      </c>
    </row>
    <row r="84" spans="3:3">
      <c r="C84">
        <f t="shared" si="4"/>
        <v>0</v>
      </c>
    </row>
    <row r="85" spans="3:3">
      <c r="C85">
        <f t="shared" si="4"/>
        <v>0</v>
      </c>
    </row>
    <row r="86" spans="3:3">
      <c r="C86">
        <f t="shared" si="4"/>
        <v>0</v>
      </c>
    </row>
    <row r="87" spans="3:3">
      <c r="C87">
        <f t="shared" si="4"/>
        <v>0</v>
      </c>
    </row>
    <row r="88" spans="3:3">
      <c r="C88">
        <f t="shared" si="4"/>
        <v>0</v>
      </c>
    </row>
    <row r="89" spans="3:3">
      <c r="C89">
        <f t="shared" si="4"/>
        <v>0</v>
      </c>
    </row>
    <row r="90" spans="3:3">
      <c r="C90">
        <f t="shared" si="4"/>
        <v>0</v>
      </c>
    </row>
    <row r="91" spans="3:3">
      <c r="C91">
        <f t="shared" si="4"/>
        <v>0</v>
      </c>
    </row>
    <row r="92" spans="3:3">
      <c r="C92">
        <f t="shared" si="4"/>
        <v>0</v>
      </c>
    </row>
    <row r="93" spans="3:3">
      <c r="C93">
        <f t="shared" si="4"/>
        <v>0</v>
      </c>
    </row>
    <row r="94" spans="3:3">
      <c r="C94">
        <f t="shared" si="4"/>
        <v>0</v>
      </c>
    </row>
    <row r="95" spans="3:3">
      <c r="C95">
        <f t="shared" si="4"/>
        <v>0</v>
      </c>
    </row>
    <row r="96" spans="3:3">
      <c r="C96">
        <f t="shared" si="4"/>
        <v>0</v>
      </c>
    </row>
    <row r="97" spans="3:3">
      <c r="C97">
        <f t="shared" si="4"/>
        <v>0</v>
      </c>
    </row>
    <row r="98" spans="3:3">
      <c r="C98">
        <f t="shared" si="4"/>
        <v>0</v>
      </c>
    </row>
    <row r="99" spans="3:3">
      <c r="C99">
        <f t="shared" si="4"/>
        <v>0</v>
      </c>
    </row>
    <row r="100" spans="3:3">
      <c r="C100">
        <f t="shared" si="4"/>
        <v>0</v>
      </c>
    </row>
    <row r="101" spans="3:3">
      <c r="C101">
        <f t="shared" si="4"/>
        <v>0</v>
      </c>
    </row>
    <row r="102" spans="3:3">
      <c r="C102">
        <f t="shared" si="4"/>
        <v>0</v>
      </c>
    </row>
    <row r="103" spans="3:3">
      <c r="C103">
        <f t="shared" si="4"/>
        <v>0</v>
      </c>
    </row>
    <row r="104" spans="3:3">
      <c r="C104">
        <f t="shared" si="4"/>
        <v>0</v>
      </c>
    </row>
    <row r="105" spans="3:3">
      <c r="C105">
        <f t="shared" si="4"/>
        <v>0</v>
      </c>
    </row>
    <row r="106" spans="3:3">
      <c r="C106">
        <f t="shared" si="4"/>
        <v>0</v>
      </c>
    </row>
    <row r="107" spans="3:3">
      <c r="C107">
        <f t="shared" si="4"/>
        <v>0</v>
      </c>
    </row>
    <row r="108" spans="3:3">
      <c r="C108">
        <f t="shared" si="4"/>
        <v>0</v>
      </c>
    </row>
    <row r="109" spans="3:3">
      <c r="C109">
        <f t="shared" si="4"/>
        <v>0</v>
      </c>
    </row>
    <row r="110" spans="3:3">
      <c r="C110">
        <f t="shared" si="4"/>
        <v>0</v>
      </c>
    </row>
    <row r="111" spans="3:3">
      <c r="C111">
        <f t="shared" si="4"/>
        <v>0</v>
      </c>
    </row>
    <row r="112" spans="3:3">
      <c r="C112">
        <f t="shared" si="4"/>
        <v>0</v>
      </c>
    </row>
    <row r="113" spans="3:3">
      <c r="C113">
        <f t="shared" si="4"/>
        <v>0</v>
      </c>
    </row>
    <row r="114" spans="3:3">
      <c r="C114">
        <f t="shared" si="4"/>
        <v>0</v>
      </c>
    </row>
    <row r="115" spans="3:3">
      <c r="C115">
        <f t="shared" si="4"/>
        <v>0</v>
      </c>
    </row>
    <row r="116" spans="3:3">
      <c r="C116">
        <f t="shared" si="4"/>
        <v>0</v>
      </c>
    </row>
    <row r="117" spans="3:3">
      <c r="C117">
        <f t="shared" si="4"/>
        <v>0</v>
      </c>
    </row>
    <row r="118" spans="3:3">
      <c r="C118">
        <f t="shared" si="4"/>
        <v>0</v>
      </c>
    </row>
    <row r="119" spans="3:3">
      <c r="C119">
        <f t="shared" si="4"/>
        <v>0</v>
      </c>
    </row>
    <row r="120" spans="3:3">
      <c r="C120">
        <f t="shared" si="4"/>
        <v>0</v>
      </c>
    </row>
    <row r="121" spans="3:3">
      <c r="C121">
        <f t="shared" si="4"/>
        <v>0</v>
      </c>
    </row>
    <row r="122" spans="3:3">
      <c r="C122">
        <f t="shared" si="4"/>
        <v>0</v>
      </c>
    </row>
    <row r="123" spans="3:3">
      <c r="C123">
        <f t="shared" si="4"/>
        <v>0</v>
      </c>
    </row>
    <row r="124" spans="3:3">
      <c r="C124">
        <f t="shared" si="4"/>
        <v>0</v>
      </c>
    </row>
    <row r="125" spans="3:3">
      <c r="C125">
        <f t="shared" si="4"/>
        <v>0</v>
      </c>
    </row>
    <row r="126" spans="3:3">
      <c r="C126">
        <f t="shared" si="4"/>
        <v>0</v>
      </c>
    </row>
    <row r="127" spans="3:3">
      <c r="C127">
        <f t="shared" si="4"/>
        <v>0</v>
      </c>
    </row>
    <row r="128" spans="3:3">
      <c r="C128">
        <f t="shared" si="4"/>
        <v>0</v>
      </c>
    </row>
    <row r="129" spans="3:3">
      <c r="C129">
        <f t="shared" si="4"/>
        <v>0</v>
      </c>
    </row>
    <row r="130" spans="3:3">
      <c r="C130">
        <f t="shared" si="4"/>
        <v>0</v>
      </c>
    </row>
    <row r="131" spans="3:3">
      <c r="C131">
        <f t="shared" si="4"/>
        <v>0</v>
      </c>
    </row>
    <row r="132" spans="3:3">
      <c r="C132">
        <f t="shared" si="4"/>
        <v>0</v>
      </c>
    </row>
    <row r="133" spans="3:3">
      <c r="C133">
        <f t="shared" si="4"/>
        <v>0</v>
      </c>
    </row>
    <row r="134" spans="3:3">
      <c r="C134">
        <f t="shared" si="4"/>
        <v>0</v>
      </c>
    </row>
    <row r="135" spans="3:3">
      <c r="C135">
        <f t="shared" si="4"/>
        <v>0</v>
      </c>
    </row>
    <row r="136" spans="3:3">
      <c r="C136">
        <f t="shared" ref="C136:C199" si="5">A136*B136</f>
        <v>0</v>
      </c>
    </row>
    <row r="137" spans="3:3">
      <c r="C137">
        <f t="shared" si="5"/>
        <v>0</v>
      </c>
    </row>
    <row r="138" spans="3:3">
      <c r="C138">
        <f t="shared" si="5"/>
        <v>0</v>
      </c>
    </row>
    <row r="139" spans="3:3">
      <c r="C139">
        <f t="shared" si="5"/>
        <v>0</v>
      </c>
    </row>
    <row r="140" spans="3:3">
      <c r="C140">
        <f t="shared" si="5"/>
        <v>0</v>
      </c>
    </row>
    <row r="141" spans="3:3">
      <c r="C141">
        <f t="shared" si="5"/>
        <v>0</v>
      </c>
    </row>
    <row r="142" spans="3:3">
      <c r="C142">
        <f t="shared" si="5"/>
        <v>0</v>
      </c>
    </row>
    <row r="143" spans="3:3">
      <c r="C143">
        <f t="shared" si="5"/>
        <v>0</v>
      </c>
    </row>
    <row r="144" spans="3:3">
      <c r="C144">
        <f t="shared" si="5"/>
        <v>0</v>
      </c>
    </row>
    <row r="145" spans="3:3">
      <c r="C145">
        <f t="shared" si="5"/>
        <v>0</v>
      </c>
    </row>
    <row r="146" spans="3:3">
      <c r="C146">
        <f t="shared" si="5"/>
        <v>0</v>
      </c>
    </row>
    <row r="147" spans="3:3">
      <c r="C147">
        <f t="shared" si="5"/>
        <v>0</v>
      </c>
    </row>
    <row r="148" spans="3:3">
      <c r="C148">
        <f t="shared" si="5"/>
        <v>0</v>
      </c>
    </row>
    <row r="149" spans="3:3">
      <c r="C149">
        <f t="shared" si="5"/>
        <v>0</v>
      </c>
    </row>
    <row r="150" spans="3:3">
      <c r="C150">
        <f t="shared" si="5"/>
        <v>0</v>
      </c>
    </row>
    <row r="151" spans="3:3">
      <c r="C151">
        <f t="shared" si="5"/>
        <v>0</v>
      </c>
    </row>
    <row r="152" spans="3:3">
      <c r="C152">
        <f t="shared" si="5"/>
        <v>0</v>
      </c>
    </row>
    <row r="153" spans="3:3">
      <c r="C153">
        <f t="shared" si="5"/>
        <v>0</v>
      </c>
    </row>
    <row r="154" spans="3:3">
      <c r="C154">
        <f t="shared" si="5"/>
        <v>0</v>
      </c>
    </row>
    <row r="155" spans="3:3">
      <c r="C155">
        <f t="shared" si="5"/>
        <v>0</v>
      </c>
    </row>
    <row r="156" spans="3:3">
      <c r="C156">
        <f t="shared" si="5"/>
        <v>0</v>
      </c>
    </row>
    <row r="157" spans="3:3">
      <c r="C157">
        <f t="shared" si="5"/>
        <v>0</v>
      </c>
    </row>
    <row r="158" spans="3:3">
      <c r="C158">
        <f t="shared" si="5"/>
        <v>0</v>
      </c>
    </row>
    <row r="159" spans="3:3">
      <c r="C159">
        <f t="shared" si="5"/>
        <v>0</v>
      </c>
    </row>
    <row r="160" spans="3:3">
      <c r="C160">
        <f t="shared" si="5"/>
        <v>0</v>
      </c>
    </row>
    <row r="161" spans="3:3">
      <c r="C161">
        <f t="shared" si="5"/>
        <v>0</v>
      </c>
    </row>
    <row r="162" spans="3:3">
      <c r="C162">
        <f t="shared" si="5"/>
        <v>0</v>
      </c>
    </row>
    <row r="163" spans="3:3">
      <c r="C163">
        <f t="shared" si="5"/>
        <v>0</v>
      </c>
    </row>
    <row r="164" spans="3:3">
      <c r="C164">
        <f t="shared" si="5"/>
        <v>0</v>
      </c>
    </row>
    <row r="165" spans="3:3">
      <c r="C165">
        <f t="shared" si="5"/>
        <v>0</v>
      </c>
    </row>
    <row r="166" spans="3:3">
      <c r="C166">
        <f t="shared" si="5"/>
        <v>0</v>
      </c>
    </row>
    <row r="167" spans="3:3">
      <c r="C167">
        <f t="shared" si="5"/>
        <v>0</v>
      </c>
    </row>
    <row r="168" spans="3:3">
      <c r="C168">
        <f t="shared" si="5"/>
        <v>0</v>
      </c>
    </row>
    <row r="169" spans="3:3">
      <c r="C169">
        <f t="shared" si="5"/>
        <v>0</v>
      </c>
    </row>
    <row r="170" spans="3:3">
      <c r="C170">
        <f t="shared" si="5"/>
        <v>0</v>
      </c>
    </row>
    <row r="171" spans="3:3">
      <c r="C171">
        <f t="shared" si="5"/>
        <v>0</v>
      </c>
    </row>
    <row r="172" spans="3:3">
      <c r="C172">
        <f t="shared" si="5"/>
        <v>0</v>
      </c>
    </row>
    <row r="173" spans="3:3">
      <c r="C173">
        <f t="shared" si="5"/>
        <v>0</v>
      </c>
    </row>
    <row r="174" spans="3:3">
      <c r="C174">
        <f t="shared" si="5"/>
        <v>0</v>
      </c>
    </row>
    <row r="175" spans="3:3">
      <c r="C175">
        <f t="shared" si="5"/>
        <v>0</v>
      </c>
    </row>
    <row r="176" spans="3:3">
      <c r="C176">
        <f t="shared" si="5"/>
        <v>0</v>
      </c>
    </row>
    <row r="177" spans="3:3">
      <c r="C177">
        <f t="shared" si="5"/>
        <v>0</v>
      </c>
    </row>
    <row r="178" spans="3:3">
      <c r="C178">
        <f t="shared" si="5"/>
        <v>0</v>
      </c>
    </row>
    <row r="179" spans="3:3">
      <c r="C179">
        <f t="shared" si="5"/>
        <v>0</v>
      </c>
    </row>
    <row r="180" spans="3:3">
      <c r="C180">
        <f t="shared" si="5"/>
        <v>0</v>
      </c>
    </row>
    <row r="181" spans="3:3">
      <c r="C181">
        <f t="shared" si="5"/>
        <v>0</v>
      </c>
    </row>
    <row r="182" spans="3:3">
      <c r="C182">
        <f t="shared" si="5"/>
        <v>0</v>
      </c>
    </row>
    <row r="183" spans="3:3">
      <c r="C183">
        <f t="shared" si="5"/>
        <v>0</v>
      </c>
    </row>
    <row r="184" spans="3:3">
      <c r="C184">
        <f t="shared" si="5"/>
        <v>0</v>
      </c>
    </row>
    <row r="185" spans="3:3">
      <c r="C185">
        <f t="shared" si="5"/>
        <v>0</v>
      </c>
    </row>
    <row r="186" spans="3:3">
      <c r="C186">
        <f t="shared" si="5"/>
        <v>0</v>
      </c>
    </row>
    <row r="187" spans="3:3">
      <c r="C187">
        <f t="shared" si="5"/>
        <v>0</v>
      </c>
    </row>
    <row r="188" spans="3:3">
      <c r="C188">
        <f t="shared" si="5"/>
        <v>0</v>
      </c>
    </row>
    <row r="189" spans="3:3">
      <c r="C189">
        <f t="shared" si="5"/>
        <v>0</v>
      </c>
    </row>
    <row r="190" spans="3:3">
      <c r="C190">
        <f t="shared" si="5"/>
        <v>0</v>
      </c>
    </row>
    <row r="191" spans="3:3">
      <c r="C191">
        <f t="shared" si="5"/>
        <v>0</v>
      </c>
    </row>
    <row r="192" spans="3:3">
      <c r="C192">
        <f t="shared" si="5"/>
        <v>0</v>
      </c>
    </row>
    <row r="193" spans="3:3">
      <c r="C193">
        <f t="shared" si="5"/>
        <v>0</v>
      </c>
    </row>
    <row r="194" spans="3:3">
      <c r="C194">
        <f t="shared" si="5"/>
        <v>0</v>
      </c>
    </row>
    <row r="195" spans="3:3">
      <c r="C195">
        <f t="shared" si="5"/>
        <v>0</v>
      </c>
    </row>
    <row r="196" spans="3:3">
      <c r="C196">
        <f t="shared" si="5"/>
        <v>0</v>
      </c>
    </row>
    <row r="197" spans="3:3">
      <c r="C197">
        <f t="shared" si="5"/>
        <v>0</v>
      </c>
    </row>
    <row r="198" spans="3:3">
      <c r="C198">
        <f t="shared" si="5"/>
        <v>0</v>
      </c>
    </row>
    <row r="199" spans="3:3">
      <c r="C199">
        <f t="shared" si="5"/>
        <v>0</v>
      </c>
    </row>
    <row r="200" spans="3:3">
      <c r="C200">
        <f t="shared" ref="C200:C226" si="6">A200*B200</f>
        <v>0</v>
      </c>
    </row>
    <row r="201" spans="3:3">
      <c r="C201">
        <f t="shared" si="6"/>
        <v>0</v>
      </c>
    </row>
    <row r="202" spans="3:3">
      <c r="C202">
        <f t="shared" si="6"/>
        <v>0</v>
      </c>
    </row>
    <row r="203" spans="3:3">
      <c r="C203">
        <f t="shared" si="6"/>
        <v>0</v>
      </c>
    </row>
    <row r="204" spans="3:3">
      <c r="C204">
        <f t="shared" si="6"/>
        <v>0</v>
      </c>
    </row>
    <row r="205" spans="3:3">
      <c r="C205">
        <f t="shared" si="6"/>
        <v>0</v>
      </c>
    </row>
    <row r="206" spans="3:3">
      <c r="C206">
        <f t="shared" si="6"/>
        <v>0</v>
      </c>
    </row>
    <row r="207" spans="3:3">
      <c r="C207">
        <f t="shared" si="6"/>
        <v>0</v>
      </c>
    </row>
    <row r="208" spans="3:3">
      <c r="C208">
        <f t="shared" si="6"/>
        <v>0</v>
      </c>
    </row>
    <row r="209" spans="3:3">
      <c r="C209">
        <f t="shared" si="6"/>
        <v>0</v>
      </c>
    </row>
    <row r="210" spans="3:3">
      <c r="C210">
        <f t="shared" si="6"/>
        <v>0</v>
      </c>
    </row>
    <row r="211" spans="3:3">
      <c r="C211">
        <f t="shared" si="6"/>
        <v>0</v>
      </c>
    </row>
    <row r="212" spans="3:3">
      <c r="C212">
        <f t="shared" si="6"/>
        <v>0</v>
      </c>
    </row>
    <row r="213" spans="3:3">
      <c r="C213">
        <f t="shared" si="6"/>
        <v>0</v>
      </c>
    </row>
    <row r="214" spans="3:3">
      <c r="C214">
        <f t="shared" si="6"/>
        <v>0</v>
      </c>
    </row>
    <row r="215" spans="3:3">
      <c r="C215">
        <f t="shared" si="6"/>
        <v>0</v>
      </c>
    </row>
    <row r="216" spans="3:3">
      <c r="C216">
        <f t="shared" si="6"/>
        <v>0</v>
      </c>
    </row>
    <row r="217" spans="3:3">
      <c r="C217">
        <f t="shared" si="6"/>
        <v>0</v>
      </c>
    </row>
    <row r="218" spans="3:3">
      <c r="C218">
        <f t="shared" si="6"/>
        <v>0</v>
      </c>
    </row>
    <row r="219" spans="3:3">
      <c r="C219">
        <f t="shared" si="6"/>
        <v>0</v>
      </c>
    </row>
    <row r="220" spans="3:3">
      <c r="C220">
        <f t="shared" si="6"/>
        <v>0</v>
      </c>
    </row>
    <row r="221" spans="3:3">
      <c r="C221">
        <f t="shared" si="6"/>
        <v>0</v>
      </c>
    </row>
    <row r="222" spans="3:3">
      <c r="C222">
        <f t="shared" si="6"/>
        <v>0</v>
      </c>
    </row>
    <row r="223" spans="3:3">
      <c r="C223">
        <f t="shared" si="6"/>
        <v>0</v>
      </c>
    </row>
    <row r="224" spans="3:3">
      <c r="C224">
        <f t="shared" si="6"/>
        <v>0</v>
      </c>
    </row>
    <row r="225" spans="3:3">
      <c r="C225">
        <f t="shared" si="6"/>
        <v>0</v>
      </c>
    </row>
    <row r="226" spans="3:3">
      <c r="C226">
        <f t="shared" si="6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F7077-45B6-E742-951B-BF30C929E163}">
  <dimension ref="A1:B11"/>
  <sheetViews>
    <sheetView workbookViewId="0">
      <selection activeCell="B23" sqref="B23"/>
    </sheetView>
  </sheetViews>
  <sheetFormatPr baseColWidth="10" defaultRowHeight="16"/>
  <cols>
    <col min="1" max="1" width="23.83203125" customWidth="1"/>
    <col min="2" max="2" width="25.33203125" bestFit="1" customWidth="1"/>
  </cols>
  <sheetData>
    <row r="1" spans="1:2">
      <c r="A1" t="s">
        <v>8</v>
      </c>
    </row>
    <row r="2" spans="1:2">
      <c r="A2" s="1" t="s">
        <v>11</v>
      </c>
      <c r="B2" s="2">
        <v>3</v>
      </c>
    </row>
    <row r="3" spans="1:2">
      <c r="A3" s="1" t="s">
        <v>9</v>
      </c>
      <c r="B3" s="10">
        <v>9</v>
      </c>
    </row>
    <row r="4" spans="1:2">
      <c r="A4" s="1" t="s">
        <v>10</v>
      </c>
      <c r="B4" s="2">
        <v>0.8</v>
      </c>
    </row>
    <row r="5" spans="1:2">
      <c r="A5" s="1"/>
    </row>
    <row r="6" spans="1:2">
      <c r="A6" s="4" t="s">
        <v>45</v>
      </c>
    </row>
    <row r="7" spans="1:2">
      <c r="A7" s="1" t="s">
        <v>47</v>
      </c>
      <c r="B7" s="12">
        <f>_xlfn.BINOM.DIST(B$2, B$3, B$4, FALSE)</f>
        <v>2.7525119999999965E-3</v>
      </c>
    </row>
    <row r="8" spans="1:2">
      <c r="A8" s="1" t="s">
        <v>51</v>
      </c>
      <c r="B8" s="12">
        <f>_xlfn.BINOM.DIST(B$2 - 1, B$3, B$4, TRUE)</f>
        <v>3.1385599999999973E-4</v>
      </c>
    </row>
    <row r="9" spans="1:2">
      <c r="A9" s="1" t="s">
        <v>48</v>
      </c>
      <c r="B9" s="12">
        <f>_xlfn.BINOM.DIST(B$2, B$3, B$4, TRUE)</f>
        <v>3.0663680000000003E-3</v>
      </c>
    </row>
    <row r="10" spans="1:2">
      <c r="A10" s="1" t="s">
        <v>49</v>
      </c>
      <c r="B10" s="12">
        <f xml:space="preserve"> 1 - B8</f>
        <v>0.999686144</v>
      </c>
    </row>
    <row r="11" spans="1:2">
      <c r="A11" s="1" t="s">
        <v>50</v>
      </c>
      <c r="B11">
        <f>1 - _xlfn.BINOM.DIST(B$2 - 1, B$3, B$4, FALSE)</f>
        <v>0.99970508800000002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764C7-EB3F-884D-A423-6A64CF5D743E}">
  <dimension ref="A1:E6"/>
  <sheetViews>
    <sheetView workbookViewId="0">
      <selection activeCell="E3" sqref="E3"/>
    </sheetView>
  </sheetViews>
  <sheetFormatPr baseColWidth="10" defaultRowHeight="16"/>
  <cols>
    <col min="4" max="4" width="17.6640625" customWidth="1"/>
  </cols>
  <sheetData>
    <row r="1" spans="1:5">
      <c r="A1" s="6" t="s">
        <v>19</v>
      </c>
      <c r="B1" s="6"/>
      <c r="C1" s="6"/>
    </row>
    <row r="2" spans="1:5">
      <c r="A2" s="22" t="s">
        <v>20</v>
      </c>
      <c r="B2" s="23">
        <v>450</v>
      </c>
      <c r="C2" s="6"/>
      <c r="D2" s="22" t="s">
        <v>22</v>
      </c>
      <c r="E2" s="19">
        <f>B2*B3</f>
        <v>220.5</v>
      </c>
    </row>
    <row r="3" spans="1:5">
      <c r="A3" s="22" t="s">
        <v>21</v>
      </c>
      <c r="B3" s="23">
        <v>0.49</v>
      </c>
      <c r="C3" s="6"/>
      <c r="D3" s="22" t="s">
        <v>23</v>
      </c>
      <c r="E3" s="19">
        <f>SQRT((B2*B3)*(1-B3))</f>
        <v>10.604480185280181</v>
      </c>
    </row>
    <row r="4" spans="1:5">
      <c r="A4" s="6"/>
      <c r="B4" s="6"/>
      <c r="C4" s="6"/>
    </row>
    <row r="5" spans="1:5">
      <c r="C5" s="6"/>
    </row>
    <row r="6" spans="1:5">
      <c r="C6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83183-3309-E141-80C9-0F546E3ED993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5251E-A9B7-7F4B-A78E-2F9C7E161BB7}">
  <dimension ref="A1:B14"/>
  <sheetViews>
    <sheetView workbookViewId="0">
      <selection activeCell="A11" sqref="A11"/>
    </sheetView>
  </sheetViews>
  <sheetFormatPr baseColWidth="10" defaultRowHeight="16"/>
  <cols>
    <col min="1" max="1" width="14" customWidth="1"/>
  </cols>
  <sheetData>
    <row r="1" spans="1:2" ht="17">
      <c r="A1" s="15" t="s">
        <v>52</v>
      </c>
    </row>
    <row r="2" spans="1:2" ht="17">
      <c r="A2" s="15" t="s">
        <v>53</v>
      </c>
    </row>
    <row r="3" spans="1:2" ht="17">
      <c r="A3" s="15" t="s">
        <v>54</v>
      </c>
    </row>
    <row r="5" spans="1:2" ht="17">
      <c r="A5" s="21" t="s">
        <v>60</v>
      </c>
    </row>
    <row r="6" spans="1:2" ht="17">
      <c r="A6" s="21" t="s">
        <v>66</v>
      </c>
      <c r="B6" s="20">
        <v>2</v>
      </c>
    </row>
    <row r="7" spans="1:2" ht="17">
      <c r="A7" s="21" t="s">
        <v>0</v>
      </c>
      <c r="B7" s="20">
        <v>6</v>
      </c>
    </row>
    <row r="8" spans="1:2" ht="17">
      <c r="A8" s="21" t="s">
        <v>61</v>
      </c>
      <c r="B8" s="20">
        <v>3</v>
      </c>
    </row>
    <row r="9" spans="1:2" ht="17">
      <c r="A9" s="21" t="s">
        <v>62</v>
      </c>
      <c r="B9" s="20">
        <f>B6*B8</f>
        <v>6</v>
      </c>
    </row>
    <row r="11" spans="1:2">
      <c r="A11" s="10" t="s">
        <v>63</v>
      </c>
    </row>
    <row r="12" spans="1:2" ht="17">
      <c r="A12" s="21" t="s">
        <v>46</v>
      </c>
      <c r="B12" s="20">
        <f>_xlfn.POISSON.DIST(B7,B9, FALSE)</f>
        <v>0.16062314104798003</v>
      </c>
    </row>
    <row r="13" spans="1:2" ht="17">
      <c r="A13" s="21" t="s">
        <v>64</v>
      </c>
      <c r="B13" s="20">
        <f>_xlfn.POISSON.DIST(B7 - 1, B9, TRUE)</f>
        <v>0.44567964136461113</v>
      </c>
    </row>
    <row r="14" spans="1:2" ht="17">
      <c r="A14" s="21" t="s">
        <v>65</v>
      </c>
      <c r="B14" s="20">
        <f>1 - B13</f>
        <v>0.55432035863538887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Random Variable x</vt:lpstr>
      <vt:lpstr>Binomial Probability</vt:lpstr>
      <vt:lpstr>x &amp; Probability</vt:lpstr>
      <vt:lpstr>Expected Value</vt:lpstr>
      <vt:lpstr>Poisson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2020-05-29T16:25:00Z</dcterms:created>
  <dcterms:modified xsi:type="dcterms:W3CDTF">2020-06-02T00:00:49Z</dcterms:modified>
</cp:coreProperties>
</file>