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Business-Stats-Excel-Sheet/"/>
    </mc:Choice>
  </mc:AlternateContent>
  <xr:revisionPtr revIDLastSave="0" documentId="13_ncr:1_{35A05C66-6DB8-384F-9130-62FB7AD2AB3A}" xr6:coauthVersionLast="45" xr6:coauthVersionMax="45" xr10:uidLastSave="{00000000-0000-0000-0000-000000000000}"/>
  <bookViews>
    <workbookView xWindow="0" yWindow="0" windowWidth="30720" windowHeight="19200" activeTab="1" xr2:uid="{34D5F05A-A698-714B-8EF6-AC36EAC16669}"/>
  </bookViews>
  <sheets>
    <sheet name="Random Variable x" sheetId="1" r:id="rId1"/>
    <sheet name="Normal Distribution" sheetId="6" r:id="rId2"/>
    <sheet name="Binomial Probability" sheetId="2" r:id="rId3"/>
    <sheet name="x &amp; Probability" sheetId="4" r:id="rId4"/>
    <sheet name="Expected Value" sheetId="5" r:id="rId5"/>
    <sheet name="Poiss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" i="6" l="1"/>
  <c r="W7" i="6"/>
  <c r="T7" i="6"/>
  <c r="T6" i="6"/>
  <c r="K28" i="6"/>
  <c r="K27" i="6"/>
  <c r="K9" i="6"/>
  <c r="Q22" i="6"/>
  <c r="Q19" i="6"/>
  <c r="Q31" i="6"/>
  <c r="B10" i="6"/>
  <c r="B9" i="6"/>
  <c r="B12" i="6" s="1"/>
  <c r="B8" i="6"/>
  <c r="AI6" i="6"/>
  <c r="AE4" i="6"/>
  <c r="AA4" i="6"/>
  <c r="AA5" i="6" s="1"/>
  <c r="K7" i="6"/>
  <c r="P10" i="6"/>
  <c r="Q3" i="6"/>
  <c r="Q5" i="6" s="1"/>
  <c r="Q7" i="6" s="1"/>
  <c r="H4" i="6"/>
  <c r="H5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K26" i="6" l="1"/>
  <c r="K14" i="6"/>
  <c r="Q8" i="6"/>
  <c r="H6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K15" i="6" l="1"/>
  <c r="K18" i="6" s="1"/>
  <c r="K22" i="6" s="1"/>
  <c r="K17" i="6"/>
  <c r="K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<sst xmlns="http://schemas.openxmlformats.org/spreadsheetml/2006/main" count="216" uniqueCount="165">
  <si>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</si>
  <si>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</si>
  <si>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</si>
  <si>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</si>
  <si>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</si>
  <si>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</si>
  <si>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</si>
  <si>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</si>
  <si>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</si>
  <si>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</si>
  <si>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</si>
  <si>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</si>
  <si>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</si>
  <si>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</si>
  <si>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</si>
  <si>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</si>
  <si>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</si>
  <si>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</si>
  <si>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</si>
  <si>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</si>
  <si>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</si>
  <si>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</si>
  <si>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</si>
  <si>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</si>
  <si>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</si>
  <si>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</si>
  <si>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</si>
  <si>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</si>
  <si>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</si>
  <si>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</si>
  <si>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</si>
  <si>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</si>
  <si>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</si>
  <si>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</si>
  <si>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</si>
  <si>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</si>
  <si>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</si>
  <si>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</si>
  <si>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</si>
  <si>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</si>
  <si>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</si>
  <si>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</si>
  <si>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</si>
  <si>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</si>
  <si>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</si>
  <si>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</si>
  <si>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</si>
  <si>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</si>
  <si>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</si>
  <si>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</si>
  <si>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</si>
  <si>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</si>
  <si>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</si>
  <si>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</si>
  <si>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</si>
  <si>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</si>
  <si>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</si>
  <si>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</si>
  <si>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</si>
  <si>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</si>
  <si>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</si>
  <si>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</si>
  <si>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</si>
  <si>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</si>
  <si>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</si>
  <si>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</si>
  <si>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</si>
  <si>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</si>
  <si>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</si>
  <si>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</si>
  <si>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</si>
  <si>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</si>
  <si>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</si>
  <si>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</si>
  <si>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</si>
  <si>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</si>
  <si>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</si>
  <si>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</si>
  <si>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</si>
  <si>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</si>
  <si>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</si>
  <si>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</si>
  <si>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</si>
  <si>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</si>
  <si>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</si>
  <si>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</si>
  <si>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</si>
  <si>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</si>
  <si>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</si>
  <si>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</si>
  <si>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</si>
  <si>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</si>
  <si>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</si>
  <si>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</si>
  <si>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</si>
  <si>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</si>
  <si>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</si>
  <si>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</si>
  <si>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</si>
  <si>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</si>
  <si>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</si>
  <si>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</si>
  <si>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</si>
  <si>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</si>
  <si>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</si>
  <si>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</si>
  <si>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</si>
  <si>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</si>
  <si>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</si>
  <si>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</si>
  <si>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</si>
  <si>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</si>
  <si>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</si>
  <si>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</si>
  <si>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</si>
  <si>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</si>
  <si>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</si>
  <si>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</si>
  <si>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</si>
  <si>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</si>
  <si>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</si>
  <si>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</si>
  <si>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</si>
  <si>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</si>
  <si>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</si>
  <si>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</si>
  <si>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</si>
  <si>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</si>
  <si>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</si>
  <si>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</si>
  <si>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</si>
  <si>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</si>
  <si>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</si>
  <si>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</si>
  <si>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</si>
  <si>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</si>
  <si>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</si>
  <si>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</si>
  <si>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</si>
  <si>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</si>
  <si>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</si>
  <si>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</si>
  <si>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</si>
  <si>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</si>
  <si>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</si>
  <si>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</si>
  <si>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</si>
  <si>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</si>
  <si>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</si>
  <si>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</si>
  <si>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</si>
  <si>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</si>
  <si>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</si>
  <si>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</si>
  <si>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</si>
  <si>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</si>
  <si>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</si>
  <si>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</si>
  <si>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</si>
  <si>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</si>
  <si>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</si>
  <si>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</si>
  <si>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</si>
  <si>
    <t>MOVE THIS^^^^^</t>
  </si>
  <si>
    <t xml:space="preserve">FIND OUT HOW TO DO Z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</si>
</sst>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215" formatCode="0.0000000000000000000000000000000000000000000000000000E+0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215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7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82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I34"/>
  <sheetViews>
    <sheetView tabSelected="1" zoomScale="75" workbookViewId="0">
      <selection activeCell="B19" sqref="B19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3.6640625" customWidth="1"/>
    <col min="7" max="7" width="15.6640625" customWidth="1"/>
    <col min="8" max="8" width="40.83203125" customWidth="1"/>
    <col min="10" max="10" width="35.5" customWidth="1"/>
    <col min="11" max="11" width="21" customWidth="1"/>
    <col min="14" max="14" width="18" customWidth="1"/>
    <col min="16" max="16" width="24.6640625" customWidth="1"/>
    <col min="17" max="17" width="14.6640625" customWidth="1"/>
    <col min="24" max="24" width="13.33203125" customWidth="1"/>
  </cols>
  <sheetData>
    <row r="1" spans="1:35" ht="26">
      <c r="A1" s="32" t="s">
        <v>139</v>
      </c>
      <c r="B1" s="34"/>
      <c r="D1" s="32" t="s">
        <v>66</v>
      </c>
      <c r="E1" s="34"/>
      <c r="G1" s="32" t="s">
        <v>84</v>
      </c>
      <c r="H1" s="34"/>
      <c r="J1" s="32"/>
      <c r="K1" s="37" t="s">
        <v>77</v>
      </c>
      <c r="L1" s="45"/>
      <c r="P1" s="31" t="s">
        <v>112</v>
      </c>
      <c r="Q1" s="32"/>
      <c r="S1" s="32" t="s">
        <v>154</v>
      </c>
      <c r="T1" s="32"/>
      <c r="V1" s="32" t="s">
        <v>158</v>
      </c>
      <c r="W1" s="32"/>
      <c r="X1" s="32"/>
      <c r="Z1" s="32" t="s">
        <v>162</v>
      </c>
      <c r="AA1" s="32" t="s">
        <v>124</v>
      </c>
      <c r="AD1" s="32" t="s">
        <v>126</v>
      </c>
      <c r="AE1" s="32"/>
      <c r="AH1" s="32" t="s">
        <v>130</v>
      </c>
      <c r="AI1" s="32"/>
    </row>
    <row r="2" spans="1:35">
      <c r="A2" s="35" t="s">
        <v>134</v>
      </c>
      <c r="B2" s="34"/>
      <c r="D2" s="32"/>
      <c r="E2" s="34"/>
      <c r="G2" s="34" t="s">
        <v>81</v>
      </c>
      <c r="H2" s="36">
        <v>-0.89</v>
      </c>
      <c r="J2" s="32" t="s">
        <v>118</v>
      </c>
      <c r="K2" s="41" t="s">
        <v>43</v>
      </c>
      <c r="L2" s="46"/>
      <c r="P2" s="32" t="s">
        <v>113</v>
      </c>
      <c r="Q2" s="32">
        <v>39</v>
      </c>
      <c r="S2" s="32" t="s">
        <v>22</v>
      </c>
      <c r="T2" s="32">
        <v>50</v>
      </c>
      <c r="V2" s="32"/>
      <c r="W2" s="32"/>
      <c r="X2" s="32"/>
      <c r="Z2" s="35" t="s">
        <v>127</v>
      </c>
      <c r="AA2" s="50">
        <v>0.18</v>
      </c>
      <c r="AD2" s="32" t="s">
        <v>125</v>
      </c>
      <c r="AE2" s="32">
        <v>-1.72</v>
      </c>
      <c r="AH2" s="32" t="s">
        <v>25</v>
      </c>
      <c r="AI2" s="32">
        <v>45</v>
      </c>
    </row>
    <row r="3" spans="1:35">
      <c r="A3" s="35" t="s">
        <v>22</v>
      </c>
      <c r="B3" s="36">
        <v>50</v>
      </c>
      <c r="D3" s="32" t="s">
        <v>22</v>
      </c>
      <c r="E3" s="34">
        <v>1252</v>
      </c>
      <c r="G3" s="34" t="s">
        <v>82</v>
      </c>
      <c r="H3" s="36">
        <v>1.88</v>
      </c>
      <c r="J3" s="32"/>
      <c r="K3" s="41"/>
      <c r="L3" s="46"/>
      <c r="P3" s="32" t="s">
        <v>114</v>
      </c>
      <c r="Q3" s="32">
        <f>Q2/100</f>
        <v>0.39</v>
      </c>
      <c r="S3" s="32" t="s">
        <v>131</v>
      </c>
      <c r="T3" s="32">
        <v>7</v>
      </c>
      <c r="V3" s="32"/>
      <c r="W3" s="32" t="s">
        <v>159</v>
      </c>
      <c r="X3" s="32" t="s">
        <v>160</v>
      </c>
      <c r="Z3" s="35"/>
      <c r="AA3" s="50"/>
      <c r="AD3" s="32"/>
      <c r="AE3" s="32"/>
      <c r="AH3" s="32" t="s">
        <v>22</v>
      </c>
      <c r="AI3" s="32">
        <v>47</v>
      </c>
    </row>
    <row r="4" spans="1:35">
      <c r="A4" s="35" t="s">
        <v>23</v>
      </c>
      <c r="B4" s="36">
        <v>7</v>
      </c>
      <c r="D4" s="32" t="s">
        <v>23</v>
      </c>
      <c r="E4" s="34">
        <v>129</v>
      </c>
      <c r="G4" s="34" t="s">
        <v>110</v>
      </c>
      <c r="H4" s="36">
        <f>_xlfn.NORM.DIST(H2, 0, 1, TRUE)</f>
        <v>0.18673294303717258</v>
      </c>
      <c r="J4" s="38" t="s">
        <v>60</v>
      </c>
      <c r="K4" s="42">
        <v>49</v>
      </c>
      <c r="L4" s="46"/>
      <c r="P4" s="32"/>
      <c r="Q4" s="32"/>
      <c r="S4" s="32" t="s">
        <v>155</v>
      </c>
      <c r="T4" s="32">
        <v>41</v>
      </c>
      <c r="V4" s="32" t="s">
        <v>0</v>
      </c>
      <c r="W4" s="32">
        <v>25</v>
      </c>
      <c r="X4" s="32">
        <v>1156</v>
      </c>
      <c r="Z4" s="35" t="s">
        <v>129</v>
      </c>
      <c r="AA4" s="50">
        <f xml:space="preserve"> 1 - AA2</f>
        <v>0.82000000000000006</v>
      </c>
      <c r="AD4" s="32" t="s">
        <v>79</v>
      </c>
      <c r="AE4" s="32">
        <f>_xlfn.NORM.S.DIST(AE2, TRUE)</f>
        <v>4.2716220791328911E-2</v>
      </c>
      <c r="AH4" s="32" t="s">
        <v>131</v>
      </c>
      <c r="AI4" s="32">
        <v>10</v>
      </c>
    </row>
    <row r="5" spans="1:35">
      <c r="A5" s="35" t="s">
        <v>135</v>
      </c>
      <c r="B5" s="36">
        <v>1000</v>
      </c>
      <c r="D5" s="32"/>
      <c r="E5" s="34"/>
      <c r="G5" s="34" t="s">
        <v>111</v>
      </c>
      <c r="H5" s="36">
        <f>1 - _xlfn.NORM.DIST(H3, 0, 1, TRUE)</f>
        <v>3.0054038961199736E-2</v>
      </c>
      <c r="J5" s="38" t="s">
        <v>23</v>
      </c>
      <c r="K5" s="43">
        <v>5</v>
      </c>
      <c r="L5" s="46"/>
      <c r="P5" s="32" t="s">
        <v>115</v>
      </c>
      <c r="Q5" s="32">
        <f xml:space="preserve"> (1 - Q3) / 2</f>
        <v>0.30499999999999999</v>
      </c>
      <c r="S5" s="32"/>
      <c r="T5" s="32"/>
      <c r="V5" s="32" t="s">
        <v>91</v>
      </c>
      <c r="W5" s="32">
        <v>21.3</v>
      </c>
      <c r="X5" s="32">
        <v>1037</v>
      </c>
      <c r="Z5" s="35" t="s">
        <v>128</v>
      </c>
      <c r="AA5" s="50">
        <f>_xlfn.NORM.INV(AA4,0, 1)</f>
        <v>0.91536508784281367</v>
      </c>
      <c r="AH5" s="32"/>
      <c r="AI5" s="32"/>
    </row>
    <row r="6" spans="1:35">
      <c r="A6" s="35" t="s">
        <v>136</v>
      </c>
      <c r="B6" s="36">
        <v>41</v>
      </c>
      <c r="D6" s="32" t="s">
        <v>67</v>
      </c>
      <c r="E6" s="34">
        <v>1100</v>
      </c>
      <c r="G6" s="51" t="s">
        <v>83</v>
      </c>
      <c r="H6" s="36">
        <f>SUM(H4:H5)</f>
        <v>0.21678698199837232</v>
      </c>
      <c r="J6" s="38" t="s">
        <v>78</v>
      </c>
      <c r="K6" s="43">
        <v>15</v>
      </c>
      <c r="L6" s="46"/>
      <c r="P6" s="33"/>
      <c r="Q6" s="32"/>
      <c r="S6" s="32" t="s">
        <v>156</v>
      </c>
      <c r="T6" s="32">
        <f>(1 - _xlfn.NORM.DIST(T4,T2,T3, TRUE)) * 100</f>
        <v>90.072860315666901</v>
      </c>
      <c r="V6" s="32" t="s">
        <v>131</v>
      </c>
      <c r="W6" s="32">
        <v>4.5999999999999996</v>
      </c>
      <c r="X6" s="32">
        <v>201</v>
      </c>
      <c r="AH6" s="32" t="s">
        <v>132</v>
      </c>
      <c r="AI6" s="32">
        <f>_xlfn.NORM.DIST(AI2,AI3,AI4, TRUE)</f>
        <v>0.42074029056089696</v>
      </c>
    </row>
    <row r="7" spans="1:35">
      <c r="A7" s="35"/>
      <c r="B7" s="36"/>
      <c r="D7" s="32" t="s">
        <v>69</v>
      </c>
      <c r="E7" s="34">
        <f xml:space="preserve"> (E6 - E3) / E4</f>
        <v>-1.1782945736434109</v>
      </c>
      <c r="J7" s="38" t="s">
        <v>121</v>
      </c>
      <c r="K7" s="43">
        <f>K6/100</f>
        <v>0.15</v>
      </c>
      <c r="L7" s="46"/>
      <c r="P7" s="32" t="s">
        <v>116</v>
      </c>
      <c r="Q7" s="32">
        <f>_xlfn.NORM.DIST(Q5, 0, 1, TRUE)</f>
        <v>0.61981692384016507</v>
      </c>
      <c r="S7" s="32"/>
      <c r="T7" s="32">
        <f>NORMINV(0.07,19,2.5)</f>
        <v>15.310522429552075</v>
      </c>
      <c r="V7" s="32" t="s">
        <v>161</v>
      </c>
      <c r="W7" s="32">
        <f>(W4-W5)/W6</f>
        <v>0.80434782608695643</v>
      </c>
      <c r="X7" s="32">
        <f>(X4-X5)/X6</f>
        <v>0.59203980099502485</v>
      </c>
    </row>
    <row r="8" spans="1:35">
      <c r="A8" s="35" t="s">
        <v>137</v>
      </c>
      <c r="B8" s="36">
        <f>_xlfn.NORM.DIST(B6, B3, B4, TRUE) - _xlfn.NORM.DIST(B5, B3, B4, TRUE)</f>
        <v>-0.90072860315666903</v>
      </c>
      <c r="D8" s="32"/>
      <c r="E8" s="34"/>
      <c r="J8" s="32"/>
      <c r="K8" s="41"/>
      <c r="L8" s="46"/>
      <c r="P8" s="32" t="s">
        <v>117</v>
      </c>
      <c r="Q8" s="32">
        <f>_xlfn.NORM.DIST(Q5, 0, 1, TRUE)</f>
        <v>0.61981692384016507</v>
      </c>
    </row>
    <row r="9" spans="1:35" ht="19">
      <c r="A9" s="35" t="s">
        <v>138</v>
      </c>
      <c r="B9" s="36">
        <f>_xlfn.NORM.DIST(B5,B3,B4,TRUE)</f>
        <v>1</v>
      </c>
      <c r="D9" s="32" t="s">
        <v>68</v>
      </c>
      <c r="E9" s="34">
        <v>1400</v>
      </c>
      <c r="J9" s="48" t="s">
        <v>133</v>
      </c>
      <c r="K9" s="49">
        <f>_xlfn.NORM.INV(($K$6/100),K$4,K$5)</f>
        <v>43.81783305253105</v>
      </c>
      <c r="L9" s="46"/>
      <c r="P9" s="32"/>
      <c r="Q9" s="32"/>
      <c r="S9" s="21" t="s">
        <v>157</v>
      </c>
      <c r="T9" t="s">
        <v>43</v>
      </c>
    </row>
    <row r="10" spans="1:35" ht="17">
      <c r="A10" s="35" t="s">
        <v>140</v>
      </c>
      <c r="B10" s="36">
        <f>1 - _xlfn.NORM.DIST(B6, B3, B4, TRUE)</f>
        <v>0.90072860315666903</v>
      </c>
      <c r="D10" s="32" t="s">
        <v>72</v>
      </c>
      <c r="E10" s="34">
        <f>(E9-E3) / E4</f>
        <v>1.1472868217054264</v>
      </c>
      <c r="J10" s="32"/>
      <c r="K10" s="44"/>
      <c r="L10" s="47"/>
      <c r="P10" s="35">
        <f>_xlfn.NORM.INV(0.79, 0, 1)</f>
        <v>0.80642124701824058</v>
      </c>
      <c r="Q10" s="32"/>
      <c r="S10" s="21"/>
    </row>
    <row r="11" spans="1:35" ht="17">
      <c r="A11" s="35"/>
      <c r="B11" s="36"/>
      <c r="D11" s="32"/>
      <c r="E11" s="34"/>
      <c r="J11" s="32"/>
      <c r="K11" s="44"/>
      <c r="L11" s="46"/>
      <c r="S11" s="21"/>
    </row>
    <row r="12" spans="1:35">
      <c r="A12" s="35" t="s">
        <v>141</v>
      </c>
      <c r="B12" s="36">
        <f>B9*100</f>
        <v>100</v>
      </c>
      <c r="D12" s="32" t="s">
        <v>70</v>
      </c>
      <c r="E12" s="34">
        <f>_xlfn.NORM.DIST(E6,E3,E4,TRUE)</f>
        <v>0.11933959517437347</v>
      </c>
      <c r="J12" s="32"/>
      <c r="K12" s="44"/>
      <c r="L12" s="47"/>
    </row>
    <row r="13" spans="1:35">
      <c r="D13" s="32" t="s">
        <v>71</v>
      </c>
      <c r="E13" s="34">
        <f>_xlfn.NORM.DIST(E10,E3,E4,TRUE)</f>
        <v>1.5595941023036459E-22</v>
      </c>
      <c r="J13" s="32"/>
      <c r="K13" s="41"/>
      <c r="L13" s="46"/>
    </row>
    <row r="14" spans="1:35">
      <c r="D14" s="32"/>
      <c r="E14" s="34"/>
      <c r="J14" s="39" t="s">
        <v>119</v>
      </c>
      <c r="K14" s="40">
        <f>(1 - K7)/2</f>
        <v>0.42499999999999999</v>
      </c>
    </row>
    <row r="15" spans="1:35">
      <c r="D15" s="32"/>
      <c r="E15" s="34">
        <f>E13-E12</f>
        <v>-0.11933959517437347</v>
      </c>
      <c r="J15" s="32" t="s">
        <v>120</v>
      </c>
      <c r="K15" s="40">
        <f>K7+K14</f>
        <v>0.57499999999999996</v>
      </c>
      <c r="P15" t="s">
        <v>142</v>
      </c>
    </row>
    <row r="16" spans="1:35">
      <c r="D16" s="32"/>
      <c r="E16" s="34"/>
      <c r="J16" s="32"/>
      <c r="K16" s="40"/>
      <c r="P16" t="s">
        <v>22</v>
      </c>
      <c r="Q16">
        <v>1264</v>
      </c>
    </row>
    <row r="17" spans="4:17">
      <c r="D17" s="32" t="s">
        <v>74</v>
      </c>
      <c r="E17" s="34">
        <v>1175</v>
      </c>
      <c r="J17" s="39" t="s">
        <v>122</v>
      </c>
      <c r="K17" s="40">
        <f>NORMINV(K14, 0, 1)</f>
        <v>-0.18911842627279254</v>
      </c>
      <c r="P17" t="s">
        <v>131</v>
      </c>
      <c r="Q17">
        <v>116</v>
      </c>
    </row>
    <row r="18" spans="4:17">
      <c r="D18" s="32" t="s">
        <v>73</v>
      </c>
      <c r="E18" s="34">
        <f xml:space="preserve"> 1 -_xlfn.NORM.DIST(1175, E3, E4, TRUE)</f>
        <v>0.7247126675619795</v>
      </c>
      <c r="J18" s="32" t="s">
        <v>123</v>
      </c>
      <c r="K18" s="40">
        <f>NORMINV(K15, 0, 1)</f>
        <v>0.18911842627279243</v>
      </c>
      <c r="P18" t="s">
        <v>143</v>
      </c>
      <c r="Q18">
        <v>28</v>
      </c>
    </row>
    <row r="19" spans="4:17">
      <c r="D19" s="32"/>
      <c r="E19" s="34" t="s">
        <v>43</v>
      </c>
      <c r="J19" s="32"/>
      <c r="K19" s="32"/>
      <c r="P19" t="s">
        <v>144</v>
      </c>
      <c r="Q19">
        <f>Q18/100</f>
        <v>0.28000000000000003</v>
      </c>
    </row>
    <row r="20" spans="4:17">
      <c r="D20" s="32" t="s">
        <v>75</v>
      </c>
      <c r="E20" s="34"/>
      <c r="J20" s="32" t="s">
        <v>153</v>
      </c>
      <c r="K20" s="32"/>
      <c r="L20" s="32"/>
    </row>
    <row r="21" spans="4:17">
      <c r="D21" s="32" t="s">
        <v>76</v>
      </c>
      <c r="E21" s="34"/>
      <c r="J21" s="32" t="s">
        <v>148</v>
      </c>
      <c r="K21" s="31">
        <f>K4 + (K17)*K5</f>
        <v>48.054407868636041</v>
      </c>
      <c r="P21" t="s">
        <v>146</v>
      </c>
      <c r="Q21">
        <v>96</v>
      </c>
    </row>
    <row r="22" spans="4:17">
      <c r="D22" s="32"/>
      <c r="E22" s="34"/>
      <c r="J22" s="32" t="s">
        <v>149</v>
      </c>
      <c r="K22" s="31">
        <f>K4+(K18*K5)</f>
        <v>49.945592131363959</v>
      </c>
      <c r="P22" t="s">
        <v>147</v>
      </c>
      <c r="Q22">
        <f>Q21/100</f>
        <v>0.96</v>
      </c>
    </row>
    <row r="23" spans="4:17">
      <c r="D23" s="32" t="s">
        <v>80</v>
      </c>
      <c r="E23" s="34"/>
      <c r="J23" s="32"/>
      <c r="K23" s="32"/>
    </row>
    <row r="24" spans="4:17">
      <c r="E24" s="2"/>
      <c r="J24" s="32"/>
      <c r="K24" s="32"/>
    </row>
    <row r="25" spans="4:17">
      <c r="E25" s="2"/>
      <c r="J25" s="32"/>
      <c r="K25" s="32"/>
    </row>
    <row r="26" spans="4:17">
      <c r="J26" s="34" t="s">
        <v>150</v>
      </c>
      <c r="K26" s="31">
        <f>K28-K27</f>
        <v>6.7448975019608213</v>
      </c>
    </row>
    <row r="27" spans="4:17">
      <c r="J27" s="34" t="s">
        <v>151</v>
      </c>
      <c r="K27" s="30">
        <f>_xlfn.NORM.INV((25/100),K$4,K$5)</f>
        <v>45.627551249019589</v>
      </c>
    </row>
    <row r="28" spans="4:17">
      <c r="J28" s="34" t="s">
        <v>152</v>
      </c>
      <c r="K28" s="30">
        <f>_xlfn.NORM.INV((75/100),K$4,K$5)</f>
        <v>52.372448750980411</v>
      </c>
    </row>
    <row r="31" spans="4:17">
      <c r="P31" t="s">
        <v>145</v>
      </c>
      <c r="Q31">
        <f>NORMINV(0.28,1264,116)</f>
        <v>1196.390385156539</v>
      </c>
    </row>
    <row r="32" spans="4:17">
      <c r="E32" s="2"/>
    </row>
    <row r="33" spans="4:5">
      <c r="D33" s="10" t="s">
        <v>163</v>
      </c>
      <c r="E33" s="2"/>
    </row>
    <row r="34" spans="4:5">
      <c r="D34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Variable x</vt:lpstr>
      <vt:lpstr>Normal Distribution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2020-06-06T21:37:40Z</dcterms:modified>
</cp:coreProperties>
</file>