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kylancer T2\Desktop\modernized HHT 10.9.20\"/>
    </mc:Choice>
  </mc:AlternateContent>
  <xr:revisionPtr revIDLastSave="0" documentId="13_ncr:1_{73992822-E705-4BAC-BA56-A3D487E126B3}" xr6:coauthVersionLast="45" xr6:coauthVersionMax="45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trips d-mz" sheetId="2" r:id="rId1"/>
    <sheet name="ვიზიტორთა რაოდენობა" sheetId="6" r:id="rId2"/>
    <sheet name="დილის მიზიდული გად." sheetId="3" r:id="rId3"/>
    <sheet name="დილის საოფისე ტრანსპორტი" sheetId="5" r:id="rId4"/>
    <sheet name="სივრცითი საოფისე დილა" sheetId="18" r:id="rId5"/>
    <sheet name="trips o-mz" sheetId="1" r:id="rId6"/>
    <sheet name="საღამოს მიზიდული გად." sheetId="4" r:id="rId7"/>
    <sheet name="საღამოს ტრანსპორტი" sheetId="11" r:id="rId8"/>
    <sheet name="სივრცითი საოფისე საღამო" sheetId="19" r:id="rId9"/>
    <sheet name="გისისთვის" sheetId="23" r:id="rId10"/>
  </sheets>
  <definedNames>
    <definedName name="_xlnm._FilterDatabase" localSheetId="0" hidden="1">'trips d-mz'!$A$1:$AP$497</definedName>
    <definedName name="_xlnm._FilterDatabase" localSheetId="5" hidden="1">'trips o-mz'!$A$1:$AP$499</definedName>
    <definedName name="_xlnm._FilterDatabase" localSheetId="3" hidden="1">'დილის საოფისე ტრანსპორტი'!$B$2:$F$2</definedName>
    <definedName name="_xlnm._FilterDatabase" localSheetId="4" hidden="1">'სივრცითი საოფისე დილა'!$B$3:$C$59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3" i="18"/>
  <c r="B2" i="23" s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3" i="19"/>
  <c r="F2" i="23" s="1"/>
  <c r="H54" i="19" l="1"/>
  <c r="F52" i="23"/>
  <c r="H18" i="19"/>
  <c r="F16" i="23"/>
  <c r="B49" i="23"/>
  <c r="H51" i="18"/>
  <c r="B13" i="23"/>
  <c r="H15" i="18"/>
  <c r="F57" i="23"/>
  <c r="H59" i="19"/>
  <c r="F51" i="23"/>
  <c r="H53" i="19"/>
  <c r="F45" i="23"/>
  <c r="H47" i="19"/>
  <c r="F39" i="23"/>
  <c r="H41" i="19"/>
  <c r="F33" i="23"/>
  <c r="H35" i="19"/>
  <c r="F27" i="23"/>
  <c r="H29" i="19"/>
  <c r="F21" i="23"/>
  <c r="H23" i="19"/>
  <c r="F15" i="23"/>
  <c r="H17" i="19"/>
  <c r="F9" i="23"/>
  <c r="H11" i="19"/>
  <c r="F3" i="23"/>
  <c r="H5" i="19"/>
  <c r="H56" i="18"/>
  <c r="B54" i="23"/>
  <c r="H50" i="18"/>
  <c r="B48" i="23"/>
  <c r="H44" i="18"/>
  <c r="B42" i="23"/>
  <c r="H38" i="18"/>
  <c r="B36" i="23"/>
  <c r="H32" i="18"/>
  <c r="B30" i="23"/>
  <c r="H26" i="18"/>
  <c r="B24" i="23"/>
  <c r="H20" i="18"/>
  <c r="B18" i="23"/>
  <c r="H14" i="18"/>
  <c r="B12" i="23"/>
  <c r="H8" i="18"/>
  <c r="B6" i="23"/>
  <c r="H42" i="19"/>
  <c r="F40" i="23"/>
  <c r="H12" i="19"/>
  <c r="F10" i="23"/>
  <c r="H45" i="18"/>
  <c r="B43" i="23"/>
  <c r="H21" i="18"/>
  <c r="B19" i="23"/>
  <c r="F56" i="23"/>
  <c r="H58" i="19"/>
  <c r="F44" i="23"/>
  <c r="H46" i="19"/>
  <c r="F32" i="23"/>
  <c r="H34" i="19"/>
  <c r="F26" i="23"/>
  <c r="H28" i="19"/>
  <c r="F20" i="23"/>
  <c r="H22" i="19"/>
  <c r="F14" i="23"/>
  <c r="H16" i="19"/>
  <c r="F8" i="23"/>
  <c r="H10" i="19"/>
  <c r="H55" i="18"/>
  <c r="B53" i="23"/>
  <c r="H49" i="18"/>
  <c r="B47" i="23"/>
  <c r="H43" i="18"/>
  <c r="B41" i="23"/>
  <c r="H37" i="18"/>
  <c r="B35" i="23"/>
  <c r="H31" i="18"/>
  <c r="B29" i="23"/>
  <c r="H25" i="18"/>
  <c r="B23" i="23"/>
  <c r="H19" i="18"/>
  <c r="B17" i="23"/>
  <c r="H13" i="18"/>
  <c r="B11" i="23"/>
  <c r="H7" i="18"/>
  <c r="B5" i="23"/>
  <c r="H48" i="19"/>
  <c r="F46" i="23"/>
  <c r="H24" i="19"/>
  <c r="F22" i="23"/>
  <c r="H57" i="18"/>
  <c r="B55" i="23"/>
  <c r="H9" i="18"/>
  <c r="B7" i="23"/>
  <c r="F50" i="23"/>
  <c r="H52" i="19"/>
  <c r="F38" i="23"/>
  <c r="H40" i="19"/>
  <c r="F55" i="23"/>
  <c r="H57" i="19"/>
  <c r="F49" i="23"/>
  <c r="H51" i="19"/>
  <c r="F43" i="23"/>
  <c r="H45" i="19"/>
  <c r="F37" i="23"/>
  <c r="H39" i="19"/>
  <c r="F31" i="23"/>
  <c r="H33" i="19"/>
  <c r="F25" i="23"/>
  <c r="H27" i="19"/>
  <c r="F19" i="23"/>
  <c r="H21" i="19"/>
  <c r="F13" i="23"/>
  <c r="H15" i="19"/>
  <c r="F7" i="23"/>
  <c r="H9" i="19"/>
  <c r="H60" i="18"/>
  <c r="B58" i="23"/>
  <c r="B52" i="23"/>
  <c r="H54" i="18"/>
  <c r="H48" i="18"/>
  <c r="B46" i="23"/>
  <c r="B40" i="23"/>
  <c r="H42" i="18"/>
  <c r="H36" i="18"/>
  <c r="B34" i="23"/>
  <c r="B28" i="23"/>
  <c r="H30" i="18"/>
  <c r="H24" i="18"/>
  <c r="B22" i="23"/>
  <c r="B16" i="23"/>
  <c r="H18" i="18"/>
  <c r="H12" i="18"/>
  <c r="B10" i="23"/>
  <c r="B4" i="23"/>
  <c r="H6" i="18"/>
  <c r="H36" i="19"/>
  <c r="F34" i="23"/>
  <c r="H33" i="18"/>
  <c r="B31" i="23"/>
  <c r="F54" i="23"/>
  <c r="H56" i="19"/>
  <c r="F48" i="23"/>
  <c r="H50" i="19"/>
  <c r="F42" i="23"/>
  <c r="H44" i="19"/>
  <c r="F36" i="23"/>
  <c r="H38" i="19"/>
  <c r="F30" i="23"/>
  <c r="H32" i="19"/>
  <c r="F24" i="23"/>
  <c r="H26" i="19"/>
  <c r="F18" i="23"/>
  <c r="H20" i="19"/>
  <c r="F12" i="23"/>
  <c r="H14" i="19"/>
  <c r="I14" i="19" s="1"/>
  <c r="F6" i="23"/>
  <c r="H8" i="19"/>
  <c r="H59" i="18"/>
  <c r="B57" i="23"/>
  <c r="H53" i="18"/>
  <c r="B51" i="23"/>
  <c r="H47" i="18"/>
  <c r="B45" i="23"/>
  <c r="H41" i="18"/>
  <c r="B39" i="23"/>
  <c r="H35" i="18"/>
  <c r="B33" i="23"/>
  <c r="H29" i="18"/>
  <c r="B27" i="23"/>
  <c r="H23" i="18"/>
  <c r="B21" i="23"/>
  <c r="H17" i="18"/>
  <c r="B15" i="23"/>
  <c r="H11" i="18"/>
  <c r="B9" i="23"/>
  <c r="H5" i="18"/>
  <c r="B3" i="23"/>
  <c r="H60" i="19"/>
  <c r="F58" i="23"/>
  <c r="H30" i="19"/>
  <c r="F28" i="23"/>
  <c r="H6" i="19"/>
  <c r="F4" i="23"/>
  <c r="B37" i="23"/>
  <c r="H39" i="18"/>
  <c r="B25" i="23"/>
  <c r="H27" i="18"/>
  <c r="H61" i="19"/>
  <c r="F59" i="23"/>
  <c r="H55" i="19"/>
  <c r="F53" i="23"/>
  <c r="H49" i="19"/>
  <c r="F47" i="23"/>
  <c r="H43" i="19"/>
  <c r="F41" i="23"/>
  <c r="H37" i="19"/>
  <c r="F35" i="23"/>
  <c r="H31" i="19"/>
  <c r="F29" i="23"/>
  <c r="H25" i="19"/>
  <c r="F23" i="23"/>
  <c r="H19" i="19"/>
  <c r="F17" i="23"/>
  <c r="H13" i="19"/>
  <c r="F11" i="23"/>
  <c r="H7" i="19"/>
  <c r="F5" i="23"/>
  <c r="B56" i="23"/>
  <c r="H58" i="18"/>
  <c r="B50" i="23"/>
  <c r="H52" i="18"/>
  <c r="B44" i="23"/>
  <c r="H46" i="18"/>
  <c r="B38" i="23"/>
  <c r="H40" i="18"/>
  <c r="B32" i="23"/>
  <c r="H34" i="18"/>
  <c r="B26" i="23"/>
  <c r="H28" i="18"/>
  <c r="B20" i="23"/>
  <c r="H22" i="18"/>
  <c r="B14" i="23"/>
  <c r="H16" i="18"/>
  <c r="B8" i="23"/>
  <c r="H10" i="18"/>
  <c r="H61" i="18"/>
  <c r="B59" i="23"/>
  <c r="K9" i="19"/>
  <c r="L9" i="19" s="1"/>
  <c r="K12" i="19"/>
  <c r="L12" i="19" s="1"/>
  <c r="K4" i="19"/>
  <c r="L4" i="19" s="1"/>
  <c r="I12" i="19"/>
  <c r="I7" i="19"/>
  <c r="K13" i="19"/>
  <c r="L13" i="19" s="1"/>
  <c r="K8" i="19"/>
  <c r="L8" i="19" s="1"/>
  <c r="I8" i="19"/>
  <c r="K11" i="19"/>
  <c r="L11" i="19" s="1"/>
  <c r="K7" i="19"/>
  <c r="L7" i="19" s="1"/>
  <c r="K5" i="19"/>
  <c r="L5" i="19" s="1"/>
  <c r="I10" i="19"/>
  <c r="I6" i="19"/>
  <c r="H4" i="19"/>
  <c r="I4" i="19" s="1"/>
  <c r="K10" i="19"/>
  <c r="L10" i="19" s="1"/>
  <c r="K6" i="19"/>
  <c r="L6" i="19" s="1"/>
  <c r="I13" i="19"/>
  <c r="I11" i="19"/>
  <c r="I9" i="19"/>
  <c r="I5" i="19"/>
  <c r="K10" i="18"/>
  <c r="L10" i="18" s="1"/>
  <c r="K4" i="18"/>
  <c r="L4" i="18" s="1"/>
  <c r="K20" i="18"/>
  <c r="L20" i="18" s="1"/>
  <c r="K14" i="18"/>
  <c r="L14" i="18" s="1"/>
  <c r="K16" i="18"/>
  <c r="L16" i="18" s="1"/>
  <c r="I16" i="18"/>
  <c r="I8" i="18"/>
  <c r="K19" i="18"/>
  <c r="L19" i="18" s="1"/>
  <c r="K15" i="18"/>
  <c r="L15" i="18" s="1"/>
  <c r="K13" i="18"/>
  <c r="L13" i="18" s="1"/>
  <c r="K9" i="18"/>
  <c r="L9" i="18" s="1"/>
  <c r="I21" i="18"/>
  <c r="I13" i="18"/>
  <c r="I12" i="18"/>
  <c r="I7" i="18"/>
  <c r="K18" i="18"/>
  <c r="L18" i="18" s="1"/>
  <c r="K12" i="18"/>
  <c r="L12" i="18" s="1"/>
  <c r="K8" i="18"/>
  <c r="L8" i="18" s="1"/>
  <c r="K6" i="18"/>
  <c r="L6" i="18" s="1"/>
  <c r="I20" i="18"/>
  <c r="I18" i="18"/>
  <c r="I15" i="18"/>
  <c r="I10" i="18"/>
  <c r="I6" i="18"/>
  <c r="H4" i="18"/>
  <c r="I4" i="18" s="1"/>
  <c r="K17" i="18"/>
  <c r="L17" i="18" s="1"/>
  <c r="K11" i="18"/>
  <c r="L11" i="18" s="1"/>
  <c r="K7" i="18"/>
  <c r="L7" i="18" s="1"/>
  <c r="K5" i="18"/>
  <c r="L5" i="18" s="1"/>
  <c r="I19" i="18"/>
  <c r="I17" i="18"/>
  <c r="I14" i="18"/>
  <c r="I11" i="18"/>
  <c r="I9" i="18"/>
  <c r="I5" i="18"/>
  <c r="J3" i="4" l="1"/>
  <c r="I3" i="4"/>
  <c r="H3" i="4"/>
  <c r="G3" i="4"/>
  <c r="F3" i="4"/>
  <c r="E3" i="4"/>
  <c r="D3" i="4"/>
  <c r="C3" i="4"/>
  <c r="B3" i="4"/>
  <c r="C4" i="4" l="1"/>
  <c r="J15" i="11" s="1"/>
  <c r="P19" i="11" s="1"/>
  <c r="G4" i="4"/>
  <c r="J9" i="11" s="1"/>
  <c r="P13" i="11" s="1"/>
  <c r="D4" i="4"/>
  <c r="J13" i="11" s="1"/>
  <c r="P17" i="11" s="1"/>
  <c r="H4" i="4"/>
  <c r="J17" i="11" s="1"/>
  <c r="P21" i="11" s="1"/>
  <c r="E4" i="4"/>
  <c r="J14" i="11" s="1"/>
  <c r="P18" i="11" s="1"/>
  <c r="F4" i="4"/>
  <c r="J16" i="11" s="1"/>
  <c r="P20" i="11" s="1"/>
  <c r="J4" i="4"/>
  <c r="J19" i="11" s="1"/>
  <c r="P23" i="11" s="1"/>
  <c r="I4" i="4"/>
  <c r="J18" i="11" s="1"/>
  <c r="P22" i="11" s="1"/>
  <c r="B4" i="4"/>
  <c r="D6" i="6"/>
  <c r="M10" i="19" l="1"/>
  <c r="J5" i="19"/>
  <c r="J12" i="19"/>
  <c r="M4" i="19"/>
  <c r="M7" i="19"/>
  <c r="M6" i="19"/>
  <c r="M13" i="19"/>
  <c r="J8" i="19"/>
  <c r="J11" i="19"/>
  <c r="J14" i="19"/>
  <c r="M5" i="19"/>
  <c r="M8" i="19"/>
  <c r="J6" i="19"/>
  <c r="J13" i="19"/>
  <c r="M9" i="19"/>
  <c r="M12" i="19"/>
  <c r="J7" i="19"/>
  <c r="J10" i="19"/>
  <c r="J9" i="19"/>
  <c r="M11" i="19"/>
  <c r="J17" i="18"/>
  <c r="J6" i="18"/>
  <c r="J10" i="18"/>
  <c r="J19" i="18"/>
  <c r="J12" i="18"/>
  <c r="J8" i="18"/>
  <c r="M10" i="18"/>
  <c r="M14" i="18"/>
  <c r="J7" i="18"/>
  <c r="M17" i="18"/>
  <c r="M13" i="18"/>
  <c r="M11" i="18"/>
  <c r="J11" i="18"/>
  <c r="J13" i="18"/>
  <c r="J14" i="18"/>
  <c r="M18" i="18"/>
  <c r="M20" i="18"/>
  <c r="J15" i="18"/>
  <c r="J16" i="18"/>
  <c r="M6" i="18"/>
  <c r="M5" i="18"/>
  <c r="M15" i="18"/>
  <c r="M7" i="18"/>
  <c r="J21" i="18"/>
  <c r="J9" i="18"/>
  <c r="M8" i="18"/>
  <c r="M4" i="18"/>
  <c r="M9" i="18"/>
  <c r="J18" i="18"/>
  <c r="M16" i="18"/>
  <c r="M19" i="18"/>
  <c r="J5" i="18"/>
  <c r="M12" i="18"/>
  <c r="J20" i="18"/>
  <c r="J4" i="18"/>
  <c r="J4" i="19"/>
  <c r="K7" i="5"/>
  <c r="K7" i="11"/>
  <c r="J11" i="11"/>
  <c r="P15" i="11" s="1"/>
  <c r="J10" i="11"/>
  <c r="P14" i="11" s="1"/>
  <c r="J12" i="11"/>
  <c r="P16" i="11" s="1"/>
  <c r="K14" i="11" l="1"/>
  <c r="P35" i="11" s="1"/>
  <c r="K19" i="11"/>
  <c r="P40" i="11" s="1"/>
  <c r="K11" i="11"/>
  <c r="P32" i="11" s="1"/>
  <c r="K10" i="11"/>
  <c r="P31" i="11" s="1"/>
  <c r="K12" i="11"/>
  <c r="P33" i="11" s="1"/>
  <c r="K18" i="11"/>
  <c r="P39" i="11" s="1"/>
  <c r="K17" i="11"/>
  <c r="P38" i="11" s="1"/>
  <c r="K15" i="11"/>
  <c r="P36" i="11" s="1"/>
  <c r="K9" i="11"/>
  <c r="P30" i="11" s="1"/>
  <c r="K16" i="11"/>
  <c r="P37" i="11" s="1"/>
  <c r="K13" i="11"/>
  <c r="P34" i="11" s="1"/>
  <c r="H3" i="3"/>
  <c r="D3" i="3" l="1"/>
  <c r="G3" i="3"/>
  <c r="I3" i="3"/>
  <c r="J3" i="3"/>
  <c r="E3" i="3"/>
  <c r="B3" i="3"/>
  <c r="F3" i="3"/>
  <c r="C3" i="3"/>
  <c r="F4" i="3" l="1"/>
  <c r="J16" i="5" s="1"/>
  <c r="P20" i="5" s="1"/>
  <c r="I4" i="3"/>
  <c r="J18" i="5" s="1"/>
  <c r="P22" i="5" s="1"/>
  <c r="B4" i="3"/>
  <c r="G4" i="3"/>
  <c r="J9" i="5" s="1"/>
  <c r="P13" i="5" s="1"/>
  <c r="E4" i="3"/>
  <c r="J14" i="5" s="1"/>
  <c r="P18" i="5" s="1"/>
  <c r="D4" i="3"/>
  <c r="J13" i="5" s="1"/>
  <c r="P17" i="5" s="1"/>
  <c r="C4" i="3"/>
  <c r="J15" i="5" s="1"/>
  <c r="P19" i="5" s="1"/>
  <c r="J4" i="3"/>
  <c r="J19" i="5" s="1"/>
  <c r="P23" i="5" s="1"/>
  <c r="H4" i="3"/>
  <c r="J17" i="5" s="1"/>
  <c r="P21" i="5" s="1"/>
  <c r="J10" i="5" l="1"/>
  <c r="P14" i="5" s="1"/>
  <c r="J12" i="5"/>
  <c r="P16" i="5" s="1"/>
  <c r="J11" i="5"/>
  <c r="P15" i="5" s="1"/>
  <c r="K15" i="5"/>
  <c r="P36" i="5" s="1"/>
  <c r="K18" i="5"/>
  <c r="P39" i="5" s="1"/>
  <c r="K14" i="5"/>
  <c r="P35" i="5" s="1"/>
  <c r="K13" i="5"/>
  <c r="P34" i="5" s="1"/>
  <c r="K9" i="5"/>
  <c r="P30" i="5" s="1"/>
  <c r="K19" i="5"/>
  <c r="P40" i="5" s="1"/>
  <c r="K16" i="5"/>
  <c r="P37" i="5" s="1"/>
  <c r="K17" i="5"/>
  <c r="P38" i="5" s="1"/>
  <c r="K12" i="5" l="1"/>
  <c r="P33" i="5" s="1"/>
  <c r="K10" i="5"/>
  <c r="P31" i="5" s="1"/>
  <c r="K11" i="5"/>
  <c r="P32" i="5" s="1"/>
</calcChain>
</file>

<file path=xl/sharedStrings.xml><?xml version="1.0" encoding="utf-8"?>
<sst xmlns="http://schemas.openxmlformats.org/spreadsheetml/2006/main" count="114" uniqueCount="33">
  <si>
    <t xml:space="preserve"> </t>
  </si>
  <si>
    <t>საზოგადოებრივი ტრანსპორტი</t>
  </si>
  <si>
    <t>ტაქსის მგზავრი</t>
  </si>
  <si>
    <t>ავტომობილის მძღოლი</t>
  </si>
  <si>
    <t>ავტომობილის მგზავრი</t>
  </si>
  <si>
    <t>კომბინირებული</t>
  </si>
  <si>
    <t>ქვეითი</t>
  </si>
  <si>
    <t>სხვა</t>
  </si>
  <si>
    <t>ველოსიპედი</t>
  </si>
  <si>
    <t>მოტო</t>
  </si>
  <si>
    <t>სახეობა</t>
  </si>
  <si>
    <t>%</t>
  </si>
  <si>
    <r>
      <t>საზ</t>
    </r>
    <r>
      <rPr>
        <sz val="11"/>
        <rFont val="Calibri"/>
        <family val="2"/>
        <scheme val="minor"/>
      </rPr>
      <t xml:space="preserve">. </t>
    </r>
    <r>
      <rPr>
        <sz val="11"/>
        <rFont val="Sylfaen"/>
        <family val="1"/>
      </rPr>
      <t>ტრანსპორტი</t>
    </r>
  </si>
  <si>
    <t>მეტრო</t>
  </si>
  <si>
    <t>M3 კატ. ავტობუსი</t>
  </si>
  <si>
    <r>
      <t>M2</t>
    </r>
    <r>
      <rPr>
        <sz val="10"/>
        <rFont val="Sylfaen"/>
        <family val="1"/>
      </rPr>
      <t xml:space="preserve"> კატ. ავტობუსი</t>
    </r>
  </si>
  <si>
    <r>
      <t>მანქანის</t>
    </r>
    <r>
      <rPr>
        <sz val="11"/>
        <rFont val="Calibri"/>
        <family val="2"/>
        <scheme val="minor"/>
      </rPr>
      <t xml:space="preserve"> </t>
    </r>
    <r>
      <rPr>
        <sz val="11"/>
        <rFont val="Sylfaen"/>
        <family val="1"/>
      </rPr>
      <t>მძღ</t>
    </r>
    <r>
      <rPr>
        <sz val="11"/>
        <rFont val="Calibri"/>
        <family val="2"/>
        <scheme val="minor"/>
      </rPr>
      <t>.</t>
    </r>
  </si>
  <si>
    <r>
      <t>მანქანის</t>
    </r>
    <r>
      <rPr>
        <sz val="11"/>
        <rFont val="Calibri"/>
        <family val="2"/>
        <scheme val="minor"/>
      </rPr>
      <t xml:space="preserve"> </t>
    </r>
    <r>
      <rPr>
        <sz val="11"/>
        <rFont val="Sylfaen"/>
        <family val="1"/>
      </rPr>
      <t>მგზავრ</t>
    </r>
    <r>
      <rPr>
        <sz val="11"/>
        <rFont val="Calibri"/>
        <family val="2"/>
        <scheme val="minor"/>
      </rPr>
      <t>.</t>
    </r>
  </si>
  <si>
    <t>ტაქსი</t>
  </si>
  <si>
    <t xml:space="preserve"> მგზავრობისთვის</t>
  </si>
  <si>
    <t>B</t>
  </si>
  <si>
    <t>დატვირთულობისკოეფიციენტი</t>
  </si>
  <si>
    <t>D</t>
  </si>
  <si>
    <t>ცხრილი 1</t>
  </si>
  <si>
    <t>არქიტექტურული პროექტი</t>
  </si>
  <si>
    <t>ქვეითები</t>
  </si>
  <si>
    <r>
      <rPr>
        <sz val="10"/>
        <color rgb="FF000000"/>
        <rFont val="Calibri"/>
        <family val="2"/>
      </rPr>
      <t xml:space="preserve">საოფისე/ </t>
    </r>
    <r>
      <rPr>
        <sz val="10"/>
        <color rgb="FF000000"/>
        <rFont val="Sylfaen"/>
        <family val="1"/>
      </rPr>
      <t>სუფთა ფართობი</t>
    </r>
  </si>
  <si>
    <t>დასაქმებულთა რაოდენობა</t>
  </si>
  <si>
    <t>მაკროზონა</t>
  </si>
  <si>
    <r>
      <t xml:space="preserve">% </t>
    </r>
    <r>
      <rPr>
        <sz val="11"/>
        <color rgb="FF000000"/>
        <rFont val="Sylfaen"/>
        <family val="1"/>
      </rPr>
      <t>წილი</t>
    </r>
  </si>
  <si>
    <t>მგზავრობა</t>
  </si>
  <si>
    <t>დილა</t>
  </si>
  <si>
    <t>საღამო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</si>
</sst>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rgb="FF000000"/>
      <name val="Sylfaen"/>
      <family val="1"/>
    </font>
    <font>
      <sz val="11"/>
      <color rgb="FF000000"/>
      <name val="Calibri"/>
      <family val="2"/>
      <scheme val="minor"/>
    </font>
    <font>
      <sz val="11"/>
      <name val="Sylfaen"/>
      <family val="1"/>
    </font>
    <font>
      <sz val="11"/>
      <name val="Calibri"/>
      <family val="2"/>
      <scheme val="minor"/>
    </font>
    <font>
      <sz val="10"/>
      <name val="Sylfaen"/>
      <family val="1"/>
    </font>
    <font>
      <sz val="11"/>
      <color theme="1"/>
      <name val="Calibri"/>
      <family val="2"/>
    </font>
    <font>
      <b/>
      <i/>
      <sz val="10"/>
      <color rgb="FF000000"/>
      <name val="Sylfaen"/>
      <family val="1"/>
    </font>
    <font>
      <sz val="10"/>
      <color rgb="FF000000"/>
      <name val="Sylfaen"/>
      <family val="1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Sylfae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 applyBorder="1" applyAlignment="1">
      <alignment horizontal="center" vertical="top"/>
    </xf>
    <xf numFmtId="0" fontId="0" fillId="0" borderId="0" xfId="0" applyFill="1"/>
    <xf numFmtId="0" fontId="0" fillId="0" borderId="0" xfId="0" applyBorder="1"/>
    <xf numFmtId="0" fontId="11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vertical="center" wrapText="1"/>
    </xf>
    <xf numFmtId="2" fontId="13" fillId="0" borderId="14" xfId="0" applyNumberFormat="1" applyFont="1" applyBorder="1" applyAlignment="1">
      <alignment vertical="center" wrapText="1"/>
    </xf>
    <xf numFmtId="1" fontId="12" fillId="3" borderId="14" xfId="0" applyNumberFormat="1" applyFont="1" applyFill="1" applyBorder="1" applyAlignment="1">
      <alignment horizontal="right" vertical="center" wrapText="1"/>
    </xf>
    <xf numFmtId="0" fontId="11" fillId="2" borderId="14" xfId="0" applyFont="1" applyFill="1" applyBorder="1" applyAlignment="1">
      <alignment vertical="center" wrapText="1"/>
    </xf>
    <xf numFmtId="0" fontId="0" fillId="4" borderId="0" xfId="0" applyFill="1"/>
    <xf numFmtId="1" fontId="4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4" fillId="3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დილის გენერირებული გადაადგილება</a:t>
            </a:r>
            <a:endParaRPr lang="en-US"/>
          </a:p>
        </c:rich>
      </c:tx>
      <c:layout>
        <c:manualLayout>
          <c:xMode val="edge"/>
          <c:yMode val="edge"/>
          <c:x val="0.20277938642715582"/>
          <c:y val="7.0738640236670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A-4569-9F1F-B829D03C3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A-4569-9F1F-B829D03C3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A-4569-9F1F-B829D03C3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A-4569-9F1F-B829D03C3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0A-4569-9F1F-B829D03C3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0A-4569-9F1F-B829D03C3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0A-4569-9F1F-B829D03C36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30A-4569-9F1F-B829D03C36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30A-4569-9F1F-B829D03C365E}"/>
              </c:ext>
            </c:extLst>
          </c:dPt>
          <c:dLbls>
            <c:dLbl>
              <c:idx val="1"/>
              <c:layout>
                <c:manualLayout>
                  <c:x val="-4.1113481121250704E-2"/>
                  <c:y val="2.78260886500719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A-4569-9F1F-B829D03C365E}"/>
                </c:ext>
              </c:extLst>
            </c:dLbl>
            <c:dLbl>
              <c:idx val="2"/>
              <c:layout>
                <c:manualLayout>
                  <c:x val="-4.0627377524945954E-2"/>
                  <c:y val="-3.879290687068373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291801079931089"/>
                      <c:h val="6.3829787234042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30A-4569-9F1F-B829D03C365E}"/>
                </c:ext>
              </c:extLst>
            </c:dLbl>
            <c:dLbl>
              <c:idx val="3"/>
              <c:layout>
                <c:manualLayout>
                  <c:x val="-7.3421439060205873E-3"/>
                  <c:y val="5.6146572104018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0A-4569-9F1F-B829D03C365E}"/>
                </c:ext>
              </c:extLst>
            </c:dLbl>
            <c:dLbl>
              <c:idx val="5"/>
              <c:layout>
                <c:manualLayout>
                  <c:x val="-8.864927111018546E-2"/>
                  <c:y val="6.80437163656236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0A-4569-9F1F-B829D03C365E}"/>
                </c:ext>
              </c:extLst>
            </c:dLbl>
            <c:dLbl>
              <c:idx val="7"/>
              <c:layout>
                <c:manualLayout>
                  <c:x val="-0.23437535372926868"/>
                  <c:y val="3.88821236374992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0A-4569-9F1F-B829D03C365E}"/>
                </c:ext>
              </c:extLst>
            </c:dLbl>
            <c:dLbl>
              <c:idx val="8"/>
              <c:layout>
                <c:manualLayout>
                  <c:x val="9.3273516253376279E-2"/>
                  <c:y val="1.62008848489580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0A-4569-9F1F-B829D03C36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'დილის მიზიდული გად.'!$B$2:$J$2</c:f>
              <c:strCache>
                <c:ptCount val="9"/>
                <c:pt idx="0">
                  <c:v>საზოგადოებრივი ტრანსპორტი</c:v>
                </c:pt>
                <c:pt idx="1">
                  <c:v>ტაქსის მგზავრი</c:v>
                </c:pt>
                <c:pt idx="2">
                  <c:v>ავტომობილის მძღოლი</c:v>
                </c:pt>
                <c:pt idx="3">
                  <c:v>ავტომობილის მგზავრი</c:v>
                </c:pt>
                <c:pt idx="4">
                  <c:v>კომბინირებული</c:v>
                </c:pt>
                <c:pt idx="5">
                  <c:v>ქვეითი</c:v>
                </c:pt>
                <c:pt idx="6">
                  <c:v>სხვა</c:v>
                </c:pt>
                <c:pt idx="7">
                  <c:v>ველოსიპედი</c:v>
                </c:pt>
                <c:pt idx="8">
                  <c:v>მოტო</c:v>
                </c:pt>
              </c:strCache>
            </c:strRef>
          </c:cat>
          <c:val>
            <c:numRef>
              <c:f>'დილის მიზიდული გად.'!$B$3:$J$3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0A-4569-9F1F-B829D03C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704471101417665E-2"/>
          <c:y val="0.20162790228144559"/>
          <c:w val="0.73291921818639372"/>
          <c:h val="0.72244760751059955"/>
        </c:manualLayout>
      </c:layout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 prstMaterial="metal">
              <a:bevelT w="101600" prst="riblet"/>
            </a:sp3d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'დილის საოფისე ტრანსპორტი'!$O$13:$O$23</c:f>
              <c:strCache>
                <c:ptCount val="11"/>
                <c:pt idx="0">
                  <c:v>ქვეითები</c:v>
                </c:pt>
                <c:pt idx="1">
                  <c:v>მეტრო</c:v>
                </c:pt>
                <c:pt idx="2">
                  <c:v>M3 კატ. ავტობუსი</c:v>
                </c:pt>
                <c:pt idx="3">
                  <c:v>M2 კატ. ავტობუსი</c:v>
                </c:pt>
                <c:pt idx="4">
                  <c:v>მანქანის მძღ.</c:v>
                </c:pt>
                <c:pt idx="5">
                  <c:v>მანქანის მგზავრ.</c:v>
                </c:pt>
                <c:pt idx="6">
                  <c:v>ტაქსი</c:v>
                </c:pt>
                <c:pt idx="7">
                  <c:v>კომბინირებული</c:v>
                </c:pt>
                <c:pt idx="8">
                  <c:v>სხვა</c:v>
                </c:pt>
                <c:pt idx="9">
                  <c:v>ველოსიპედი</c:v>
                </c:pt>
                <c:pt idx="10">
                  <c:v>მოტო</c:v>
                </c:pt>
              </c:strCache>
            </c:strRef>
          </c:cat>
          <c:val>
            <c:numRef>
              <c:f>'დილის საოფისე ტრანსპორტი'!$P$13:$P$23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11-4A9E-B135-A4459D70FE2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44546A"/>
        </a:gs>
        <a:gs pos="100000">
          <a:srgbClr val="5B9BD5">
            <a:lumMod val="97000"/>
            <a:lumOff val="3000"/>
          </a:srgbClr>
        </a:gs>
      </a:gsLst>
      <a:lin ang="16200000" scaled="1"/>
      <a:tileRect/>
    </a:gradFill>
    <a:ln w="28575">
      <a:solidFill>
        <a:schemeClr val="tx1">
          <a:lumMod val="95000"/>
          <a:lumOff val="5000"/>
        </a:schemeClr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704471101417665E-2"/>
          <c:y val="0.20162790228144559"/>
          <c:w val="0.73291921818639372"/>
          <c:h val="0.72244760751059955"/>
        </c:manualLayout>
      </c:layout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 prstMaterial="metal">
              <a:bevelT w="101600" prst="riblet"/>
            </a:sp3d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'დილის საოფისე ტრანსპორტი'!$O$30:$O$40</c:f>
              <c:strCache>
                <c:ptCount val="11"/>
                <c:pt idx="0">
                  <c:v>ქვეითები</c:v>
                </c:pt>
                <c:pt idx="1">
                  <c:v>მეტრო</c:v>
                </c:pt>
                <c:pt idx="2">
                  <c:v>M3 კატ. ავტობუსი</c:v>
                </c:pt>
                <c:pt idx="3">
                  <c:v>M2 კატ. ავტობუსი</c:v>
                </c:pt>
                <c:pt idx="4">
                  <c:v>მანქანის მძღ.</c:v>
                </c:pt>
                <c:pt idx="5">
                  <c:v>მანქანის მგზავრ.</c:v>
                </c:pt>
                <c:pt idx="6">
                  <c:v>ტაქსი</c:v>
                </c:pt>
                <c:pt idx="7">
                  <c:v>კომბინირებული</c:v>
                </c:pt>
                <c:pt idx="8">
                  <c:v>სხვა</c:v>
                </c:pt>
                <c:pt idx="9">
                  <c:v>ველოსიპედი</c:v>
                </c:pt>
                <c:pt idx="10">
                  <c:v>მოტო</c:v>
                </c:pt>
              </c:strCache>
            </c:strRef>
          </c:cat>
          <c:val>
            <c:numRef>
              <c:f>'დილის საოფისე ტრანსპორტი'!$P$30:$P$40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11-4A9E-B135-A4459D70FE2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44546A"/>
        </a:gs>
        <a:gs pos="100000">
          <a:srgbClr val="5B9BD5">
            <a:lumMod val="97000"/>
            <a:lumOff val="3000"/>
          </a:srgbClr>
        </a:gs>
      </a:gsLst>
      <a:lin ang="16200000" scaled="1"/>
      <a:tileRect/>
    </a:gradFill>
    <a:ln w="28575">
      <a:solidFill>
        <a:schemeClr val="tx1">
          <a:lumMod val="95000"/>
          <a:lumOff val="5000"/>
        </a:schemeClr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704471101417665E-2"/>
          <c:y val="0.20162790228144559"/>
          <c:w val="0.73291921818639372"/>
          <c:h val="0.72244760751059955"/>
        </c:manualLayout>
      </c:layout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 prstMaterial="metal">
              <a:bevelT w="101600" prst="riblet"/>
            </a:sp3d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'საღამოს ტრანსპორტი'!$O$13:$O$23</c:f>
              <c:strCache>
                <c:ptCount val="11"/>
                <c:pt idx="0">
                  <c:v>ქვეითები</c:v>
                </c:pt>
                <c:pt idx="1">
                  <c:v>მეტრო</c:v>
                </c:pt>
                <c:pt idx="2">
                  <c:v>M3 კატ. ავტობუსი</c:v>
                </c:pt>
                <c:pt idx="3">
                  <c:v>M2 კატ. ავტობუსი</c:v>
                </c:pt>
                <c:pt idx="4">
                  <c:v>მანქანის მძღ.</c:v>
                </c:pt>
                <c:pt idx="5">
                  <c:v>მანქანის მგზავრ.</c:v>
                </c:pt>
                <c:pt idx="6">
                  <c:v>ტაქსი</c:v>
                </c:pt>
                <c:pt idx="7">
                  <c:v>კომბინირებული</c:v>
                </c:pt>
                <c:pt idx="8">
                  <c:v>სხვა</c:v>
                </c:pt>
                <c:pt idx="9">
                  <c:v>ველოსიპედი</c:v>
                </c:pt>
                <c:pt idx="10">
                  <c:v>მოტო</c:v>
                </c:pt>
              </c:strCache>
            </c:strRef>
          </c:cat>
          <c:val>
            <c:numRef>
              <c:f>'საღამოს ტრანსპორტი'!$P$13:$P$23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11-4A9E-B135-A4459D70FE2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44546A"/>
        </a:gs>
        <a:gs pos="100000">
          <a:srgbClr val="5B9BD5">
            <a:lumMod val="97000"/>
            <a:lumOff val="3000"/>
          </a:srgbClr>
        </a:gs>
      </a:gsLst>
      <a:lin ang="16200000" scaled="1"/>
      <a:tileRect/>
    </a:gradFill>
    <a:ln w="28575">
      <a:solidFill>
        <a:schemeClr val="tx1">
          <a:lumMod val="95000"/>
          <a:lumOff val="5000"/>
        </a:schemeClr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704471101417665E-2"/>
          <c:y val="0.20162790228144559"/>
          <c:w val="0.73291921818639372"/>
          <c:h val="0.72244760751059955"/>
        </c:manualLayout>
      </c:layout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 prstMaterial="metal">
              <a:bevelT w="101600" prst="riblet"/>
            </a:sp3d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'საღამოს ტრანსპორტი'!$O$30:$O$40</c:f>
              <c:strCache>
                <c:ptCount val="11"/>
                <c:pt idx="0">
                  <c:v>ქვეითები</c:v>
                </c:pt>
                <c:pt idx="1">
                  <c:v>მეტრო</c:v>
                </c:pt>
                <c:pt idx="2">
                  <c:v>M3 კატ. ავტობუსი</c:v>
                </c:pt>
                <c:pt idx="3">
                  <c:v>M2 კატ. ავტობუსი</c:v>
                </c:pt>
                <c:pt idx="4">
                  <c:v>მანქანის მძღ.</c:v>
                </c:pt>
                <c:pt idx="5">
                  <c:v>მანქანის მგზავრ.</c:v>
                </c:pt>
                <c:pt idx="6">
                  <c:v>ტაქსი</c:v>
                </c:pt>
                <c:pt idx="7">
                  <c:v>კომბინირებული</c:v>
                </c:pt>
                <c:pt idx="8">
                  <c:v>სხვა</c:v>
                </c:pt>
                <c:pt idx="9">
                  <c:v>ველოსიპედი</c:v>
                </c:pt>
                <c:pt idx="10">
                  <c:v>მოტო</c:v>
                </c:pt>
              </c:strCache>
            </c:strRef>
          </c:cat>
          <c:val>
            <c:numRef>
              <c:f>'საღამოს ტრანსპორტი'!$P$30:$P$40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11-4A9E-B135-A4459D70FE2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44546A"/>
        </a:gs>
        <a:gs pos="100000">
          <a:srgbClr val="5B9BD5">
            <a:lumMod val="97000"/>
            <a:lumOff val="3000"/>
          </a:srgbClr>
        </a:gs>
      </a:gsLst>
      <a:lin ang="16200000" scaled="1"/>
      <a:tileRect/>
    </a:gradFill>
    <a:ln w="28575">
      <a:solidFill>
        <a:schemeClr val="tx1">
          <a:lumMod val="95000"/>
          <a:lumOff val="5000"/>
        </a:schemeClr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670720</xdr:colOff>
      <xdr:row>7</xdr:row>
      <xdr:rowOff>23814</xdr:rowOff>
    </xdr:from>
    <xdr:to>
      <xdr:col>7</xdr:col>
      <xdr:colOff>35719</xdr:colOff>
      <xdr:row>26</xdr:row>
      <xdr:rowOff>143296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A436337-C5DE-4B9C-8A9B-317509063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11</xdr:row>
      <xdr:rowOff>200025</xdr:rowOff>
    </xdr:from>
    <xdr:to>
      <xdr:col>24</xdr:col>
      <xdr:colOff>257175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27</xdr:row>
      <xdr:rowOff>47625</xdr:rowOff>
    </xdr:from>
    <xdr:to>
      <xdr:col>24</xdr:col>
      <xdr:colOff>238125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ka-GE" sz="1600" b="1" baseline="0"/>
            <a:t>დილის მიზიდული მგზავრობების წილი</a:t>
          </a:r>
        </a:p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ka-GE" sz="1600" b="1" baseline="0"/>
            <a:t>დილის მიზიდული მგზავრობების რაოდენობა</a:t>
          </a:r>
        </a:p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11</xdr:row>
      <xdr:rowOff>238125</xdr:rowOff>
    </xdr:from>
    <xdr:to>
      <xdr:col>24</xdr:col>
      <xdr:colOff>276225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ka-GE" sz="1600" b="1"/>
            <a:t>საღამოს</a:t>
          </a:r>
          <a:r>
            <a:rPr lang="ka-GE" sz="1600" b="1" baseline="0"/>
            <a:t> გენერირებული მგზავრობების წილი</a:t>
          </a:r>
        </a:p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ka-GE" sz="1600" b="1"/>
            <a:t>საღამოს</a:t>
          </a:r>
          <a:r>
            <a:rPr lang="ka-GE" sz="1600" b="1" baseline="0"/>
            <a:t> გენერირებული მგზავრობების რაოდენობა</a:t>
          </a:r>
        </a:p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  <cdr:relSizeAnchor xmlns:cdr="http://schemas.openxmlformats.org/drawingml/2006/chartDrawing">
    <cdr:from>
      <cdr:x>0.22931</cdr:x>
      <cdr:y>0.02886</cdr:y>
    </cdr:from>
    <cdr:to>
      <cdr:x>0.77964</cdr:x>
      <cdr:y>0.12748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1238250" y="114300"/>
          <a:ext cx="29718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ru-RU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XFD1048576"/>
    </sheetView>
  </sheetViews>
  <sheetFormatPr defaultRowHeight="15" x14ac:dyDescent="0.25"/>
  <cols>
    <col min="7" max="7" width="11.8554687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9"/>
  <sheetViews>
    <sheetView workbookViewId="0">
      <selection activeCell="F2" sqref="F2:F59"/>
    </sheetView>
  </sheetViews>
  <sheetFormatPr defaultRowHeight="15" x14ac:dyDescent="0.25"/>
  <sheetData>
    <row r="1" spans="1:6" x14ac:dyDescent="0.25">
      <c r="A1" s="56" t="s">
        <v>31</v>
      </c>
      <c r="B1" s="56"/>
      <c r="E1" s="56" t="s">
        <v>32</v>
      </c>
      <c r="F1" s="56"/>
    </row>
    <row r="2" spans="1:6" x14ac:dyDescent="0.25">
      <c r="A2">
        <v>1</v>
      </c>
      <c r="B2" t="e">
        <f>'სივრცითი საოფისე დილა'!E3*100</f>
        <v>#DIV/0!</v>
      </c>
      <c r="E2">
        <v>1</v>
      </c>
      <c r="F2" t="e">
        <f>'სივრცითი საოფისე საღამო'!E3*100</f>
        <v>#DIV/0!</v>
      </c>
    </row>
    <row r="3" spans="1:6" x14ac:dyDescent="0.25">
      <c r="A3">
        <v>2</v>
      </c>
      <c r="B3" t="e">
        <f>'სივრცითი საოფისე დილა'!E4*100</f>
        <v>#DIV/0!</v>
      </c>
      <c r="E3">
        <v>2</v>
      </c>
      <c r="F3" t="e">
        <f>'სივრცითი საოფისე საღამო'!E4*100</f>
        <v>#DIV/0!</v>
      </c>
    </row>
    <row r="4" spans="1:6" x14ac:dyDescent="0.25">
      <c r="A4">
        <v>3</v>
      </c>
      <c r="B4" t="e">
        <f>'სივრცითი საოფისე დილა'!E5*100</f>
        <v>#DIV/0!</v>
      </c>
      <c r="E4">
        <v>3</v>
      </c>
      <c r="F4" t="e">
        <f>'სივრცითი საოფისე საღამო'!E5*100</f>
        <v>#DIV/0!</v>
      </c>
    </row>
    <row r="5" spans="1:6" x14ac:dyDescent="0.25">
      <c r="A5">
        <v>4</v>
      </c>
      <c r="B5" t="e">
        <f>'სივრცითი საოფისე დილა'!E6*100</f>
        <v>#DIV/0!</v>
      </c>
      <c r="E5">
        <v>4</v>
      </c>
      <c r="F5" t="e">
        <f>'სივრცითი საოფისე საღამო'!E6*100</f>
        <v>#DIV/0!</v>
      </c>
    </row>
    <row r="6" spans="1:6" x14ac:dyDescent="0.25">
      <c r="A6">
        <v>5</v>
      </c>
      <c r="B6" t="e">
        <f>'სივრცითი საოფისე დილა'!E7*100</f>
        <v>#DIV/0!</v>
      </c>
      <c r="E6">
        <v>5</v>
      </c>
      <c r="F6" t="e">
        <f>'სივრცითი საოფისე საღამო'!E7*100</f>
        <v>#DIV/0!</v>
      </c>
    </row>
    <row r="7" spans="1:6" x14ac:dyDescent="0.25">
      <c r="A7">
        <v>6</v>
      </c>
      <c r="B7" t="e">
        <f>'სივრცითი საოფისე დილა'!E8*100</f>
        <v>#DIV/0!</v>
      </c>
      <c r="E7">
        <v>6</v>
      </c>
      <c r="F7" t="e">
        <f>'სივრცითი საოფისე საღამო'!E8*100</f>
        <v>#DIV/0!</v>
      </c>
    </row>
    <row r="8" spans="1:6" x14ac:dyDescent="0.25">
      <c r="A8">
        <v>7</v>
      </c>
      <c r="B8" t="e">
        <f>'სივრცითი საოფისე დილა'!E9*100</f>
        <v>#DIV/0!</v>
      </c>
      <c r="E8">
        <v>7</v>
      </c>
      <c r="F8" t="e">
        <f>'სივრცითი საოფისე საღამო'!E9*100</f>
        <v>#DIV/0!</v>
      </c>
    </row>
    <row r="9" spans="1:6" x14ac:dyDescent="0.25">
      <c r="A9">
        <v>8</v>
      </c>
      <c r="B9" t="e">
        <f>'სივრცითი საოფისე დილა'!E10*100</f>
        <v>#DIV/0!</v>
      </c>
      <c r="E9">
        <v>8</v>
      </c>
      <c r="F9" t="e">
        <f>'სივრცითი საოფისე საღამო'!E10*100</f>
        <v>#DIV/0!</v>
      </c>
    </row>
    <row r="10" spans="1:6" x14ac:dyDescent="0.25">
      <c r="A10">
        <v>9</v>
      </c>
      <c r="B10" t="e">
        <f>'სივრცითი საოფისე დილა'!E11*100</f>
        <v>#DIV/0!</v>
      </c>
      <c r="E10">
        <v>9</v>
      </c>
      <c r="F10" t="e">
        <f>'სივრცითი საოფისე საღამო'!E11*100</f>
        <v>#DIV/0!</v>
      </c>
    </row>
    <row r="11" spans="1:6" x14ac:dyDescent="0.25">
      <c r="A11">
        <v>10</v>
      </c>
      <c r="B11" t="e">
        <f>'სივრცითი საოფისე დილა'!E12*100</f>
        <v>#DIV/0!</v>
      </c>
      <c r="E11">
        <v>10</v>
      </c>
      <c r="F11" t="e">
        <f>'სივრცითი საოფისე საღამო'!E12*100</f>
        <v>#DIV/0!</v>
      </c>
    </row>
    <row r="12" spans="1:6" x14ac:dyDescent="0.25">
      <c r="A12">
        <v>11</v>
      </c>
      <c r="B12" t="e">
        <f>'სივრცითი საოფისე დილა'!E13*100</f>
        <v>#DIV/0!</v>
      </c>
      <c r="E12">
        <v>11</v>
      </c>
      <c r="F12" t="e">
        <f>'სივრცითი საოფისე საღამო'!E13*100</f>
        <v>#DIV/0!</v>
      </c>
    </row>
    <row r="13" spans="1:6" x14ac:dyDescent="0.25">
      <c r="A13">
        <v>12</v>
      </c>
      <c r="B13" t="e">
        <f>'სივრცითი საოფისე დილა'!E14*100</f>
        <v>#DIV/0!</v>
      </c>
      <c r="E13">
        <v>12</v>
      </c>
      <c r="F13" t="e">
        <f>'სივრცითი საოფისე საღამო'!E14*100</f>
        <v>#DIV/0!</v>
      </c>
    </row>
    <row r="14" spans="1:6" x14ac:dyDescent="0.25">
      <c r="A14">
        <v>13</v>
      </c>
      <c r="B14" t="e">
        <f>'სივრცითი საოფისე დილა'!E15*100</f>
        <v>#DIV/0!</v>
      </c>
      <c r="E14">
        <v>13</v>
      </c>
      <c r="F14" t="e">
        <f>'სივრცითი საოფისე საღამო'!E15*100</f>
        <v>#DIV/0!</v>
      </c>
    </row>
    <row r="15" spans="1:6" x14ac:dyDescent="0.25">
      <c r="A15">
        <v>14</v>
      </c>
      <c r="B15" t="e">
        <f>'სივრცითი საოფისე დილა'!E16*100</f>
        <v>#DIV/0!</v>
      </c>
      <c r="E15">
        <v>14</v>
      </c>
      <c r="F15" t="e">
        <f>'სივრცითი საოფისე საღამო'!E16*100</f>
        <v>#DIV/0!</v>
      </c>
    </row>
    <row r="16" spans="1:6" x14ac:dyDescent="0.25">
      <c r="A16">
        <v>15</v>
      </c>
      <c r="B16" t="e">
        <f>'სივრცითი საოფისე დილა'!E17*100</f>
        <v>#DIV/0!</v>
      </c>
      <c r="E16">
        <v>15</v>
      </c>
      <c r="F16" t="e">
        <f>'სივრცითი საოფისე საღამო'!E17*100</f>
        <v>#DIV/0!</v>
      </c>
    </row>
    <row r="17" spans="1:6" x14ac:dyDescent="0.25">
      <c r="A17">
        <v>16</v>
      </c>
      <c r="B17" t="e">
        <f>'სივრცითი საოფისე დილა'!E18*100</f>
        <v>#DIV/0!</v>
      </c>
      <c r="E17">
        <v>16</v>
      </c>
      <c r="F17" t="e">
        <f>'სივრცითი საოფისე საღამო'!E18*100</f>
        <v>#DIV/0!</v>
      </c>
    </row>
    <row r="18" spans="1:6" x14ac:dyDescent="0.25">
      <c r="A18">
        <v>17</v>
      </c>
      <c r="B18" t="e">
        <f>'სივრცითი საოფისე დილა'!E19*100</f>
        <v>#DIV/0!</v>
      </c>
      <c r="E18">
        <v>17</v>
      </c>
      <c r="F18" t="e">
        <f>'სივრცითი საოფისე საღამო'!E19*100</f>
        <v>#DIV/0!</v>
      </c>
    </row>
    <row r="19" spans="1:6" x14ac:dyDescent="0.25">
      <c r="A19">
        <v>18</v>
      </c>
      <c r="B19" t="e">
        <f>'სივრცითი საოფისე დილა'!E20*100</f>
        <v>#DIV/0!</v>
      </c>
      <c r="E19">
        <v>18</v>
      </c>
      <c r="F19" t="e">
        <f>'სივრცითი საოფისე საღამო'!E20*100</f>
        <v>#DIV/0!</v>
      </c>
    </row>
    <row r="20" spans="1:6" x14ac:dyDescent="0.25">
      <c r="A20">
        <v>19</v>
      </c>
      <c r="B20" t="e">
        <f>'სივრცითი საოფისე დილა'!E21*100</f>
        <v>#DIV/0!</v>
      </c>
      <c r="E20">
        <v>19</v>
      </c>
      <c r="F20" t="e">
        <f>'სივრცითი საოფისე საღამო'!E21*100</f>
        <v>#DIV/0!</v>
      </c>
    </row>
    <row r="21" spans="1:6" x14ac:dyDescent="0.25">
      <c r="A21">
        <v>20</v>
      </c>
      <c r="B21" t="e">
        <f>'სივრცითი საოფისე დილა'!E22*100</f>
        <v>#DIV/0!</v>
      </c>
      <c r="E21">
        <v>20</v>
      </c>
      <c r="F21" t="e">
        <f>'სივრცითი საოფისე საღამო'!E22*100</f>
        <v>#DIV/0!</v>
      </c>
    </row>
    <row r="22" spans="1:6" x14ac:dyDescent="0.25">
      <c r="A22">
        <v>21</v>
      </c>
      <c r="B22" t="e">
        <f>'სივრცითი საოფისე დილა'!E23*100</f>
        <v>#DIV/0!</v>
      </c>
      <c r="E22">
        <v>21</v>
      </c>
      <c r="F22" t="e">
        <f>'სივრცითი საოფისე საღამო'!E23*100</f>
        <v>#DIV/0!</v>
      </c>
    </row>
    <row r="23" spans="1:6" x14ac:dyDescent="0.25">
      <c r="A23">
        <v>22</v>
      </c>
      <c r="B23" t="e">
        <f>'სივრცითი საოფისე დილა'!E24*100</f>
        <v>#DIV/0!</v>
      </c>
      <c r="E23">
        <v>22</v>
      </c>
      <c r="F23" t="e">
        <f>'სივრცითი საოფისე საღამო'!E24*100</f>
        <v>#DIV/0!</v>
      </c>
    </row>
    <row r="24" spans="1:6" x14ac:dyDescent="0.25">
      <c r="A24">
        <v>23</v>
      </c>
      <c r="B24" t="e">
        <f>'სივრცითი საოფისე დილა'!E25*100</f>
        <v>#DIV/0!</v>
      </c>
      <c r="E24">
        <v>23</v>
      </c>
      <c r="F24" t="e">
        <f>'სივრცითი საოფისე საღამო'!E25*100</f>
        <v>#DIV/0!</v>
      </c>
    </row>
    <row r="25" spans="1:6" x14ac:dyDescent="0.25">
      <c r="A25">
        <v>24</v>
      </c>
      <c r="B25" t="e">
        <f>'სივრცითი საოფისე დილა'!E26*100</f>
        <v>#DIV/0!</v>
      </c>
      <c r="E25">
        <v>24</v>
      </c>
      <c r="F25" t="e">
        <f>'სივრცითი საოფისე საღამო'!E26*100</f>
        <v>#DIV/0!</v>
      </c>
    </row>
    <row r="26" spans="1:6" x14ac:dyDescent="0.25">
      <c r="A26">
        <v>25</v>
      </c>
      <c r="B26" t="e">
        <f>'სივრცითი საოფისე დილა'!E27*100</f>
        <v>#DIV/0!</v>
      </c>
      <c r="E26">
        <v>25</v>
      </c>
      <c r="F26" t="e">
        <f>'სივრცითი საოფისე საღამო'!E27*100</f>
        <v>#DIV/0!</v>
      </c>
    </row>
    <row r="27" spans="1:6" x14ac:dyDescent="0.25">
      <c r="A27">
        <v>26</v>
      </c>
      <c r="B27" t="e">
        <f>'სივრცითი საოფისე დილა'!E28*100</f>
        <v>#DIV/0!</v>
      </c>
      <c r="E27">
        <v>26</v>
      </c>
      <c r="F27" t="e">
        <f>'სივრცითი საოფისე საღამო'!E28*100</f>
        <v>#DIV/0!</v>
      </c>
    </row>
    <row r="28" spans="1:6" x14ac:dyDescent="0.25">
      <c r="A28">
        <v>27</v>
      </c>
      <c r="B28" t="e">
        <f>'სივრცითი საოფისე დილა'!E29*100</f>
        <v>#DIV/0!</v>
      </c>
      <c r="E28">
        <v>27</v>
      </c>
      <c r="F28" t="e">
        <f>'სივრცითი საოფისე საღამო'!E29*100</f>
        <v>#DIV/0!</v>
      </c>
    </row>
    <row r="29" spans="1:6" x14ac:dyDescent="0.25">
      <c r="A29">
        <v>28</v>
      </c>
      <c r="B29" t="e">
        <f>'სივრცითი საოფისე დილა'!E30*100</f>
        <v>#DIV/0!</v>
      </c>
      <c r="E29">
        <v>28</v>
      </c>
      <c r="F29" t="e">
        <f>'სივრცითი საოფისე საღამო'!E30*100</f>
        <v>#DIV/0!</v>
      </c>
    </row>
    <row r="30" spans="1:6" x14ac:dyDescent="0.25">
      <c r="A30">
        <v>29</v>
      </c>
      <c r="B30" t="e">
        <f>'სივრცითი საოფისე დილა'!E31*100</f>
        <v>#DIV/0!</v>
      </c>
      <c r="E30">
        <v>29</v>
      </c>
      <c r="F30" t="e">
        <f>'სივრცითი საოფისე საღამო'!E31*100</f>
        <v>#DIV/0!</v>
      </c>
    </row>
    <row r="31" spans="1:6" x14ac:dyDescent="0.25">
      <c r="A31">
        <v>30</v>
      </c>
      <c r="B31" t="e">
        <f>'სივრცითი საოფისე დილა'!E32*100</f>
        <v>#DIV/0!</v>
      </c>
      <c r="E31">
        <v>30</v>
      </c>
      <c r="F31" t="e">
        <f>'სივრცითი საოფისე საღამო'!E32*100</f>
        <v>#DIV/0!</v>
      </c>
    </row>
    <row r="32" spans="1:6" x14ac:dyDescent="0.25">
      <c r="A32">
        <v>31</v>
      </c>
      <c r="B32" t="e">
        <f>'სივრცითი საოფისე დილა'!E33*100</f>
        <v>#DIV/0!</v>
      </c>
      <c r="E32">
        <v>31</v>
      </c>
      <c r="F32" t="e">
        <f>'სივრცითი საოფისე საღამო'!E33*100</f>
        <v>#DIV/0!</v>
      </c>
    </row>
    <row r="33" spans="1:6" x14ac:dyDescent="0.25">
      <c r="A33">
        <v>32</v>
      </c>
      <c r="B33" t="e">
        <f>'სივრცითი საოფისე დილა'!E34*100</f>
        <v>#DIV/0!</v>
      </c>
      <c r="E33">
        <v>32</v>
      </c>
      <c r="F33" t="e">
        <f>'სივრცითი საოფისე საღამო'!E34*100</f>
        <v>#DIV/0!</v>
      </c>
    </row>
    <row r="34" spans="1:6" x14ac:dyDescent="0.25">
      <c r="A34">
        <v>33</v>
      </c>
      <c r="B34" t="e">
        <f>'სივრცითი საოფისე დილა'!E35*100</f>
        <v>#DIV/0!</v>
      </c>
      <c r="E34">
        <v>33</v>
      </c>
      <c r="F34" t="e">
        <f>'სივრცითი საოფისე საღამო'!E35*100</f>
        <v>#DIV/0!</v>
      </c>
    </row>
    <row r="35" spans="1:6" x14ac:dyDescent="0.25">
      <c r="A35">
        <v>34</v>
      </c>
      <c r="B35" t="e">
        <f>'სივრცითი საოფისე დილა'!E36*100</f>
        <v>#DIV/0!</v>
      </c>
      <c r="E35">
        <v>34</v>
      </c>
      <c r="F35" t="e">
        <f>'სივრცითი საოფისე საღამო'!E36*100</f>
        <v>#DIV/0!</v>
      </c>
    </row>
    <row r="36" spans="1:6" x14ac:dyDescent="0.25">
      <c r="A36">
        <v>35</v>
      </c>
      <c r="B36" t="e">
        <f>'სივრცითი საოფისე დილა'!E37*100</f>
        <v>#DIV/0!</v>
      </c>
      <c r="E36">
        <v>35</v>
      </c>
      <c r="F36" t="e">
        <f>'სივრცითი საოფისე საღამო'!E37*100</f>
        <v>#DIV/0!</v>
      </c>
    </row>
    <row r="37" spans="1:6" x14ac:dyDescent="0.25">
      <c r="A37">
        <v>36</v>
      </c>
      <c r="B37" t="e">
        <f>'სივრცითი საოფისე დილა'!E38*100</f>
        <v>#DIV/0!</v>
      </c>
      <c r="E37">
        <v>36</v>
      </c>
      <c r="F37" t="e">
        <f>'სივრცითი საოფისე საღამო'!E38*100</f>
        <v>#DIV/0!</v>
      </c>
    </row>
    <row r="38" spans="1:6" x14ac:dyDescent="0.25">
      <c r="A38">
        <v>37</v>
      </c>
      <c r="B38" t="e">
        <f>'სივრცითი საოფისე დილა'!E39*100</f>
        <v>#DIV/0!</v>
      </c>
      <c r="E38">
        <v>37</v>
      </c>
      <c r="F38" t="e">
        <f>'სივრცითი საოფისე საღამო'!E39*100</f>
        <v>#DIV/0!</v>
      </c>
    </row>
    <row r="39" spans="1:6" x14ac:dyDescent="0.25">
      <c r="A39">
        <v>38</v>
      </c>
      <c r="B39" t="e">
        <f>'სივრცითი საოფისე დილა'!E40*100</f>
        <v>#DIV/0!</v>
      </c>
      <c r="E39">
        <v>38</v>
      </c>
      <c r="F39" t="e">
        <f>'სივრცითი საოფისე საღამო'!E40*100</f>
        <v>#DIV/0!</v>
      </c>
    </row>
    <row r="40" spans="1:6" x14ac:dyDescent="0.25">
      <c r="A40">
        <v>39</v>
      </c>
      <c r="B40" t="e">
        <f>'სივრცითი საოფისე დილა'!E41*100</f>
        <v>#DIV/0!</v>
      </c>
      <c r="E40">
        <v>39</v>
      </c>
      <c r="F40" t="e">
        <f>'სივრცითი საოფისე საღამო'!E41*100</f>
        <v>#DIV/0!</v>
      </c>
    </row>
    <row r="41" spans="1:6" x14ac:dyDescent="0.25">
      <c r="A41">
        <v>40</v>
      </c>
      <c r="B41" t="e">
        <f>'სივრცითი საოფისე დილა'!E42*100</f>
        <v>#DIV/0!</v>
      </c>
      <c r="E41">
        <v>40</v>
      </c>
      <c r="F41" t="e">
        <f>'სივრცითი საოფისე საღამო'!E42*100</f>
        <v>#DIV/0!</v>
      </c>
    </row>
    <row r="42" spans="1:6" x14ac:dyDescent="0.25">
      <c r="A42">
        <v>41</v>
      </c>
      <c r="B42" t="e">
        <f>'სივრცითი საოფისე დილა'!E43*100</f>
        <v>#DIV/0!</v>
      </c>
      <c r="E42">
        <v>41</v>
      </c>
      <c r="F42" t="e">
        <f>'სივრცითი საოფისე საღამო'!E43*100</f>
        <v>#DIV/0!</v>
      </c>
    </row>
    <row r="43" spans="1:6" x14ac:dyDescent="0.25">
      <c r="A43">
        <v>42</v>
      </c>
      <c r="B43" t="e">
        <f>'სივრცითი საოფისე დილა'!E44*100</f>
        <v>#DIV/0!</v>
      </c>
      <c r="E43">
        <v>42</v>
      </c>
      <c r="F43" t="e">
        <f>'სივრცითი საოფისე საღამო'!E44*100</f>
        <v>#DIV/0!</v>
      </c>
    </row>
    <row r="44" spans="1:6" x14ac:dyDescent="0.25">
      <c r="A44">
        <v>43</v>
      </c>
      <c r="B44" t="e">
        <f>'სივრცითი საოფისე დილა'!E45*100</f>
        <v>#DIV/0!</v>
      </c>
      <c r="E44">
        <v>43</v>
      </c>
      <c r="F44" t="e">
        <f>'სივრცითი საოფისე საღამო'!E45*100</f>
        <v>#DIV/0!</v>
      </c>
    </row>
    <row r="45" spans="1:6" x14ac:dyDescent="0.25">
      <c r="A45">
        <v>44</v>
      </c>
      <c r="B45" t="e">
        <f>'სივრცითი საოფისე დილა'!E46*100</f>
        <v>#DIV/0!</v>
      </c>
      <c r="E45">
        <v>44</v>
      </c>
      <c r="F45" t="e">
        <f>'სივრცითი საოფისე საღამო'!E46*100</f>
        <v>#DIV/0!</v>
      </c>
    </row>
    <row r="46" spans="1:6" x14ac:dyDescent="0.25">
      <c r="A46">
        <v>45</v>
      </c>
      <c r="B46" t="e">
        <f>'სივრცითი საოფისე დილა'!E47*100</f>
        <v>#DIV/0!</v>
      </c>
      <c r="E46">
        <v>45</v>
      </c>
      <c r="F46" t="e">
        <f>'სივრცითი საოფისე საღამო'!E47*100</f>
        <v>#DIV/0!</v>
      </c>
    </row>
    <row r="47" spans="1:6" x14ac:dyDescent="0.25">
      <c r="A47">
        <v>46</v>
      </c>
      <c r="B47" t="e">
        <f>'სივრცითი საოფისე დილა'!E48*100</f>
        <v>#DIV/0!</v>
      </c>
      <c r="E47">
        <v>46</v>
      </c>
      <c r="F47" t="e">
        <f>'სივრცითი საოფისე საღამო'!E48*100</f>
        <v>#DIV/0!</v>
      </c>
    </row>
    <row r="48" spans="1:6" x14ac:dyDescent="0.25">
      <c r="A48">
        <v>47</v>
      </c>
      <c r="B48" t="e">
        <f>'სივრცითი საოფისე დილა'!E49*100</f>
        <v>#DIV/0!</v>
      </c>
      <c r="E48">
        <v>47</v>
      </c>
      <c r="F48" t="e">
        <f>'სივრცითი საოფისე საღამო'!E49*100</f>
        <v>#DIV/0!</v>
      </c>
    </row>
    <row r="49" spans="1:6" x14ac:dyDescent="0.25">
      <c r="A49">
        <v>48</v>
      </c>
      <c r="B49" t="e">
        <f>'სივრცითი საოფისე დილა'!E50*100</f>
        <v>#DIV/0!</v>
      </c>
      <c r="E49">
        <v>48</v>
      </c>
      <c r="F49" t="e">
        <f>'სივრცითი საოფისე საღამო'!E50*100</f>
        <v>#DIV/0!</v>
      </c>
    </row>
    <row r="50" spans="1:6" x14ac:dyDescent="0.25">
      <c r="A50">
        <v>49</v>
      </c>
      <c r="B50" t="e">
        <f>'სივრცითი საოფისე დილა'!E51*100</f>
        <v>#DIV/0!</v>
      </c>
      <c r="E50">
        <v>49</v>
      </c>
      <c r="F50" t="e">
        <f>'სივრცითი საოფისე საღამო'!E51*100</f>
        <v>#DIV/0!</v>
      </c>
    </row>
    <row r="51" spans="1:6" x14ac:dyDescent="0.25">
      <c r="A51">
        <v>50</v>
      </c>
      <c r="B51" t="e">
        <f>'სივრცითი საოფისე დილა'!E52*100</f>
        <v>#DIV/0!</v>
      </c>
      <c r="E51">
        <v>50</v>
      </c>
      <c r="F51" t="e">
        <f>'სივრცითი საოფისე საღამო'!E52*100</f>
        <v>#DIV/0!</v>
      </c>
    </row>
    <row r="52" spans="1:6" x14ac:dyDescent="0.25">
      <c r="A52">
        <v>51</v>
      </c>
      <c r="B52" t="e">
        <f>'სივრცითი საოფისე დილა'!E53*100</f>
        <v>#DIV/0!</v>
      </c>
      <c r="E52">
        <v>51</v>
      </c>
      <c r="F52" t="e">
        <f>'სივრცითი საოფისე საღამო'!E53*100</f>
        <v>#DIV/0!</v>
      </c>
    </row>
    <row r="53" spans="1:6" x14ac:dyDescent="0.25">
      <c r="A53">
        <v>52</v>
      </c>
      <c r="B53" t="e">
        <f>'სივრცითი საოფისე დილა'!E54*100</f>
        <v>#DIV/0!</v>
      </c>
      <c r="E53">
        <v>52</v>
      </c>
      <c r="F53" t="e">
        <f>'სივრცითი საოფისე საღამო'!E54*100</f>
        <v>#DIV/0!</v>
      </c>
    </row>
    <row r="54" spans="1:6" x14ac:dyDescent="0.25">
      <c r="A54">
        <v>53</v>
      </c>
      <c r="B54" t="e">
        <f>'სივრცითი საოფისე დილა'!E55*100</f>
        <v>#DIV/0!</v>
      </c>
      <c r="E54">
        <v>53</v>
      </c>
      <c r="F54" t="e">
        <f>'სივრცითი საოფისე საღამო'!E55*100</f>
        <v>#DIV/0!</v>
      </c>
    </row>
    <row r="55" spans="1:6" x14ac:dyDescent="0.25">
      <c r="A55">
        <v>54</v>
      </c>
      <c r="B55" t="e">
        <f>'სივრცითი საოფისე დილა'!E56*100</f>
        <v>#DIV/0!</v>
      </c>
      <c r="E55">
        <v>54</v>
      </c>
      <c r="F55" t="e">
        <f>'სივრცითი საოფისე საღამო'!E56*100</f>
        <v>#DIV/0!</v>
      </c>
    </row>
    <row r="56" spans="1:6" x14ac:dyDescent="0.25">
      <c r="A56">
        <v>55</v>
      </c>
      <c r="B56" t="e">
        <f>'სივრცითი საოფისე დილა'!E57*100</f>
        <v>#DIV/0!</v>
      </c>
      <c r="E56">
        <v>55</v>
      </c>
      <c r="F56" t="e">
        <f>'სივრცითი საოფისე საღამო'!E57*100</f>
        <v>#DIV/0!</v>
      </c>
    </row>
    <row r="57" spans="1:6" x14ac:dyDescent="0.25">
      <c r="A57">
        <v>56</v>
      </c>
      <c r="B57" t="e">
        <f>'სივრცითი საოფისე დილა'!E58*100</f>
        <v>#DIV/0!</v>
      </c>
      <c r="E57">
        <v>56</v>
      </c>
      <c r="F57" t="e">
        <f>'სივრცითი საოფისე საღამო'!E58*100</f>
        <v>#DIV/0!</v>
      </c>
    </row>
    <row r="58" spans="1:6" x14ac:dyDescent="0.25">
      <c r="A58">
        <v>57</v>
      </c>
      <c r="B58" t="e">
        <f>'სივრცითი საოფისე დილა'!E59*100</f>
        <v>#DIV/0!</v>
      </c>
      <c r="E58">
        <v>57</v>
      </c>
      <c r="F58" t="e">
        <f>'სივრცითი საოფისე საღამო'!E59*100</f>
        <v>#DIV/0!</v>
      </c>
    </row>
    <row r="59" spans="1:6" x14ac:dyDescent="0.25">
      <c r="A59">
        <v>58</v>
      </c>
      <c r="B59" t="e">
        <f>'სივრცითი საოფისე დილა'!E60*100</f>
        <v>#DIV/0!</v>
      </c>
      <c r="E59">
        <v>58</v>
      </c>
      <c r="F59" t="e">
        <f>'სივრცითი საოფისე საღამო'!E60*100</f>
        <v>#DIV/0!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zoomScale="85" zoomScaleNormal="85" workbookViewId="0">
      <selection activeCell="E4" sqref="E4"/>
    </sheetView>
  </sheetViews>
  <sheetFormatPr defaultRowHeight="15" x14ac:dyDescent="0.25"/>
  <cols>
    <col min="2" max="2" width="36.5703125" customWidth="1"/>
    <col min="4" max="4" width="15.5703125" bestFit="1" customWidth="1"/>
  </cols>
  <sheetData>
    <row r="1" spans="2:4" x14ac:dyDescent="0.25">
      <c r="B1" s="16" t="s">
        <v>23</v>
      </c>
    </row>
    <row r="2" spans="2:4" ht="15.75" thickBot="1" x14ac:dyDescent="0.3"/>
    <row r="3" spans="2:4" ht="31.5" customHeight="1" thickBot="1" x14ac:dyDescent="0.3">
      <c r="B3" s="42" t="s">
        <v>24</v>
      </c>
      <c r="C3" s="43"/>
      <c r="D3" s="44"/>
    </row>
    <row r="4" spans="2:4" ht="31.5" customHeight="1" thickBot="1" x14ac:dyDescent="0.3">
      <c r="B4" s="29" t="s">
        <v>26</v>
      </c>
      <c r="C4" s="9" t="s">
        <v>20</v>
      </c>
      <c r="D4" s="15">
        <v>461</v>
      </c>
    </row>
    <row r="5" spans="2:4" ht="31.5" customHeight="1" thickBot="1" x14ac:dyDescent="0.3">
      <c r="B5" s="8" t="s">
        <v>21</v>
      </c>
      <c r="C5" s="13">
        <v>9.3000000000000007</v>
      </c>
      <c r="D5" s="10"/>
    </row>
    <row r="6" spans="2:4" ht="31.5" customHeight="1" thickBot="1" x14ac:dyDescent="0.3">
      <c r="B6" s="11" t="s">
        <v>27</v>
      </c>
      <c r="C6" s="12" t="s">
        <v>22</v>
      </c>
      <c r="D6" s="14">
        <f>IF(INT(D4/C5)=D4/C5,D4/C5,INT(D4/C5)+1)</f>
        <v>50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"/>
  <sheetViews>
    <sheetView zoomScale="80" zoomScaleNormal="80" workbookViewId="0">
      <selection activeCell="A5" sqref="A5"/>
    </sheetView>
  </sheetViews>
  <sheetFormatPr defaultRowHeight="15" x14ac:dyDescent="0.25"/>
  <cols>
    <col min="1" max="1" width="28.140625" customWidth="1"/>
    <col min="2" max="2" width="28.7109375" bestFit="1" customWidth="1"/>
    <col min="3" max="3" width="14.85546875" bestFit="1" customWidth="1"/>
    <col min="4" max="4" width="21.7109375" bestFit="1" customWidth="1"/>
    <col min="5" max="5" width="21.5703125" bestFit="1" customWidth="1"/>
    <col min="6" max="6" width="15.42578125" bestFit="1" customWidth="1"/>
    <col min="7" max="7" width="7.140625" bestFit="1" customWidth="1"/>
    <col min="8" max="8" width="9" bestFit="1" customWidth="1"/>
    <col min="9" max="9" width="12.140625" bestFit="1" customWidth="1"/>
  </cols>
  <sheetData>
    <row r="2" spans="1:1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B3">
        <f>COUNTIF($A:$A,"Public Transport")</f>
        <v>0</v>
      </c>
      <c r="C3">
        <f>COUNTIF($A:$A,"Taxi Passenger")</f>
        <v>0</v>
      </c>
      <c r="D3">
        <f>COUNTIF($A:$A,"Car Driver")</f>
        <v>0</v>
      </c>
      <c r="E3">
        <f>COUNTIF($A:$A,"Car Passenger")</f>
        <v>0</v>
      </c>
      <c r="F3">
        <f>COUNTIF($A:$A,"Combined")</f>
        <v>0</v>
      </c>
      <c r="G3">
        <f>COUNTIF($A:$A,"Walk")</f>
        <v>0</v>
      </c>
      <c r="H3">
        <f>COUNTIF($A:$A,"other")</f>
        <v>0</v>
      </c>
      <c r="I3">
        <f>COUNTIF($A:$A,"bicycle")</f>
        <v>0</v>
      </c>
      <c r="J3">
        <f>COUNTIF($A:$A,"Two wheels motor vehicle")</f>
        <v>0</v>
      </c>
    </row>
    <row r="4" spans="1:10" x14ac:dyDescent="0.25">
      <c r="A4" s="1"/>
      <c r="B4" s="3" t="e">
        <f>B3/SUM(B3:J3)</f>
        <v>#DIV/0!</v>
      </c>
      <c r="C4" s="3" t="e">
        <f>C3/SUM(B3:J3)</f>
        <v>#DIV/0!</v>
      </c>
      <c r="D4" s="3" t="e">
        <f>D3/SUM(B3:J3)</f>
        <v>#DIV/0!</v>
      </c>
      <c r="E4" s="3" t="e">
        <f>E3/SUM(B3:J3)</f>
        <v>#DIV/0!</v>
      </c>
      <c r="F4" s="4" t="e">
        <f>F3/SUM(B3:J3)</f>
        <v>#DIV/0!</v>
      </c>
      <c r="G4" s="3" t="e">
        <f>G3/SUM(B3:J3)</f>
        <v>#DIV/0!</v>
      </c>
      <c r="H4" s="3" t="e">
        <f>H3/SUM(B3:J3)</f>
        <v>#DIV/0!</v>
      </c>
      <c r="I4" s="3" t="e">
        <f>I3/SUM(B3:J3)</f>
        <v>#DIV/0!</v>
      </c>
      <c r="J4" s="3" t="e">
        <f>J3/SUM(B3:J3)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0"/>
  <sheetViews>
    <sheetView topLeftCell="J19" workbookViewId="0">
      <selection activeCell="Z25" sqref="Z25"/>
    </sheetView>
  </sheetViews>
  <sheetFormatPr defaultRowHeight="15" x14ac:dyDescent="0.25"/>
  <cols>
    <col min="8" max="8" width="13" style="18" bestFit="1" customWidth="1"/>
    <col min="9" max="9" width="11" style="18" customWidth="1"/>
    <col min="10" max="10" width="9" style="18"/>
    <col min="11" max="11" width="15" style="18" bestFit="1" customWidth="1"/>
    <col min="15" max="15" width="22.140625" bestFit="1" customWidth="1"/>
  </cols>
  <sheetData>
    <row r="2" spans="1:16" x14ac:dyDescent="0.25">
      <c r="B2" s="5"/>
      <c r="C2" s="5"/>
      <c r="D2" s="5"/>
      <c r="E2" s="5"/>
      <c r="F2" s="5"/>
      <c r="H2" s="27"/>
      <c r="M2" s="2"/>
      <c r="O2" s="7"/>
    </row>
    <row r="3" spans="1:16" x14ac:dyDescent="0.25">
      <c r="O3" s="7"/>
    </row>
    <row r="4" spans="1:16" x14ac:dyDescent="0.25">
      <c r="O4" s="7"/>
    </row>
    <row r="7" spans="1:16" x14ac:dyDescent="0.25">
      <c r="H7" s="49" t="s">
        <v>10</v>
      </c>
      <c r="I7" s="49"/>
      <c r="J7" s="47" t="s">
        <v>11</v>
      </c>
      <c r="K7" s="17">
        <f>'ვიზიტორთა რაოდენობა'!D6</f>
        <v>50</v>
      </c>
    </row>
    <row r="8" spans="1:16" ht="45" x14ac:dyDescent="0.25">
      <c r="H8" s="49"/>
      <c r="I8" s="49"/>
      <c r="J8" s="48"/>
      <c r="K8" s="37" t="s">
        <v>19</v>
      </c>
    </row>
    <row r="9" spans="1:16" x14ac:dyDescent="0.25">
      <c r="H9" s="45" t="s">
        <v>25</v>
      </c>
      <c r="I9" s="45"/>
      <c r="J9" s="24" t="e">
        <f>'დილის მიზიდული გად.'!G4</f>
        <v>#DIV/0!</v>
      </c>
      <c r="K9" s="20" t="e">
        <f>K7*J9</f>
        <v>#DIV/0!</v>
      </c>
    </row>
    <row r="10" spans="1:16" x14ac:dyDescent="0.25">
      <c r="H10" s="45" t="s">
        <v>12</v>
      </c>
      <c r="I10" s="33" t="s">
        <v>13</v>
      </c>
      <c r="J10" s="24" t="e">
        <f>COUNTIF(B:F,31)/(COUNTIF(B:F,31)+COUNTIF(B16:F216,32)+COUNTIF(B17:F216,33))*'დილის მიზიდული გად.'!B4</f>
        <v>#DIV/0!</v>
      </c>
      <c r="K10" s="21" t="e">
        <f>K7*J10</f>
        <v>#DIV/0!</v>
      </c>
    </row>
    <row r="11" spans="1:16" ht="33.75" customHeight="1" x14ac:dyDescent="0.25">
      <c r="H11" s="45"/>
      <c r="I11" s="33" t="s">
        <v>14</v>
      </c>
      <c r="J11" s="24" t="e">
        <f>COUNTIF(B16:F216,32)/(COUNTIF(B:F,31)+COUNTIF(B16:F216,32)+COUNTIF(B17:F216,33))*'დილის მიზიდული გად.'!B4</f>
        <v>#DIV/0!</v>
      </c>
      <c r="K11" s="21" t="e">
        <f>K7*J11</f>
        <v>#DIV/0!</v>
      </c>
    </row>
    <row r="12" spans="1:16" ht="36" customHeight="1" x14ac:dyDescent="0.25">
      <c r="H12" s="45"/>
      <c r="I12" s="33" t="s">
        <v>15</v>
      </c>
      <c r="J12" s="24" t="e">
        <f>COUNTIF(B17:F216,33)/(COUNTIF(B:F,31)+COUNTIF(B16:F216,32)+COUNTIF(B17:F216,33))*'დილის მიზიდული გად.'!B4</f>
        <v>#DIV/0!</v>
      </c>
      <c r="K12" s="21" t="e">
        <f>K7*J12</f>
        <v>#DIV/0!</v>
      </c>
    </row>
    <row r="13" spans="1:16" ht="30" customHeight="1" x14ac:dyDescent="0.25">
      <c r="H13" s="45" t="s">
        <v>16</v>
      </c>
      <c r="I13" s="45"/>
      <c r="J13" s="24" t="e">
        <f>'დილის მიზიდული გად.'!D4</f>
        <v>#DIV/0!</v>
      </c>
      <c r="K13" s="21" t="e">
        <f>K7*J13</f>
        <v>#DIV/0!</v>
      </c>
      <c r="O13" s="28" t="s">
        <v>25</v>
      </c>
      <c r="P13" s="34" t="e">
        <f>J9</f>
        <v>#DIV/0!</v>
      </c>
    </row>
    <row r="14" spans="1:16" ht="15" customHeight="1" x14ac:dyDescent="0.25">
      <c r="H14" s="45" t="s">
        <v>17</v>
      </c>
      <c r="I14" s="45"/>
      <c r="J14" s="25" t="e">
        <f>'დილის მიზიდული გად.'!E4</f>
        <v>#DIV/0!</v>
      </c>
      <c r="K14" s="21" t="e">
        <f>K7*J14</f>
        <v>#DIV/0!</v>
      </c>
      <c r="O14" s="33" t="s">
        <v>13</v>
      </c>
      <c r="P14" s="34" t="e">
        <f t="shared" ref="P14:P23" si="0">J10</f>
        <v>#DIV/0!</v>
      </c>
    </row>
    <row r="15" spans="1:16" x14ac:dyDescent="0.25">
      <c r="H15" s="45" t="s">
        <v>18</v>
      </c>
      <c r="I15" s="45"/>
      <c r="J15" s="25" t="e">
        <f>'დილის მიზიდული გად.'!C4</f>
        <v>#DIV/0!</v>
      </c>
      <c r="K15" s="21" t="e">
        <f>K7*J15</f>
        <v>#DIV/0!</v>
      </c>
      <c r="O15" s="33" t="s">
        <v>14</v>
      </c>
      <c r="P15" s="34" t="e">
        <f t="shared" si="0"/>
        <v>#DIV/0!</v>
      </c>
    </row>
    <row r="16" spans="1:16" ht="15.75" x14ac:dyDescent="0.25">
      <c r="A16" s="6"/>
      <c r="B16" s="1"/>
      <c r="C16" s="1"/>
      <c r="D16" s="1"/>
      <c r="E16" s="1"/>
      <c r="F16" s="1"/>
      <c r="H16" s="46" t="s">
        <v>5</v>
      </c>
      <c r="I16" s="46"/>
      <c r="J16" s="26" t="e">
        <f>'დილის მიზიდული გად.'!F4</f>
        <v>#DIV/0!</v>
      </c>
      <c r="K16" s="21" t="e">
        <f>K7*J16</f>
        <v>#DIV/0!</v>
      </c>
      <c r="O16" s="33" t="s">
        <v>15</v>
      </c>
      <c r="P16" s="34" t="e">
        <f t="shared" si="0"/>
        <v>#DIV/0!</v>
      </c>
    </row>
    <row r="17" spans="8:16" x14ac:dyDescent="0.25">
      <c r="H17" s="46" t="s">
        <v>7</v>
      </c>
      <c r="I17" s="46"/>
      <c r="J17" s="26" t="e">
        <f>'დილის მიზიდული გად.'!H4</f>
        <v>#DIV/0!</v>
      </c>
      <c r="K17" s="21" t="e">
        <f>K7*J17</f>
        <v>#DIV/0!</v>
      </c>
      <c r="O17" s="28" t="s">
        <v>16</v>
      </c>
      <c r="P17" s="34" t="e">
        <f t="shared" si="0"/>
        <v>#DIV/0!</v>
      </c>
    </row>
    <row r="18" spans="8:16" x14ac:dyDescent="0.25">
      <c r="H18" s="46" t="s">
        <v>8</v>
      </c>
      <c r="I18" s="46"/>
      <c r="J18" s="26" t="e">
        <f>'დილის მიზიდული გად.'!I4</f>
        <v>#DIV/0!</v>
      </c>
      <c r="K18" s="22" t="e">
        <f>K7*J18</f>
        <v>#DIV/0!</v>
      </c>
      <c r="O18" s="28" t="s">
        <v>17</v>
      </c>
      <c r="P18" s="34" t="e">
        <f t="shared" si="0"/>
        <v>#DIV/0!</v>
      </c>
    </row>
    <row r="19" spans="8:16" x14ac:dyDescent="0.25">
      <c r="H19" s="46" t="s">
        <v>9</v>
      </c>
      <c r="I19" s="46"/>
      <c r="J19" s="26" t="e">
        <f>'დილის მიზიდული გად.'!J4</f>
        <v>#DIV/0!</v>
      </c>
      <c r="K19" s="22" t="e">
        <f>K7*J19</f>
        <v>#DIV/0!</v>
      </c>
      <c r="O19" s="28" t="s">
        <v>18</v>
      </c>
      <c r="P19" s="34" t="e">
        <f t="shared" si="0"/>
        <v>#DIV/0!</v>
      </c>
    </row>
    <row r="20" spans="8:16" x14ac:dyDescent="0.25">
      <c r="K20" s="23"/>
      <c r="O20" s="35" t="s">
        <v>5</v>
      </c>
      <c r="P20" s="34" t="e">
        <f t="shared" si="0"/>
        <v>#DIV/0!</v>
      </c>
    </row>
    <row r="21" spans="8:16" x14ac:dyDescent="0.25">
      <c r="O21" s="35" t="s">
        <v>7</v>
      </c>
      <c r="P21" s="34" t="e">
        <f t="shared" si="0"/>
        <v>#DIV/0!</v>
      </c>
    </row>
    <row r="22" spans="8:16" x14ac:dyDescent="0.25">
      <c r="O22" s="35" t="s">
        <v>8</v>
      </c>
      <c r="P22" s="34" t="e">
        <f t="shared" si="0"/>
        <v>#DIV/0!</v>
      </c>
    </row>
    <row r="23" spans="8:16" x14ac:dyDescent="0.25">
      <c r="O23" s="35" t="s">
        <v>9</v>
      </c>
      <c r="P23" s="34" t="e">
        <f t="shared" si="0"/>
        <v>#DIV/0!</v>
      </c>
    </row>
    <row r="30" spans="8:16" x14ac:dyDescent="0.25">
      <c r="O30" s="28" t="s">
        <v>25</v>
      </c>
      <c r="P30" s="36" t="e">
        <f>K9</f>
        <v>#DIV/0!</v>
      </c>
    </row>
    <row r="31" spans="8:16" x14ac:dyDescent="0.25">
      <c r="O31" s="33" t="s">
        <v>13</v>
      </c>
      <c r="P31" s="36" t="e">
        <f t="shared" ref="P31:P40" si="1">K10</f>
        <v>#DIV/0!</v>
      </c>
    </row>
    <row r="32" spans="8:16" x14ac:dyDescent="0.25">
      <c r="O32" s="33" t="s">
        <v>14</v>
      </c>
      <c r="P32" s="36" t="e">
        <f t="shared" si="1"/>
        <v>#DIV/0!</v>
      </c>
    </row>
    <row r="33" spans="15:16" ht="15.75" x14ac:dyDescent="0.25">
      <c r="O33" s="33" t="s">
        <v>15</v>
      </c>
      <c r="P33" s="36" t="e">
        <f t="shared" si="1"/>
        <v>#DIV/0!</v>
      </c>
    </row>
    <row r="34" spans="15:16" x14ac:dyDescent="0.25">
      <c r="O34" s="28" t="s">
        <v>16</v>
      </c>
      <c r="P34" s="36" t="e">
        <f t="shared" si="1"/>
        <v>#DIV/0!</v>
      </c>
    </row>
    <row r="35" spans="15:16" x14ac:dyDescent="0.25">
      <c r="O35" s="28" t="s">
        <v>17</v>
      </c>
      <c r="P35" s="36" t="e">
        <f t="shared" si="1"/>
        <v>#DIV/0!</v>
      </c>
    </row>
    <row r="36" spans="15:16" x14ac:dyDescent="0.25">
      <c r="O36" s="28" t="s">
        <v>18</v>
      </c>
      <c r="P36" s="36" t="e">
        <f t="shared" si="1"/>
        <v>#DIV/0!</v>
      </c>
    </row>
    <row r="37" spans="15:16" x14ac:dyDescent="0.25">
      <c r="O37" s="35" t="s">
        <v>5</v>
      </c>
      <c r="P37" s="36" t="e">
        <f t="shared" si="1"/>
        <v>#DIV/0!</v>
      </c>
    </row>
    <row r="38" spans="15:16" x14ac:dyDescent="0.25">
      <c r="O38" s="35" t="s">
        <v>7</v>
      </c>
      <c r="P38" s="36" t="e">
        <f t="shared" si="1"/>
        <v>#DIV/0!</v>
      </c>
    </row>
    <row r="39" spans="15:16" x14ac:dyDescent="0.25">
      <c r="O39" s="35" t="s">
        <v>8</v>
      </c>
      <c r="P39" s="36" t="e">
        <f t="shared" si="1"/>
        <v>#DIV/0!</v>
      </c>
    </row>
    <row r="40" spans="15:16" x14ac:dyDescent="0.25">
      <c r="O40" s="35" t="s">
        <v>9</v>
      </c>
      <c r="P40" s="36" t="e">
        <f t="shared" si="1"/>
        <v>#DIV/0!</v>
      </c>
    </row>
  </sheetData>
  <mergeCells count="11">
    <mergeCell ref="J7:J8"/>
    <mergeCell ref="H10:H12"/>
    <mergeCell ref="H7:I8"/>
    <mergeCell ref="H13:I13"/>
    <mergeCell ref="H14:I14"/>
    <mergeCell ref="H9:I9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62"/>
  <sheetViews>
    <sheetView workbookViewId="0">
      <selection activeCell="G4" sqref="G4"/>
    </sheetView>
  </sheetViews>
  <sheetFormatPr defaultRowHeight="15" x14ac:dyDescent="0.25"/>
  <cols>
    <col min="8" max="13" width="10.42578125" style="18" customWidth="1"/>
  </cols>
  <sheetData>
    <row r="2" spans="2:16" x14ac:dyDescent="0.25">
      <c r="B2" s="1"/>
      <c r="C2" s="1"/>
    </row>
    <row r="3" spans="2:16" x14ac:dyDescent="0.25">
      <c r="D3">
        <v>1</v>
      </c>
      <c r="E3" s="3" t="e">
        <f>COUNTIF(B:B,D3)/COUNT(B:B)</f>
        <v>#DIV/0!</v>
      </c>
      <c r="H3" s="30" t="s">
        <v>28</v>
      </c>
      <c r="I3" s="31" t="s">
        <v>29</v>
      </c>
      <c r="J3" s="30" t="s">
        <v>30</v>
      </c>
      <c r="K3" s="30" t="s">
        <v>28</v>
      </c>
      <c r="L3" s="31" t="s">
        <v>29</v>
      </c>
      <c r="M3" s="30" t="s">
        <v>30</v>
      </c>
    </row>
    <row r="4" spans="2:16" x14ac:dyDescent="0.25">
      <c r="D4">
        <v>2</v>
      </c>
      <c r="E4" s="3" t="e">
        <f t="shared" ref="E4:E60" si="0">COUNTIF(B:B,D4)/COUNT(B:B)</f>
        <v>#DIV/0!</v>
      </c>
      <c r="G4">
        <v>1</v>
      </c>
      <c r="H4" s="38" t="e">
        <f>IF(E3&gt;0,D3,"")</f>
        <v>#DIV/0!</v>
      </c>
      <c r="I4" s="32" t="e">
        <f t="shared" ref="I4:I21" si="1">COUNTIF(B:B,H4)/COUNT(B:B)</f>
        <v>#DIV/0!</v>
      </c>
      <c r="J4" s="21" t="e">
        <f>'ვიზიტორთა რაოდენობა'!$D$6*I4</f>
        <v>#DIV/0!</v>
      </c>
      <c r="K4" s="38" t="e">
        <f>IF(E32&gt;0,D32,"")</f>
        <v>#DIV/0!</v>
      </c>
      <c r="L4" s="39" t="e">
        <f t="shared" ref="L4:L20" si="2">COUNTIF(B:B,K4)/COUNT(B:B)</f>
        <v>#DIV/0!</v>
      </c>
      <c r="M4" s="21" t="e">
        <f>'ვიზიტორთა რაოდენობა'!$D$6*L4</f>
        <v>#DIV/0!</v>
      </c>
    </row>
    <row r="5" spans="2:16" x14ac:dyDescent="0.25">
      <c r="D5">
        <v>3</v>
      </c>
      <c r="E5" s="3" t="e">
        <f t="shared" si="0"/>
        <v>#DIV/0!</v>
      </c>
      <c r="G5">
        <v>2</v>
      </c>
      <c r="H5" s="40" t="e">
        <f t="shared" ref="H5:H61" si="3">IF(E4&gt;0,D4,"")</f>
        <v>#DIV/0!</v>
      </c>
      <c r="I5" s="32" t="e">
        <f t="shared" si="1"/>
        <v>#DIV/0!</v>
      </c>
      <c r="J5" s="21" t="e">
        <f>'ვიზიტორთა რაოდენობა'!$D$6*I5</f>
        <v>#DIV/0!</v>
      </c>
      <c r="K5" s="38" t="e">
        <f>IF(E33&gt;0,D33,"")</f>
        <v>#DIV/0!</v>
      </c>
      <c r="L5" s="32" t="e">
        <f t="shared" si="2"/>
        <v>#DIV/0!</v>
      </c>
      <c r="M5" s="21" t="e">
        <f>'ვიზიტორთა რაოდენობა'!$D$6*L5</f>
        <v>#DIV/0!</v>
      </c>
    </row>
    <row r="6" spans="2:16" x14ac:dyDescent="0.25">
      <c r="D6">
        <v>4</v>
      </c>
      <c r="E6" s="3" t="e">
        <f t="shared" si="0"/>
        <v>#DIV/0!</v>
      </c>
      <c r="H6" s="40" t="e">
        <f t="shared" si="3"/>
        <v>#DIV/0!</v>
      </c>
      <c r="I6" s="32" t="e">
        <f t="shared" si="1"/>
        <v>#DIV/0!</v>
      </c>
      <c r="J6" s="21" t="e">
        <f>'ვიზიტორთა რაოდენობა'!$D$6*I6</f>
        <v>#DIV/0!</v>
      </c>
      <c r="K6" s="38" t="e">
        <f>IF(E34&gt;0,D34,"")</f>
        <v>#DIV/0!</v>
      </c>
      <c r="L6" s="32" t="e">
        <f t="shared" si="2"/>
        <v>#DIV/0!</v>
      </c>
      <c r="M6" s="21" t="e">
        <f>'ვიზიტორთა რაოდენობა'!$D$6*L6</f>
        <v>#DIV/0!</v>
      </c>
    </row>
    <row r="7" spans="2:16" x14ac:dyDescent="0.25">
      <c r="D7">
        <v>5</v>
      </c>
      <c r="E7" s="3" t="e">
        <f t="shared" si="0"/>
        <v>#DIV/0!</v>
      </c>
      <c r="H7" s="40" t="e">
        <f t="shared" si="3"/>
        <v>#DIV/0!</v>
      </c>
      <c r="I7" s="32" t="e">
        <f t="shared" si="1"/>
        <v>#DIV/0!</v>
      </c>
      <c r="J7" s="21" t="e">
        <f>'ვიზიტორთა რაოდენობა'!$D$6*I7</f>
        <v>#DIV/0!</v>
      </c>
      <c r="K7" s="38" t="e">
        <f>IF(E37&gt;0,D37,"")</f>
        <v>#DIV/0!</v>
      </c>
      <c r="L7" s="32" t="e">
        <f t="shared" si="2"/>
        <v>#DIV/0!</v>
      </c>
      <c r="M7" s="21" t="e">
        <f>'ვიზიტორთა რაოდენობა'!$D$6*L7</f>
        <v>#DIV/0!</v>
      </c>
    </row>
    <row r="8" spans="2:16" x14ac:dyDescent="0.25">
      <c r="D8">
        <v>6</v>
      </c>
      <c r="E8" s="3" t="e">
        <f t="shared" si="0"/>
        <v>#DIV/0!</v>
      </c>
      <c r="H8" s="40" t="e">
        <f t="shared" si="3"/>
        <v>#DIV/0!</v>
      </c>
      <c r="I8" s="32" t="e">
        <f t="shared" si="1"/>
        <v>#DIV/0!</v>
      </c>
      <c r="J8" s="21" t="e">
        <f>'ვიზიტორთა რაოდენობა'!$D$6*I8</f>
        <v>#DIV/0!</v>
      </c>
      <c r="K8" s="38" t="e">
        <f t="shared" ref="K8:K14" si="4">IF(E46&gt;0,D46,"")</f>
        <v>#DIV/0!</v>
      </c>
      <c r="L8" s="32" t="e">
        <f t="shared" si="2"/>
        <v>#DIV/0!</v>
      </c>
      <c r="M8" s="21" t="e">
        <f>'ვიზიტორთა რაოდენობა'!$D$6*L8</f>
        <v>#DIV/0!</v>
      </c>
    </row>
    <row r="9" spans="2:16" x14ac:dyDescent="0.25">
      <c r="D9">
        <v>7</v>
      </c>
      <c r="E9" s="3" t="e">
        <f t="shared" si="0"/>
        <v>#DIV/0!</v>
      </c>
      <c r="H9" s="40" t="e">
        <f t="shared" si="3"/>
        <v>#DIV/0!</v>
      </c>
      <c r="I9" s="32" t="e">
        <f t="shared" si="1"/>
        <v>#DIV/0!</v>
      </c>
      <c r="J9" s="21" t="e">
        <f>'ვიზიტორთა რაოდენობა'!$D$6*I9</f>
        <v>#DIV/0!</v>
      </c>
      <c r="K9" s="38" t="e">
        <f t="shared" si="4"/>
        <v>#DIV/0!</v>
      </c>
      <c r="L9" s="32" t="e">
        <f t="shared" si="2"/>
        <v>#DIV/0!</v>
      </c>
      <c r="M9" s="21" t="e">
        <f>'ვიზიტორთა რაოდენობა'!$D$6*L9</f>
        <v>#DIV/0!</v>
      </c>
    </row>
    <row r="10" spans="2:16" x14ac:dyDescent="0.25">
      <c r="D10">
        <v>8</v>
      </c>
      <c r="E10" s="3" t="e">
        <f t="shared" si="0"/>
        <v>#DIV/0!</v>
      </c>
      <c r="H10" s="40" t="e">
        <f t="shared" si="3"/>
        <v>#DIV/0!</v>
      </c>
      <c r="I10" s="32" t="e">
        <f t="shared" si="1"/>
        <v>#DIV/0!</v>
      </c>
      <c r="J10" s="21" t="e">
        <f>'ვიზიტორთა რაოდენობა'!$D$6*I10</f>
        <v>#DIV/0!</v>
      </c>
      <c r="K10" s="38" t="e">
        <f t="shared" si="4"/>
        <v>#DIV/0!</v>
      </c>
      <c r="L10" s="32" t="e">
        <f t="shared" si="2"/>
        <v>#DIV/0!</v>
      </c>
      <c r="M10" s="21" t="e">
        <f>'ვიზიტორთა რაოდენობა'!$D$6*L10</f>
        <v>#DIV/0!</v>
      </c>
    </row>
    <row r="11" spans="2:16" x14ac:dyDescent="0.25">
      <c r="D11">
        <v>9</v>
      </c>
      <c r="E11" s="3" t="e">
        <f t="shared" si="0"/>
        <v>#DIV/0!</v>
      </c>
      <c r="H11" s="40" t="e">
        <f t="shared" si="3"/>
        <v>#DIV/0!</v>
      </c>
      <c r="I11" s="32" t="e">
        <f t="shared" si="1"/>
        <v>#DIV/0!</v>
      </c>
      <c r="J11" s="21" t="e">
        <f>'ვიზიტორთა რაოდენობა'!$D$6*I11</f>
        <v>#DIV/0!</v>
      </c>
      <c r="K11" s="38" t="e">
        <f t="shared" si="4"/>
        <v>#DIV/0!</v>
      </c>
      <c r="L11" s="32" t="e">
        <f t="shared" si="2"/>
        <v>#DIV/0!</v>
      </c>
      <c r="M11" s="21" t="e">
        <f>'ვიზიტორთა რაოდენობა'!$D$6*L11</f>
        <v>#DIV/0!</v>
      </c>
      <c r="P11" t="s">
        <v>0</v>
      </c>
    </row>
    <row r="12" spans="2:16" x14ac:dyDescent="0.25">
      <c r="D12">
        <v>10</v>
      </c>
      <c r="E12" s="3" t="e">
        <f t="shared" si="0"/>
        <v>#DIV/0!</v>
      </c>
      <c r="H12" s="40" t="e">
        <f t="shared" si="3"/>
        <v>#DIV/0!</v>
      </c>
      <c r="I12" s="32" t="e">
        <f t="shared" si="1"/>
        <v>#DIV/0!</v>
      </c>
      <c r="J12" s="21" t="e">
        <f>'ვიზიტორთა რაოდენობა'!$D$6*I12</f>
        <v>#DIV/0!</v>
      </c>
      <c r="K12" s="38" t="e">
        <f t="shared" si="4"/>
        <v>#DIV/0!</v>
      </c>
      <c r="L12" s="32" t="e">
        <f t="shared" si="2"/>
        <v>#DIV/0!</v>
      </c>
      <c r="M12" s="21" t="e">
        <f>'ვიზიტორთა რაოდენობა'!$D$6*L12</f>
        <v>#DIV/0!</v>
      </c>
    </row>
    <row r="13" spans="2:16" x14ac:dyDescent="0.25">
      <c r="D13">
        <v>11</v>
      </c>
      <c r="E13" s="3" t="e">
        <f t="shared" si="0"/>
        <v>#DIV/0!</v>
      </c>
      <c r="H13" s="40" t="e">
        <f t="shared" si="3"/>
        <v>#DIV/0!</v>
      </c>
      <c r="I13" s="32" t="e">
        <f t="shared" si="1"/>
        <v>#DIV/0!</v>
      </c>
      <c r="J13" s="21" t="e">
        <f>'ვიზიტორთა რაოდენობა'!$D$6*I13</f>
        <v>#DIV/0!</v>
      </c>
      <c r="K13" s="38" t="e">
        <f t="shared" si="4"/>
        <v>#DIV/0!</v>
      </c>
      <c r="L13" s="32" t="e">
        <f t="shared" si="2"/>
        <v>#DIV/0!</v>
      </c>
      <c r="M13" s="21" t="e">
        <f>'ვიზიტორთა რაოდენობა'!$D$6*L13</f>
        <v>#DIV/0!</v>
      </c>
    </row>
    <row r="14" spans="2:16" x14ac:dyDescent="0.25">
      <c r="D14">
        <v>12</v>
      </c>
      <c r="E14" s="3" t="e">
        <f t="shared" si="0"/>
        <v>#DIV/0!</v>
      </c>
      <c r="H14" s="40" t="e">
        <f t="shared" si="3"/>
        <v>#DIV/0!</v>
      </c>
      <c r="I14" s="32" t="e">
        <f t="shared" si="1"/>
        <v>#DIV/0!</v>
      </c>
      <c r="J14" s="21" t="e">
        <f>'ვიზიტორთა რაოდენობა'!$D$6*I14</f>
        <v>#DIV/0!</v>
      </c>
      <c r="K14" s="38" t="e">
        <f t="shared" si="4"/>
        <v>#DIV/0!</v>
      </c>
      <c r="L14" s="32" t="e">
        <f t="shared" si="2"/>
        <v>#DIV/0!</v>
      </c>
      <c r="M14" s="21" t="e">
        <f>'ვიზიტორთა რაოდენობა'!$D$6*L14</f>
        <v>#DIV/0!</v>
      </c>
    </row>
    <row r="15" spans="2:16" x14ac:dyDescent="0.25">
      <c r="D15">
        <v>13</v>
      </c>
      <c r="E15" s="3" t="e">
        <f t="shared" si="0"/>
        <v>#DIV/0!</v>
      </c>
      <c r="H15" s="40" t="e">
        <f t="shared" si="3"/>
        <v>#DIV/0!</v>
      </c>
      <c r="I15" s="32" t="e">
        <f t="shared" si="1"/>
        <v>#DIV/0!</v>
      </c>
      <c r="J15" s="21" t="e">
        <f>'ვიზიტორთა რაოდენობა'!$D$6*I15</f>
        <v>#DIV/0!</v>
      </c>
      <c r="K15" s="38" t="e">
        <f t="shared" ref="K15:K20" si="5">IF(E55&gt;0,D55,"")</f>
        <v>#DIV/0!</v>
      </c>
      <c r="L15" s="32" t="e">
        <f t="shared" si="2"/>
        <v>#DIV/0!</v>
      </c>
      <c r="M15" s="21" t="e">
        <f>'ვიზიტორთა რაოდენობა'!$D$6*L15</f>
        <v>#DIV/0!</v>
      </c>
    </row>
    <row r="16" spans="2:16" x14ac:dyDescent="0.25">
      <c r="D16">
        <v>14</v>
      </c>
      <c r="E16" s="3" t="e">
        <f t="shared" si="0"/>
        <v>#DIV/0!</v>
      </c>
      <c r="H16" s="40" t="e">
        <f t="shared" si="3"/>
        <v>#DIV/0!</v>
      </c>
      <c r="I16" s="32" t="e">
        <f t="shared" si="1"/>
        <v>#DIV/0!</v>
      </c>
      <c r="J16" s="21" t="e">
        <f>'ვიზიტორთა რაოდენობა'!$D$6*I16</f>
        <v>#DIV/0!</v>
      </c>
      <c r="K16" s="38" t="e">
        <f t="shared" si="5"/>
        <v>#DIV/0!</v>
      </c>
      <c r="L16" s="32" t="e">
        <f t="shared" si="2"/>
        <v>#DIV/0!</v>
      </c>
      <c r="M16" s="21" t="e">
        <f>'ვიზიტორთა რაოდენობა'!$D$6*L16</f>
        <v>#DIV/0!</v>
      </c>
    </row>
    <row r="17" spans="4:13" x14ac:dyDescent="0.25">
      <c r="D17">
        <v>15</v>
      </c>
      <c r="E17" s="3" t="e">
        <f t="shared" si="0"/>
        <v>#DIV/0!</v>
      </c>
      <c r="H17" s="40" t="e">
        <f t="shared" si="3"/>
        <v>#DIV/0!</v>
      </c>
      <c r="I17" s="32" t="e">
        <f t="shared" si="1"/>
        <v>#DIV/0!</v>
      </c>
      <c r="J17" s="21" t="e">
        <f>'ვიზიტორთა რაოდენობა'!$D$6*I17</f>
        <v>#DIV/0!</v>
      </c>
      <c r="K17" s="38" t="e">
        <f t="shared" si="5"/>
        <v>#DIV/0!</v>
      </c>
      <c r="L17" s="32" t="e">
        <f t="shared" si="2"/>
        <v>#DIV/0!</v>
      </c>
      <c r="M17" s="21" t="e">
        <f>'ვიზიტორთა რაოდენობა'!$D$6*L17</f>
        <v>#DIV/0!</v>
      </c>
    </row>
    <row r="18" spans="4:13" x14ac:dyDescent="0.25">
      <c r="D18">
        <v>16</v>
      </c>
      <c r="E18" s="3" t="e">
        <f t="shared" si="0"/>
        <v>#DIV/0!</v>
      </c>
      <c r="H18" s="40" t="e">
        <f t="shared" si="3"/>
        <v>#DIV/0!</v>
      </c>
      <c r="I18" s="32" t="e">
        <f t="shared" si="1"/>
        <v>#DIV/0!</v>
      </c>
      <c r="J18" s="21" t="e">
        <f>'ვიზიტორთა რაოდენობა'!$D$6*I18</f>
        <v>#DIV/0!</v>
      </c>
      <c r="K18" s="38" t="e">
        <f t="shared" si="5"/>
        <v>#DIV/0!</v>
      </c>
      <c r="L18" s="32" t="e">
        <f t="shared" si="2"/>
        <v>#DIV/0!</v>
      </c>
      <c r="M18" s="21" t="e">
        <f>'ვიზიტორთა რაოდენობა'!$D$6*L18</f>
        <v>#DIV/0!</v>
      </c>
    </row>
    <row r="19" spans="4:13" x14ac:dyDescent="0.25">
      <c r="D19">
        <v>17</v>
      </c>
      <c r="E19" s="3" t="e">
        <f t="shared" si="0"/>
        <v>#DIV/0!</v>
      </c>
      <c r="H19" s="40" t="e">
        <f t="shared" si="3"/>
        <v>#DIV/0!</v>
      </c>
      <c r="I19" s="32" t="e">
        <f t="shared" si="1"/>
        <v>#DIV/0!</v>
      </c>
      <c r="J19" s="21" t="e">
        <f>'ვიზიტორთა რაოდენობა'!$D$6*I19</f>
        <v>#DIV/0!</v>
      </c>
      <c r="K19" s="38" t="e">
        <f t="shared" si="5"/>
        <v>#DIV/0!</v>
      </c>
      <c r="L19" s="32" t="e">
        <f t="shared" si="2"/>
        <v>#DIV/0!</v>
      </c>
      <c r="M19" s="21" t="e">
        <f>'ვიზიტორთა რაოდენობა'!$D$6*L19</f>
        <v>#DIV/0!</v>
      </c>
    </row>
    <row r="20" spans="4:13" x14ac:dyDescent="0.25">
      <c r="D20">
        <v>18</v>
      </c>
      <c r="E20" s="3" t="e">
        <f t="shared" si="0"/>
        <v>#DIV/0!</v>
      </c>
      <c r="H20" s="40" t="e">
        <f t="shared" si="3"/>
        <v>#DIV/0!</v>
      </c>
      <c r="I20" s="32" t="e">
        <f t="shared" si="1"/>
        <v>#DIV/0!</v>
      </c>
      <c r="J20" s="21" t="e">
        <f>'ვიზიტორთა რაოდენობა'!$D$6*I20</f>
        <v>#DIV/0!</v>
      </c>
      <c r="K20" s="38" t="e">
        <f t="shared" si="5"/>
        <v>#DIV/0!</v>
      </c>
      <c r="L20" s="39" t="e">
        <f t="shared" si="2"/>
        <v>#DIV/0!</v>
      </c>
      <c r="M20" s="21" t="e">
        <f>'ვიზიტორთა რაოდენობა'!$D$6*L20</f>
        <v>#DIV/0!</v>
      </c>
    </row>
    <row r="21" spans="4:13" x14ac:dyDescent="0.25">
      <c r="D21">
        <v>19</v>
      </c>
      <c r="E21" s="3" t="e">
        <f t="shared" si="0"/>
        <v>#DIV/0!</v>
      </c>
      <c r="H21" s="40" t="e">
        <f t="shared" si="3"/>
        <v>#DIV/0!</v>
      </c>
      <c r="I21" s="32" t="e">
        <f t="shared" si="1"/>
        <v>#DIV/0!</v>
      </c>
      <c r="J21" s="21" t="e">
        <f>'ვიზიტორთა რაოდენობა'!$D$6*I21</f>
        <v>#DIV/0!</v>
      </c>
    </row>
    <row r="22" spans="4:13" x14ac:dyDescent="0.25">
      <c r="D22">
        <v>20</v>
      </c>
      <c r="E22" s="3" t="e">
        <f t="shared" si="0"/>
        <v>#DIV/0!</v>
      </c>
      <c r="H22" s="40" t="e">
        <f t="shared" si="3"/>
        <v>#DIV/0!</v>
      </c>
    </row>
    <row r="23" spans="4:13" x14ac:dyDescent="0.25">
      <c r="D23">
        <v>21</v>
      </c>
      <c r="E23" s="3" t="e">
        <f t="shared" si="0"/>
        <v>#DIV/0!</v>
      </c>
      <c r="H23" s="40" t="e">
        <f t="shared" si="3"/>
        <v>#DIV/0!</v>
      </c>
    </row>
    <row r="24" spans="4:13" x14ac:dyDescent="0.25">
      <c r="D24">
        <v>22</v>
      </c>
      <c r="E24" s="3" t="e">
        <f t="shared" si="0"/>
        <v>#DIV/0!</v>
      </c>
      <c r="H24" s="40" t="e">
        <f t="shared" si="3"/>
        <v>#DIV/0!</v>
      </c>
    </row>
    <row r="25" spans="4:13" x14ac:dyDescent="0.25">
      <c r="D25">
        <v>23</v>
      </c>
      <c r="E25" s="3" t="e">
        <f t="shared" si="0"/>
        <v>#DIV/0!</v>
      </c>
      <c r="H25" s="40" t="e">
        <f t="shared" si="3"/>
        <v>#DIV/0!</v>
      </c>
    </row>
    <row r="26" spans="4:13" x14ac:dyDescent="0.25">
      <c r="D26">
        <v>24</v>
      </c>
      <c r="E26" s="3" t="e">
        <f t="shared" si="0"/>
        <v>#DIV/0!</v>
      </c>
      <c r="H26" s="40" t="e">
        <f t="shared" si="3"/>
        <v>#DIV/0!</v>
      </c>
    </row>
    <row r="27" spans="4:13" x14ac:dyDescent="0.25">
      <c r="D27">
        <v>25</v>
      </c>
      <c r="E27" s="3" t="e">
        <f t="shared" si="0"/>
        <v>#DIV/0!</v>
      </c>
      <c r="H27" s="40" t="e">
        <f t="shared" si="3"/>
        <v>#DIV/0!</v>
      </c>
    </row>
    <row r="28" spans="4:13" x14ac:dyDescent="0.25">
      <c r="D28">
        <v>26</v>
      </c>
      <c r="E28" s="3" t="e">
        <f t="shared" si="0"/>
        <v>#DIV/0!</v>
      </c>
      <c r="H28" s="40" t="e">
        <f t="shared" si="3"/>
        <v>#DIV/0!</v>
      </c>
    </row>
    <row r="29" spans="4:13" x14ac:dyDescent="0.25">
      <c r="D29">
        <v>27</v>
      </c>
      <c r="E29" s="3" t="e">
        <f t="shared" si="0"/>
        <v>#DIV/0!</v>
      </c>
      <c r="H29" s="40" t="e">
        <f t="shared" si="3"/>
        <v>#DIV/0!</v>
      </c>
    </row>
    <row r="30" spans="4:13" x14ac:dyDescent="0.25">
      <c r="D30">
        <v>28</v>
      </c>
      <c r="E30" s="3" t="e">
        <f t="shared" si="0"/>
        <v>#DIV/0!</v>
      </c>
      <c r="H30" s="40" t="e">
        <f t="shared" si="3"/>
        <v>#DIV/0!</v>
      </c>
    </row>
    <row r="31" spans="4:13" x14ac:dyDescent="0.25">
      <c r="D31">
        <v>29</v>
      </c>
      <c r="E31" s="3" t="e">
        <f t="shared" si="0"/>
        <v>#DIV/0!</v>
      </c>
      <c r="H31" s="40" t="e">
        <f t="shared" si="3"/>
        <v>#DIV/0!</v>
      </c>
    </row>
    <row r="32" spans="4:13" x14ac:dyDescent="0.25">
      <c r="D32">
        <v>30</v>
      </c>
      <c r="E32" s="3" t="e">
        <f t="shared" si="0"/>
        <v>#DIV/0!</v>
      </c>
      <c r="H32" s="40" t="e">
        <f t="shared" si="3"/>
        <v>#DIV/0!</v>
      </c>
    </row>
    <row r="33" spans="4:8" x14ac:dyDescent="0.25">
      <c r="D33">
        <v>31</v>
      </c>
      <c r="E33" s="3" t="e">
        <f t="shared" si="0"/>
        <v>#DIV/0!</v>
      </c>
      <c r="H33" s="40" t="e">
        <f t="shared" si="3"/>
        <v>#DIV/0!</v>
      </c>
    </row>
    <row r="34" spans="4:8" x14ac:dyDescent="0.25">
      <c r="D34">
        <v>32</v>
      </c>
      <c r="E34" s="3" t="e">
        <f t="shared" si="0"/>
        <v>#DIV/0!</v>
      </c>
      <c r="H34" s="40" t="e">
        <f t="shared" si="3"/>
        <v>#DIV/0!</v>
      </c>
    </row>
    <row r="35" spans="4:8" x14ac:dyDescent="0.25">
      <c r="D35">
        <v>33</v>
      </c>
      <c r="E35" s="3" t="e">
        <f t="shared" si="0"/>
        <v>#DIV/0!</v>
      </c>
      <c r="H35" s="40" t="e">
        <f t="shared" si="3"/>
        <v>#DIV/0!</v>
      </c>
    </row>
    <row r="36" spans="4:8" x14ac:dyDescent="0.25">
      <c r="D36">
        <v>34</v>
      </c>
      <c r="E36" s="3" t="e">
        <f t="shared" si="0"/>
        <v>#DIV/0!</v>
      </c>
      <c r="H36" s="40" t="e">
        <f t="shared" si="3"/>
        <v>#DIV/0!</v>
      </c>
    </row>
    <row r="37" spans="4:8" x14ac:dyDescent="0.25">
      <c r="D37">
        <v>35</v>
      </c>
      <c r="E37" s="3" t="e">
        <f t="shared" si="0"/>
        <v>#DIV/0!</v>
      </c>
      <c r="H37" s="40" t="e">
        <f t="shared" si="3"/>
        <v>#DIV/0!</v>
      </c>
    </row>
    <row r="38" spans="4:8" x14ac:dyDescent="0.25">
      <c r="D38">
        <v>36</v>
      </c>
      <c r="E38" s="3" t="e">
        <f t="shared" si="0"/>
        <v>#DIV/0!</v>
      </c>
      <c r="H38" s="40" t="e">
        <f t="shared" si="3"/>
        <v>#DIV/0!</v>
      </c>
    </row>
    <row r="39" spans="4:8" x14ac:dyDescent="0.25">
      <c r="D39">
        <v>37</v>
      </c>
      <c r="E39" s="3" t="e">
        <f t="shared" si="0"/>
        <v>#DIV/0!</v>
      </c>
      <c r="H39" s="40" t="e">
        <f t="shared" si="3"/>
        <v>#DIV/0!</v>
      </c>
    </row>
    <row r="40" spans="4:8" x14ac:dyDescent="0.25">
      <c r="D40">
        <v>38</v>
      </c>
      <c r="E40" s="3" t="e">
        <f t="shared" si="0"/>
        <v>#DIV/0!</v>
      </c>
      <c r="H40" s="40" t="e">
        <f t="shared" si="3"/>
        <v>#DIV/0!</v>
      </c>
    </row>
    <row r="41" spans="4:8" x14ac:dyDescent="0.25">
      <c r="D41">
        <v>39</v>
      </c>
      <c r="E41" s="3" t="e">
        <f t="shared" si="0"/>
        <v>#DIV/0!</v>
      </c>
      <c r="H41" s="40" t="e">
        <f t="shared" si="3"/>
        <v>#DIV/0!</v>
      </c>
    </row>
    <row r="42" spans="4:8" x14ac:dyDescent="0.25">
      <c r="D42">
        <v>40</v>
      </c>
      <c r="E42" s="3" t="e">
        <f t="shared" si="0"/>
        <v>#DIV/0!</v>
      </c>
      <c r="H42" s="40" t="e">
        <f t="shared" si="3"/>
        <v>#DIV/0!</v>
      </c>
    </row>
    <row r="43" spans="4:8" x14ac:dyDescent="0.25">
      <c r="D43">
        <v>41</v>
      </c>
      <c r="E43" s="3" t="e">
        <f t="shared" si="0"/>
        <v>#DIV/0!</v>
      </c>
      <c r="H43" s="40" t="e">
        <f t="shared" si="3"/>
        <v>#DIV/0!</v>
      </c>
    </row>
    <row r="44" spans="4:8" x14ac:dyDescent="0.25">
      <c r="D44">
        <v>42</v>
      </c>
      <c r="E44" s="3" t="e">
        <f t="shared" si="0"/>
        <v>#DIV/0!</v>
      </c>
      <c r="H44" s="40" t="e">
        <f t="shared" si="3"/>
        <v>#DIV/0!</v>
      </c>
    </row>
    <row r="45" spans="4:8" x14ac:dyDescent="0.25">
      <c r="D45">
        <v>43</v>
      </c>
      <c r="E45" s="3" t="e">
        <f t="shared" si="0"/>
        <v>#DIV/0!</v>
      </c>
      <c r="H45" s="40" t="e">
        <f t="shared" si="3"/>
        <v>#DIV/0!</v>
      </c>
    </row>
    <row r="46" spans="4:8" x14ac:dyDescent="0.25">
      <c r="D46">
        <v>44</v>
      </c>
      <c r="E46" s="3" t="e">
        <f t="shared" si="0"/>
        <v>#DIV/0!</v>
      </c>
      <c r="H46" s="40" t="e">
        <f t="shared" si="3"/>
        <v>#DIV/0!</v>
      </c>
    </row>
    <row r="47" spans="4:8" x14ac:dyDescent="0.25">
      <c r="D47">
        <v>45</v>
      </c>
      <c r="E47" s="3" t="e">
        <f t="shared" si="0"/>
        <v>#DIV/0!</v>
      </c>
      <c r="H47" s="40" t="e">
        <f t="shared" si="3"/>
        <v>#DIV/0!</v>
      </c>
    </row>
    <row r="48" spans="4:8" x14ac:dyDescent="0.25">
      <c r="D48">
        <v>46</v>
      </c>
      <c r="E48" s="3" t="e">
        <f t="shared" si="0"/>
        <v>#DIV/0!</v>
      </c>
      <c r="H48" s="40" t="e">
        <f t="shared" si="3"/>
        <v>#DIV/0!</v>
      </c>
    </row>
    <row r="49" spans="4:8" x14ac:dyDescent="0.25">
      <c r="D49">
        <v>47</v>
      </c>
      <c r="E49" s="3" t="e">
        <f t="shared" si="0"/>
        <v>#DIV/0!</v>
      </c>
      <c r="H49" s="40" t="e">
        <f t="shared" si="3"/>
        <v>#DIV/0!</v>
      </c>
    </row>
    <row r="50" spans="4:8" x14ac:dyDescent="0.25">
      <c r="D50">
        <v>48</v>
      </c>
      <c r="E50" s="3" t="e">
        <f t="shared" si="0"/>
        <v>#DIV/0!</v>
      </c>
      <c r="H50" s="40" t="e">
        <f t="shared" si="3"/>
        <v>#DIV/0!</v>
      </c>
    </row>
    <row r="51" spans="4:8" x14ac:dyDescent="0.25">
      <c r="D51">
        <v>49</v>
      </c>
      <c r="E51" s="3" t="e">
        <f t="shared" si="0"/>
        <v>#DIV/0!</v>
      </c>
      <c r="H51" s="40" t="e">
        <f t="shared" si="3"/>
        <v>#DIV/0!</v>
      </c>
    </row>
    <row r="52" spans="4:8" x14ac:dyDescent="0.25">
      <c r="D52">
        <v>50</v>
      </c>
      <c r="E52" s="3" t="e">
        <f t="shared" si="0"/>
        <v>#DIV/0!</v>
      </c>
      <c r="H52" s="40" t="e">
        <f t="shared" si="3"/>
        <v>#DIV/0!</v>
      </c>
    </row>
    <row r="53" spans="4:8" x14ac:dyDescent="0.25">
      <c r="D53">
        <v>51</v>
      </c>
      <c r="E53" s="3" t="e">
        <f t="shared" si="0"/>
        <v>#DIV/0!</v>
      </c>
      <c r="H53" s="40" t="e">
        <f t="shared" si="3"/>
        <v>#DIV/0!</v>
      </c>
    </row>
    <row r="54" spans="4:8" x14ac:dyDescent="0.25">
      <c r="D54">
        <v>52</v>
      </c>
      <c r="E54" s="3" t="e">
        <f t="shared" si="0"/>
        <v>#DIV/0!</v>
      </c>
      <c r="H54" s="40" t="e">
        <f t="shared" si="3"/>
        <v>#DIV/0!</v>
      </c>
    </row>
    <row r="55" spans="4:8" x14ac:dyDescent="0.25">
      <c r="D55">
        <v>53</v>
      </c>
      <c r="E55" s="3" t="e">
        <f t="shared" si="0"/>
        <v>#DIV/0!</v>
      </c>
      <c r="H55" s="40" t="e">
        <f t="shared" si="3"/>
        <v>#DIV/0!</v>
      </c>
    </row>
    <row r="56" spans="4:8" x14ac:dyDescent="0.25">
      <c r="D56">
        <v>54</v>
      </c>
      <c r="E56" s="3" t="e">
        <f t="shared" si="0"/>
        <v>#DIV/0!</v>
      </c>
      <c r="H56" s="40" t="e">
        <f t="shared" si="3"/>
        <v>#DIV/0!</v>
      </c>
    </row>
    <row r="57" spans="4:8" x14ac:dyDescent="0.25">
      <c r="D57">
        <v>55</v>
      </c>
      <c r="E57" s="3" t="e">
        <f t="shared" si="0"/>
        <v>#DIV/0!</v>
      </c>
      <c r="H57" s="40" t="e">
        <f t="shared" si="3"/>
        <v>#DIV/0!</v>
      </c>
    </row>
    <row r="58" spans="4:8" x14ac:dyDescent="0.25">
      <c r="D58">
        <v>56</v>
      </c>
      <c r="E58" s="3" t="e">
        <f t="shared" si="0"/>
        <v>#DIV/0!</v>
      </c>
      <c r="H58" s="40" t="e">
        <f t="shared" si="3"/>
        <v>#DIV/0!</v>
      </c>
    </row>
    <row r="59" spans="4:8" x14ac:dyDescent="0.25">
      <c r="D59">
        <v>57</v>
      </c>
      <c r="E59" s="3" t="e">
        <f t="shared" si="0"/>
        <v>#DIV/0!</v>
      </c>
      <c r="H59" s="40" t="e">
        <f t="shared" si="3"/>
        <v>#DIV/0!</v>
      </c>
    </row>
    <row r="60" spans="4:8" x14ac:dyDescent="0.25">
      <c r="D60">
        <v>58</v>
      </c>
      <c r="E60" s="3" t="e">
        <f t="shared" si="0"/>
        <v>#DIV/0!</v>
      </c>
      <c r="H60" s="40" t="e">
        <f t="shared" si="3"/>
        <v>#DIV/0!</v>
      </c>
    </row>
    <row r="61" spans="4:8" x14ac:dyDescent="0.25">
      <c r="H61" s="40" t="e">
        <f t="shared" si="3"/>
        <v>#DIV/0!</v>
      </c>
    </row>
    <row r="62" spans="4:8" x14ac:dyDescent="0.25">
      <c r="H62" s="41"/>
    </row>
  </sheetData>
  <sortState ref="H5:J12">
    <sortCondition ref="H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XFD1048576"/>
    </sheetView>
  </sheetViews>
  <sheetFormatPr defaultRowHeight="15" x14ac:dyDescent="0.25"/>
  <cols>
    <col min="3" max="3" width="4.85546875" bestFit="1" customWidth="1"/>
    <col min="4" max="4" width="11.855468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"/>
  <sheetViews>
    <sheetView workbookViewId="0">
      <selection activeCell="G1" sqref="G1:G1048576"/>
    </sheetView>
  </sheetViews>
  <sheetFormatPr defaultRowHeight="15" x14ac:dyDescent="0.25"/>
  <cols>
    <col min="1" max="1" width="28.140625" customWidth="1"/>
    <col min="2" max="2" width="28.7109375" bestFit="1" customWidth="1"/>
    <col min="3" max="3" width="14.85546875" bestFit="1" customWidth="1"/>
    <col min="4" max="4" width="21.7109375" bestFit="1" customWidth="1"/>
    <col min="5" max="5" width="21.5703125" bestFit="1" customWidth="1"/>
    <col min="6" max="6" width="15.42578125" bestFit="1" customWidth="1"/>
    <col min="7" max="7" width="8" bestFit="1" customWidth="1"/>
    <col min="9" max="9" width="12.140625" bestFit="1" customWidth="1"/>
  </cols>
  <sheetData>
    <row r="2" spans="1:1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B3">
        <f>COUNTIF($A:$A,"Public Transport")</f>
        <v>0</v>
      </c>
      <c r="C3">
        <f>COUNTIF($A:$A,"Taxi Passenger")</f>
        <v>0</v>
      </c>
      <c r="D3">
        <f>COUNTIF($A:$A,"Car Driver")</f>
        <v>0</v>
      </c>
      <c r="E3">
        <f>COUNTIF($A:$A,"Car Passenger")</f>
        <v>0</v>
      </c>
      <c r="F3">
        <f>COUNTIF($A:$A,"Combined")</f>
        <v>0</v>
      </c>
      <c r="G3">
        <f>COUNTIF($A:$A,"Walk")</f>
        <v>0</v>
      </c>
      <c r="H3">
        <f>COUNTIF($A:$A,"other")</f>
        <v>0</v>
      </c>
      <c r="I3">
        <f>COUNTIF($A:$A,"bicycle")</f>
        <v>0</v>
      </c>
      <c r="J3">
        <f>COUNTIF($A:$A,"Two wheels motor vehicle")</f>
        <v>0</v>
      </c>
    </row>
    <row r="4" spans="1:10" x14ac:dyDescent="0.25">
      <c r="B4" s="3" t="e">
        <f>B3/SUM(B3:J3)</f>
        <v>#DIV/0!</v>
      </c>
      <c r="C4" s="3" t="e">
        <f>C3/SUM(B3:J3)</f>
        <v>#DIV/0!</v>
      </c>
      <c r="D4" s="3" t="e">
        <f>D3/SUM(B3:J3)</f>
        <v>#DIV/0!</v>
      </c>
      <c r="E4" s="3" t="e">
        <f>E3/SUM(B3:J3)</f>
        <v>#DIV/0!</v>
      </c>
      <c r="F4" s="4" t="e">
        <f>F3/SUM(B3:J3)</f>
        <v>#DIV/0!</v>
      </c>
      <c r="G4" s="3" t="e">
        <f>G3/SUM(B3:J3)</f>
        <v>#DIV/0!</v>
      </c>
      <c r="H4" s="3" t="e">
        <f>H3/SUM(B3:J3)</f>
        <v>#DIV/0!</v>
      </c>
      <c r="I4" s="3" t="e">
        <f>I3/SUM(B3:J3)</f>
        <v>#DIV/0!</v>
      </c>
      <c r="J4" s="3" t="e">
        <f>J3/SUM(B3:J3)</f>
        <v>#DIV/0!</v>
      </c>
    </row>
    <row r="5" spans="1:10" x14ac:dyDescent="0.25">
      <c r="A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40"/>
  <sheetViews>
    <sheetView tabSelected="1" topLeftCell="J25" workbookViewId="0">
      <selection activeCell="R44" sqref="R44"/>
    </sheetView>
  </sheetViews>
  <sheetFormatPr defaultRowHeight="15" x14ac:dyDescent="0.25"/>
  <cols>
    <col min="8" max="8" width="13" style="18" bestFit="1" customWidth="1"/>
    <col min="9" max="9" width="11.140625" style="18" customWidth="1"/>
    <col min="10" max="10" width="9" style="18"/>
    <col min="11" max="11" width="15" style="18" bestFit="1" customWidth="1"/>
    <col min="15" max="15" width="22.140625" bestFit="1" customWidth="1"/>
  </cols>
  <sheetData>
    <row r="2" spans="1:16" x14ac:dyDescent="0.25">
      <c r="B2" s="5"/>
      <c r="C2" s="5"/>
      <c r="D2" s="5"/>
      <c r="E2" s="5"/>
      <c r="F2" s="5"/>
      <c r="H2" s="27"/>
      <c r="M2" s="2"/>
      <c r="O2" s="7"/>
    </row>
    <row r="3" spans="1:16" x14ac:dyDescent="0.25">
      <c r="O3" s="7"/>
    </row>
    <row r="4" spans="1:16" x14ac:dyDescent="0.25">
      <c r="O4" s="7"/>
    </row>
    <row r="7" spans="1:16" x14ac:dyDescent="0.25">
      <c r="H7" s="50" t="s">
        <v>10</v>
      </c>
      <c r="I7" s="51"/>
      <c r="J7" s="54" t="s">
        <v>11</v>
      </c>
      <c r="K7" s="17">
        <f>'ვიზიტორთა რაოდენობა'!D6</f>
        <v>50</v>
      </c>
    </row>
    <row r="8" spans="1:16" ht="45" x14ac:dyDescent="0.25">
      <c r="H8" s="52"/>
      <c r="I8" s="53"/>
      <c r="J8" s="55"/>
      <c r="K8" s="19" t="s">
        <v>19</v>
      </c>
    </row>
    <row r="9" spans="1:16" x14ac:dyDescent="0.25">
      <c r="H9" s="45" t="s">
        <v>25</v>
      </c>
      <c r="I9" s="45"/>
      <c r="J9" s="24" t="e">
        <f>'საღამოს მიზიდული გად.'!G4</f>
        <v>#DIV/0!</v>
      </c>
      <c r="K9" s="21" t="e">
        <f>K7*J9</f>
        <v>#DIV/0!</v>
      </c>
    </row>
    <row r="10" spans="1:16" x14ac:dyDescent="0.25">
      <c r="H10" s="45" t="s">
        <v>12</v>
      </c>
      <c r="I10" s="33" t="s">
        <v>13</v>
      </c>
      <c r="J10" s="24" t="e">
        <f>COUNTIF(B:F,31)/(COUNTIF(B:F,31)+COUNTIF(B16:F216,32)+COUNTIF(B17:F216,33))*'საღამოს მიზიდული გად.'!B4</f>
        <v>#DIV/0!</v>
      </c>
      <c r="K10" s="21" t="e">
        <f>K7*J10</f>
        <v>#DIV/0!</v>
      </c>
    </row>
    <row r="11" spans="1:16" ht="33" customHeight="1" x14ac:dyDescent="0.25">
      <c r="H11" s="45"/>
      <c r="I11" s="33" t="s">
        <v>14</v>
      </c>
      <c r="J11" s="24" t="e">
        <f>COUNTIF(B16:F216,32)/(COUNTIF(B:F,31)+COUNTIF(B16:F216,32)+COUNTIF(B17:F216,33))*'საღამოს მიზიდული გად.'!B4</f>
        <v>#DIV/0!</v>
      </c>
      <c r="K11" s="21" t="e">
        <f>K7*J11</f>
        <v>#DIV/0!</v>
      </c>
    </row>
    <row r="12" spans="1:16" ht="33.75" customHeight="1" x14ac:dyDescent="0.25">
      <c r="H12" s="45"/>
      <c r="I12" s="33" t="s">
        <v>15</v>
      </c>
      <c r="J12" s="24" t="e">
        <f>COUNTIF(B17:F216,33)/(COUNTIF(B:F,31)+COUNTIF(B16:F216,32)+COUNTIF(B17:F216,33))*'საღამოს მიზიდული გად.'!B4</f>
        <v>#DIV/0!</v>
      </c>
      <c r="K12" s="21" t="e">
        <f>K7*J12</f>
        <v>#DIV/0!</v>
      </c>
    </row>
    <row r="13" spans="1:16" ht="30" customHeight="1" x14ac:dyDescent="0.25">
      <c r="H13" s="45" t="s">
        <v>16</v>
      </c>
      <c r="I13" s="45"/>
      <c r="J13" s="24" t="e">
        <f>'საღამოს მიზიდული გად.'!D4</f>
        <v>#DIV/0!</v>
      </c>
      <c r="K13" s="21" t="e">
        <f>K7*J13</f>
        <v>#DIV/0!</v>
      </c>
      <c r="O13" s="28" t="s">
        <v>25</v>
      </c>
      <c r="P13" s="34" t="e">
        <f>J9</f>
        <v>#DIV/0!</v>
      </c>
    </row>
    <row r="14" spans="1:16" ht="15" customHeight="1" x14ac:dyDescent="0.25">
      <c r="H14" s="45" t="s">
        <v>17</v>
      </c>
      <c r="I14" s="45"/>
      <c r="J14" s="25" t="e">
        <f>'საღამოს მიზიდული გად.'!E4</f>
        <v>#DIV/0!</v>
      </c>
      <c r="K14" s="21" t="e">
        <f>K7*J14</f>
        <v>#DIV/0!</v>
      </c>
      <c r="O14" s="33" t="s">
        <v>13</v>
      </c>
      <c r="P14" s="34" t="e">
        <f t="shared" ref="P14:P23" si="0">J10</f>
        <v>#DIV/0!</v>
      </c>
    </row>
    <row r="15" spans="1:16" x14ac:dyDescent="0.25">
      <c r="H15" s="45" t="s">
        <v>18</v>
      </c>
      <c r="I15" s="45"/>
      <c r="J15" s="25" t="e">
        <f>'საღამოს მიზიდული გად.'!C4</f>
        <v>#DIV/0!</v>
      </c>
      <c r="K15" s="21" t="e">
        <f>K7*J15</f>
        <v>#DIV/0!</v>
      </c>
      <c r="O15" s="33" t="s">
        <v>14</v>
      </c>
      <c r="P15" s="34" t="e">
        <f t="shared" si="0"/>
        <v>#DIV/0!</v>
      </c>
    </row>
    <row r="16" spans="1:16" ht="15.75" x14ac:dyDescent="0.25">
      <c r="A16" s="6"/>
      <c r="B16" s="1"/>
      <c r="C16" s="1"/>
      <c r="D16" s="1"/>
      <c r="E16" s="1"/>
      <c r="F16" s="1"/>
      <c r="H16" s="46" t="s">
        <v>5</v>
      </c>
      <c r="I16" s="46"/>
      <c r="J16" s="26" t="e">
        <f>'საღამოს მიზიდული გად.'!F4</f>
        <v>#DIV/0!</v>
      </c>
      <c r="K16" s="21" t="e">
        <f>K7*J16</f>
        <v>#DIV/0!</v>
      </c>
      <c r="O16" s="33" t="s">
        <v>15</v>
      </c>
      <c r="P16" s="34" t="e">
        <f t="shared" si="0"/>
        <v>#DIV/0!</v>
      </c>
    </row>
    <row r="17" spans="8:16" x14ac:dyDescent="0.25">
      <c r="H17" s="46" t="s">
        <v>7</v>
      </c>
      <c r="I17" s="46"/>
      <c r="J17" s="26" t="e">
        <f>'საღამოს მიზიდული გად.'!H4</f>
        <v>#DIV/0!</v>
      </c>
      <c r="K17" s="21" t="e">
        <f>K7*J17</f>
        <v>#DIV/0!</v>
      </c>
      <c r="O17" s="28" t="s">
        <v>16</v>
      </c>
      <c r="P17" s="34" t="e">
        <f t="shared" si="0"/>
        <v>#DIV/0!</v>
      </c>
    </row>
    <row r="18" spans="8:16" x14ac:dyDescent="0.25">
      <c r="H18" s="46" t="s">
        <v>8</v>
      </c>
      <c r="I18" s="46"/>
      <c r="J18" s="26" t="e">
        <f>'საღამოს მიზიდული გად.'!I4</f>
        <v>#DIV/0!</v>
      </c>
      <c r="K18" s="22" t="e">
        <f>K7*J18</f>
        <v>#DIV/0!</v>
      </c>
      <c r="O18" s="28" t="s">
        <v>17</v>
      </c>
      <c r="P18" s="34" t="e">
        <f t="shared" si="0"/>
        <v>#DIV/0!</v>
      </c>
    </row>
    <row r="19" spans="8:16" x14ac:dyDescent="0.25">
      <c r="H19" s="46" t="s">
        <v>9</v>
      </c>
      <c r="I19" s="46"/>
      <c r="J19" s="26" t="e">
        <f>'საღამოს მიზიდული გად.'!J4</f>
        <v>#DIV/0!</v>
      </c>
      <c r="K19" s="22" t="e">
        <f>K7*J19</f>
        <v>#DIV/0!</v>
      </c>
      <c r="O19" s="28" t="s">
        <v>18</v>
      </c>
      <c r="P19" s="34" t="e">
        <f t="shared" si="0"/>
        <v>#DIV/0!</v>
      </c>
    </row>
    <row r="20" spans="8:16" x14ac:dyDescent="0.25">
      <c r="K20" s="23"/>
      <c r="O20" s="35" t="s">
        <v>5</v>
      </c>
      <c r="P20" s="34" t="e">
        <f t="shared" si="0"/>
        <v>#DIV/0!</v>
      </c>
    </row>
    <row r="21" spans="8:16" x14ac:dyDescent="0.25">
      <c r="O21" s="35" t="s">
        <v>7</v>
      </c>
      <c r="P21" s="34" t="e">
        <f t="shared" si="0"/>
        <v>#DIV/0!</v>
      </c>
    </row>
    <row r="22" spans="8:16" x14ac:dyDescent="0.25">
      <c r="O22" s="35" t="s">
        <v>8</v>
      </c>
      <c r="P22" s="34" t="e">
        <f t="shared" si="0"/>
        <v>#DIV/0!</v>
      </c>
    </row>
    <row r="23" spans="8:16" x14ac:dyDescent="0.25">
      <c r="O23" s="35" t="s">
        <v>9</v>
      </c>
      <c r="P23" s="34" t="e">
        <f t="shared" si="0"/>
        <v>#DIV/0!</v>
      </c>
    </row>
    <row r="30" spans="8:16" x14ac:dyDescent="0.25">
      <c r="O30" s="28" t="s">
        <v>25</v>
      </c>
      <c r="P30" s="36" t="e">
        <f>K9</f>
        <v>#DIV/0!</v>
      </c>
    </row>
    <row r="31" spans="8:16" x14ac:dyDescent="0.25">
      <c r="O31" s="33" t="s">
        <v>13</v>
      </c>
      <c r="P31" s="36" t="e">
        <f t="shared" ref="P31:P40" si="1">K10</f>
        <v>#DIV/0!</v>
      </c>
    </row>
    <row r="32" spans="8:16" x14ac:dyDescent="0.25">
      <c r="O32" s="33" t="s">
        <v>14</v>
      </c>
      <c r="P32" s="36" t="e">
        <f t="shared" si="1"/>
        <v>#DIV/0!</v>
      </c>
    </row>
    <row r="33" spans="15:16" ht="15.75" x14ac:dyDescent="0.25">
      <c r="O33" s="33" t="s">
        <v>15</v>
      </c>
      <c r="P33" s="36" t="e">
        <f t="shared" si="1"/>
        <v>#DIV/0!</v>
      </c>
    </row>
    <row r="34" spans="15:16" x14ac:dyDescent="0.25">
      <c r="O34" s="28" t="s">
        <v>16</v>
      </c>
      <c r="P34" s="36" t="e">
        <f t="shared" si="1"/>
        <v>#DIV/0!</v>
      </c>
    </row>
    <row r="35" spans="15:16" x14ac:dyDescent="0.25">
      <c r="O35" s="28" t="s">
        <v>17</v>
      </c>
      <c r="P35" s="36" t="e">
        <f t="shared" si="1"/>
        <v>#DIV/0!</v>
      </c>
    </row>
    <row r="36" spans="15:16" x14ac:dyDescent="0.25">
      <c r="O36" s="28" t="s">
        <v>18</v>
      </c>
      <c r="P36" s="36" t="e">
        <f t="shared" si="1"/>
        <v>#DIV/0!</v>
      </c>
    </row>
    <row r="37" spans="15:16" x14ac:dyDescent="0.25">
      <c r="O37" s="35" t="s">
        <v>5</v>
      </c>
      <c r="P37" s="36" t="e">
        <f t="shared" si="1"/>
        <v>#DIV/0!</v>
      </c>
    </row>
    <row r="38" spans="15:16" x14ac:dyDescent="0.25">
      <c r="O38" s="35" t="s">
        <v>7</v>
      </c>
      <c r="P38" s="36" t="e">
        <f t="shared" si="1"/>
        <v>#DIV/0!</v>
      </c>
    </row>
    <row r="39" spans="15:16" x14ac:dyDescent="0.25">
      <c r="O39" s="35" t="s">
        <v>8</v>
      </c>
      <c r="P39" s="36" t="e">
        <f t="shared" si="1"/>
        <v>#DIV/0!</v>
      </c>
    </row>
    <row r="40" spans="15:16" x14ac:dyDescent="0.25">
      <c r="O40" s="35" t="s">
        <v>9</v>
      </c>
      <c r="P40" s="36" t="e">
        <f t="shared" si="1"/>
        <v>#DIV/0!</v>
      </c>
    </row>
  </sheetData>
  <mergeCells count="11">
    <mergeCell ref="H7:I8"/>
    <mergeCell ref="J7:J8"/>
    <mergeCell ref="H10:H12"/>
    <mergeCell ref="H9:I9"/>
    <mergeCell ref="H13:I13"/>
    <mergeCell ref="H14:I14"/>
    <mergeCell ref="H15:I15"/>
    <mergeCell ref="H16:I16"/>
    <mergeCell ref="H17:I17"/>
    <mergeCell ref="H19:I19"/>
    <mergeCell ref="H18:I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62"/>
  <sheetViews>
    <sheetView workbookViewId="0">
      <selection activeCell="G4" sqref="G4:G5"/>
    </sheetView>
  </sheetViews>
  <sheetFormatPr defaultRowHeight="15" x14ac:dyDescent="0.25"/>
  <cols>
    <col min="8" max="10" width="10.42578125" style="18" customWidth="1"/>
  </cols>
  <sheetData>
    <row r="2" spans="2:13" x14ac:dyDescent="0.25">
      <c r="B2" s="1"/>
      <c r="C2" s="1"/>
    </row>
    <row r="3" spans="2:13" x14ac:dyDescent="0.25">
      <c r="D3">
        <v>1</v>
      </c>
      <c r="E3" s="3" t="e">
        <f>COUNTIF(C:C,D3)/COUNT(C:C)</f>
        <v>#DIV/0!</v>
      </c>
      <c r="H3" s="30" t="s">
        <v>28</v>
      </c>
      <c r="I3" s="31" t="s">
        <v>29</v>
      </c>
      <c r="J3" s="30" t="s">
        <v>30</v>
      </c>
      <c r="K3" s="30" t="s">
        <v>28</v>
      </c>
      <c r="L3" s="31" t="s">
        <v>29</v>
      </c>
      <c r="M3" s="30" t="s">
        <v>30</v>
      </c>
    </row>
    <row r="4" spans="2:13" x14ac:dyDescent="0.25">
      <c r="D4">
        <v>2</v>
      </c>
      <c r="E4" s="3" t="e">
        <f t="shared" ref="E4:E60" si="0">COUNTIF(C:C,D4)/COUNT(C:C)</f>
        <v>#DIV/0!</v>
      </c>
      <c r="G4">
        <v>1</v>
      </c>
      <c r="H4" s="38" t="e">
        <f>IF(E3&gt;0,D3,"")</f>
        <v>#DIV/0!</v>
      </c>
      <c r="I4" s="32" t="e">
        <f>COUNTIF(C:C,H4)/COUNT(C:C)</f>
        <v>#DIV/0!</v>
      </c>
      <c r="J4" s="21" t="e">
        <f>'ვიზიტორთა რაოდენობა'!$D$6*I4</f>
        <v>#DIV/0!</v>
      </c>
      <c r="K4" s="38" t="e">
        <f>IF(E43&gt;0,D43,"")</f>
        <v>#DIV/0!</v>
      </c>
      <c r="L4" s="32" t="e">
        <f t="shared" ref="L4:L13" si="1">COUNTIF(C:C,K4)/COUNT(C:C)</f>
        <v>#DIV/0!</v>
      </c>
      <c r="M4" s="21" t="e">
        <f>'ვიზიტორთა რაოდენობა'!$D$6*L4</f>
        <v>#DIV/0!</v>
      </c>
    </row>
    <row r="5" spans="2:13" x14ac:dyDescent="0.25">
      <c r="D5">
        <v>3</v>
      </c>
      <c r="E5" s="3" t="e">
        <f t="shared" si="0"/>
        <v>#DIV/0!</v>
      </c>
      <c r="G5">
        <v>2</v>
      </c>
      <c r="H5" s="40" t="e">
        <f t="shared" ref="H5:H61" si="2">IF(E4&gt;0,D4,"")</f>
        <v>#DIV/0!</v>
      </c>
      <c r="I5" s="32" t="e">
        <f t="shared" ref="I5:I14" si="3">COUNTIF(C:C,H5)/COUNT(C:C)</f>
        <v>#DIV/0!</v>
      </c>
      <c r="J5" s="21" t="e">
        <f>'ვიზიტორთა რაოდენობა'!$D$6*I5</f>
        <v>#DIV/0!</v>
      </c>
      <c r="K5" s="38" t="e">
        <f>IF(E46&gt;0,D46,"")</f>
        <v>#DIV/0!</v>
      </c>
      <c r="L5" s="32" t="e">
        <f t="shared" si="1"/>
        <v>#DIV/0!</v>
      </c>
      <c r="M5" s="21" t="e">
        <f>'ვიზიტორთა რაოდენობა'!$D$6*L5</f>
        <v>#DIV/0!</v>
      </c>
    </row>
    <row r="6" spans="2:13" x14ac:dyDescent="0.25">
      <c r="D6">
        <v>4</v>
      </c>
      <c r="E6" s="3" t="e">
        <f t="shared" si="0"/>
        <v>#DIV/0!</v>
      </c>
      <c r="H6" s="40" t="e">
        <f t="shared" si="2"/>
        <v>#DIV/0!</v>
      </c>
      <c r="I6" s="32" t="e">
        <f t="shared" si="3"/>
        <v>#DIV/0!</v>
      </c>
      <c r="J6" s="21" t="e">
        <f>'ვიზიტორთა რაოდენობა'!$D$6*I6</f>
        <v>#DIV/0!</v>
      </c>
      <c r="K6" s="38" t="e">
        <f>IF(E49&gt;0,D49,"")</f>
        <v>#DIV/0!</v>
      </c>
      <c r="L6" s="32" t="e">
        <f t="shared" si="1"/>
        <v>#DIV/0!</v>
      </c>
      <c r="M6" s="21" t="e">
        <f>'ვიზიტორთა რაოდენობა'!$D$6*L6</f>
        <v>#DIV/0!</v>
      </c>
    </row>
    <row r="7" spans="2:13" x14ac:dyDescent="0.25">
      <c r="D7">
        <v>5</v>
      </c>
      <c r="E7" s="3" t="e">
        <f t="shared" si="0"/>
        <v>#DIV/0!</v>
      </c>
      <c r="H7" s="40" t="e">
        <f t="shared" si="2"/>
        <v>#DIV/0!</v>
      </c>
      <c r="I7" s="32" t="e">
        <f t="shared" si="3"/>
        <v>#DIV/0!</v>
      </c>
      <c r="J7" s="21" t="e">
        <f>'ვიზიტორთა რაოდენობა'!$D$6*I7</f>
        <v>#DIV/0!</v>
      </c>
      <c r="K7" s="38" t="e">
        <f>IF(E50&gt;0,D50,"")</f>
        <v>#DIV/0!</v>
      </c>
      <c r="L7" s="32" t="e">
        <f t="shared" si="1"/>
        <v>#DIV/0!</v>
      </c>
      <c r="M7" s="21" t="e">
        <f>'ვიზიტორთა რაოდენობა'!$D$6*L7</f>
        <v>#DIV/0!</v>
      </c>
    </row>
    <row r="8" spans="2:13" x14ac:dyDescent="0.25">
      <c r="D8">
        <v>6</v>
      </c>
      <c r="E8" s="3" t="e">
        <f t="shared" si="0"/>
        <v>#DIV/0!</v>
      </c>
      <c r="H8" s="40" t="e">
        <f t="shared" si="2"/>
        <v>#DIV/0!</v>
      </c>
      <c r="I8" s="32" t="e">
        <f t="shared" si="3"/>
        <v>#DIV/0!</v>
      </c>
      <c r="J8" s="21" t="e">
        <f>'ვიზიტორთა რაოდენობა'!$D$6*I8</f>
        <v>#DIV/0!</v>
      </c>
      <c r="K8" s="38" t="e">
        <f>IF(E52&gt;0,D52,"")</f>
        <v>#DIV/0!</v>
      </c>
      <c r="L8" s="32" t="e">
        <f t="shared" si="1"/>
        <v>#DIV/0!</v>
      </c>
      <c r="M8" s="21" t="e">
        <f>'ვიზიტორთა რაოდენობა'!$D$6*L8</f>
        <v>#DIV/0!</v>
      </c>
    </row>
    <row r="9" spans="2:13" x14ac:dyDescent="0.25">
      <c r="D9">
        <v>7</v>
      </c>
      <c r="E9" s="3" t="e">
        <f t="shared" si="0"/>
        <v>#DIV/0!</v>
      </c>
      <c r="H9" s="40" t="e">
        <f t="shared" si="2"/>
        <v>#DIV/0!</v>
      </c>
      <c r="I9" s="32" t="e">
        <f t="shared" si="3"/>
        <v>#DIV/0!</v>
      </c>
      <c r="J9" s="21" t="e">
        <f>'ვიზიტორთა რაოდენობა'!$D$6*I9</f>
        <v>#DIV/0!</v>
      </c>
      <c r="K9" s="38" t="e">
        <f>IF(E56&gt;0,D56,"")</f>
        <v>#DIV/0!</v>
      </c>
      <c r="L9" s="32" t="e">
        <f t="shared" si="1"/>
        <v>#DIV/0!</v>
      </c>
      <c r="M9" s="21" t="e">
        <f>'ვიზიტორთა რაოდენობა'!$D$6*L9</f>
        <v>#DIV/0!</v>
      </c>
    </row>
    <row r="10" spans="2:13" x14ac:dyDescent="0.25">
      <c r="D10">
        <v>8</v>
      </c>
      <c r="E10" s="3" t="e">
        <f t="shared" si="0"/>
        <v>#DIV/0!</v>
      </c>
      <c r="H10" s="40" t="e">
        <f t="shared" si="2"/>
        <v>#DIV/0!</v>
      </c>
      <c r="I10" s="32" t="e">
        <f t="shared" si="3"/>
        <v>#DIV/0!</v>
      </c>
      <c r="J10" s="21" t="e">
        <f>'ვიზიტორთა რაოდენობა'!$D$6*I10</f>
        <v>#DIV/0!</v>
      </c>
      <c r="K10" s="38" t="e">
        <f>IF(E57&gt;0,D57,"")</f>
        <v>#DIV/0!</v>
      </c>
      <c r="L10" s="32" t="e">
        <f t="shared" si="1"/>
        <v>#DIV/0!</v>
      </c>
      <c r="M10" s="21" t="e">
        <f>'ვიზიტორთა რაოდენობა'!$D$6*L10</f>
        <v>#DIV/0!</v>
      </c>
    </row>
    <row r="11" spans="2:13" x14ac:dyDescent="0.25">
      <c r="D11">
        <v>9</v>
      </c>
      <c r="E11" s="3" t="e">
        <f t="shared" si="0"/>
        <v>#DIV/0!</v>
      </c>
      <c r="H11" s="40" t="e">
        <f t="shared" si="2"/>
        <v>#DIV/0!</v>
      </c>
      <c r="I11" s="32" t="e">
        <f t="shared" si="3"/>
        <v>#DIV/0!</v>
      </c>
      <c r="J11" s="21" t="e">
        <f>'ვიზიტორთა რაოდენობა'!$D$6*I11</f>
        <v>#DIV/0!</v>
      </c>
      <c r="K11" s="38" t="e">
        <f>IF(E58&gt;0,D58,"")</f>
        <v>#DIV/0!</v>
      </c>
      <c r="L11" s="32" t="e">
        <f t="shared" si="1"/>
        <v>#DIV/0!</v>
      </c>
      <c r="M11" s="21" t="e">
        <f>'ვიზიტორთა რაოდენობა'!$D$6*L11</f>
        <v>#DIV/0!</v>
      </c>
    </row>
    <row r="12" spans="2:13" x14ac:dyDescent="0.25">
      <c r="D12">
        <v>10</v>
      </c>
      <c r="E12" s="3" t="e">
        <f t="shared" si="0"/>
        <v>#DIV/0!</v>
      </c>
      <c r="H12" s="40" t="e">
        <f t="shared" si="2"/>
        <v>#DIV/0!</v>
      </c>
      <c r="I12" s="32" t="e">
        <f t="shared" si="3"/>
        <v>#DIV/0!</v>
      </c>
      <c r="J12" s="21" t="e">
        <f>'ვიზიტორთა რაოდენობა'!$D$6*I12</f>
        <v>#DIV/0!</v>
      </c>
      <c r="K12" s="38" t="e">
        <f>IF(E59&gt;0,D59,"")</f>
        <v>#DIV/0!</v>
      </c>
      <c r="L12" s="32" t="e">
        <f t="shared" si="1"/>
        <v>#DIV/0!</v>
      </c>
      <c r="M12" s="21" t="e">
        <f>'ვიზიტორთა რაოდენობა'!$D$6*L12</f>
        <v>#DIV/0!</v>
      </c>
    </row>
    <row r="13" spans="2:13" x14ac:dyDescent="0.25">
      <c r="D13">
        <v>11</v>
      </c>
      <c r="E13" s="3" t="e">
        <f t="shared" si="0"/>
        <v>#DIV/0!</v>
      </c>
      <c r="H13" s="40" t="e">
        <f t="shared" si="2"/>
        <v>#DIV/0!</v>
      </c>
      <c r="I13" s="32" t="e">
        <f t="shared" si="3"/>
        <v>#DIV/0!</v>
      </c>
      <c r="J13" s="21" t="e">
        <f>'ვიზიტორთა რაოდენობა'!$D$6*I13</f>
        <v>#DIV/0!</v>
      </c>
      <c r="K13" s="38" t="e">
        <f>IF(E60&gt;0,D60,"")</f>
        <v>#DIV/0!</v>
      </c>
      <c r="L13" s="32" t="e">
        <f t="shared" si="1"/>
        <v>#DIV/0!</v>
      </c>
      <c r="M13" s="21" t="e">
        <f>'ვიზიტორთა რაოდენობა'!$D$6*L13</f>
        <v>#DIV/0!</v>
      </c>
    </row>
    <row r="14" spans="2:13" x14ac:dyDescent="0.25">
      <c r="D14">
        <v>12</v>
      </c>
      <c r="E14" s="3" t="e">
        <f t="shared" si="0"/>
        <v>#DIV/0!</v>
      </c>
      <c r="H14" s="40" t="e">
        <f t="shared" si="2"/>
        <v>#DIV/0!</v>
      </c>
      <c r="I14" s="32" t="e">
        <f t="shared" si="3"/>
        <v>#DIV/0!</v>
      </c>
      <c r="J14" s="21" t="e">
        <f>'ვიზიტორთა რაოდენობა'!$D$6*I14</f>
        <v>#DIV/0!</v>
      </c>
    </row>
    <row r="15" spans="2:13" x14ac:dyDescent="0.25">
      <c r="D15">
        <v>13</v>
      </c>
      <c r="E15" s="3" t="e">
        <f t="shared" si="0"/>
        <v>#DIV/0!</v>
      </c>
      <c r="H15" s="40" t="e">
        <f t="shared" si="2"/>
        <v>#DIV/0!</v>
      </c>
    </row>
    <row r="16" spans="2:13" x14ac:dyDescent="0.25">
      <c r="D16">
        <v>14</v>
      </c>
      <c r="E16" s="3" t="e">
        <f t="shared" si="0"/>
        <v>#DIV/0!</v>
      </c>
      <c r="H16" s="40" t="e">
        <f t="shared" si="2"/>
        <v>#DIV/0!</v>
      </c>
    </row>
    <row r="17" spans="4:8" x14ac:dyDescent="0.25">
      <c r="D17">
        <v>15</v>
      </c>
      <c r="E17" s="3" t="e">
        <f t="shared" si="0"/>
        <v>#DIV/0!</v>
      </c>
      <c r="H17" s="40" t="e">
        <f t="shared" si="2"/>
        <v>#DIV/0!</v>
      </c>
    </row>
    <row r="18" spans="4:8" x14ac:dyDescent="0.25">
      <c r="D18">
        <v>16</v>
      </c>
      <c r="E18" s="3" t="e">
        <f t="shared" si="0"/>
        <v>#DIV/0!</v>
      </c>
      <c r="H18" s="40" t="e">
        <f t="shared" si="2"/>
        <v>#DIV/0!</v>
      </c>
    </row>
    <row r="19" spans="4:8" x14ac:dyDescent="0.25">
      <c r="D19">
        <v>17</v>
      </c>
      <c r="E19" s="3" t="e">
        <f t="shared" si="0"/>
        <v>#DIV/0!</v>
      </c>
      <c r="H19" s="40" t="e">
        <f t="shared" si="2"/>
        <v>#DIV/0!</v>
      </c>
    </row>
    <row r="20" spans="4:8" x14ac:dyDescent="0.25">
      <c r="D20">
        <v>18</v>
      </c>
      <c r="E20" s="3" t="e">
        <f t="shared" si="0"/>
        <v>#DIV/0!</v>
      </c>
      <c r="H20" s="40" t="e">
        <f t="shared" si="2"/>
        <v>#DIV/0!</v>
      </c>
    </row>
    <row r="21" spans="4:8" x14ac:dyDescent="0.25">
      <c r="D21">
        <v>19</v>
      </c>
      <c r="E21" s="3" t="e">
        <f t="shared" si="0"/>
        <v>#DIV/0!</v>
      </c>
      <c r="H21" s="40" t="e">
        <f t="shared" si="2"/>
        <v>#DIV/0!</v>
      </c>
    </row>
    <row r="22" spans="4:8" x14ac:dyDescent="0.25">
      <c r="D22">
        <v>20</v>
      </c>
      <c r="E22" s="3" t="e">
        <f t="shared" si="0"/>
        <v>#DIV/0!</v>
      </c>
      <c r="H22" s="40" t="e">
        <f t="shared" si="2"/>
        <v>#DIV/0!</v>
      </c>
    </row>
    <row r="23" spans="4:8" x14ac:dyDescent="0.25">
      <c r="D23">
        <v>21</v>
      </c>
      <c r="E23" s="3" t="e">
        <f t="shared" si="0"/>
        <v>#DIV/0!</v>
      </c>
      <c r="H23" s="40" t="e">
        <f t="shared" si="2"/>
        <v>#DIV/0!</v>
      </c>
    </row>
    <row r="24" spans="4:8" x14ac:dyDescent="0.25">
      <c r="D24">
        <v>22</v>
      </c>
      <c r="E24" s="3" t="e">
        <f t="shared" si="0"/>
        <v>#DIV/0!</v>
      </c>
      <c r="H24" s="40" t="e">
        <f t="shared" si="2"/>
        <v>#DIV/0!</v>
      </c>
    </row>
    <row r="25" spans="4:8" x14ac:dyDescent="0.25">
      <c r="D25">
        <v>23</v>
      </c>
      <c r="E25" s="3" t="e">
        <f t="shared" si="0"/>
        <v>#DIV/0!</v>
      </c>
      <c r="H25" s="40" t="e">
        <f t="shared" si="2"/>
        <v>#DIV/0!</v>
      </c>
    </row>
    <row r="26" spans="4:8" x14ac:dyDescent="0.25">
      <c r="D26">
        <v>24</v>
      </c>
      <c r="E26" s="3" t="e">
        <f t="shared" si="0"/>
        <v>#DIV/0!</v>
      </c>
      <c r="H26" s="40" t="e">
        <f t="shared" si="2"/>
        <v>#DIV/0!</v>
      </c>
    </row>
    <row r="27" spans="4:8" x14ac:dyDescent="0.25">
      <c r="D27">
        <v>25</v>
      </c>
      <c r="E27" s="3" t="e">
        <f t="shared" si="0"/>
        <v>#DIV/0!</v>
      </c>
      <c r="H27" s="40" t="e">
        <f t="shared" si="2"/>
        <v>#DIV/0!</v>
      </c>
    </row>
    <row r="28" spans="4:8" x14ac:dyDescent="0.25">
      <c r="D28">
        <v>26</v>
      </c>
      <c r="E28" s="3" t="e">
        <f t="shared" si="0"/>
        <v>#DIV/0!</v>
      </c>
      <c r="H28" s="40" t="e">
        <f t="shared" si="2"/>
        <v>#DIV/0!</v>
      </c>
    </row>
    <row r="29" spans="4:8" x14ac:dyDescent="0.25">
      <c r="D29">
        <v>27</v>
      </c>
      <c r="E29" s="3" t="e">
        <f t="shared" si="0"/>
        <v>#DIV/0!</v>
      </c>
      <c r="H29" s="40" t="e">
        <f t="shared" si="2"/>
        <v>#DIV/0!</v>
      </c>
    </row>
    <row r="30" spans="4:8" x14ac:dyDescent="0.25">
      <c r="D30">
        <v>28</v>
      </c>
      <c r="E30" s="3" t="e">
        <f t="shared" si="0"/>
        <v>#DIV/0!</v>
      </c>
      <c r="H30" s="40" t="e">
        <f t="shared" si="2"/>
        <v>#DIV/0!</v>
      </c>
    </row>
    <row r="31" spans="4:8" x14ac:dyDescent="0.25">
      <c r="D31">
        <v>29</v>
      </c>
      <c r="E31" s="3" t="e">
        <f t="shared" si="0"/>
        <v>#DIV/0!</v>
      </c>
      <c r="H31" s="40" t="e">
        <f t="shared" si="2"/>
        <v>#DIV/0!</v>
      </c>
    </row>
    <row r="32" spans="4:8" x14ac:dyDescent="0.25">
      <c r="D32">
        <v>30</v>
      </c>
      <c r="E32" s="3" t="e">
        <f t="shared" si="0"/>
        <v>#DIV/0!</v>
      </c>
      <c r="H32" s="40" t="e">
        <f t="shared" si="2"/>
        <v>#DIV/0!</v>
      </c>
    </row>
    <row r="33" spans="4:8" x14ac:dyDescent="0.25">
      <c r="D33">
        <v>31</v>
      </c>
      <c r="E33" s="3" t="e">
        <f t="shared" si="0"/>
        <v>#DIV/0!</v>
      </c>
      <c r="H33" s="40" t="e">
        <f t="shared" si="2"/>
        <v>#DIV/0!</v>
      </c>
    </row>
    <row r="34" spans="4:8" x14ac:dyDescent="0.25">
      <c r="D34">
        <v>32</v>
      </c>
      <c r="E34" s="3" t="e">
        <f t="shared" si="0"/>
        <v>#DIV/0!</v>
      </c>
      <c r="H34" s="40" t="e">
        <f t="shared" si="2"/>
        <v>#DIV/0!</v>
      </c>
    </row>
    <row r="35" spans="4:8" x14ac:dyDescent="0.25">
      <c r="D35">
        <v>33</v>
      </c>
      <c r="E35" s="3" t="e">
        <f t="shared" si="0"/>
        <v>#DIV/0!</v>
      </c>
      <c r="H35" s="40" t="e">
        <f t="shared" si="2"/>
        <v>#DIV/0!</v>
      </c>
    </row>
    <row r="36" spans="4:8" x14ac:dyDescent="0.25">
      <c r="D36">
        <v>34</v>
      </c>
      <c r="E36" s="3" t="e">
        <f t="shared" si="0"/>
        <v>#DIV/0!</v>
      </c>
      <c r="H36" s="40" t="e">
        <f t="shared" si="2"/>
        <v>#DIV/0!</v>
      </c>
    </row>
    <row r="37" spans="4:8" x14ac:dyDescent="0.25">
      <c r="D37">
        <v>35</v>
      </c>
      <c r="E37" s="3" t="e">
        <f t="shared" si="0"/>
        <v>#DIV/0!</v>
      </c>
      <c r="H37" s="40" t="e">
        <f t="shared" si="2"/>
        <v>#DIV/0!</v>
      </c>
    </row>
    <row r="38" spans="4:8" x14ac:dyDescent="0.25">
      <c r="D38">
        <v>36</v>
      </c>
      <c r="E38" s="3" t="e">
        <f t="shared" si="0"/>
        <v>#DIV/0!</v>
      </c>
      <c r="H38" s="40" t="e">
        <f t="shared" si="2"/>
        <v>#DIV/0!</v>
      </c>
    </row>
    <row r="39" spans="4:8" x14ac:dyDescent="0.25">
      <c r="D39">
        <v>37</v>
      </c>
      <c r="E39" s="3" t="e">
        <f t="shared" si="0"/>
        <v>#DIV/0!</v>
      </c>
      <c r="H39" s="40" t="e">
        <f t="shared" si="2"/>
        <v>#DIV/0!</v>
      </c>
    </row>
    <row r="40" spans="4:8" x14ac:dyDescent="0.25">
      <c r="D40">
        <v>38</v>
      </c>
      <c r="E40" s="3" t="e">
        <f t="shared" si="0"/>
        <v>#DIV/0!</v>
      </c>
      <c r="H40" s="40" t="e">
        <f t="shared" si="2"/>
        <v>#DIV/0!</v>
      </c>
    </row>
    <row r="41" spans="4:8" x14ac:dyDescent="0.25">
      <c r="D41">
        <v>39</v>
      </c>
      <c r="E41" s="3" t="e">
        <f t="shared" si="0"/>
        <v>#DIV/0!</v>
      </c>
      <c r="H41" s="40" t="e">
        <f t="shared" si="2"/>
        <v>#DIV/0!</v>
      </c>
    </row>
    <row r="42" spans="4:8" x14ac:dyDescent="0.25">
      <c r="D42">
        <v>40</v>
      </c>
      <c r="E42" s="3" t="e">
        <f t="shared" si="0"/>
        <v>#DIV/0!</v>
      </c>
      <c r="H42" s="40" t="e">
        <f t="shared" si="2"/>
        <v>#DIV/0!</v>
      </c>
    </row>
    <row r="43" spans="4:8" x14ac:dyDescent="0.25">
      <c r="D43">
        <v>41</v>
      </c>
      <c r="E43" s="3" t="e">
        <f t="shared" si="0"/>
        <v>#DIV/0!</v>
      </c>
      <c r="H43" s="40" t="e">
        <f t="shared" si="2"/>
        <v>#DIV/0!</v>
      </c>
    </row>
    <row r="44" spans="4:8" x14ac:dyDescent="0.25">
      <c r="D44">
        <v>42</v>
      </c>
      <c r="E44" s="3" t="e">
        <f t="shared" si="0"/>
        <v>#DIV/0!</v>
      </c>
      <c r="H44" s="40" t="e">
        <f t="shared" si="2"/>
        <v>#DIV/0!</v>
      </c>
    </row>
    <row r="45" spans="4:8" x14ac:dyDescent="0.25">
      <c r="D45">
        <v>43</v>
      </c>
      <c r="E45" s="3" t="e">
        <f t="shared" si="0"/>
        <v>#DIV/0!</v>
      </c>
      <c r="H45" s="40" t="e">
        <f t="shared" si="2"/>
        <v>#DIV/0!</v>
      </c>
    </row>
    <row r="46" spans="4:8" x14ac:dyDescent="0.25">
      <c r="D46">
        <v>44</v>
      </c>
      <c r="E46" s="3" t="e">
        <f t="shared" si="0"/>
        <v>#DIV/0!</v>
      </c>
      <c r="H46" s="40" t="e">
        <f t="shared" si="2"/>
        <v>#DIV/0!</v>
      </c>
    </row>
    <row r="47" spans="4:8" x14ac:dyDescent="0.25">
      <c r="D47">
        <v>45</v>
      </c>
      <c r="E47" s="3" t="e">
        <f t="shared" si="0"/>
        <v>#DIV/0!</v>
      </c>
      <c r="H47" s="40" t="e">
        <f t="shared" si="2"/>
        <v>#DIV/0!</v>
      </c>
    </row>
    <row r="48" spans="4:8" x14ac:dyDescent="0.25">
      <c r="D48">
        <v>46</v>
      </c>
      <c r="E48" s="3" t="e">
        <f t="shared" si="0"/>
        <v>#DIV/0!</v>
      </c>
      <c r="H48" s="40" t="e">
        <f t="shared" si="2"/>
        <v>#DIV/0!</v>
      </c>
    </row>
    <row r="49" spans="4:8" x14ac:dyDescent="0.25">
      <c r="D49">
        <v>47</v>
      </c>
      <c r="E49" s="3" t="e">
        <f t="shared" si="0"/>
        <v>#DIV/0!</v>
      </c>
      <c r="H49" s="40" t="e">
        <f t="shared" si="2"/>
        <v>#DIV/0!</v>
      </c>
    </row>
    <row r="50" spans="4:8" x14ac:dyDescent="0.25">
      <c r="D50">
        <v>48</v>
      </c>
      <c r="E50" s="3" t="e">
        <f t="shared" si="0"/>
        <v>#DIV/0!</v>
      </c>
      <c r="H50" s="40" t="e">
        <f t="shared" si="2"/>
        <v>#DIV/0!</v>
      </c>
    </row>
    <row r="51" spans="4:8" x14ac:dyDescent="0.25">
      <c r="D51">
        <v>49</v>
      </c>
      <c r="E51" s="3" t="e">
        <f t="shared" si="0"/>
        <v>#DIV/0!</v>
      </c>
      <c r="H51" s="40" t="e">
        <f t="shared" si="2"/>
        <v>#DIV/0!</v>
      </c>
    </row>
    <row r="52" spans="4:8" x14ac:dyDescent="0.25">
      <c r="D52">
        <v>50</v>
      </c>
      <c r="E52" s="3" t="e">
        <f t="shared" si="0"/>
        <v>#DIV/0!</v>
      </c>
      <c r="H52" s="40" t="e">
        <f t="shared" si="2"/>
        <v>#DIV/0!</v>
      </c>
    </row>
    <row r="53" spans="4:8" x14ac:dyDescent="0.25">
      <c r="D53">
        <v>51</v>
      </c>
      <c r="E53" s="3" t="e">
        <f t="shared" si="0"/>
        <v>#DIV/0!</v>
      </c>
      <c r="H53" s="40" t="e">
        <f t="shared" si="2"/>
        <v>#DIV/0!</v>
      </c>
    </row>
    <row r="54" spans="4:8" x14ac:dyDescent="0.25">
      <c r="D54">
        <v>52</v>
      </c>
      <c r="E54" s="3" t="e">
        <f t="shared" si="0"/>
        <v>#DIV/0!</v>
      </c>
      <c r="H54" s="40" t="e">
        <f t="shared" si="2"/>
        <v>#DIV/0!</v>
      </c>
    </row>
    <row r="55" spans="4:8" x14ac:dyDescent="0.25">
      <c r="D55">
        <v>53</v>
      </c>
      <c r="E55" s="3" t="e">
        <f t="shared" si="0"/>
        <v>#DIV/0!</v>
      </c>
      <c r="H55" s="40" t="e">
        <f t="shared" si="2"/>
        <v>#DIV/0!</v>
      </c>
    </row>
    <row r="56" spans="4:8" x14ac:dyDescent="0.25">
      <c r="D56">
        <v>54</v>
      </c>
      <c r="E56" s="3" t="e">
        <f t="shared" si="0"/>
        <v>#DIV/0!</v>
      </c>
      <c r="H56" s="40" t="e">
        <f t="shared" si="2"/>
        <v>#DIV/0!</v>
      </c>
    </row>
    <row r="57" spans="4:8" x14ac:dyDescent="0.25">
      <c r="D57">
        <v>55</v>
      </c>
      <c r="E57" s="3" t="e">
        <f t="shared" si="0"/>
        <v>#DIV/0!</v>
      </c>
      <c r="H57" s="40" t="e">
        <f t="shared" si="2"/>
        <v>#DIV/0!</v>
      </c>
    </row>
    <row r="58" spans="4:8" x14ac:dyDescent="0.25">
      <c r="D58">
        <v>56</v>
      </c>
      <c r="E58" s="3" t="e">
        <f t="shared" si="0"/>
        <v>#DIV/0!</v>
      </c>
      <c r="H58" s="40" t="e">
        <f t="shared" si="2"/>
        <v>#DIV/0!</v>
      </c>
    </row>
    <row r="59" spans="4:8" x14ac:dyDescent="0.25">
      <c r="D59">
        <v>57</v>
      </c>
      <c r="E59" s="3" t="e">
        <f t="shared" si="0"/>
        <v>#DIV/0!</v>
      </c>
      <c r="H59" s="40" t="e">
        <f t="shared" si="2"/>
        <v>#DIV/0!</v>
      </c>
    </row>
    <row r="60" spans="4:8" x14ac:dyDescent="0.25">
      <c r="D60">
        <v>58</v>
      </c>
      <c r="E60" s="3" t="e">
        <f t="shared" si="0"/>
        <v>#DIV/0!</v>
      </c>
      <c r="H60" s="40" t="e">
        <f t="shared" si="2"/>
        <v>#DIV/0!</v>
      </c>
    </row>
    <row r="61" spans="4:8" x14ac:dyDescent="0.25">
      <c r="H61" s="40" t="e">
        <f t="shared" si="2"/>
        <v>#DIV/0!</v>
      </c>
    </row>
    <row r="62" spans="4:8" x14ac:dyDescent="0.25">
      <c r="H62" s="41"/>
    </row>
  </sheetData>
  <sortState ref="B3:C12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trips d-mz</vt:lpstr>
      <vt:lpstr>ვიზიტორთა რაოდენობა</vt:lpstr>
      <vt:lpstr>დილის მიზიდული გად.</vt:lpstr>
      <vt:lpstr>დილის საოფისე ტრანსპორტი</vt:lpstr>
      <vt:lpstr>სივრცითი საოფისე დილა</vt:lpstr>
      <vt:lpstr>trips o-mz</vt:lpstr>
      <vt:lpstr>საღამოს მიზიდული გად.</vt:lpstr>
      <vt:lpstr>საღამოს ტრანსპორტი</vt:lpstr>
      <vt:lpstr>სივრცითი საოფისე საღამო</vt:lpstr>
      <vt:lpstr>გისისთვის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Skylancer T2</cp:lastModifiedBy>
  <dcterms:created xsi:type="dcterms:W3CDTF">2015-06-05T18:17:20Z</dcterms:created>
  <dcterms:modified xsi:type="dcterms:W3CDTF">2020-09-17T21:27:58Z</dcterms:modified>
</cp:coreProperties>
</file>