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kylancer T2\Desktop\modernized HH ver 5.10.20\"/>
    </mc:Choice>
  </mc:AlternateContent>
  <xr:revisionPtr revIDLastSave="0" documentId="13_ncr:1_{9688E6C6-566D-42C8-ABD5-D372B4F23378}" xr6:coauthVersionLast="45" xr6:coauthVersionMax="45" xr10:uidLastSave="{00000000-0000-0000-0000-000000000000}"/>
  <bookViews>
    <workbookView xWindow="-120" yWindow="-120" windowWidth="20730" windowHeight="11160" firstSheet="9" activeTab="12" xr2:uid="{00000000-000D-0000-FFFF-FFFF00000000}"/>
  </bookViews>
  <sheets>
    <sheet name="trips o-mz" sheetId="1" r:id="rId1"/>
    <sheet name="დილის მგზავ. რაოდ. მაცხოვ." sheetId="6" r:id="rId2"/>
    <sheet name="საღამოს მგზავ. რაოდ. მაცხოვ." sheetId="8" r:id="rId3"/>
    <sheet name="დილის გენერირებული გად." sheetId="3" r:id="rId4"/>
    <sheet name="დილის საცხოვრებელი ტრანსპორტი" sheetId="5" r:id="rId5"/>
    <sheet name="სივრცითი საცხოვრებელი დილა" sheetId="10" r:id="rId6"/>
    <sheet name="Sheet1" sheetId="14" r:id="rId7"/>
    <sheet name="trips d-mz" sheetId="2" r:id="rId8"/>
    <sheet name="საღამოს მიზიდული გად." sheetId="4" r:id="rId9"/>
    <sheet name="საღამოს ტრანსპორტი" sheetId="11" r:id="rId10"/>
    <sheet name="სივრცითი საღამო მაცხოვრებელი" sheetId="12" r:id="rId11"/>
    <sheet name="Sheet2" sheetId="15" r:id="rId12"/>
    <sheet name="გისისთვის" sheetId="13" r:id="rId13"/>
  </sheets>
  <definedNames>
    <definedName name="_xlnm._FilterDatabase" localSheetId="7" hidden="1">'trips d-mz'!$A$1:$AP$544</definedName>
    <definedName name="_xlnm._FilterDatabase" localSheetId="0" hidden="1">'trips o-mz'!$A$1:$AP$549</definedName>
    <definedName name="_xlnm._FilterDatabase" localSheetId="4" hidden="1">'დილის საცხოვრებელი ტრანსპორტი'!$B$2:$F$2</definedName>
    <definedName name="_xlchart.v1.0" hidden="1">'დილის გენერირებული გად.'!$B$2:$J$2</definedName>
    <definedName name="_xlchart.v1.1" hidden="1">'დილის გენერირებული გად.'!$B$3:$J$3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3" l="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2" i="13"/>
  <c r="B3" i="14" l="1"/>
  <c r="B3" i="15"/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3" i="10"/>
  <c r="E4" i="12"/>
  <c r="E5" i="12"/>
  <c r="E6" i="12"/>
  <c r="E7" i="12"/>
  <c r="H8" i="12" s="1"/>
  <c r="I8" i="12" s="1"/>
  <c r="E8" i="12"/>
  <c r="E9" i="12"/>
  <c r="E10" i="12"/>
  <c r="E11" i="12"/>
  <c r="E12" i="12"/>
  <c r="E13" i="12"/>
  <c r="E14" i="12"/>
  <c r="E15" i="12"/>
  <c r="H16" i="12" s="1"/>
  <c r="E16" i="12"/>
  <c r="E17" i="12"/>
  <c r="E18" i="12"/>
  <c r="E19" i="12"/>
  <c r="E20" i="12"/>
  <c r="E21" i="12"/>
  <c r="E22" i="12"/>
  <c r="E23" i="12"/>
  <c r="H24" i="12" s="1"/>
  <c r="E24" i="12"/>
  <c r="E25" i="12"/>
  <c r="E26" i="12"/>
  <c r="E27" i="12"/>
  <c r="E28" i="12"/>
  <c r="E29" i="12"/>
  <c r="E30" i="12"/>
  <c r="E31" i="12"/>
  <c r="H32" i="12" s="1"/>
  <c r="E32" i="12"/>
  <c r="E33" i="12"/>
  <c r="E34" i="12"/>
  <c r="E35" i="12"/>
  <c r="E36" i="12"/>
  <c r="E37" i="12"/>
  <c r="E38" i="12"/>
  <c r="E39" i="12"/>
  <c r="H40" i="12" s="1"/>
  <c r="E40" i="12"/>
  <c r="E41" i="12"/>
  <c r="E42" i="12"/>
  <c r="E43" i="12"/>
  <c r="E44" i="12"/>
  <c r="E45" i="12"/>
  <c r="E46" i="12"/>
  <c r="E47" i="12"/>
  <c r="H48" i="12" s="1"/>
  <c r="E48" i="12"/>
  <c r="E49" i="12"/>
  <c r="E50" i="12"/>
  <c r="E51" i="12"/>
  <c r="E52" i="12"/>
  <c r="E53" i="12"/>
  <c r="E54" i="12"/>
  <c r="E55" i="12"/>
  <c r="H56" i="12" s="1"/>
  <c r="E56" i="12"/>
  <c r="E57" i="12"/>
  <c r="E58" i="12"/>
  <c r="E59" i="12"/>
  <c r="E60" i="12"/>
  <c r="E3" i="12"/>
  <c r="L16" i="12"/>
  <c r="L15" i="12"/>
  <c r="L14" i="12"/>
  <c r="L13" i="12"/>
  <c r="L12" i="12"/>
  <c r="L11" i="12"/>
  <c r="L10" i="12"/>
  <c r="L9" i="12"/>
  <c r="L8" i="12"/>
  <c r="L7" i="12"/>
  <c r="L6" i="12"/>
  <c r="L5" i="12"/>
  <c r="L4" i="12"/>
  <c r="I16" i="12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4" i="10"/>
  <c r="H51" i="12" l="1"/>
  <c r="H39" i="12"/>
  <c r="H27" i="12"/>
  <c r="H15" i="12"/>
  <c r="I15" i="12" s="1"/>
  <c r="H11" i="12"/>
  <c r="I11" i="12" s="1"/>
  <c r="H7" i="12"/>
  <c r="I7" i="12" s="1"/>
  <c r="H4" i="12"/>
  <c r="I4" i="12" s="1"/>
  <c r="C3" i="15"/>
  <c r="H58" i="12"/>
  <c r="H54" i="12"/>
  <c r="H50" i="12"/>
  <c r="H46" i="12"/>
  <c r="H42" i="12"/>
  <c r="H38" i="12"/>
  <c r="H34" i="12"/>
  <c r="H30" i="12"/>
  <c r="H26" i="12"/>
  <c r="H22" i="12"/>
  <c r="H18" i="12"/>
  <c r="H14" i="12"/>
  <c r="I14" i="12" s="1"/>
  <c r="H10" i="12"/>
  <c r="I10" i="12" s="1"/>
  <c r="H6" i="12"/>
  <c r="I6" i="12" s="1"/>
  <c r="H59" i="12"/>
  <c r="H47" i="12"/>
  <c r="H35" i="12"/>
  <c r="H23" i="12"/>
  <c r="H61" i="12"/>
  <c r="H57" i="12"/>
  <c r="H53" i="12"/>
  <c r="H49" i="12"/>
  <c r="H45" i="12"/>
  <c r="H41" i="12"/>
  <c r="H37" i="12"/>
  <c r="H33" i="12"/>
  <c r="H29" i="12"/>
  <c r="H25" i="12"/>
  <c r="H21" i="12"/>
  <c r="H17" i="12"/>
  <c r="I17" i="12" s="1"/>
  <c r="H13" i="12"/>
  <c r="I13" i="12" s="1"/>
  <c r="H9" i="12"/>
  <c r="I9" i="12" s="1"/>
  <c r="H5" i="12"/>
  <c r="I5" i="12" s="1"/>
  <c r="H55" i="12"/>
  <c r="H43" i="12"/>
  <c r="H31" i="12"/>
  <c r="H19" i="12"/>
  <c r="H60" i="12"/>
  <c r="H52" i="12"/>
  <c r="H44" i="12"/>
  <c r="H36" i="12"/>
  <c r="H28" i="12"/>
  <c r="H20" i="12"/>
  <c r="H12" i="12"/>
  <c r="I12" i="12" s="1"/>
  <c r="H4" i="10"/>
  <c r="I4" i="10" s="1"/>
  <c r="C3" i="14"/>
  <c r="H50" i="10"/>
  <c r="H26" i="10"/>
  <c r="H18" i="10"/>
  <c r="I18" i="10" s="1"/>
  <c r="H10" i="10"/>
  <c r="I10" i="10" s="1"/>
  <c r="H61" i="10"/>
  <c r="H53" i="10"/>
  <c r="H45" i="10"/>
  <c r="H37" i="10"/>
  <c r="H29" i="10"/>
  <c r="H21" i="10"/>
  <c r="I21" i="10" s="1"/>
  <c r="H13" i="10"/>
  <c r="I13" i="10" s="1"/>
  <c r="H9" i="10"/>
  <c r="I9" i="10" s="1"/>
  <c r="H60" i="10"/>
  <c r="H56" i="10"/>
  <c r="H52" i="10"/>
  <c r="H48" i="10"/>
  <c r="H44" i="10"/>
  <c r="H40" i="10"/>
  <c r="H36" i="10"/>
  <c r="H32" i="10"/>
  <c r="H28" i="10"/>
  <c r="H24" i="10"/>
  <c r="I24" i="10" s="1"/>
  <c r="H20" i="10"/>
  <c r="I20" i="10" s="1"/>
  <c r="H16" i="10"/>
  <c r="I16" i="10" s="1"/>
  <c r="H12" i="10"/>
  <c r="I12" i="10" s="1"/>
  <c r="H8" i="10"/>
  <c r="I8" i="10" s="1"/>
  <c r="H58" i="10"/>
  <c r="H54" i="10"/>
  <c r="H46" i="10"/>
  <c r="H42" i="10"/>
  <c r="H38" i="10"/>
  <c r="H34" i="10"/>
  <c r="H30" i="10"/>
  <c r="H22" i="10"/>
  <c r="I22" i="10" s="1"/>
  <c r="H14" i="10"/>
  <c r="I14" i="10" s="1"/>
  <c r="H6" i="10"/>
  <c r="I6" i="10" s="1"/>
  <c r="H57" i="10"/>
  <c r="H49" i="10"/>
  <c r="H41" i="10"/>
  <c r="H33" i="10"/>
  <c r="H25" i="10"/>
  <c r="H17" i="10"/>
  <c r="I17" i="10" s="1"/>
  <c r="H5" i="10"/>
  <c r="I5" i="10" s="1"/>
  <c r="H59" i="10"/>
  <c r="H55" i="10"/>
  <c r="H51" i="10"/>
  <c r="H47" i="10"/>
  <c r="H43" i="10"/>
  <c r="H39" i="10"/>
  <c r="H35" i="10"/>
  <c r="H31" i="10"/>
  <c r="H27" i="10"/>
  <c r="H23" i="10"/>
  <c r="I23" i="10" s="1"/>
  <c r="H19" i="10"/>
  <c r="I19" i="10" s="1"/>
  <c r="H15" i="10"/>
  <c r="I15" i="10" s="1"/>
  <c r="H11" i="10"/>
  <c r="I11" i="10" s="1"/>
  <c r="H7" i="10"/>
  <c r="I7" i="10" s="1"/>
  <c r="J3" i="4"/>
  <c r="I3" i="4"/>
  <c r="H3" i="4"/>
  <c r="G3" i="4"/>
  <c r="F3" i="4"/>
  <c r="E3" i="4"/>
  <c r="D3" i="4"/>
  <c r="C3" i="4"/>
  <c r="B3" i="4"/>
  <c r="C4" i="4" l="1"/>
  <c r="J15" i="11" s="1"/>
  <c r="P19" i="11" s="1"/>
  <c r="G4" i="4"/>
  <c r="J9" i="11" s="1"/>
  <c r="P13" i="11" s="1"/>
  <c r="D4" i="4"/>
  <c r="J13" i="11" s="1"/>
  <c r="P17" i="11" s="1"/>
  <c r="H4" i="4"/>
  <c r="J17" i="11" s="1"/>
  <c r="P21" i="11" s="1"/>
  <c r="E4" i="4"/>
  <c r="J14" i="11" s="1"/>
  <c r="P18" i="11" s="1"/>
  <c r="F4" i="4"/>
  <c r="J16" i="11" s="1"/>
  <c r="P20" i="11" s="1"/>
  <c r="J4" i="4"/>
  <c r="J19" i="11" s="1"/>
  <c r="P23" i="11" s="1"/>
  <c r="I4" i="4"/>
  <c r="J18" i="11" s="1"/>
  <c r="P22" i="11" s="1"/>
  <c r="B4" i="4"/>
  <c r="D6" i="6"/>
  <c r="J11" i="11" l="1"/>
  <c r="P15" i="11" s="1"/>
  <c r="J10" i="11"/>
  <c r="P14" i="11" s="1"/>
  <c r="J12" i="11"/>
  <c r="P16" i="11" s="1"/>
  <c r="D11" i="6"/>
  <c r="D13" i="6" l="1"/>
  <c r="D15" i="6" s="1"/>
  <c r="D11" i="8"/>
  <c r="D13" i="8" s="1"/>
  <c r="D15" i="8" s="1"/>
  <c r="M6" i="10" l="1"/>
  <c r="M10" i="10"/>
  <c r="M14" i="10"/>
  <c r="M18" i="10"/>
  <c r="M22" i="10"/>
  <c r="J6" i="10"/>
  <c r="J10" i="10"/>
  <c r="J14" i="10"/>
  <c r="J18" i="10"/>
  <c r="J22" i="10"/>
  <c r="M12" i="10"/>
  <c r="M4" i="10"/>
  <c r="J16" i="10"/>
  <c r="J24" i="10"/>
  <c r="M7" i="10"/>
  <c r="M19" i="10"/>
  <c r="J11" i="10"/>
  <c r="J23" i="10"/>
  <c r="M5" i="10"/>
  <c r="M9" i="10"/>
  <c r="M13" i="10"/>
  <c r="M17" i="10"/>
  <c r="M21" i="10"/>
  <c r="J5" i="10"/>
  <c r="J9" i="10"/>
  <c r="J13" i="10"/>
  <c r="J17" i="10"/>
  <c r="J21" i="10"/>
  <c r="J4" i="10"/>
  <c r="M16" i="10"/>
  <c r="M20" i="10"/>
  <c r="J12" i="10"/>
  <c r="J20" i="10"/>
  <c r="M15" i="10"/>
  <c r="M23" i="10"/>
  <c r="J15" i="10"/>
  <c r="M8" i="10"/>
  <c r="J8" i="10"/>
  <c r="M11" i="10"/>
  <c r="J7" i="10"/>
  <c r="J19" i="10"/>
  <c r="M8" i="12"/>
  <c r="M12" i="12"/>
  <c r="M16" i="12"/>
  <c r="J7" i="12"/>
  <c r="J11" i="12"/>
  <c r="J15" i="12"/>
  <c r="M5" i="12"/>
  <c r="M4" i="12"/>
  <c r="M7" i="12"/>
  <c r="M11" i="12"/>
  <c r="M15" i="12"/>
  <c r="J6" i="12"/>
  <c r="J10" i="12"/>
  <c r="J14" i="12"/>
  <c r="J4" i="12"/>
  <c r="M9" i="12"/>
  <c r="J8" i="12"/>
  <c r="J16" i="12"/>
  <c r="M6" i="12"/>
  <c r="M10" i="12"/>
  <c r="M14" i="12"/>
  <c r="J5" i="12"/>
  <c r="J9" i="12"/>
  <c r="J13" i="12"/>
  <c r="J17" i="12"/>
  <c r="M13" i="12"/>
  <c r="J12" i="12"/>
  <c r="K7" i="11"/>
  <c r="H3" i="3"/>
  <c r="K14" i="11" l="1"/>
  <c r="P35" i="11" s="1"/>
  <c r="K9" i="11"/>
  <c r="P30" i="11" s="1"/>
  <c r="K16" i="11"/>
  <c r="P37" i="11" s="1"/>
  <c r="K19" i="11"/>
  <c r="P40" i="11" s="1"/>
  <c r="K18" i="11"/>
  <c r="P39" i="11" s="1"/>
  <c r="K17" i="11"/>
  <c r="P38" i="11" s="1"/>
  <c r="K15" i="11"/>
  <c r="P36" i="11" s="1"/>
  <c r="K12" i="11"/>
  <c r="P33" i="11" s="1"/>
  <c r="K11" i="11"/>
  <c r="P32" i="11" s="1"/>
  <c r="K10" i="11"/>
  <c r="P31" i="11" s="1"/>
  <c r="K13" i="11"/>
  <c r="P34" i="11" s="1"/>
  <c r="D3" i="3"/>
  <c r="G3" i="3"/>
  <c r="I3" i="3"/>
  <c r="J3" i="3"/>
  <c r="E3" i="3"/>
  <c r="B3" i="3"/>
  <c r="F3" i="3"/>
  <c r="C3" i="3"/>
  <c r="J4" i="3" l="1"/>
  <c r="J19" i="5" s="1"/>
  <c r="P23" i="5" s="1"/>
  <c r="C4" i="3"/>
  <c r="J15" i="5" s="1"/>
  <c r="P19" i="5" s="1"/>
  <c r="F4" i="3"/>
  <c r="J16" i="5" s="1"/>
  <c r="P20" i="5" s="1"/>
  <c r="I4" i="3"/>
  <c r="J18" i="5" s="1"/>
  <c r="P22" i="5" s="1"/>
  <c r="B4" i="3"/>
  <c r="G4" i="3"/>
  <c r="J9" i="5" s="1"/>
  <c r="P13" i="5" s="1"/>
  <c r="E4" i="3"/>
  <c r="J14" i="5" s="1"/>
  <c r="P18" i="5" s="1"/>
  <c r="D4" i="3"/>
  <c r="J13" i="5" s="1"/>
  <c r="P17" i="5" s="1"/>
  <c r="H4" i="3"/>
  <c r="J17" i="5" s="1"/>
  <c r="P21" i="5" s="1"/>
  <c r="K7" i="5"/>
  <c r="J11" i="5" l="1"/>
  <c r="P15" i="5" s="1"/>
  <c r="J10" i="5"/>
  <c r="P14" i="5" s="1"/>
  <c r="J12" i="5"/>
  <c r="P16" i="5" s="1"/>
  <c r="K15" i="5"/>
  <c r="P36" i="5" s="1"/>
  <c r="K18" i="5"/>
  <c r="P39" i="5" s="1"/>
  <c r="K14" i="5"/>
  <c r="P35" i="5" s="1"/>
  <c r="K13" i="5"/>
  <c r="P34" i="5" s="1"/>
  <c r="K9" i="5"/>
  <c r="P30" i="5" s="1"/>
  <c r="K19" i="5"/>
  <c r="P40" i="5" s="1"/>
  <c r="K16" i="5"/>
  <c r="P37" i="5" s="1"/>
  <c r="K17" i="5"/>
  <c r="P38" i="5" s="1"/>
  <c r="K11" i="5" l="1"/>
  <c r="P32" i="5" s="1"/>
  <c r="K10" i="5"/>
  <c r="P31" i="5" s="1"/>
  <c r="K12" i="5"/>
  <c r="P33" i="5" s="1"/>
</calcChain>
</file>

<file path=xl/sharedStrings.xml><?xml version="1.0" encoding="utf-8"?>
<sst xmlns="http://schemas.openxmlformats.org/spreadsheetml/2006/main" count="138" uniqueCount="46">
  <si>
    <t xml:space="preserve"> </t>
  </si>
  <si>
    <t>საზოგადოებრივი ტრანსპორტი</t>
  </si>
  <si>
    <t>ტაქსის მგზავრი</t>
  </si>
  <si>
    <t>ავტომობილის მძღოლი</t>
  </si>
  <si>
    <t>ავტომობილის მგზავრი</t>
  </si>
  <si>
    <t>კომბინირებული</t>
  </si>
  <si>
    <t>ქვეითი</t>
  </si>
  <si>
    <t>სხვა</t>
  </si>
  <si>
    <t>ველოსიპედი</t>
  </si>
  <si>
    <t>მოტო</t>
  </si>
  <si>
    <t>სახეობა</t>
  </si>
  <si>
    <t>%</t>
  </si>
  <si>
    <r>
      <t>საზ</t>
    </r>
    <r>
      <rPr>
        <sz val="11"/>
        <rFont val="Calibri"/>
        <family val="2"/>
        <scheme val="minor"/>
      </rPr>
      <t xml:space="preserve">. </t>
    </r>
    <r>
      <rPr>
        <sz val="11"/>
        <rFont val="Sylfaen"/>
        <family val="1"/>
      </rPr>
      <t>ტრანსპორტი</t>
    </r>
  </si>
  <si>
    <t>მეტრო</t>
  </si>
  <si>
    <t>M3 კატ. ავტობუსი</t>
  </si>
  <si>
    <r>
      <t>M2</t>
    </r>
    <r>
      <rPr>
        <sz val="10"/>
        <rFont val="Sylfaen"/>
        <family val="1"/>
      </rPr>
      <t xml:space="preserve"> კატ. ავტობუსი</t>
    </r>
  </si>
  <si>
    <r>
      <t>მანქანის</t>
    </r>
    <r>
      <rPr>
        <sz val="11"/>
        <rFont val="Calibri"/>
        <family val="2"/>
        <scheme val="minor"/>
      </rPr>
      <t xml:space="preserve"> </t>
    </r>
    <r>
      <rPr>
        <sz val="11"/>
        <rFont val="Sylfaen"/>
        <family val="1"/>
      </rPr>
      <t>მძღ</t>
    </r>
    <r>
      <rPr>
        <sz val="11"/>
        <rFont val="Calibri"/>
        <family val="2"/>
        <scheme val="minor"/>
      </rPr>
      <t>.</t>
    </r>
  </si>
  <si>
    <r>
      <t>მანქანის</t>
    </r>
    <r>
      <rPr>
        <sz val="11"/>
        <rFont val="Calibri"/>
        <family val="2"/>
        <scheme val="minor"/>
      </rPr>
      <t xml:space="preserve"> </t>
    </r>
    <r>
      <rPr>
        <sz val="11"/>
        <rFont val="Sylfaen"/>
        <family val="1"/>
      </rPr>
      <t>მგზავრ</t>
    </r>
    <r>
      <rPr>
        <sz val="11"/>
        <rFont val="Calibri"/>
        <family val="2"/>
        <scheme val="minor"/>
      </rPr>
      <t>.</t>
    </r>
  </si>
  <si>
    <t>ტაქსი</t>
  </si>
  <si>
    <t xml:space="preserve"> მგზავრობისთვის</t>
  </si>
  <si>
    <r>
      <t>საცხოვრებელი</t>
    </r>
    <r>
      <rPr>
        <sz val="10"/>
        <color rgb="FF000000"/>
        <rFont val="Calibri"/>
        <family val="2"/>
      </rPr>
      <t xml:space="preserve">/ </t>
    </r>
    <r>
      <rPr>
        <sz val="10"/>
        <color rgb="FF000000"/>
        <rFont val="Sylfaen"/>
        <family val="1"/>
      </rPr>
      <t>სუფთაფართობი</t>
    </r>
  </si>
  <si>
    <t>B</t>
  </si>
  <si>
    <t>დატვირთულობისკოეფიციენტი</t>
  </si>
  <si>
    <r>
      <t>მაცხოვრებელების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Sylfaen"/>
        <family val="1"/>
      </rPr>
      <t>რაოდენობა</t>
    </r>
  </si>
  <si>
    <t>D</t>
  </si>
  <si>
    <t>A</t>
  </si>
  <si>
    <t>С=B*0.3</t>
  </si>
  <si>
    <t>მაცხოვრებელთა რაოდენობა</t>
  </si>
  <si>
    <t>მობილობის მაჩვენებელი</t>
  </si>
  <si>
    <t>დღიური მგზავრობების რაოდენობა</t>
  </si>
  <si>
    <t xml:space="preserve">პიკის საათის წილი </t>
  </si>
  <si>
    <t>პიკის საათის მგზავრობების რაოდენობა</t>
  </si>
  <si>
    <t>ცხრილი 1</t>
  </si>
  <si>
    <t>ცხრილი 2</t>
  </si>
  <si>
    <t>С=B*0.22</t>
  </si>
  <si>
    <t>ცხრილი 3</t>
  </si>
  <si>
    <t>არქიტექტურული პროექტი</t>
  </si>
  <si>
    <t>ქვეითები</t>
  </si>
  <si>
    <t>მაკროზონა</t>
  </si>
  <si>
    <r>
      <t xml:space="preserve">% </t>
    </r>
    <r>
      <rPr>
        <sz val="11"/>
        <color rgb="FF000000"/>
        <rFont val="Sylfaen"/>
        <family val="1"/>
      </rPr>
      <t>წილი</t>
    </r>
  </si>
  <si>
    <t>მგზავრობა</t>
  </si>
  <si>
    <t>დილა</t>
  </si>
  <si>
    <t>საღამო</t>
  </si>
  <si>
    <t>x</t>
  </si>
  <si>
    <t>y</t>
  </si>
  <si>
    <t>B=A*1.56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</si>
</sst>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rgb="FF000000"/>
      <name val="Sylfaen"/>
      <family val="1"/>
    </font>
    <font>
      <sz val="11"/>
      <color rgb="FF000000"/>
      <name val="Calibri"/>
      <family val="2"/>
      <scheme val="minor"/>
    </font>
    <font>
      <sz val="11"/>
      <name val="Sylfaen"/>
      <family val="1"/>
    </font>
    <font>
      <sz val="11"/>
      <name val="Calibri"/>
      <family val="2"/>
      <scheme val="minor"/>
    </font>
    <font>
      <sz val="10"/>
      <name val="Sylfaen"/>
      <family val="1"/>
    </font>
    <font>
      <sz val="11"/>
      <color theme="1"/>
      <name val="Calibri"/>
      <family val="2"/>
    </font>
    <font>
      <b/>
      <i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4"/>
      <color rgb="FF000000"/>
      <name val="Sylfaen"/>
      <family val="1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164" fontId="0" fillId="0" borderId="0" xfId="0" applyNumberFormat="1"/>
    <xf numFmtId="0" fontId="0" fillId="2" borderId="0" xfId="0" applyFill="1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0" fontId="2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11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vertical="center" wrapText="1"/>
    </xf>
    <xf numFmtId="2" fontId="13" fillId="0" borderId="16" xfId="0" applyNumberFormat="1" applyFont="1" applyBorder="1" applyAlignment="1">
      <alignment vertical="center" wrapText="1"/>
    </xf>
    <xf numFmtId="1" fontId="12" fillId="3" borderId="16" xfId="0" applyNumberFormat="1" applyFont="1" applyFill="1" applyBorder="1" applyAlignment="1">
      <alignment horizontal="right" vertical="center" wrapText="1"/>
    </xf>
    <xf numFmtId="0" fontId="11" fillId="2" borderId="16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9" fillId="0" borderId="16" xfId="0" applyFont="1" applyBorder="1" applyAlignment="1">
      <alignment vertical="top" wrapText="1"/>
    </xf>
    <xf numFmtId="0" fontId="14" fillId="3" borderId="15" xfId="0" applyFont="1" applyFill="1" applyBorder="1" applyAlignment="1">
      <alignment vertical="center" wrapText="1"/>
    </xf>
    <xf numFmtId="0" fontId="15" fillId="3" borderId="16" xfId="0" applyFont="1" applyFill="1" applyBorder="1" applyAlignment="1">
      <alignment vertical="center" wrapText="1"/>
    </xf>
    <xf numFmtId="9" fontId="16" fillId="0" borderId="16" xfId="0" applyNumberFormat="1" applyFont="1" applyBorder="1" applyAlignment="1">
      <alignment vertical="center" wrapText="1"/>
    </xf>
    <xf numFmtId="1" fontId="14" fillId="0" borderId="14" xfId="0" applyNumberFormat="1" applyFont="1" applyBorder="1" applyAlignment="1">
      <alignment vertical="center" wrapText="1"/>
    </xf>
    <xf numFmtId="1" fontId="15" fillId="3" borderId="16" xfId="0" applyNumberFormat="1" applyFont="1" applyFill="1" applyBorder="1" applyAlignment="1">
      <alignment vertical="center" wrapText="1"/>
    </xf>
    <xf numFmtId="2" fontId="0" fillId="0" borderId="0" xfId="0" applyNumberFormat="1"/>
    <xf numFmtId="0" fontId="0" fillId="4" borderId="0" xfId="0" applyFill="1"/>
    <xf numFmtId="1" fontId="4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7" fillId="0" borderId="1" xfId="1" applyNumberFormat="1" applyFont="1" applyBorder="1" applyAlignment="1">
      <alignment horizontal="center" vertical="center"/>
    </xf>
    <xf numFmtId="10" fontId="7" fillId="0" borderId="3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vertical="center"/>
    </xf>
    <xf numFmtId="10" fontId="0" fillId="0" borderId="1" xfId="0" applyNumberFormat="1" applyBorder="1"/>
    <xf numFmtId="9" fontId="0" fillId="0" borderId="0" xfId="0" applyNumberFormat="1"/>
    <xf numFmtId="0" fontId="17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2704471101417665E-2"/>
          <c:y val="0.20162790228144559"/>
          <c:w val="0.73291921818639372"/>
          <c:h val="0.72244760751059955"/>
        </c:manualLayout>
      </c:layout>
      <c:pie3DChart>
        <c:varyColors val="1"/>
        <c:ser>
          <c:idx val="0"/>
          <c:order val="0"/>
          <c:spPr>
            <a:effectLst/>
            <a:scene3d>
              <a:camera prst="orthographicFront"/>
              <a:lightRig rig="threePt" dir="t"/>
            </a:scene3d>
            <a:sp3d prstMaterial="metal">
              <a:bevelT w="101600" prst="riblet"/>
            </a:sp3d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'დილის საცხოვრებელი ტრანსპორტი'!$O$13:$O$23</c:f>
              <c:strCache>
                <c:ptCount val="11"/>
                <c:pt idx="0">
                  <c:v>ქვეითები</c:v>
                </c:pt>
                <c:pt idx="1">
                  <c:v>მეტრო</c:v>
                </c:pt>
                <c:pt idx="2">
                  <c:v>M3 კატ. ავტობუსი</c:v>
                </c:pt>
                <c:pt idx="3">
                  <c:v>M2 კატ. ავტობუსი</c:v>
                </c:pt>
                <c:pt idx="4">
                  <c:v>მანქანის მძღ.</c:v>
                </c:pt>
                <c:pt idx="5">
                  <c:v>მანქანის მგზავრ.</c:v>
                </c:pt>
                <c:pt idx="6">
                  <c:v>ტაქსი</c:v>
                </c:pt>
                <c:pt idx="7">
                  <c:v>კომბინირებული</c:v>
                </c:pt>
                <c:pt idx="8">
                  <c:v>სხვა</c:v>
                </c:pt>
                <c:pt idx="9">
                  <c:v>ველოსიპედი</c:v>
                </c:pt>
                <c:pt idx="10">
                  <c:v>მოტო</c:v>
                </c:pt>
              </c:strCache>
            </c:strRef>
          </c:cat>
          <c:val>
            <c:numRef>
              <c:f>'დილის საცხოვრებელი ტრანსპორტი'!$P$13:$P$23</c:f>
              <c:numCache>
                <c:formatCode>0.00%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511-4A9E-B135-A4459D70FE25}"/>
            </c:ext>
          </c:extLst>
        </c:ser>
        <c:ser>
          <c:idx val="1"/>
          <c:order val="1"/>
          <c:spPr>
            <a:effectLst/>
            <a:scene3d>
              <a:camera prst="orthographicFront"/>
              <a:lightRig rig="threePt" dir="t"/>
            </a:scene3d>
            <a:sp3d prstMaterial="metal">
              <a:bevelT w="101600" prst="riblet"/>
            </a:sp3d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'დილის საცხოვრებელი ტრანსპორტი'!$O$13:$O$23</c:f>
              <c:strCache>
                <c:ptCount val="11"/>
                <c:pt idx="0">
                  <c:v>ქვეითები</c:v>
                </c:pt>
                <c:pt idx="1">
                  <c:v>მეტრო</c:v>
                </c:pt>
                <c:pt idx="2">
                  <c:v>M3 კატ. ავტობუსი</c:v>
                </c:pt>
                <c:pt idx="3">
                  <c:v>M2 კატ. ავტობუსი</c:v>
                </c:pt>
                <c:pt idx="4">
                  <c:v>მანქანის მძღ.</c:v>
                </c:pt>
                <c:pt idx="5">
                  <c:v>მანქანის მგზავრ.</c:v>
                </c:pt>
                <c:pt idx="6">
                  <c:v>ტაქსი</c:v>
                </c:pt>
                <c:pt idx="7">
                  <c:v>კომბინირებული</c:v>
                </c:pt>
                <c:pt idx="8">
                  <c:v>სხვა</c:v>
                </c:pt>
                <c:pt idx="9">
                  <c:v>ველოსიპედი</c:v>
                </c:pt>
                <c:pt idx="10">
                  <c:v>მოტო</c:v>
                </c:pt>
              </c:strCache>
            </c:strRef>
          </c:cat>
          <c:val>
            <c:numRef>
              <c:f>'დილის საცხოვრებელი ტრანსპორტი'!$P$13:$P$23</c:f>
              <c:numCache>
                <c:formatCode>0.00%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511-4A9E-B135-A4459D70FE25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gradFill flip="none" rotWithShape="1">
      <a:gsLst>
        <a:gs pos="0">
          <a:schemeClr val="tx2"/>
        </a:gs>
        <a:gs pos="100000">
          <a:schemeClr val="accent1">
            <a:lumMod val="97000"/>
            <a:lumOff val="3000"/>
          </a:schemeClr>
        </a:gs>
      </a:gsLst>
      <a:lin ang="16200000" scaled="1"/>
      <a:tileRect/>
    </a:gradFill>
    <a:ln w="28575">
      <a:solidFill>
        <a:schemeClr val="tx1">
          <a:lumMod val="95000"/>
          <a:lumOff val="5000"/>
        </a:schemeClr>
      </a:solidFill>
      <a:prstDash val="solid"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2704471101417665E-2"/>
          <c:y val="0.20162790228144559"/>
          <c:w val="0.73291921818639372"/>
          <c:h val="0.72244760751059955"/>
        </c:manualLayout>
      </c:layout>
      <c:pie3DChart>
        <c:varyColors val="1"/>
        <c:ser>
          <c:idx val="1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'დილის საცხოვრებელი ტრანსპორტი'!$O$30:$O$40</c:f>
              <c:strCache>
                <c:ptCount val="11"/>
                <c:pt idx="0">
                  <c:v>ქვეითები</c:v>
                </c:pt>
                <c:pt idx="1">
                  <c:v>მეტრო</c:v>
                </c:pt>
                <c:pt idx="2">
                  <c:v>M3 კატ. ავტობუსი</c:v>
                </c:pt>
                <c:pt idx="3">
                  <c:v>M2 კატ. ავტობუსი</c:v>
                </c:pt>
                <c:pt idx="4">
                  <c:v>მანქანის მძღ.</c:v>
                </c:pt>
                <c:pt idx="5">
                  <c:v>მანქანის მგზავრ.</c:v>
                </c:pt>
                <c:pt idx="6">
                  <c:v>ტაქსი</c:v>
                </c:pt>
                <c:pt idx="7">
                  <c:v>კომბინირებული</c:v>
                </c:pt>
                <c:pt idx="8">
                  <c:v>სხვა</c:v>
                </c:pt>
                <c:pt idx="9">
                  <c:v>ველოსიპედი</c:v>
                </c:pt>
                <c:pt idx="10">
                  <c:v>მოტო</c:v>
                </c:pt>
              </c:strCache>
            </c:strRef>
          </c:cat>
          <c:val>
            <c:numRef>
              <c:f>'დილის საცხოვრებელი ტრანსპორტი'!$P$30:$P$40</c:f>
              <c:numCache>
                <c:formatCode>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0-47B8-8EC3-2E15016757D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gradFill flip="none" rotWithShape="1">
      <a:gsLst>
        <a:gs pos="0">
          <a:schemeClr val="tx2"/>
        </a:gs>
        <a:gs pos="100000">
          <a:schemeClr val="accent1">
            <a:lumMod val="97000"/>
            <a:lumOff val="3000"/>
          </a:schemeClr>
        </a:gs>
      </a:gsLst>
      <a:lin ang="16200000" scaled="1"/>
      <a:tileRect/>
    </a:gradFill>
    <a:ln w="28575">
      <a:solidFill>
        <a:schemeClr val="tx1">
          <a:lumMod val="95000"/>
          <a:lumOff val="5000"/>
        </a:schemeClr>
      </a:solidFill>
      <a:prstDash val="solid"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2704471101417665E-2"/>
          <c:y val="0.20162790228144559"/>
          <c:w val="0.73291921818639372"/>
          <c:h val="0.72244760751059955"/>
        </c:manualLayout>
      </c:layout>
      <c:pie3DChart>
        <c:varyColors val="1"/>
        <c:ser>
          <c:idx val="1"/>
          <c:order val="0"/>
          <c:spPr>
            <a:effectLst/>
            <a:scene3d>
              <a:camera prst="orthographicFront"/>
              <a:lightRig rig="threePt" dir="t"/>
            </a:scene3d>
            <a:sp3d prstMaterial="metal">
              <a:bevelT w="101600" prst="riblet"/>
            </a:sp3d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'საღამოს ტრანსპორტი'!$O$13:$O$23</c:f>
              <c:strCache>
                <c:ptCount val="11"/>
                <c:pt idx="0">
                  <c:v>ქვეითები</c:v>
                </c:pt>
                <c:pt idx="1">
                  <c:v>მეტრო</c:v>
                </c:pt>
                <c:pt idx="2">
                  <c:v>M3 კატ. ავტობუსი</c:v>
                </c:pt>
                <c:pt idx="3">
                  <c:v>M2 კატ. ავტობუსი</c:v>
                </c:pt>
                <c:pt idx="4">
                  <c:v>მანქანის მძღ.</c:v>
                </c:pt>
                <c:pt idx="5">
                  <c:v>მანქანის მგზავრ.</c:v>
                </c:pt>
                <c:pt idx="6">
                  <c:v>ტაქსი</c:v>
                </c:pt>
                <c:pt idx="7">
                  <c:v>კომბინირებული</c:v>
                </c:pt>
                <c:pt idx="8">
                  <c:v>სხვა</c:v>
                </c:pt>
                <c:pt idx="9">
                  <c:v>ველოსიპედი</c:v>
                </c:pt>
                <c:pt idx="10">
                  <c:v>მოტო</c:v>
                </c:pt>
              </c:strCache>
            </c:strRef>
          </c:cat>
          <c:val>
            <c:numRef>
              <c:f>'საღამოს ტრანსპორტი'!$P$13:$P$23</c:f>
              <c:numCache>
                <c:formatCode>0.00%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A-4D79-94A8-B65726FF020B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gradFill flip="none" rotWithShape="1">
      <a:gsLst>
        <a:gs pos="0">
          <a:schemeClr val="tx2"/>
        </a:gs>
        <a:gs pos="100000">
          <a:schemeClr val="accent1">
            <a:lumMod val="97000"/>
            <a:lumOff val="3000"/>
          </a:schemeClr>
        </a:gs>
      </a:gsLst>
      <a:lin ang="16200000" scaled="1"/>
      <a:tileRect/>
    </a:gradFill>
    <a:ln w="28575">
      <a:solidFill>
        <a:schemeClr val="tx1">
          <a:lumMod val="95000"/>
          <a:lumOff val="5000"/>
        </a:schemeClr>
      </a:solidFill>
      <a:prstDash val="solid"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2704471101417665E-2"/>
          <c:y val="0.20162790228144559"/>
          <c:w val="0.73291921818639372"/>
          <c:h val="0.72244760751059955"/>
        </c:manualLayout>
      </c:layout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'საღამოს ტრანსპორტი'!$O$30:$O$40</c:f>
              <c:strCache>
                <c:ptCount val="11"/>
                <c:pt idx="0">
                  <c:v>ქვეითები</c:v>
                </c:pt>
                <c:pt idx="1">
                  <c:v>მეტრო</c:v>
                </c:pt>
                <c:pt idx="2">
                  <c:v>M3 კატ. ავტობუსი</c:v>
                </c:pt>
                <c:pt idx="3">
                  <c:v>M2 კატ. ავტობუსი</c:v>
                </c:pt>
                <c:pt idx="4">
                  <c:v>მანქანის მძღ.</c:v>
                </c:pt>
                <c:pt idx="5">
                  <c:v>მანქანის მგზავრ.</c:v>
                </c:pt>
                <c:pt idx="6">
                  <c:v>ტაქსი</c:v>
                </c:pt>
                <c:pt idx="7">
                  <c:v>კომბინირებული</c:v>
                </c:pt>
                <c:pt idx="8">
                  <c:v>სხვა</c:v>
                </c:pt>
                <c:pt idx="9">
                  <c:v>ველოსიპედი</c:v>
                </c:pt>
                <c:pt idx="10">
                  <c:v>მოტო</c:v>
                </c:pt>
              </c:strCache>
            </c:strRef>
          </c:cat>
          <c:val>
            <c:numRef>
              <c:f>'საღამოს ტრანსპორტი'!$P$30:$P$40</c:f>
              <c:numCache>
                <c:formatCode>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0-4B7D-8B7D-78E122CE9ED8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gradFill flip="none" rotWithShape="1">
      <a:gsLst>
        <a:gs pos="0">
          <a:schemeClr val="tx2"/>
        </a:gs>
        <a:gs pos="100000">
          <a:schemeClr val="accent1">
            <a:lumMod val="97000"/>
            <a:lumOff val="3000"/>
          </a:schemeClr>
        </a:gs>
      </a:gsLst>
      <a:lin ang="16200000" scaled="1"/>
      <a:tileRect/>
    </a:gradFill>
    <a:ln w="28575">
      <a:solidFill>
        <a:schemeClr val="tx1">
          <a:lumMod val="95000"/>
          <a:lumOff val="5000"/>
        </a:schemeClr>
      </a:solidFill>
      <a:prstDash val="solid"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plotArea>
      <cx:plotAreaRegion>
        <cx:series layoutId="sunburst" uniqueId="{384D3830-DD1C-4039-BDA8-01E41DADF629}">
          <cx:dataId val="0"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1462767</xdr:colOff>
      <xdr:row>7</xdr:row>
      <xdr:rowOff>54432</xdr:rowOff>
    </xdr:from>
    <xdr:to>
      <xdr:col>4</xdr:col>
      <xdr:colOff>1102179</xdr:colOff>
      <xdr:row>20</xdr:row>
      <xdr:rowOff>108861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9192" y="1387932"/>
              <a:ext cx="3992337" cy="25309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9</xdr:row>
      <xdr:rowOff>10583</xdr:rowOff>
    </xdr:from>
    <xdr:to>
      <xdr:col>26</xdr:col>
      <xdr:colOff>412750</xdr:colOff>
      <xdr:row>25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539751</xdr:colOff>
      <xdr:row>28</xdr:row>
      <xdr:rowOff>21168</xdr:rowOff>
    </xdr:from>
    <xdr:to>
      <xdr:col>26</xdr:col>
      <xdr:colOff>381001</xdr:colOff>
      <xdr:row>47</xdr:row>
      <xdr:rowOff>128059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ka-GE" sz="1600" b="1" baseline="0"/>
            <a:t>დილის გენერირებული მგზავრობების წილი</a:t>
          </a:r>
        </a:p>
        <a:p xmlns:a="http://schemas.openxmlformats.org/drawingml/2006/main">
          <a:pPr algn="ctr"/>
          <a:endParaRPr lang="ru-RU" sz="1600" b="1"/>
        </a:p>
      </cdr:txBody>
    </cdr:sp>
  </cdr:relSizeAnchor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endParaRPr lang="ru-RU" sz="1600" b="1"/>
        </a:p>
      </cdr:txBody>
    </cdr:sp>
  </cdr:relSizeAnchor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endParaRPr lang="ru-RU" sz="1600" b="1"/>
        </a:p>
      </cdr:txBody>
    </cdr:sp>
  </cdr:relSizeAnchor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endParaRPr lang="ru-RU" sz="16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ka-GE" sz="1600" b="1" baseline="0"/>
            <a:t>დილის გენერირებული მგზავრობების რაოდენობა</a:t>
          </a:r>
        </a:p>
        <a:p xmlns:a="http://schemas.openxmlformats.org/drawingml/2006/main">
          <a:pPr algn="ctr"/>
          <a:endParaRPr lang="ru-RU" sz="1600" b="1"/>
        </a:p>
      </cdr:txBody>
    </cdr:sp>
  </cdr:relSizeAnchor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endParaRPr lang="ru-RU" sz="16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529167</xdr:colOff>
      <xdr:row>8</xdr:row>
      <xdr:rowOff>66675</xdr:rowOff>
    </xdr:from>
    <xdr:to>
      <xdr:col>26</xdr:col>
      <xdr:colOff>412751</xdr:colOff>
      <xdr:row>24</xdr:row>
      <xdr:rowOff>165100</xdr:rowOff>
    </xdr:to>
    <xdr:graphicFrame macro="">
      <xdr:nvGraphicFramePr>
        <xdr:cNvPr id="2" name="Chart 8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468842</xdr:colOff>
      <xdr:row>26</xdr:row>
      <xdr:rowOff>186267</xdr:rowOff>
    </xdr:from>
    <xdr:to>
      <xdr:col>26</xdr:col>
      <xdr:colOff>352426</xdr:colOff>
      <xdr:row>46</xdr:row>
      <xdr:rowOff>103717</xdr:rowOff>
    </xdr:to>
    <xdr:graphicFrame macro="">
      <xdr:nvGraphicFramePr>
        <xdr:cNvPr id="3" name="Chart 10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ka-GE" sz="1600" b="1"/>
            <a:t>საღამოს</a:t>
          </a:r>
          <a:r>
            <a:rPr lang="ka-GE" sz="1600" b="1" baseline="0"/>
            <a:t> მიზიდული მგზავრობების წილი</a:t>
          </a:r>
        </a:p>
        <a:p xmlns:a="http://schemas.openxmlformats.org/drawingml/2006/main">
          <a:pPr algn="ctr"/>
          <a:endParaRPr lang="ru-RU" sz="1600" b="1"/>
        </a:p>
      </cdr:txBody>
    </cdr:sp>
  </cdr:relSizeAnchor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endParaRPr lang="ru-RU" sz="1600" b="1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ka-GE" sz="1600" b="1"/>
            <a:t>საღამოს</a:t>
          </a:r>
          <a:r>
            <a:rPr lang="ka-GE" sz="1600" b="1" baseline="0"/>
            <a:t> მიზიდული მგზავრობების რაოდენობა</a:t>
          </a:r>
        </a:p>
        <a:p xmlns:a="http://schemas.openxmlformats.org/drawingml/2006/main">
          <a:pPr algn="ctr"/>
          <a:endParaRPr lang="ru-RU" sz="1600" b="1"/>
        </a:p>
      </cdr:txBody>
    </cdr:sp>
  </cdr:relSizeAnchor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endParaRPr lang="ru-RU" sz="1600" b="1"/>
        </a:p>
      </cdr:txBody>
    </cdr:sp>
  </cdr:relSizeAnchor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endParaRPr lang="ka-GE" sz="1600" b="1" baseline="0"/>
        </a:p>
        <a:p xmlns:a="http://schemas.openxmlformats.org/drawingml/2006/main">
          <a:pPr algn="ctr"/>
          <a:endParaRPr lang="ru-RU" sz="1600" b="1"/>
        </a:p>
      </cdr:txBody>
    </cdr:sp>
  </cdr:relSizeAnchor>
  <cdr:relSizeAnchor xmlns:cdr="http://schemas.openxmlformats.org/drawingml/2006/chartDrawing">
    <cdr:from>
      <cdr:x>0.22931</cdr:x>
      <cdr:y>0.02886</cdr:y>
    </cdr:from>
    <cdr:to>
      <cdr:x>0.77964</cdr:x>
      <cdr:y>0.12748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1238250" y="114300"/>
          <a:ext cx="2971800" cy="390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endParaRPr lang="ru-RU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521"/>
  <sheetViews>
    <sheetView workbookViewId="0">
      <selection sqref="A1:XFD1048576"/>
    </sheetView>
  </sheetViews>
  <sheetFormatPr defaultRowHeight="15" x14ac:dyDescent="0.25"/>
  <cols>
    <col min="3" max="3" width="4.85546875" bestFit="1" customWidth="1"/>
    <col min="4" max="4" width="11.85546875" style="1" bestFit="1" customWidth="1"/>
  </cols>
  <sheetData>
    <row r="1" spans="4:4" x14ac:dyDescent="0.25">
      <c r="D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7" spans="7:7" x14ac:dyDescent="0.25">
      <c r="G67" s="1"/>
    </row>
    <row r="69" spans="7:7" x14ac:dyDescent="0.25">
      <c r="G69" s="1"/>
    </row>
    <row r="70" spans="7:7" x14ac:dyDescent="0.25">
      <c r="G70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7" spans="7:7" x14ac:dyDescent="0.25">
      <c r="G77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8" spans="7:7" x14ac:dyDescent="0.25">
      <c r="G88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30" spans="7:7" x14ac:dyDescent="0.25">
      <c r="G330" s="1"/>
    </row>
    <row r="332" spans="7:7" x14ac:dyDescent="0.25">
      <c r="G332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9" spans="7:7" x14ac:dyDescent="0.25">
      <c r="G339" s="1"/>
    </row>
    <row r="341" spans="7:7" x14ac:dyDescent="0.25">
      <c r="G341" s="1"/>
    </row>
    <row r="342" spans="7:7" x14ac:dyDescent="0.25">
      <c r="G342" s="1"/>
    </row>
    <row r="345" spans="7:7" x14ac:dyDescent="0.25">
      <c r="G345" s="1"/>
    </row>
    <row r="347" spans="7:7" x14ac:dyDescent="0.25">
      <c r="G347" s="1"/>
    </row>
    <row r="348" spans="7:7" x14ac:dyDescent="0.25">
      <c r="G348" s="1"/>
    </row>
    <row r="350" spans="7:7" x14ac:dyDescent="0.25">
      <c r="G350" s="1"/>
    </row>
    <row r="351" spans="7:7" x14ac:dyDescent="0.25">
      <c r="G351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64" spans="7:7" x14ac:dyDescent="0.25">
      <c r="G364" s="1"/>
    </row>
    <row r="366" spans="7:7" x14ac:dyDescent="0.25">
      <c r="G366" s="1"/>
    </row>
    <row r="367" spans="7:7" x14ac:dyDescent="0.25">
      <c r="G367" s="1"/>
    </row>
    <row r="369" spans="7:7" x14ac:dyDescent="0.25">
      <c r="G369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1" spans="7:7" x14ac:dyDescent="0.25">
      <c r="G381" s="1"/>
    </row>
    <row r="382" spans="7:7" x14ac:dyDescent="0.25">
      <c r="G382" s="1"/>
    </row>
    <row r="387" spans="7:7" x14ac:dyDescent="0.25">
      <c r="G387" s="1"/>
    </row>
    <row r="388" spans="7:7" x14ac:dyDescent="0.25">
      <c r="G388" s="1"/>
    </row>
    <row r="390" spans="7:7" x14ac:dyDescent="0.25">
      <c r="G390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14" spans="7:7" x14ac:dyDescent="0.25">
      <c r="G414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2" spans="7:7" x14ac:dyDescent="0.25">
      <c r="G422" s="1"/>
    </row>
    <row r="425" spans="7:7" x14ac:dyDescent="0.25">
      <c r="G425" s="1"/>
    </row>
    <row r="426" spans="7:7" x14ac:dyDescent="0.25">
      <c r="G426" s="1"/>
    </row>
    <row r="429" spans="7:7" x14ac:dyDescent="0.25">
      <c r="G429" s="1"/>
    </row>
    <row r="430" spans="7:7" x14ac:dyDescent="0.25">
      <c r="G430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50" spans="7:7" x14ac:dyDescent="0.25">
      <c r="G450" s="1"/>
    </row>
    <row r="452" spans="7:7" x14ac:dyDescent="0.25">
      <c r="G452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62" spans="7:7" x14ac:dyDescent="0.25">
      <c r="G462" s="1"/>
    </row>
    <row r="464" spans="7:7" x14ac:dyDescent="0.25">
      <c r="G464" s="1"/>
    </row>
    <row r="466" spans="7:7" x14ac:dyDescent="0.25">
      <c r="G466" s="1"/>
    </row>
    <row r="504" spans="7:7" x14ac:dyDescent="0.25">
      <c r="G504" s="1"/>
    </row>
    <row r="506" spans="7:7" x14ac:dyDescent="0.25">
      <c r="G506" s="1"/>
    </row>
    <row r="508" spans="7:7" x14ac:dyDescent="0.25">
      <c r="G508" s="1"/>
    </row>
    <row r="516" spans="7:7" x14ac:dyDescent="0.25">
      <c r="G516" s="1"/>
    </row>
    <row r="518" spans="7:7" x14ac:dyDescent="0.25">
      <c r="G518" s="1"/>
    </row>
    <row r="520" spans="7:7" x14ac:dyDescent="0.25">
      <c r="G520" s="1"/>
    </row>
    <row r="521" spans="7:7" x14ac:dyDescent="0.25">
      <c r="G5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zoomScale="85" zoomScaleNormal="85" workbookViewId="0">
      <selection activeCell="C13" sqref="C13"/>
    </sheetView>
  </sheetViews>
  <sheetFormatPr defaultRowHeight="15" x14ac:dyDescent="0.25"/>
  <cols>
    <col min="2" max="2" width="36.5703125" customWidth="1"/>
    <col min="4" max="4" width="15.5703125" bestFit="1" customWidth="1"/>
  </cols>
  <sheetData>
    <row r="1" spans="2:6" x14ac:dyDescent="0.25">
      <c r="B1" s="29" t="s">
        <v>32</v>
      </c>
    </row>
    <row r="2" spans="2:6" ht="15.75" thickBot="1" x14ac:dyDescent="0.3"/>
    <row r="3" spans="2:6" ht="31.5" customHeight="1" thickBot="1" x14ac:dyDescent="0.3">
      <c r="B3" s="58" t="s">
        <v>36</v>
      </c>
      <c r="C3" s="59"/>
      <c r="D3" s="60"/>
    </row>
    <row r="4" spans="2:6" ht="31.5" customHeight="1" thickBot="1" x14ac:dyDescent="0.3">
      <c r="B4" s="10" t="s">
        <v>20</v>
      </c>
      <c r="C4" s="11" t="s">
        <v>21</v>
      </c>
      <c r="D4" s="17">
        <v>13000</v>
      </c>
    </row>
    <row r="5" spans="2:6" ht="31.5" customHeight="1" thickBot="1" x14ac:dyDescent="0.3">
      <c r="B5" s="10" t="s">
        <v>22</v>
      </c>
      <c r="C5" s="15">
        <v>18.600000000000001</v>
      </c>
      <c r="D5" s="12"/>
    </row>
    <row r="6" spans="2:6" ht="31.5" customHeight="1" thickBot="1" x14ac:dyDescent="0.3">
      <c r="B6" s="13" t="s">
        <v>23</v>
      </c>
      <c r="C6" s="14" t="s">
        <v>24</v>
      </c>
      <c r="D6" s="16">
        <f>IF(INT(D4/C5)=D4/C5,D4/C5,INT(D4/C5)+1)</f>
        <v>699</v>
      </c>
    </row>
    <row r="9" spans="2:6" x14ac:dyDescent="0.25">
      <c r="B9" s="29" t="s">
        <v>33</v>
      </c>
    </row>
    <row r="10" spans="2:6" ht="15.75" thickBot="1" x14ac:dyDescent="0.3"/>
    <row r="11" spans="2:6" ht="39.75" thickBot="1" x14ac:dyDescent="0.3">
      <c r="B11" s="18" t="s">
        <v>27</v>
      </c>
      <c r="C11" s="19" t="s">
        <v>25</v>
      </c>
      <c r="D11" s="26">
        <f>D6</f>
        <v>699</v>
      </c>
      <c r="F11" t="s">
        <v>0</v>
      </c>
    </row>
    <row r="12" spans="2:6" ht="20.25" thickBot="1" x14ac:dyDescent="0.3">
      <c r="B12" s="20" t="s">
        <v>28</v>
      </c>
      <c r="C12" s="21">
        <v>1.56</v>
      </c>
      <c r="D12" s="22"/>
    </row>
    <row r="13" spans="2:6" ht="39.75" thickBot="1" x14ac:dyDescent="0.3">
      <c r="B13" s="23" t="s">
        <v>29</v>
      </c>
      <c r="C13" s="24" t="s">
        <v>45</v>
      </c>
      <c r="D13" s="27">
        <f>IF(INT(D6*C12)=D11*C12,D11*C12,INT(D11*C12)+1)</f>
        <v>1091</v>
      </c>
      <c r="E13" s="28"/>
    </row>
    <row r="14" spans="2:6" ht="20.25" thickBot="1" x14ac:dyDescent="0.3">
      <c r="B14" s="20" t="s">
        <v>30</v>
      </c>
      <c r="C14" s="25">
        <v>0.3</v>
      </c>
      <c r="D14" s="22"/>
    </row>
    <row r="15" spans="2:6" ht="39.75" thickBot="1" x14ac:dyDescent="0.3">
      <c r="B15" s="23" t="s">
        <v>31</v>
      </c>
      <c r="C15" s="24" t="s">
        <v>26</v>
      </c>
      <c r="D15" s="27">
        <f>IF(INT(D13*C14)=D13*C14,D13*C14,INT(D13*C14)+1)</f>
        <v>328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5"/>
  <sheetViews>
    <sheetView workbookViewId="0">
      <selection activeCell="C13" sqref="C13"/>
    </sheetView>
  </sheetViews>
  <sheetFormatPr defaultRowHeight="15" x14ac:dyDescent="0.25"/>
  <cols>
    <col min="2" max="2" width="36.5703125" customWidth="1"/>
    <col min="3" max="3" width="11.42578125" customWidth="1"/>
    <col min="4" max="4" width="15.5703125" bestFit="1" customWidth="1"/>
  </cols>
  <sheetData>
    <row r="1" spans="2:8" x14ac:dyDescent="0.25">
      <c r="B1" s="8"/>
    </row>
    <row r="9" spans="2:8" x14ac:dyDescent="0.25">
      <c r="B9" s="29" t="s">
        <v>35</v>
      </c>
    </row>
    <row r="10" spans="2:8" ht="15.75" thickBot="1" x14ac:dyDescent="0.3"/>
    <row r="11" spans="2:8" ht="39.75" thickBot="1" x14ac:dyDescent="0.3">
      <c r="B11" s="18" t="s">
        <v>27</v>
      </c>
      <c r="C11" s="19" t="s">
        <v>25</v>
      </c>
      <c r="D11" s="26">
        <f>'დილის მგზავ. რაოდ. მაცხოვ.'!D11</f>
        <v>699</v>
      </c>
      <c r="F11" t="s">
        <v>0</v>
      </c>
    </row>
    <row r="12" spans="2:8" ht="20.25" thickBot="1" x14ac:dyDescent="0.3">
      <c r="B12" s="20" t="s">
        <v>28</v>
      </c>
      <c r="C12" s="21">
        <v>1.56</v>
      </c>
      <c r="D12" s="22"/>
    </row>
    <row r="13" spans="2:8" ht="39.75" thickBot="1" x14ac:dyDescent="0.3">
      <c r="B13" s="23" t="s">
        <v>29</v>
      </c>
      <c r="C13" s="24" t="s">
        <v>45</v>
      </c>
      <c r="D13" s="27">
        <f>IF(INT(D6*C12)=D11*C12,D11*C12,INT(D11*C12)+1)</f>
        <v>1091</v>
      </c>
      <c r="E13" s="28"/>
      <c r="H13" s="28"/>
    </row>
    <row r="14" spans="2:8" ht="20.25" thickBot="1" x14ac:dyDescent="0.3">
      <c r="B14" s="20" t="s">
        <v>30</v>
      </c>
      <c r="C14" s="25">
        <v>0.22</v>
      </c>
      <c r="D14" s="22"/>
    </row>
    <row r="15" spans="2:8" ht="39.75" thickBot="1" x14ac:dyDescent="0.3">
      <c r="B15" s="23" t="s">
        <v>31</v>
      </c>
      <c r="C15" s="24" t="s">
        <v>34</v>
      </c>
      <c r="D15" s="27">
        <f>IF(INT(D13*C14)=D13*C14,D13*C14,INT(D13*C14)+1)</f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"/>
  <sheetViews>
    <sheetView zoomScale="140" zoomScaleNormal="140" workbookViewId="0">
      <selection sqref="A1:A1048576"/>
    </sheetView>
  </sheetViews>
  <sheetFormatPr defaultRowHeight="15" x14ac:dyDescent="0.25"/>
  <cols>
    <col min="1" max="1" width="28.140625" customWidth="1"/>
    <col min="2" max="2" width="28.7109375" bestFit="1" customWidth="1"/>
    <col min="3" max="3" width="14.85546875" bestFit="1" customWidth="1"/>
    <col min="4" max="4" width="21.7109375" bestFit="1" customWidth="1"/>
    <col min="5" max="5" width="21.5703125" bestFit="1" customWidth="1"/>
    <col min="6" max="6" width="15.42578125" bestFit="1" customWidth="1"/>
    <col min="7" max="7" width="8.140625" bestFit="1" customWidth="1"/>
    <col min="8" max="8" width="9" bestFit="1" customWidth="1"/>
    <col min="9" max="9" width="12.140625" bestFit="1" customWidth="1"/>
  </cols>
  <sheetData>
    <row r="2" spans="1:1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B3">
        <f>COUNTIF($A:$A,"Public Transport")</f>
        <v>0</v>
      </c>
      <c r="C3">
        <f>COUNTIF($A:$A,"Taxi Passenger")</f>
        <v>0</v>
      </c>
      <c r="D3">
        <f>COUNTIF($A:$A,"Car Driver")</f>
        <v>0</v>
      </c>
      <c r="E3">
        <f>COUNTIF($A:$A,"Car Passenger")</f>
        <v>0</v>
      </c>
      <c r="F3">
        <f>COUNTIF($A:$A,"Combined")</f>
        <v>0</v>
      </c>
      <c r="G3">
        <f>COUNTIF($A:$A,"Walk")</f>
        <v>0</v>
      </c>
      <c r="H3">
        <f>COUNTIF($A:$A,"other")</f>
        <v>0</v>
      </c>
      <c r="I3">
        <f>COUNTIF($A:$A,"bicycle")</f>
        <v>0</v>
      </c>
      <c r="J3">
        <f>COUNTIF($A:$A,"Two wheels motor vehicle")</f>
        <v>0</v>
      </c>
    </row>
    <row r="4" spans="1:10" x14ac:dyDescent="0.25">
      <c r="A4" s="2"/>
      <c r="B4" s="4" t="e">
        <f>B3/SUM(B3:J3)</f>
        <v>#DIV/0!</v>
      </c>
      <c r="C4" s="4" t="e">
        <f>C3/SUM(B3:J3)</f>
        <v>#DIV/0!</v>
      </c>
      <c r="D4" s="4" t="e">
        <f>D3/SUM(B3:J3)</f>
        <v>#DIV/0!</v>
      </c>
      <c r="E4" s="4" t="e">
        <f>E3/SUM(B3:J3)</f>
        <v>#DIV/0!</v>
      </c>
      <c r="F4" s="5" t="e">
        <f>F3/SUM(B3:J3)</f>
        <v>#DIV/0!</v>
      </c>
      <c r="G4" s="4" t="e">
        <f>G3/SUM(B3:J3)</f>
        <v>#DIV/0!</v>
      </c>
      <c r="H4" s="4" t="e">
        <f>H3/SUM(B3:J3)</f>
        <v>#DIV/0!</v>
      </c>
      <c r="I4" s="4" t="e">
        <f>I3/SUM(B3:J3)</f>
        <v>#DIV/0!</v>
      </c>
      <c r="J4" s="4" t="e">
        <f>J3/SUM(B3:J3)</f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40"/>
  <sheetViews>
    <sheetView topLeftCell="H28" zoomScale="90" zoomScaleNormal="90" workbookViewId="0">
      <selection activeCell="N41" sqref="N41"/>
    </sheetView>
  </sheetViews>
  <sheetFormatPr defaultRowHeight="15" x14ac:dyDescent="0.25"/>
  <cols>
    <col min="8" max="8" width="13" style="31" bestFit="1" customWidth="1"/>
    <col min="9" max="9" width="11" style="31" customWidth="1"/>
    <col min="10" max="10" width="9" style="31"/>
    <col min="11" max="11" width="15" style="31" bestFit="1" customWidth="1"/>
    <col min="15" max="15" width="22.140625" bestFit="1" customWidth="1"/>
  </cols>
  <sheetData>
    <row r="2" spans="1:16" x14ac:dyDescent="0.25">
      <c r="B2" s="6"/>
      <c r="C2" s="6"/>
      <c r="D2" s="6"/>
      <c r="E2" s="6"/>
      <c r="F2" s="6"/>
      <c r="H2" s="42"/>
      <c r="M2" s="3"/>
      <c r="O2" s="9"/>
    </row>
    <row r="3" spans="1:16" x14ac:dyDescent="0.25">
      <c r="O3" s="9"/>
    </row>
    <row r="4" spans="1:16" x14ac:dyDescent="0.25">
      <c r="O4" s="9"/>
    </row>
    <row r="7" spans="1:16" x14ac:dyDescent="0.25">
      <c r="H7" s="68" t="s">
        <v>10</v>
      </c>
      <c r="I7" s="69"/>
      <c r="J7" s="65" t="s">
        <v>11</v>
      </c>
      <c r="K7" s="30">
        <f>'დილის მგზავ. რაოდ. მაცხოვ.'!D15</f>
        <v>328</v>
      </c>
    </row>
    <row r="8" spans="1:16" ht="45" x14ac:dyDescent="0.25">
      <c r="H8" s="70"/>
      <c r="I8" s="71"/>
      <c r="J8" s="66"/>
      <c r="K8" s="32" t="s">
        <v>19</v>
      </c>
    </row>
    <row r="9" spans="1:16" x14ac:dyDescent="0.25">
      <c r="H9" s="67" t="s">
        <v>37</v>
      </c>
      <c r="I9" s="67"/>
      <c r="J9" s="38" t="e">
        <f>'დილის გენერირებული გად.'!G4</f>
        <v>#DIV/0!</v>
      </c>
      <c r="K9" s="33" t="e">
        <f>K7*J9</f>
        <v>#DIV/0!</v>
      </c>
    </row>
    <row r="10" spans="1:16" x14ac:dyDescent="0.25">
      <c r="H10" s="67" t="s">
        <v>12</v>
      </c>
      <c r="I10" s="7" t="s">
        <v>13</v>
      </c>
      <c r="J10" s="38" t="e">
        <f>COUNTIF(B:F,31)/(COUNTIF(B:F,31)+COUNTIF(B:F,32)+COUNTIF(B:F,33))*'დილის გენერირებული გად.'!B4</f>
        <v>#DIV/0!</v>
      </c>
      <c r="K10" s="34" t="e">
        <f>K7*J10</f>
        <v>#DIV/0!</v>
      </c>
    </row>
    <row r="11" spans="1:16" ht="30.75" customHeight="1" x14ac:dyDescent="0.25">
      <c r="H11" s="67"/>
      <c r="I11" s="7" t="s">
        <v>14</v>
      </c>
      <c r="J11" s="38" t="e">
        <f>COUNTIF(B16:F216,32)/(COUNTIF(B:F,31)+COUNTIF(B:F,32)+COUNTIF(B:F,33))*'დილის გენერირებული გად.'!B4</f>
        <v>#DIV/0!</v>
      </c>
      <c r="K11" s="34" t="e">
        <f>K7*J11</f>
        <v>#DIV/0!</v>
      </c>
    </row>
    <row r="12" spans="1:16" ht="33" customHeight="1" x14ac:dyDescent="0.25">
      <c r="H12" s="67"/>
      <c r="I12" s="7" t="s">
        <v>15</v>
      </c>
      <c r="J12" s="38" t="e">
        <f>COUNTIF(B17:F216,33)/(COUNTIF(B:F,31)+COUNTIF(B16:F216,32)+COUNTIF(B17:F216,33))*'დილის გენერირებული გად.'!B4</f>
        <v>#DIV/0!</v>
      </c>
      <c r="K12" s="34" t="e">
        <f>K7*J12</f>
        <v>#DIV/0!</v>
      </c>
    </row>
    <row r="13" spans="1:16" ht="21" customHeight="1" x14ac:dyDescent="0.25">
      <c r="H13" s="63" t="s">
        <v>16</v>
      </c>
      <c r="I13" s="64"/>
      <c r="J13" s="38" t="e">
        <f>'დილის გენერირებული გად.'!D4</f>
        <v>#DIV/0!</v>
      </c>
      <c r="K13" s="34" t="e">
        <f>K7*J13</f>
        <v>#DIV/0!</v>
      </c>
      <c r="O13" s="43" t="s">
        <v>37</v>
      </c>
      <c r="P13" s="54" t="e">
        <f>J9</f>
        <v>#DIV/0!</v>
      </c>
    </row>
    <row r="14" spans="1:16" ht="15" customHeight="1" x14ac:dyDescent="0.25">
      <c r="H14" s="63" t="s">
        <v>17</v>
      </c>
      <c r="I14" s="64"/>
      <c r="J14" s="39" t="e">
        <f>'დილის გენერირებული გად.'!E4</f>
        <v>#DIV/0!</v>
      </c>
      <c r="K14" s="34" t="e">
        <f>K7*J14</f>
        <v>#DIV/0!</v>
      </c>
      <c r="O14" s="44" t="s">
        <v>13</v>
      </c>
      <c r="P14" s="54" t="e">
        <f t="shared" ref="P14:P23" si="0">J10</f>
        <v>#DIV/0!</v>
      </c>
    </row>
    <row r="15" spans="1:16" x14ac:dyDescent="0.25">
      <c r="B15" s="2"/>
      <c r="C15" s="2"/>
      <c r="D15" s="2"/>
      <c r="E15" s="2"/>
      <c r="F15" s="2"/>
      <c r="H15" s="63" t="s">
        <v>18</v>
      </c>
      <c r="I15" s="64"/>
      <c r="J15" s="40" t="e">
        <f>'დილის გენერირებული გად.'!C4</f>
        <v>#DIV/0!</v>
      </c>
      <c r="K15" s="35" t="e">
        <f>K7*J15</f>
        <v>#DIV/0!</v>
      </c>
      <c r="O15" s="44" t="s">
        <v>14</v>
      </c>
      <c r="P15" s="54" t="e">
        <f t="shared" si="0"/>
        <v>#DIV/0!</v>
      </c>
    </row>
    <row r="16" spans="1:16" ht="15.75" x14ac:dyDescent="0.25">
      <c r="A16" s="8"/>
      <c r="H16" s="61" t="s">
        <v>5</v>
      </c>
      <c r="I16" s="62"/>
      <c r="J16" s="41" t="e">
        <f>'დილის გენერირებული გად.'!F4</f>
        <v>#DIV/0!</v>
      </c>
      <c r="K16" s="34" t="e">
        <f>K7*J16</f>
        <v>#DIV/0!</v>
      </c>
      <c r="O16" s="44" t="s">
        <v>15</v>
      </c>
      <c r="P16" s="54" t="e">
        <f t="shared" si="0"/>
        <v>#DIV/0!</v>
      </c>
    </row>
    <row r="17" spans="8:16" x14ac:dyDescent="0.25">
      <c r="H17" s="61" t="s">
        <v>7</v>
      </c>
      <c r="I17" s="62"/>
      <c r="J17" s="41" t="e">
        <f>'დილის გენერირებული გად.'!H4</f>
        <v>#DIV/0!</v>
      </c>
      <c r="K17" s="34" t="e">
        <f>K7*J17</f>
        <v>#DIV/0!</v>
      </c>
      <c r="O17" s="43" t="s">
        <v>16</v>
      </c>
      <c r="P17" s="54" t="e">
        <f t="shared" si="0"/>
        <v>#DIV/0!</v>
      </c>
    </row>
    <row r="18" spans="8:16" x14ac:dyDescent="0.25">
      <c r="H18" s="61" t="s">
        <v>8</v>
      </c>
      <c r="I18" s="62"/>
      <c r="J18" s="41" t="e">
        <f>'დილის გენერირებული გად.'!I4</f>
        <v>#DIV/0!</v>
      </c>
      <c r="K18" s="36" t="e">
        <f>K7*J18</f>
        <v>#DIV/0!</v>
      </c>
      <c r="O18" s="43" t="s">
        <v>17</v>
      </c>
      <c r="P18" s="54" t="e">
        <f t="shared" si="0"/>
        <v>#DIV/0!</v>
      </c>
    </row>
    <row r="19" spans="8:16" x14ac:dyDescent="0.25">
      <c r="H19" s="61" t="s">
        <v>9</v>
      </c>
      <c r="I19" s="62"/>
      <c r="J19" s="41" t="e">
        <f>'დილის გენერირებული გად.'!J4</f>
        <v>#DIV/0!</v>
      </c>
      <c r="K19" s="36" t="e">
        <f>K7*J19</f>
        <v>#DIV/0!</v>
      </c>
      <c r="O19" s="43" t="s">
        <v>18</v>
      </c>
      <c r="P19" s="54" t="e">
        <f t="shared" si="0"/>
        <v>#DIV/0!</v>
      </c>
    </row>
    <row r="20" spans="8:16" x14ac:dyDescent="0.25">
      <c r="K20" s="37"/>
      <c r="O20" s="53" t="s">
        <v>5</v>
      </c>
      <c r="P20" s="54" t="e">
        <f t="shared" si="0"/>
        <v>#DIV/0!</v>
      </c>
    </row>
    <row r="21" spans="8:16" x14ac:dyDescent="0.25">
      <c r="O21" s="53" t="s">
        <v>7</v>
      </c>
      <c r="P21" s="54" t="e">
        <f t="shared" si="0"/>
        <v>#DIV/0!</v>
      </c>
    </row>
    <row r="22" spans="8:16" x14ac:dyDescent="0.25">
      <c r="O22" s="53" t="s">
        <v>8</v>
      </c>
      <c r="P22" s="54" t="e">
        <f t="shared" si="0"/>
        <v>#DIV/0!</v>
      </c>
    </row>
    <row r="23" spans="8:16" x14ac:dyDescent="0.25">
      <c r="O23" s="53" t="s">
        <v>9</v>
      </c>
      <c r="P23" s="54" t="e">
        <f t="shared" si="0"/>
        <v>#DIV/0!</v>
      </c>
    </row>
    <row r="30" spans="8:16" x14ac:dyDescent="0.25">
      <c r="O30" s="43" t="s">
        <v>37</v>
      </c>
      <c r="P30" s="52" t="e">
        <f>K9</f>
        <v>#DIV/0!</v>
      </c>
    </row>
    <row r="31" spans="8:16" x14ac:dyDescent="0.25">
      <c r="O31" s="44" t="s">
        <v>13</v>
      </c>
      <c r="P31" s="52" t="e">
        <f t="shared" ref="P31:P40" si="1">K10</f>
        <v>#DIV/0!</v>
      </c>
    </row>
    <row r="32" spans="8:16" x14ac:dyDescent="0.25">
      <c r="O32" s="44" t="s">
        <v>14</v>
      </c>
      <c r="P32" s="52" t="e">
        <f t="shared" si="1"/>
        <v>#DIV/0!</v>
      </c>
    </row>
    <row r="33" spans="15:16" ht="15.75" x14ac:dyDescent="0.25">
      <c r="O33" s="44" t="s">
        <v>15</v>
      </c>
      <c r="P33" s="52" t="e">
        <f t="shared" si="1"/>
        <v>#DIV/0!</v>
      </c>
    </row>
    <row r="34" spans="15:16" x14ac:dyDescent="0.25">
      <c r="O34" s="43" t="s">
        <v>16</v>
      </c>
      <c r="P34" s="52" t="e">
        <f t="shared" si="1"/>
        <v>#DIV/0!</v>
      </c>
    </row>
    <row r="35" spans="15:16" x14ac:dyDescent="0.25">
      <c r="O35" s="43" t="s">
        <v>17</v>
      </c>
      <c r="P35" s="52" t="e">
        <f t="shared" si="1"/>
        <v>#DIV/0!</v>
      </c>
    </row>
    <row r="36" spans="15:16" x14ac:dyDescent="0.25">
      <c r="O36" s="43" t="s">
        <v>18</v>
      </c>
      <c r="P36" s="52" t="e">
        <f t="shared" si="1"/>
        <v>#DIV/0!</v>
      </c>
    </row>
    <row r="37" spans="15:16" x14ac:dyDescent="0.25">
      <c r="O37" s="53" t="s">
        <v>5</v>
      </c>
      <c r="P37" s="52" t="e">
        <f t="shared" si="1"/>
        <v>#DIV/0!</v>
      </c>
    </row>
    <row r="38" spans="15:16" x14ac:dyDescent="0.25">
      <c r="O38" s="53" t="s">
        <v>7</v>
      </c>
      <c r="P38" s="52" t="e">
        <f t="shared" si="1"/>
        <v>#DIV/0!</v>
      </c>
    </row>
    <row r="39" spans="15:16" x14ac:dyDescent="0.25">
      <c r="O39" s="53" t="s">
        <v>8</v>
      </c>
      <c r="P39" s="52" t="e">
        <f t="shared" si="1"/>
        <v>#DIV/0!</v>
      </c>
    </row>
    <row r="40" spans="15:16" x14ac:dyDescent="0.25">
      <c r="O40" s="53" t="s">
        <v>9</v>
      </c>
      <c r="P40" s="52" t="e">
        <f t="shared" si="1"/>
        <v>#DIV/0!</v>
      </c>
    </row>
  </sheetData>
  <mergeCells count="11">
    <mergeCell ref="J7:J8"/>
    <mergeCell ref="H10:H12"/>
    <mergeCell ref="H7:I8"/>
    <mergeCell ref="H9:I9"/>
    <mergeCell ref="H13:I13"/>
    <mergeCell ref="H19:I19"/>
    <mergeCell ref="H14:I14"/>
    <mergeCell ref="H15:I15"/>
    <mergeCell ref="H16:I16"/>
    <mergeCell ref="H17:I17"/>
    <mergeCell ref="H18:I1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62"/>
  <sheetViews>
    <sheetView workbookViewId="0">
      <selection activeCell="B1" sqref="B1:C1048576"/>
    </sheetView>
  </sheetViews>
  <sheetFormatPr defaultRowHeight="15" x14ac:dyDescent="0.25"/>
  <cols>
    <col min="8" max="10" width="10.7109375" style="31" customWidth="1"/>
    <col min="11" max="13" width="10.7109375" customWidth="1"/>
  </cols>
  <sheetData>
    <row r="2" spans="2:13" x14ac:dyDescent="0.25">
      <c r="B2" s="2"/>
      <c r="C2" s="2"/>
    </row>
    <row r="3" spans="2:13" x14ac:dyDescent="0.25">
      <c r="D3">
        <v>1</v>
      </c>
      <c r="E3" s="3" t="e">
        <f>COUNTIF(C:C,D3)/COUNT(C:C)</f>
        <v>#DIV/0!</v>
      </c>
      <c r="H3" s="45" t="s">
        <v>38</v>
      </c>
      <c r="I3" s="46" t="s">
        <v>39</v>
      </c>
      <c r="J3" s="45" t="s">
        <v>40</v>
      </c>
      <c r="K3" s="45" t="s">
        <v>38</v>
      </c>
      <c r="L3" s="46" t="s">
        <v>39</v>
      </c>
      <c r="M3" s="45" t="s">
        <v>40</v>
      </c>
    </row>
    <row r="4" spans="2:13" x14ac:dyDescent="0.25">
      <c r="D4">
        <v>2</v>
      </c>
      <c r="E4" s="3" t="e">
        <f t="shared" ref="E4:E60" si="0">COUNTIF(C:C,D4)/COUNT(C:C)</f>
        <v>#DIV/0!</v>
      </c>
      <c r="G4">
        <v>1</v>
      </c>
      <c r="H4" s="36" t="e">
        <f>IF(E3&gt;0,D3,"")</f>
        <v>#DIV/0!</v>
      </c>
      <c r="I4" s="47" t="e">
        <f>COUNTIF(C:C,H4)/COUNT(C:C)</f>
        <v>#DIV/0!</v>
      </c>
      <c r="J4" s="34" t="e">
        <f>'დილის მგზავ. რაოდ. მაცხოვ.'!$D$15*I4</f>
        <v>#DIV/0!</v>
      </c>
      <c r="K4" s="36">
        <v>37</v>
      </c>
      <c r="L4" s="47" t="e">
        <f>COUNTIF(C:C,K4)/COUNT(C:C)</f>
        <v>#DIV/0!</v>
      </c>
      <c r="M4" s="34" t="e">
        <f>'დილის მგზავ. რაოდ. მაცხოვ.'!$D$15*L4</f>
        <v>#DIV/0!</v>
      </c>
    </row>
    <row r="5" spans="2:13" x14ac:dyDescent="0.25">
      <c r="D5">
        <v>3</v>
      </c>
      <c r="E5" s="3" t="e">
        <f t="shared" si="0"/>
        <v>#DIV/0!</v>
      </c>
      <c r="G5">
        <v>2</v>
      </c>
      <c r="H5" s="36" t="e">
        <f t="shared" ref="H5:H61" si="1">IF(E4&gt;0,D4,"")</f>
        <v>#DIV/0!</v>
      </c>
      <c r="I5" s="47" t="e">
        <f t="shared" ref="I5:I24" si="2">COUNTIF(C:C,H5)/COUNT(C:C)</f>
        <v>#DIV/0!</v>
      </c>
      <c r="J5" s="34" t="e">
        <f>'დილის მგზავ. რაოდ. მაცხოვ.'!$D$15*I5</f>
        <v>#DIV/0!</v>
      </c>
      <c r="K5" s="36">
        <v>40</v>
      </c>
      <c r="L5" s="47" t="e">
        <f t="shared" ref="L5:L23" si="3">COUNTIF(C:C,K5)/COUNT(C:C)</f>
        <v>#DIV/0!</v>
      </c>
      <c r="M5" s="34" t="e">
        <f>'დილის მგზავ. რაოდ. მაცხოვ.'!$D$15*L5</f>
        <v>#DIV/0!</v>
      </c>
    </row>
    <row r="6" spans="2:13" x14ac:dyDescent="0.25">
      <c r="D6">
        <v>4</v>
      </c>
      <c r="E6" s="3" t="e">
        <f t="shared" si="0"/>
        <v>#DIV/0!</v>
      </c>
      <c r="H6" s="36" t="e">
        <f t="shared" si="1"/>
        <v>#DIV/0!</v>
      </c>
      <c r="I6" s="47" t="e">
        <f t="shared" si="2"/>
        <v>#DIV/0!</v>
      </c>
      <c r="J6" s="34" t="e">
        <f>'დილის მგზავ. რაოდ. მაცხოვ.'!$D$15*I6</f>
        <v>#DIV/0!</v>
      </c>
      <c r="K6" s="36">
        <v>41</v>
      </c>
      <c r="L6" s="47" t="e">
        <f t="shared" si="3"/>
        <v>#DIV/0!</v>
      </c>
      <c r="M6" s="34" t="e">
        <f>'დილის მგზავ. რაოდ. მაცხოვ.'!$D$15*L6</f>
        <v>#DIV/0!</v>
      </c>
    </row>
    <row r="7" spans="2:13" x14ac:dyDescent="0.25">
      <c r="D7">
        <v>5</v>
      </c>
      <c r="E7" s="3" t="e">
        <f t="shared" si="0"/>
        <v>#DIV/0!</v>
      </c>
      <c r="H7" s="36" t="e">
        <f t="shared" si="1"/>
        <v>#DIV/0!</v>
      </c>
      <c r="I7" s="47" t="e">
        <f t="shared" si="2"/>
        <v>#DIV/0!</v>
      </c>
      <c r="J7" s="34" t="e">
        <f>'დილის მგზავ. რაოდ. მაცხოვ.'!$D$15*I7</f>
        <v>#DIV/0!</v>
      </c>
      <c r="K7" s="36">
        <v>42</v>
      </c>
      <c r="L7" s="47" t="e">
        <f t="shared" si="3"/>
        <v>#DIV/0!</v>
      </c>
      <c r="M7" s="34" t="e">
        <f>'დილის მგზავ. რაოდ. მაცხოვ.'!$D$15*L7</f>
        <v>#DIV/0!</v>
      </c>
    </row>
    <row r="8" spans="2:13" x14ac:dyDescent="0.25">
      <c r="D8">
        <v>6</v>
      </c>
      <c r="E8" s="3" t="e">
        <f t="shared" si="0"/>
        <v>#DIV/0!</v>
      </c>
      <c r="H8" s="36" t="e">
        <f t="shared" si="1"/>
        <v>#DIV/0!</v>
      </c>
      <c r="I8" s="47" t="e">
        <f t="shared" si="2"/>
        <v>#DIV/0!</v>
      </c>
      <c r="J8" s="34" t="e">
        <f>'დილის მგზავ. რაოდ. მაცხოვ.'!$D$15*I8</f>
        <v>#DIV/0!</v>
      </c>
      <c r="K8" s="36">
        <v>43</v>
      </c>
      <c r="L8" s="47" t="e">
        <f t="shared" si="3"/>
        <v>#DIV/0!</v>
      </c>
      <c r="M8" s="34" t="e">
        <f>'დილის მგზავ. რაოდ. მაცხოვ.'!$D$15*L8</f>
        <v>#DIV/0!</v>
      </c>
    </row>
    <row r="9" spans="2:13" x14ac:dyDescent="0.25">
      <c r="D9">
        <v>7</v>
      </c>
      <c r="E9" s="3" t="e">
        <f t="shared" si="0"/>
        <v>#DIV/0!</v>
      </c>
      <c r="H9" s="36" t="e">
        <f t="shared" si="1"/>
        <v>#DIV/0!</v>
      </c>
      <c r="I9" s="47" t="e">
        <f t="shared" si="2"/>
        <v>#DIV/0!</v>
      </c>
      <c r="J9" s="34" t="e">
        <f>'დილის მგზავ. რაოდ. მაცხოვ.'!$D$15*I9</f>
        <v>#DIV/0!</v>
      </c>
      <c r="K9" s="36">
        <v>44</v>
      </c>
      <c r="L9" s="47" t="e">
        <f t="shared" si="3"/>
        <v>#DIV/0!</v>
      </c>
      <c r="M9" s="34" t="e">
        <f>'დილის მგზავ. რაოდ. მაცხოვ.'!$D$15*L9</f>
        <v>#DIV/0!</v>
      </c>
    </row>
    <row r="10" spans="2:13" x14ac:dyDescent="0.25">
      <c r="D10">
        <v>8</v>
      </c>
      <c r="E10" s="3" t="e">
        <f t="shared" si="0"/>
        <v>#DIV/0!</v>
      </c>
      <c r="H10" s="36" t="e">
        <f t="shared" si="1"/>
        <v>#DIV/0!</v>
      </c>
      <c r="I10" s="47" t="e">
        <f t="shared" si="2"/>
        <v>#DIV/0!</v>
      </c>
      <c r="J10" s="34" t="e">
        <f>'დილის მგზავ. რაოდ. მაცხოვ.'!$D$15*I10</f>
        <v>#DIV/0!</v>
      </c>
      <c r="K10" s="36">
        <v>45</v>
      </c>
      <c r="L10" s="47" t="e">
        <f t="shared" si="3"/>
        <v>#DIV/0!</v>
      </c>
      <c r="M10" s="34" t="e">
        <f>'დილის მგზავ. რაოდ. მაცხოვ.'!$D$15*L10</f>
        <v>#DIV/0!</v>
      </c>
    </row>
    <row r="11" spans="2:13" x14ac:dyDescent="0.25">
      <c r="D11">
        <v>9</v>
      </c>
      <c r="E11" s="3" t="e">
        <f t="shared" si="0"/>
        <v>#DIV/0!</v>
      </c>
      <c r="H11" s="36" t="e">
        <f t="shared" si="1"/>
        <v>#DIV/0!</v>
      </c>
      <c r="I11" s="47" t="e">
        <f t="shared" si="2"/>
        <v>#DIV/0!</v>
      </c>
      <c r="J11" s="34" t="e">
        <f>'დილის მგზავ. რაოდ. მაცხოვ.'!$D$15*I11</f>
        <v>#DIV/0!</v>
      </c>
      <c r="K11" s="36">
        <v>46</v>
      </c>
      <c r="L11" s="47" t="e">
        <f t="shared" si="3"/>
        <v>#DIV/0!</v>
      </c>
      <c r="M11" s="34" t="e">
        <f>'დილის მგზავ. რაოდ. მაცხოვ.'!$D$15*L11</f>
        <v>#DIV/0!</v>
      </c>
    </row>
    <row r="12" spans="2:13" x14ac:dyDescent="0.25">
      <c r="D12">
        <v>10</v>
      </c>
      <c r="E12" s="3" t="e">
        <f t="shared" si="0"/>
        <v>#DIV/0!</v>
      </c>
      <c r="H12" s="36" t="e">
        <f t="shared" si="1"/>
        <v>#DIV/0!</v>
      </c>
      <c r="I12" s="47" t="e">
        <f t="shared" si="2"/>
        <v>#DIV/0!</v>
      </c>
      <c r="J12" s="34" t="e">
        <f>'დილის მგზავ. რაოდ. მაცხოვ.'!$D$15*I12</f>
        <v>#DIV/0!</v>
      </c>
      <c r="K12" s="36">
        <v>47</v>
      </c>
      <c r="L12" s="47" t="e">
        <f t="shared" si="3"/>
        <v>#DIV/0!</v>
      </c>
      <c r="M12" s="34" t="e">
        <f>'დილის მგზავ. რაოდ. მაცხოვ.'!$D$15*L12</f>
        <v>#DIV/0!</v>
      </c>
    </row>
    <row r="13" spans="2:13" x14ac:dyDescent="0.25">
      <c r="D13">
        <v>11</v>
      </c>
      <c r="E13" s="3" t="e">
        <f t="shared" si="0"/>
        <v>#DIV/0!</v>
      </c>
      <c r="H13" s="36" t="e">
        <f t="shared" si="1"/>
        <v>#DIV/0!</v>
      </c>
      <c r="I13" s="47" t="e">
        <f t="shared" si="2"/>
        <v>#DIV/0!</v>
      </c>
      <c r="J13" s="34" t="e">
        <f>'დილის მგზავ. რაოდ. მაცხოვ.'!$D$15*I13</f>
        <v>#DIV/0!</v>
      </c>
      <c r="K13" s="36">
        <v>48</v>
      </c>
      <c r="L13" s="47" t="e">
        <f t="shared" si="3"/>
        <v>#DIV/0!</v>
      </c>
      <c r="M13" s="34" t="e">
        <f>'დილის მგზავ. რაოდ. მაცხოვ.'!$D$15*L13</f>
        <v>#DIV/0!</v>
      </c>
    </row>
    <row r="14" spans="2:13" x14ac:dyDescent="0.25">
      <c r="D14">
        <v>12</v>
      </c>
      <c r="E14" s="3" t="e">
        <f t="shared" si="0"/>
        <v>#DIV/0!</v>
      </c>
      <c r="H14" s="36" t="e">
        <f t="shared" si="1"/>
        <v>#DIV/0!</v>
      </c>
      <c r="I14" s="47" t="e">
        <f t="shared" si="2"/>
        <v>#DIV/0!</v>
      </c>
      <c r="J14" s="34" t="e">
        <f>'დილის მგზავ. რაოდ. მაცხოვ.'!$D$15*I14</f>
        <v>#DIV/0!</v>
      </c>
      <c r="K14" s="36">
        <v>49</v>
      </c>
      <c r="L14" s="47" t="e">
        <f t="shared" si="3"/>
        <v>#DIV/0!</v>
      </c>
      <c r="M14" s="34" t="e">
        <f>'დილის მგზავ. რაოდ. მაცხოვ.'!$D$15*L14</f>
        <v>#DIV/0!</v>
      </c>
    </row>
    <row r="15" spans="2:13" x14ac:dyDescent="0.25">
      <c r="D15">
        <v>13</v>
      </c>
      <c r="E15" s="3" t="e">
        <f t="shared" si="0"/>
        <v>#DIV/0!</v>
      </c>
      <c r="H15" s="36" t="e">
        <f t="shared" si="1"/>
        <v>#DIV/0!</v>
      </c>
      <c r="I15" s="47" t="e">
        <f t="shared" si="2"/>
        <v>#DIV/0!</v>
      </c>
      <c r="J15" s="34" t="e">
        <f>'დილის მგზავ. რაოდ. მაცხოვ.'!$D$15*I15</f>
        <v>#DIV/0!</v>
      </c>
      <c r="K15" s="36">
        <v>50</v>
      </c>
      <c r="L15" s="47" t="e">
        <f t="shared" si="3"/>
        <v>#DIV/0!</v>
      </c>
      <c r="M15" s="34" t="e">
        <f>'დილის მგზავ. რაოდ. მაცხოვ.'!$D$15*L15</f>
        <v>#DIV/0!</v>
      </c>
    </row>
    <row r="16" spans="2:13" x14ac:dyDescent="0.25">
      <c r="D16">
        <v>14</v>
      </c>
      <c r="E16" s="3" t="e">
        <f t="shared" si="0"/>
        <v>#DIV/0!</v>
      </c>
      <c r="H16" s="36" t="e">
        <f t="shared" si="1"/>
        <v>#DIV/0!</v>
      </c>
      <c r="I16" s="47" t="e">
        <f t="shared" si="2"/>
        <v>#DIV/0!</v>
      </c>
      <c r="J16" s="34" t="e">
        <f>'დილის მგზავ. რაოდ. მაცხოვ.'!$D$15*I16</f>
        <v>#DIV/0!</v>
      </c>
      <c r="K16" s="36">
        <v>51</v>
      </c>
      <c r="L16" s="47" t="e">
        <f t="shared" si="3"/>
        <v>#DIV/0!</v>
      </c>
      <c r="M16" s="34" t="e">
        <f>'დილის მგზავ. რაოდ. მაცხოვ.'!$D$15*L16</f>
        <v>#DIV/0!</v>
      </c>
    </row>
    <row r="17" spans="4:13" x14ac:dyDescent="0.25">
      <c r="D17">
        <v>15</v>
      </c>
      <c r="E17" s="3" t="e">
        <f t="shared" si="0"/>
        <v>#DIV/0!</v>
      </c>
      <c r="H17" s="36" t="e">
        <f t="shared" si="1"/>
        <v>#DIV/0!</v>
      </c>
      <c r="I17" s="47" t="e">
        <f t="shared" si="2"/>
        <v>#DIV/0!</v>
      </c>
      <c r="J17" s="34" t="e">
        <f>'დილის მგზავ. რაოდ. მაცხოვ.'!$D$15*I17</f>
        <v>#DIV/0!</v>
      </c>
      <c r="K17" s="36">
        <v>52</v>
      </c>
      <c r="L17" s="47" t="e">
        <f t="shared" si="3"/>
        <v>#DIV/0!</v>
      </c>
      <c r="M17" s="34" t="e">
        <f>'დილის მგზავ. რაოდ. მაცხოვ.'!$D$15*L17</f>
        <v>#DIV/0!</v>
      </c>
    </row>
    <row r="18" spans="4:13" x14ac:dyDescent="0.25">
      <c r="D18">
        <v>16</v>
      </c>
      <c r="E18" s="3" t="e">
        <f t="shared" si="0"/>
        <v>#DIV/0!</v>
      </c>
      <c r="H18" s="36" t="e">
        <f t="shared" si="1"/>
        <v>#DIV/0!</v>
      </c>
      <c r="I18" s="47" t="e">
        <f t="shared" si="2"/>
        <v>#DIV/0!</v>
      </c>
      <c r="J18" s="34" t="e">
        <f>'დილის მგზავ. რაოდ. მაცხოვ.'!$D$15*I18</f>
        <v>#DIV/0!</v>
      </c>
      <c r="K18" s="36">
        <v>53</v>
      </c>
      <c r="L18" s="47" t="e">
        <f t="shared" si="3"/>
        <v>#DIV/0!</v>
      </c>
      <c r="M18" s="34" t="e">
        <f>'დილის მგზავ. რაოდ. მაცხოვ.'!$D$15*L18</f>
        <v>#DIV/0!</v>
      </c>
    </row>
    <row r="19" spans="4:13" x14ac:dyDescent="0.25">
      <c r="D19">
        <v>17</v>
      </c>
      <c r="E19" s="3" t="e">
        <f t="shared" si="0"/>
        <v>#DIV/0!</v>
      </c>
      <c r="H19" s="36" t="e">
        <f t="shared" si="1"/>
        <v>#DIV/0!</v>
      </c>
      <c r="I19" s="47" t="e">
        <f t="shared" si="2"/>
        <v>#DIV/0!</v>
      </c>
      <c r="J19" s="34" t="e">
        <f>'დილის მგზავ. რაოდ. მაცხოვ.'!$D$15*I19</f>
        <v>#DIV/0!</v>
      </c>
      <c r="K19" s="36">
        <v>54</v>
      </c>
      <c r="L19" s="47" t="e">
        <f t="shared" si="3"/>
        <v>#DIV/0!</v>
      </c>
      <c r="M19" s="34" t="e">
        <f>'დილის მგზავ. რაოდ. მაცხოვ.'!$D$15*L19</f>
        <v>#DIV/0!</v>
      </c>
    </row>
    <row r="20" spans="4:13" x14ac:dyDescent="0.25">
      <c r="D20">
        <v>18</v>
      </c>
      <c r="E20" s="3" t="e">
        <f t="shared" si="0"/>
        <v>#DIV/0!</v>
      </c>
      <c r="H20" s="36" t="e">
        <f t="shared" si="1"/>
        <v>#DIV/0!</v>
      </c>
      <c r="I20" s="47" t="e">
        <f t="shared" si="2"/>
        <v>#DIV/0!</v>
      </c>
      <c r="J20" s="34" t="e">
        <f>'დილის მგზავ. რაოდ. მაცხოვ.'!$D$15*I20</f>
        <v>#DIV/0!</v>
      </c>
      <c r="K20" s="36">
        <v>55</v>
      </c>
      <c r="L20" s="47" t="e">
        <f t="shared" si="3"/>
        <v>#DIV/0!</v>
      </c>
      <c r="M20" s="34" t="e">
        <f>'დილის მგზავ. რაოდ. მაცხოვ.'!$D$15*L20</f>
        <v>#DIV/0!</v>
      </c>
    </row>
    <row r="21" spans="4:13" x14ac:dyDescent="0.25">
      <c r="D21">
        <v>19</v>
      </c>
      <c r="E21" s="3" t="e">
        <f t="shared" si="0"/>
        <v>#DIV/0!</v>
      </c>
      <c r="H21" s="36" t="e">
        <f t="shared" si="1"/>
        <v>#DIV/0!</v>
      </c>
      <c r="I21" s="47" t="e">
        <f t="shared" si="2"/>
        <v>#DIV/0!</v>
      </c>
      <c r="J21" s="34" t="e">
        <f>'დილის მგზავ. რაოდ. მაცხოვ.'!$D$15*I21</f>
        <v>#DIV/0!</v>
      </c>
      <c r="K21" s="36">
        <v>56</v>
      </c>
      <c r="L21" s="47" t="e">
        <f t="shared" si="3"/>
        <v>#DIV/0!</v>
      </c>
      <c r="M21" s="34" t="e">
        <f>'დილის მგზავ. რაოდ. მაცხოვ.'!$D$15*L21</f>
        <v>#DIV/0!</v>
      </c>
    </row>
    <row r="22" spans="4:13" x14ac:dyDescent="0.25">
      <c r="D22">
        <v>20</v>
      </c>
      <c r="E22" s="3" t="e">
        <f t="shared" si="0"/>
        <v>#DIV/0!</v>
      </c>
      <c r="H22" s="36" t="e">
        <f t="shared" si="1"/>
        <v>#DIV/0!</v>
      </c>
      <c r="I22" s="47" t="e">
        <f t="shared" si="2"/>
        <v>#DIV/0!</v>
      </c>
      <c r="J22" s="34" t="e">
        <f>'დილის მგზავ. რაოდ. მაცხოვ.'!$D$15*I22</f>
        <v>#DIV/0!</v>
      </c>
      <c r="K22" s="36">
        <v>57</v>
      </c>
      <c r="L22" s="47" t="e">
        <f t="shared" si="3"/>
        <v>#DIV/0!</v>
      </c>
      <c r="M22" s="34" t="e">
        <f>'დილის მგზავ. რაოდ. მაცხოვ.'!$D$15*L22</f>
        <v>#DIV/0!</v>
      </c>
    </row>
    <row r="23" spans="4:13" x14ac:dyDescent="0.25">
      <c r="D23">
        <v>21</v>
      </c>
      <c r="E23" s="3" t="e">
        <f t="shared" si="0"/>
        <v>#DIV/0!</v>
      </c>
      <c r="H23" s="36" t="e">
        <f t="shared" si="1"/>
        <v>#DIV/0!</v>
      </c>
      <c r="I23" s="47" t="e">
        <f t="shared" si="2"/>
        <v>#DIV/0!</v>
      </c>
      <c r="J23" s="34" t="e">
        <f>'დილის მგზავ. რაოდ. მაცხოვ.'!$D$15*I23</f>
        <v>#DIV/0!</v>
      </c>
      <c r="K23" s="36">
        <v>58</v>
      </c>
      <c r="L23" s="47" t="e">
        <f t="shared" si="3"/>
        <v>#DIV/0!</v>
      </c>
      <c r="M23" s="34" t="e">
        <f>'დილის მგზავ. რაოდ. მაცხოვ.'!$D$15*L23</f>
        <v>#DIV/0!</v>
      </c>
    </row>
    <row r="24" spans="4:13" x14ac:dyDescent="0.25">
      <c r="D24">
        <v>22</v>
      </c>
      <c r="E24" s="3" t="e">
        <f t="shared" si="0"/>
        <v>#DIV/0!</v>
      </c>
      <c r="H24" s="36" t="e">
        <f t="shared" si="1"/>
        <v>#DIV/0!</v>
      </c>
      <c r="I24" s="47" t="e">
        <f t="shared" si="2"/>
        <v>#DIV/0!</v>
      </c>
      <c r="J24" s="34" t="e">
        <f>'დილის მგზავ. რაოდ. მაცხოვ.'!$D$15*I24</f>
        <v>#DIV/0!</v>
      </c>
      <c r="K24" s="51"/>
      <c r="L24" s="36"/>
      <c r="M24" s="36"/>
    </row>
    <row r="25" spans="4:13" x14ac:dyDescent="0.25">
      <c r="D25">
        <v>23</v>
      </c>
      <c r="E25" s="3" t="e">
        <f t="shared" si="0"/>
        <v>#DIV/0!</v>
      </c>
      <c r="H25" s="36" t="e">
        <f t="shared" si="1"/>
        <v>#DIV/0!</v>
      </c>
      <c r="L25" s="31"/>
      <c r="M25" s="31"/>
    </row>
    <row r="26" spans="4:13" x14ac:dyDescent="0.25">
      <c r="D26">
        <v>24</v>
      </c>
      <c r="E26" s="3" t="e">
        <f t="shared" si="0"/>
        <v>#DIV/0!</v>
      </c>
      <c r="H26" s="36" t="e">
        <f t="shared" si="1"/>
        <v>#DIV/0!</v>
      </c>
      <c r="L26" s="31"/>
      <c r="M26" s="31"/>
    </row>
    <row r="27" spans="4:13" x14ac:dyDescent="0.25">
      <c r="D27">
        <v>25</v>
      </c>
      <c r="E27" s="3" t="e">
        <f t="shared" si="0"/>
        <v>#DIV/0!</v>
      </c>
      <c r="H27" s="36" t="e">
        <f t="shared" si="1"/>
        <v>#DIV/0!</v>
      </c>
      <c r="L27" s="31"/>
      <c r="M27" s="31"/>
    </row>
    <row r="28" spans="4:13" x14ac:dyDescent="0.25">
      <c r="D28">
        <v>26</v>
      </c>
      <c r="E28" s="3" t="e">
        <f t="shared" si="0"/>
        <v>#DIV/0!</v>
      </c>
      <c r="H28" s="36" t="e">
        <f t="shared" si="1"/>
        <v>#DIV/0!</v>
      </c>
      <c r="L28" s="31"/>
      <c r="M28" s="31"/>
    </row>
    <row r="29" spans="4:13" x14ac:dyDescent="0.25">
      <c r="D29">
        <v>27</v>
      </c>
      <c r="E29" s="3" t="e">
        <f t="shared" si="0"/>
        <v>#DIV/0!</v>
      </c>
      <c r="H29" s="36" t="e">
        <f t="shared" si="1"/>
        <v>#DIV/0!</v>
      </c>
    </row>
    <row r="30" spans="4:13" x14ac:dyDescent="0.25">
      <c r="D30">
        <v>28</v>
      </c>
      <c r="E30" s="3" t="e">
        <f t="shared" si="0"/>
        <v>#DIV/0!</v>
      </c>
      <c r="H30" s="36" t="e">
        <f t="shared" si="1"/>
        <v>#DIV/0!</v>
      </c>
    </row>
    <row r="31" spans="4:13" x14ac:dyDescent="0.25">
      <c r="D31">
        <v>29</v>
      </c>
      <c r="E31" s="3" t="e">
        <f t="shared" si="0"/>
        <v>#DIV/0!</v>
      </c>
      <c r="H31" s="36" t="e">
        <f t="shared" si="1"/>
        <v>#DIV/0!</v>
      </c>
    </row>
    <row r="32" spans="4:13" x14ac:dyDescent="0.25">
      <c r="D32">
        <v>30</v>
      </c>
      <c r="E32" s="3" t="e">
        <f t="shared" si="0"/>
        <v>#DIV/0!</v>
      </c>
      <c r="H32" s="36" t="e">
        <f t="shared" si="1"/>
        <v>#DIV/0!</v>
      </c>
    </row>
    <row r="33" spans="4:8" x14ac:dyDescent="0.25">
      <c r="D33">
        <v>31</v>
      </c>
      <c r="E33" s="3" t="e">
        <f t="shared" si="0"/>
        <v>#DIV/0!</v>
      </c>
      <c r="H33" s="36" t="e">
        <f t="shared" si="1"/>
        <v>#DIV/0!</v>
      </c>
    </row>
    <row r="34" spans="4:8" x14ac:dyDescent="0.25">
      <c r="D34">
        <v>32</v>
      </c>
      <c r="E34" s="3" t="e">
        <f t="shared" si="0"/>
        <v>#DIV/0!</v>
      </c>
      <c r="H34" s="36" t="e">
        <f t="shared" si="1"/>
        <v>#DIV/0!</v>
      </c>
    </row>
    <row r="35" spans="4:8" x14ac:dyDescent="0.25">
      <c r="D35">
        <v>33</v>
      </c>
      <c r="E35" s="3" t="e">
        <f t="shared" si="0"/>
        <v>#DIV/0!</v>
      </c>
      <c r="H35" s="36" t="e">
        <f t="shared" si="1"/>
        <v>#DIV/0!</v>
      </c>
    </row>
    <row r="36" spans="4:8" x14ac:dyDescent="0.25">
      <c r="D36">
        <v>34</v>
      </c>
      <c r="E36" s="3" t="e">
        <f t="shared" si="0"/>
        <v>#DIV/0!</v>
      </c>
      <c r="H36" s="36" t="e">
        <f t="shared" si="1"/>
        <v>#DIV/0!</v>
      </c>
    </row>
    <row r="37" spans="4:8" x14ac:dyDescent="0.25">
      <c r="D37">
        <v>35</v>
      </c>
      <c r="E37" s="3" t="e">
        <f t="shared" si="0"/>
        <v>#DIV/0!</v>
      </c>
      <c r="H37" s="36" t="e">
        <f t="shared" si="1"/>
        <v>#DIV/0!</v>
      </c>
    </row>
    <row r="38" spans="4:8" x14ac:dyDescent="0.25">
      <c r="D38">
        <v>36</v>
      </c>
      <c r="E38" s="3" t="e">
        <f t="shared" si="0"/>
        <v>#DIV/0!</v>
      </c>
      <c r="H38" s="36" t="e">
        <f t="shared" si="1"/>
        <v>#DIV/0!</v>
      </c>
    </row>
    <row r="39" spans="4:8" x14ac:dyDescent="0.25">
      <c r="D39">
        <v>37</v>
      </c>
      <c r="E39" s="3" t="e">
        <f t="shared" si="0"/>
        <v>#DIV/0!</v>
      </c>
      <c r="H39" s="36" t="e">
        <f t="shared" si="1"/>
        <v>#DIV/0!</v>
      </c>
    </row>
    <row r="40" spans="4:8" x14ac:dyDescent="0.25">
      <c r="D40">
        <v>38</v>
      </c>
      <c r="E40" s="3" t="e">
        <f t="shared" si="0"/>
        <v>#DIV/0!</v>
      </c>
      <c r="H40" s="36" t="e">
        <f t="shared" si="1"/>
        <v>#DIV/0!</v>
      </c>
    </row>
    <row r="41" spans="4:8" x14ac:dyDescent="0.25">
      <c r="D41">
        <v>39</v>
      </c>
      <c r="E41" s="3" t="e">
        <f t="shared" si="0"/>
        <v>#DIV/0!</v>
      </c>
      <c r="H41" s="36" t="e">
        <f t="shared" si="1"/>
        <v>#DIV/0!</v>
      </c>
    </row>
    <row r="42" spans="4:8" x14ac:dyDescent="0.25">
      <c r="D42">
        <v>40</v>
      </c>
      <c r="E42" s="3" t="e">
        <f t="shared" si="0"/>
        <v>#DIV/0!</v>
      </c>
      <c r="H42" s="36" t="e">
        <f t="shared" si="1"/>
        <v>#DIV/0!</v>
      </c>
    </row>
    <row r="43" spans="4:8" x14ac:dyDescent="0.25">
      <c r="D43">
        <v>41</v>
      </c>
      <c r="E43" s="3" t="e">
        <f t="shared" si="0"/>
        <v>#DIV/0!</v>
      </c>
      <c r="H43" s="36" t="e">
        <f t="shared" si="1"/>
        <v>#DIV/0!</v>
      </c>
    </row>
    <row r="44" spans="4:8" x14ac:dyDescent="0.25">
      <c r="D44">
        <v>42</v>
      </c>
      <c r="E44" s="3" t="e">
        <f t="shared" si="0"/>
        <v>#DIV/0!</v>
      </c>
      <c r="H44" s="36" t="e">
        <f t="shared" si="1"/>
        <v>#DIV/0!</v>
      </c>
    </row>
    <row r="45" spans="4:8" x14ac:dyDescent="0.25">
      <c r="D45">
        <v>43</v>
      </c>
      <c r="E45" s="3" t="e">
        <f t="shared" si="0"/>
        <v>#DIV/0!</v>
      </c>
      <c r="H45" s="36" t="e">
        <f t="shared" si="1"/>
        <v>#DIV/0!</v>
      </c>
    </row>
    <row r="46" spans="4:8" x14ac:dyDescent="0.25">
      <c r="D46">
        <v>44</v>
      </c>
      <c r="E46" s="3" t="e">
        <f t="shared" si="0"/>
        <v>#DIV/0!</v>
      </c>
      <c r="H46" s="36" t="e">
        <f t="shared" si="1"/>
        <v>#DIV/0!</v>
      </c>
    </row>
    <row r="47" spans="4:8" x14ac:dyDescent="0.25">
      <c r="D47">
        <v>45</v>
      </c>
      <c r="E47" s="3" t="e">
        <f t="shared" si="0"/>
        <v>#DIV/0!</v>
      </c>
      <c r="H47" s="36" t="e">
        <f t="shared" si="1"/>
        <v>#DIV/0!</v>
      </c>
    </row>
    <row r="48" spans="4:8" x14ac:dyDescent="0.25">
      <c r="D48">
        <v>46</v>
      </c>
      <c r="E48" s="3" t="e">
        <f t="shared" si="0"/>
        <v>#DIV/0!</v>
      </c>
      <c r="H48" s="36" t="e">
        <f t="shared" si="1"/>
        <v>#DIV/0!</v>
      </c>
    </row>
    <row r="49" spans="4:8" x14ac:dyDescent="0.25">
      <c r="D49">
        <v>47</v>
      </c>
      <c r="E49" s="3" t="e">
        <f t="shared" si="0"/>
        <v>#DIV/0!</v>
      </c>
      <c r="H49" s="36" t="e">
        <f t="shared" si="1"/>
        <v>#DIV/0!</v>
      </c>
    </row>
    <row r="50" spans="4:8" x14ac:dyDescent="0.25">
      <c r="D50">
        <v>48</v>
      </c>
      <c r="E50" s="3" t="e">
        <f t="shared" si="0"/>
        <v>#DIV/0!</v>
      </c>
      <c r="H50" s="36" t="e">
        <f t="shared" si="1"/>
        <v>#DIV/0!</v>
      </c>
    </row>
    <row r="51" spans="4:8" x14ac:dyDescent="0.25">
      <c r="D51">
        <v>49</v>
      </c>
      <c r="E51" s="3" t="e">
        <f t="shared" si="0"/>
        <v>#DIV/0!</v>
      </c>
      <c r="H51" s="36" t="e">
        <f t="shared" si="1"/>
        <v>#DIV/0!</v>
      </c>
    </row>
    <row r="52" spans="4:8" x14ac:dyDescent="0.25">
      <c r="D52">
        <v>50</v>
      </c>
      <c r="E52" s="3" t="e">
        <f t="shared" si="0"/>
        <v>#DIV/0!</v>
      </c>
      <c r="H52" s="36" t="e">
        <f t="shared" si="1"/>
        <v>#DIV/0!</v>
      </c>
    </row>
    <row r="53" spans="4:8" x14ac:dyDescent="0.25">
      <c r="D53">
        <v>51</v>
      </c>
      <c r="E53" s="3" t="e">
        <f t="shared" si="0"/>
        <v>#DIV/0!</v>
      </c>
      <c r="H53" s="36" t="e">
        <f t="shared" si="1"/>
        <v>#DIV/0!</v>
      </c>
    </row>
    <row r="54" spans="4:8" x14ac:dyDescent="0.25">
      <c r="D54">
        <v>52</v>
      </c>
      <c r="E54" s="3" t="e">
        <f t="shared" si="0"/>
        <v>#DIV/0!</v>
      </c>
      <c r="H54" s="36" t="e">
        <f t="shared" si="1"/>
        <v>#DIV/0!</v>
      </c>
    </row>
    <row r="55" spans="4:8" x14ac:dyDescent="0.25">
      <c r="D55">
        <v>53</v>
      </c>
      <c r="E55" s="3" t="e">
        <f t="shared" si="0"/>
        <v>#DIV/0!</v>
      </c>
      <c r="H55" s="36" t="e">
        <f t="shared" si="1"/>
        <v>#DIV/0!</v>
      </c>
    </row>
    <row r="56" spans="4:8" x14ac:dyDescent="0.25">
      <c r="D56">
        <v>54</v>
      </c>
      <c r="E56" s="3" t="e">
        <f t="shared" si="0"/>
        <v>#DIV/0!</v>
      </c>
      <c r="H56" s="36" t="e">
        <f t="shared" si="1"/>
        <v>#DIV/0!</v>
      </c>
    </row>
    <row r="57" spans="4:8" x14ac:dyDescent="0.25">
      <c r="D57">
        <v>55</v>
      </c>
      <c r="E57" s="3" t="e">
        <f t="shared" si="0"/>
        <v>#DIV/0!</v>
      </c>
      <c r="H57" s="36" t="e">
        <f t="shared" si="1"/>
        <v>#DIV/0!</v>
      </c>
    </row>
    <row r="58" spans="4:8" x14ac:dyDescent="0.25">
      <c r="D58">
        <v>56</v>
      </c>
      <c r="E58" s="3" t="e">
        <f t="shared" si="0"/>
        <v>#DIV/0!</v>
      </c>
      <c r="H58" s="36" t="e">
        <f t="shared" si="1"/>
        <v>#DIV/0!</v>
      </c>
    </row>
    <row r="59" spans="4:8" x14ac:dyDescent="0.25">
      <c r="D59">
        <v>57</v>
      </c>
      <c r="E59" s="3" t="e">
        <f t="shared" si="0"/>
        <v>#DIV/0!</v>
      </c>
      <c r="H59" s="36" t="e">
        <f t="shared" si="1"/>
        <v>#DIV/0!</v>
      </c>
    </row>
    <row r="60" spans="4:8" x14ac:dyDescent="0.25">
      <c r="D60">
        <v>58</v>
      </c>
      <c r="E60" s="3" t="e">
        <f t="shared" si="0"/>
        <v>#DIV/0!</v>
      </c>
      <c r="H60" s="36" t="e">
        <f t="shared" si="1"/>
        <v>#DIV/0!</v>
      </c>
    </row>
    <row r="61" spans="4:8" x14ac:dyDescent="0.25">
      <c r="H61" s="36" t="e">
        <f t="shared" si="1"/>
        <v>#DIV/0!</v>
      </c>
    </row>
    <row r="62" spans="4:8" x14ac:dyDescent="0.25">
      <c r="H62" s="56"/>
    </row>
  </sheetData>
  <sortState ref="B3:C203">
    <sortCondition ref="C3"/>
  </sortState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"/>
  <sheetViews>
    <sheetView workbookViewId="0">
      <selection activeCell="C4" sqref="C4"/>
    </sheetView>
  </sheetViews>
  <sheetFormatPr defaultRowHeight="15" x14ac:dyDescent="0.25"/>
  <sheetData>
    <row r="2" spans="2:3" x14ac:dyDescent="0.25">
      <c r="B2" t="s">
        <v>43</v>
      </c>
      <c r="C2" t="s">
        <v>44</v>
      </c>
    </row>
    <row r="3" spans="2:3" x14ac:dyDescent="0.25">
      <c r="B3">
        <f>'სივრცითი საცხოვრებელი დილა'!D3</f>
        <v>1</v>
      </c>
      <c r="C3" s="55" t="e">
        <f>'სივრცითი საცხოვრებელი დილა'!E3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1:G543"/>
  <sheetViews>
    <sheetView workbookViewId="0">
      <selection sqref="A1:XFD1048576"/>
    </sheetView>
  </sheetViews>
  <sheetFormatPr defaultRowHeight="15" x14ac:dyDescent="0.25"/>
  <cols>
    <col min="7" max="7" width="11.85546875" style="1" bestFit="1" customWidth="1"/>
  </cols>
  <sheetData>
    <row r="1" spans="7:7" x14ac:dyDescent="0.25">
      <c r="G1"/>
    </row>
    <row r="2" spans="7:7" x14ac:dyDescent="0.25">
      <c r="G2"/>
    </row>
    <row r="3" spans="7:7" x14ac:dyDescent="0.25">
      <c r="G3"/>
    </row>
    <row r="4" spans="7:7" x14ac:dyDescent="0.25">
      <c r="G4"/>
    </row>
    <row r="7" spans="7:7" x14ac:dyDescent="0.25">
      <c r="G7"/>
    </row>
    <row r="9" spans="7:7" x14ac:dyDescent="0.25">
      <c r="G9"/>
    </row>
    <row r="12" spans="7:7" x14ac:dyDescent="0.25">
      <c r="G12"/>
    </row>
    <row r="13" spans="7:7" x14ac:dyDescent="0.25">
      <c r="G13"/>
    </row>
    <row r="18" spans="4:7" x14ac:dyDescent="0.25">
      <c r="G18"/>
    </row>
    <row r="19" spans="4:7" x14ac:dyDescent="0.25">
      <c r="G19"/>
    </row>
    <row r="23" spans="4:7" x14ac:dyDescent="0.25">
      <c r="G23"/>
    </row>
    <row r="25" spans="4:7" x14ac:dyDescent="0.25">
      <c r="D25" s="1"/>
      <c r="G25"/>
    </row>
    <row r="26" spans="4:7" x14ac:dyDescent="0.25">
      <c r="D26" s="1"/>
    </row>
    <row r="29" spans="4:7" x14ac:dyDescent="0.25">
      <c r="D29" s="1"/>
      <c r="G29"/>
    </row>
    <row r="30" spans="4:7" x14ac:dyDescent="0.25">
      <c r="D30" s="1"/>
      <c r="G30"/>
    </row>
    <row r="31" spans="4:7" x14ac:dyDescent="0.25">
      <c r="D31" s="1"/>
      <c r="G31"/>
    </row>
    <row r="32" spans="4:7" x14ac:dyDescent="0.25">
      <c r="D32" s="1"/>
      <c r="G32"/>
    </row>
    <row r="33" spans="4:7" x14ac:dyDescent="0.25">
      <c r="D33" s="1"/>
    </row>
    <row r="36" spans="4:7" x14ac:dyDescent="0.25">
      <c r="G36"/>
    </row>
    <row r="44" spans="4:7" x14ac:dyDescent="0.25">
      <c r="G44"/>
    </row>
    <row r="47" spans="4:7" x14ac:dyDescent="0.25">
      <c r="G47"/>
    </row>
    <row r="49" spans="4:7" x14ac:dyDescent="0.25">
      <c r="G49"/>
    </row>
    <row r="55" spans="4:7" x14ac:dyDescent="0.25">
      <c r="G55"/>
    </row>
    <row r="57" spans="4:7" x14ac:dyDescent="0.25">
      <c r="D57" s="1"/>
    </row>
    <row r="59" spans="4:7" x14ac:dyDescent="0.25">
      <c r="D59" s="1"/>
      <c r="G59"/>
    </row>
    <row r="60" spans="4:7" x14ac:dyDescent="0.25">
      <c r="G60"/>
    </row>
    <row r="68" spans="4:7" x14ac:dyDescent="0.25">
      <c r="G68"/>
    </row>
    <row r="69" spans="4:7" x14ac:dyDescent="0.25">
      <c r="D69" s="1"/>
    </row>
    <row r="70" spans="4:7" x14ac:dyDescent="0.25">
      <c r="D70" s="1"/>
      <c r="G70"/>
    </row>
    <row r="71" spans="4:7" x14ac:dyDescent="0.25">
      <c r="D71" s="1"/>
    </row>
    <row r="73" spans="4:7" x14ac:dyDescent="0.25">
      <c r="D73" s="1"/>
      <c r="G73"/>
    </row>
    <row r="74" spans="4:7" x14ac:dyDescent="0.25">
      <c r="D74" s="1"/>
      <c r="G74"/>
    </row>
    <row r="78" spans="4:7" x14ac:dyDescent="0.25">
      <c r="D78" s="1"/>
      <c r="G78"/>
    </row>
    <row r="80" spans="4:7" x14ac:dyDescent="0.25">
      <c r="D80" s="1"/>
      <c r="G80"/>
    </row>
    <row r="83" spans="4:7" x14ac:dyDescent="0.25">
      <c r="D83" s="1"/>
    </row>
    <row r="84" spans="4:7" x14ac:dyDescent="0.25">
      <c r="D84" s="1"/>
      <c r="G84"/>
    </row>
    <row r="85" spans="4:7" x14ac:dyDescent="0.25">
      <c r="D85" s="1"/>
      <c r="G85"/>
    </row>
    <row r="86" spans="4:7" x14ac:dyDescent="0.25">
      <c r="D86" s="1"/>
    </row>
    <row r="89" spans="4:7" x14ac:dyDescent="0.25">
      <c r="D89" s="1"/>
      <c r="G89"/>
    </row>
    <row r="91" spans="4:7" x14ac:dyDescent="0.25">
      <c r="D91" s="1"/>
      <c r="G91"/>
    </row>
    <row r="93" spans="4:7" x14ac:dyDescent="0.25">
      <c r="D93" s="1"/>
    </row>
    <row r="96" spans="4:7" x14ac:dyDescent="0.25">
      <c r="D96" s="1"/>
      <c r="G96"/>
    </row>
    <row r="97" spans="4:7" x14ac:dyDescent="0.25">
      <c r="D97" s="1"/>
      <c r="G97"/>
    </row>
    <row r="98" spans="4:7" x14ac:dyDescent="0.25">
      <c r="D98" s="1"/>
      <c r="G98"/>
    </row>
    <row r="107" spans="4:7" x14ac:dyDescent="0.25">
      <c r="G107"/>
    </row>
    <row r="108" spans="4:7" x14ac:dyDescent="0.25">
      <c r="G108"/>
    </row>
    <row r="114" spans="7:7" x14ac:dyDescent="0.25">
      <c r="G114"/>
    </row>
    <row r="123" spans="7:7" x14ac:dyDescent="0.25">
      <c r="G123"/>
    </row>
    <row r="128" spans="7:7" x14ac:dyDescent="0.25">
      <c r="G128"/>
    </row>
    <row r="129" spans="7:7" x14ac:dyDescent="0.25">
      <c r="G129"/>
    </row>
    <row r="134" spans="7:7" x14ac:dyDescent="0.25">
      <c r="G134"/>
    </row>
    <row r="137" spans="7:7" x14ac:dyDescent="0.25">
      <c r="G137"/>
    </row>
    <row r="138" spans="7:7" x14ac:dyDescent="0.25">
      <c r="G138"/>
    </row>
    <row r="140" spans="7:7" x14ac:dyDescent="0.25">
      <c r="G140"/>
    </row>
    <row r="142" spans="7:7" x14ac:dyDescent="0.25">
      <c r="G142"/>
    </row>
    <row r="144" spans="7:7" x14ac:dyDescent="0.25">
      <c r="G144"/>
    </row>
    <row r="145" spans="7:7" x14ac:dyDescent="0.25">
      <c r="G145"/>
    </row>
    <row r="151" spans="7:7" x14ac:dyDescent="0.25">
      <c r="G151"/>
    </row>
    <row r="153" spans="7:7" x14ac:dyDescent="0.25">
      <c r="G153"/>
    </row>
    <row r="156" spans="7:7" x14ac:dyDescent="0.25">
      <c r="G156"/>
    </row>
    <row r="161" spans="4:7" x14ac:dyDescent="0.25">
      <c r="G161"/>
    </row>
    <row r="176" spans="4:7" x14ac:dyDescent="0.25">
      <c r="D176" s="1"/>
      <c r="G176"/>
    </row>
    <row r="177" spans="4:7" x14ac:dyDescent="0.25">
      <c r="D177" s="1"/>
      <c r="G177"/>
    </row>
    <row r="186" spans="4:7" x14ac:dyDescent="0.25">
      <c r="D186" s="1"/>
      <c r="G186"/>
    </row>
    <row r="189" spans="4:7" x14ac:dyDescent="0.25">
      <c r="D189" s="1"/>
    </row>
    <row r="192" spans="4:7" x14ac:dyDescent="0.25">
      <c r="D192" s="1"/>
      <c r="G192"/>
    </row>
    <row r="194" spans="4:7" x14ac:dyDescent="0.25">
      <c r="D194" s="1"/>
      <c r="G194"/>
    </row>
    <row r="195" spans="4:7" x14ac:dyDescent="0.25">
      <c r="D195" s="1"/>
    </row>
    <row r="196" spans="4:7" x14ac:dyDescent="0.25">
      <c r="D196" s="1"/>
      <c r="G196"/>
    </row>
    <row r="197" spans="4:7" x14ac:dyDescent="0.25">
      <c r="D197" s="1"/>
      <c r="G197"/>
    </row>
    <row r="198" spans="4:7" x14ac:dyDescent="0.25">
      <c r="D198" s="1"/>
    </row>
    <row r="201" spans="4:7" x14ac:dyDescent="0.25">
      <c r="D201" s="1"/>
      <c r="G201"/>
    </row>
    <row r="203" spans="4:7" x14ac:dyDescent="0.25">
      <c r="D203" s="1"/>
      <c r="G203"/>
    </row>
    <row r="206" spans="4:7" x14ac:dyDescent="0.25">
      <c r="D206" s="1"/>
      <c r="G206"/>
    </row>
    <row r="207" spans="4:7" x14ac:dyDescent="0.25">
      <c r="G207"/>
    </row>
    <row r="209" spans="4:7" x14ac:dyDescent="0.25">
      <c r="D209" s="1"/>
      <c r="G209"/>
    </row>
    <row r="212" spans="4:7" x14ac:dyDescent="0.25">
      <c r="G212"/>
    </row>
    <row r="215" spans="4:7" x14ac:dyDescent="0.25">
      <c r="D215" s="1"/>
      <c r="G215"/>
    </row>
    <row r="216" spans="4:7" x14ac:dyDescent="0.25">
      <c r="G216"/>
    </row>
    <row r="224" spans="4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51" spans="7:7" x14ac:dyDescent="0.25">
      <c r="G251"/>
    </row>
    <row r="261" spans="4:7" x14ac:dyDescent="0.25">
      <c r="D261" s="1"/>
      <c r="G261"/>
    </row>
    <row r="262" spans="4:7" x14ac:dyDescent="0.25">
      <c r="D262" s="1"/>
      <c r="G262"/>
    </row>
    <row r="263" spans="4:7" x14ac:dyDescent="0.25">
      <c r="D263" s="1"/>
      <c r="G263"/>
    </row>
    <row r="264" spans="4:7" x14ac:dyDescent="0.25">
      <c r="D264" s="1"/>
      <c r="G264"/>
    </row>
    <row r="266" spans="4:7" x14ac:dyDescent="0.25">
      <c r="G266"/>
    </row>
    <row r="269" spans="4:7" x14ac:dyDescent="0.25">
      <c r="D269" s="1"/>
      <c r="G269"/>
    </row>
    <row r="271" spans="4:7" x14ac:dyDescent="0.25">
      <c r="G271"/>
    </row>
    <row r="275" spans="4:7" x14ac:dyDescent="0.25">
      <c r="G275"/>
    </row>
    <row r="281" spans="4:7" x14ac:dyDescent="0.25">
      <c r="G281"/>
    </row>
    <row r="287" spans="4:7" x14ac:dyDescent="0.25">
      <c r="D287" s="1"/>
    </row>
    <row r="291" spans="4:7" x14ac:dyDescent="0.25">
      <c r="D291" s="1"/>
    </row>
    <row r="292" spans="4:7" x14ac:dyDescent="0.25">
      <c r="D292" s="1"/>
      <c r="G292"/>
    </row>
    <row r="293" spans="4:7" x14ac:dyDescent="0.25">
      <c r="D293" s="1"/>
      <c r="G293"/>
    </row>
    <row r="298" spans="4:7" x14ac:dyDescent="0.25">
      <c r="D298" s="1"/>
      <c r="G298"/>
    </row>
    <row r="301" spans="4:7" x14ac:dyDescent="0.25">
      <c r="D301" s="1"/>
      <c r="G301"/>
    </row>
    <row r="302" spans="4:7" x14ac:dyDescent="0.25">
      <c r="D302" s="1"/>
      <c r="G302"/>
    </row>
    <row r="303" spans="4:7" x14ac:dyDescent="0.25">
      <c r="D303" s="1"/>
      <c r="G303"/>
    </row>
    <row r="304" spans="4:7" x14ac:dyDescent="0.25">
      <c r="D304" s="1"/>
      <c r="G304"/>
    </row>
    <row r="307" spans="4:7" x14ac:dyDescent="0.25">
      <c r="D307" s="1"/>
      <c r="G307"/>
    </row>
    <row r="308" spans="4:7" x14ac:dyDescent="0.25">
      <c r="D308" s="1"/>
    </row>
    <row r="321" spans="7:7" x14ac:dyDescent="0.25">
      <c r="G321"/>
    </row>
    <row r="322" spans="7:7" x14ac:dyDescent="0.25">
      <c r="G322"/>
    </row>
    <row r="329" spans="7:7" x14ac:dyDescent="0.25">
      <c r="G329"/>
    </row>
    <row r="331" spans="7:7" x14ac:dyDescent="0.25">
      <c r="G331"/>
    </row>
    <row r="333" spans="7:7" x14ac:dyDescent="0.25">
      <c r="G333"/>
    </row>
    <row r="334" spans="7:7" x14ac:dyDescent="0.25">
      <c r="G334"/>
    </row>
    <row r="350" spans="7:7" x14ac:dyDescent="0.25">
      <c r="G350"/>
    </row>
    <row r="353" spans="4:7" x14ac:dyDescent="0.25">
      <c r="G353"/>
    </row>
    <row r="354" spans="4:7" x14ac:dyDescent="0.25">
      <c r="G354"/>
    </row>
    <row r="355" spans="4:7" x14ac:dyDescent="0.25">
      <c r="D355" s="1"/>
      <c r="G355"/>
    </row>
    <row r="356" spans="4:7" x14ac:dyDescent="0.25">
      <c r="D356" s="1"/>
      <c r="G356"/>
    </row>
    <row r="357" spans="4:7" x14ac:dyDescent="0.25">
      <c r="D357" s="1"/>
      <c r="G357"/>
    </row>
    <row r="358" spans="4:7" x14ac:dyDescent="0.25">
      <c r="D358" s="1"/>
      <c r="G358"/>
    </row>
    <row r="360" spans="4:7" x14ac:dyDescent="0.25">
      <c r="D360" s="1"/>
    </row>
    <row r="361" spans="4:7" x14ac:dyDescent="0.25">
      <c r="D361" s="1"/>
    </row>
    <row r="366" spans="4:7" x14ac:dyDescent="0.25">
      <c r="G366"/>
    </row>
    <row r="368" spans="4:7" x14ac:dyDescent="0.25">
      <c r="G368"/>
    </row>
    <row r="375" spans="4:7" x14ac:dyDescent="0.25">
      <c r="D375" s="1"/>
    </row>
    <row r="376" spans="4:7" x14ac:dyDescent="0.25">
      <c r="G376"/>
    </row>
    <row r="377" spans="4:7" x14ac:dyDescent="0.25">
      <c r="G377"/>
    </row>
    <row r="379" spans="4:7" x14ac:dyDescent="0.25">
      <c r="G379"/>
    </row>
    <row r="380" spans="4:7" x14ac:dyDescent="0.25">
      <c r="G380"/>
    </row>
    <row r="381" spans="4:7" x14ac:dyDescent="0.25">
      <c r="G381"/>
    </row>
    <row r="384" spans="4:7" x14ac:dyDescent="0.25">
      <c r="G384"/>
    </row>
    <row r="389" spans="4:7" x14ac:dyDescent="0.25">
      <c r="G389"/>
    </row>
    <row r="391" spans="4:7" x14ac:dyDescent="0.25">
      <c r="D391" s="1"/>
      <c r="G391"/>
    </row>
    <row r="392" spans="4:7" x14ac:dyDescent="0.25">
      <c r="D392" s="1"/>
      <c r="G392"/>
    </row>
    <row r="393" spans="4:7" x14ac:dyDescent="0.25">
      <c r="D393" s="1"/>
      <c r="G393"/>
    </row>
    <row r="397" spans="4:7" x14ac:dyDescent="0.25">
      <c r="D397" s="1"/>
      <c r="G397"/>
    </row>
    <row r="399" spans="4:7" x14ac:dyDescent="0.25">
      <c r="D399" s="1"/>
      <c r="G399"/>
    </row>
    <row r="400" spans="4:7" x14ac:dyDescent="0.25">
      <c r="D400" s="1"/>
      <c r="G400"/>
    </row>
    <row r="403" spans="4:7" x14ac:dyDescent="0.25">
      <c r="D403" s="1"/>
      <c r="G403"/>
    </row>
    <row r="404" spans="4:7" x14ac:dyDescent="0.25">
      <c r="D404" s="1"/>
      <c r="G404"/>
    </row>
    <row r="407" spans="4:7" x14ac:dyDescent="0.25">
      <c r="D407" s="1"/>
      <c r="G407"/>
    </row>
    <row r="408" spans="4:7" x14ac:dyDescent="0.25">
      <c r="D408" s="1"/>
      <c r="G408"/>
    </row>
    <row r="409" spans="4:7" x14ac:dyDescent="0.25">
      <c r="D409" s="1"/>
      <c r="G409"/>
    </row>
    <row r="414" spans="4:7" x14ac:dyDescent="0.25">
      <c r="D414" s="1"/>
    </row>
    <row r="415" spans="4:7" x14ac:dyDescent="0.25">
      <c r="D415" s="1"/>
    </row>
    <row r="416" spans="4:7" x14ac:dyDescent="0.25">
      <c r="D416" s="1"/>
      <c r="G416"/>
    </row>
    <row r="422" spans="4:7" x14ac:dyDescent="0.25">
      <c r="D422" s="1"/>
    </row>
    <row r="425" spans="4:7" x14ac:dyDescent="0.25">
      <c r="G425"/>
    </row>
    <row r="426" spans="4:7" x14ac:dyDescent="0.25">
      <c r="G426"/>
    </row>
    <row r="427" spans="4:7" x14ac:dyDescent="0.25">
      <c r="G427"/>
    </row>
    <row r="429" spans="4:7" x14ac:dyDescent="0.25">
      <c r="G429"/>
    </row>
    <row r="430" spans="4:7" x14ac:dyDescent="0.25">
      <c r="G430"/>
    </row>
    <row r="431" spans="4:7" x14ac:dyDescent="0.25">
      <c r="G431"/>
    </row>
    <row r="434" spans="7:7" x14ac:dyDescent="0.25">
      <c r="G434"/>
    </row>
    <row r="436" spans="7:7" x14ac:dyDescent="0.25">
      <c r="G436"/>
    </row>
    <row r="438" spans="7:7" x14ac:dyDescent="0.25">
      <c r="G438"/>
    </row>
    <row r="441" spans="7:7" x14ac:dyDescent="0.25">
      <c r="G441"/>
    </row>
    <row r="442" spans="7:7" x14ac:dyDescent="0.25">
      <c r="G442"/>
    </row>
    <row r="446" spans="7:7" x14ac:dyDescent="0.25">
      <c r="G446"/>
    </row>
    <row r="451" spans="4:7" x14ac:dyDescent="0.25">
      <c r="D451" s="1"/>
      <c r="G451"/>
    </row>
    <row r="452" spans="4:7" x14ac:dyDescent="0.25">
      <c r="D452" s="1"/>
    </row>
    <row r="453" spans="4:7" x14ac:dyDescent="0.25">
      <c r="G453"/>
    </row>
    <row r="458" spans="4:7" x14ac:dyDescent="0.25">
      <c r="D458" s="1"/>
      <c r="G458"/>
    </row>
    <row r="459" spans="4:7" x14ac:dyDescent="0.25">
      <c r="D459" s="1"/>
    </row>
    <row r="460" spans="4:7" x14ac:dyDescent="0.25">
      <c r="D460" s="1"/>
      <c r="G460"/>
    </row>
    <row r="461" spans="4:7" x14ac:dyDescent="0.25">
      <c r="D461" s="1"/>
      <c r="G461"/>
    </row>
    <row r="462" spans="4:7" x14ac:dyDescent="0.25">
      <c r="D462" s="1"/>
      <c r="G462"/>
    </row>
    <row r="464" spans="4:7" x14ac:dyDescent="0.25">
      <c r="D464" s="1"/>
    </row>
    <row r="465" spans="4:7" x14ac:dyDescent="0.25">
      <c r="D465" s="1"/>
    </row>
    <row r="466" spans="4:7" x14ac:dyDescent="0.25">
      <c r="D466" s="1"/>
      <c r="G466"/>
    </row>
    <row r="467" spans="4:7" x14ac:dyDescent="0.25">
      <c r="G467"/>
    </row>
    <row r="468" spans="4:7" x14ac:dyDescent="0.25">
      <c r="G468"/>
    </row>
    <row r="470" spans="4:7" x14ac:dyDescent="0.25">
      <c r="D470" s="1"/>
      <c r="G470"/>
    </row>
    <row r="472" spans="4:7" x14ac:dyDescent="0.25">
      <c r="D472" s="1"/>
      <c r="G472"/>
    </row>
    <row r="474" spans="4:7" x14ac:dyDescent="0.25">
      <c r="D474" s="1"/>
      <c r="G474"/>
    </row>
    <row r="476" spans="4:7" x14ac:dyDescent="0.25">
      <c r="G476"/>
    </row>
    <row r="479" spans="4:7" x14ac:dyDescent="0.25">
      <c r="G479"/>
    </row>
    <row r="482" spans="4:7" x14ac:dyDescent="0.25">
      <c r="D482" s="1"/>
      <c r="G482"/>
    </row>
    <row r="484" spans="4:7" x14ac:dyDescent="0.25">
      <c r="G484"/>
    </row>
    <row r="486" spans="4:7" x14ac:dyDescent="0.25">
      <c r="G486"/>
    </row>
    <row r="489" spans="4:7" x14ac:dyDescent="0.25">
      <c r="D489" s="1"/>
      <c r="G489"/>
    </row>
    <row r="491" spans="4:7" x14ac:dyDescent="0.25">
      <c r="D491" s="1"/>
      <c r="G491"/>
    </row>
    <row r="496" spans="4:7" x14ac:dyDescent="0.25">
      <c r="G496"/>
    </row>
    <row r="497" spans="4:7" x14ac:dyDescent="0.25">
      <c r="G497"/>
    </row>
    <row r="505" spans="4:7" x14ac:dyDescent="0.25">
      <c r="G505"/>
    </row>
    <row r="507" spans="4:7" x14ac:dyDescent="0.25">
      <c r="D507" s="1"/>
      <c r="G507"/>
    </row>
    <row r="508" spans="4:7" x14ac:dyDescent="0.25">
      <c r="D508" s="1"/>
      <c r="G508"/>
    </row>
    <row r="509" spans="4:7" x14ac:dyDescent="0.25">
      <c r="D509" s="1"/>
      <c r="G509"/>
    </row>
    <row r="510" spans="4:7" x14ac:dyDescent="0.25">
      <c r="D510" s="1"/>
      <c r="G510"/>
    </row>
    <row r="511" spans="4:7" x14ac:dyDescent="0.25">
      <c r="D511" s="1"/>
      <c r="G511"/>
    </row>
    <row r="512" spans="4:7" x14ac:dyDescent="0.25">
      <c r="D512" s="1"/>
      <c r="G512"/>
    </row>
    <row r="513" spans="4:7" x14ac:dyDescent="0.25">
      <c r="D513" s="1"/>
      <c r="G513"/>
    </row>
    <row r="515" spans="4:7" x14ac:dyDescent="0.25">
      <c r="D515" s="1"/>
      <c r="G515"/>
    </row>
    <row r="517" spans="4:7" x14ac:dyDescent="0.25">
      <c r="D517" s="1"/>
      <c r="G517"/>
    </row>
    <row r="519" spans="4:7" x14ac:dyDescent="0.25">
      <c r="G519"/>
    </row>
    <row r="532" spans="4:7" x14ac:dyDescent="0.25">
      <c r="D532" s="1"/>
      <c r="G532"/>
    </row>
    <row r="533" spans="4:7" x14ac:dyDescent="0.25">
      <c r="D533" s="1"/>
      <c r="G533"/>
    </row>
    <row r="534" spans="4:7" x14ac:dyDescent="0.25">
      <c r="D534" s="1"/>
      <c r="G534"/>
    </row>
    <row r="535" spans="4:7" x14ac:dyDescent="0.25">
      <c r="D535" s="1"/>
      <c r="G535"/>
    </row>
    <row r="536" spans="4:7" x14ac:dyDescent="0.25">
      <c r="G536"/>
    </row>
    <row r="537" spans="4:7" x14ac:dyDescent="0.25">
      <c r="D537" s="1"/>
      <c r="G537"/>
    </row>
    <row r="538" spans="4:7" x14ac:dyDescent="0.25">
      <c r="D538" s="1"/>
      <c r="G538"/>
    </row>
    <row r="539" spans="4:7" x14ac:dyDescent="0.25">
      <c r="D539" s="1"/>
      <c r="G539"/>
    </row>
    <row r="543" spans="4:7" x14ac:dyDescent="0.25">
      <c r="G5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5"/>
  <sheetViews>
    <sheetView topLeftCell="B1" zoomScale="70" zoomScaleNormal="70" workbookViewId="0">
      <selection sqref="A1:A1048576"/>
    </sheetView>
  </sheetViews>
  <sheetFormatPr defaultRowHeight="15" x14ac:dyDescent="0.25"/>
  <cols>
    <col min="1" max="1" width="28.140625" customWidth="1"/>
    <col min="2" max="2" width="28.7109375" bestFit="1" customWidth="1"/>
    <col min="3" max="3" width="14.85546875" bestFit="1" customWidth="1"/>
    <col min="4" max="4" width="21.7109375" bestFit="1" customWidth="1"/>
    <col min="5" max="5" width="21.5703125" bestFit="1" customWidth="1"/>
    <col min="6" max="6" width="15.42578125" bestFit="1" customWidth="1"/>
    <col min="7" max="7" width="7.140625" bestFit="1" customWidth="1"/>
    <col min="9" max="9" width="12.140625" bestFit="1" customWidth="1"/>
  </cols>
  <sheetData>
    <row r="2" spans="1:1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B3">
        <f>COUNTIF($A:$A,"Public Transport")</f>
        <v>0</v>
      </c>
      <c r="C3">
        <f>COUNTIF($A:$A,"Taxi Passenger")</f>
        <v>0</v>
      </c>
      <c r="D3">
        <f>COUNTIF($A:$A,"Car Driver")</f>
        <v>0</v>
      </c>
      <c r="E3">
        <f>COUNTIF($A:$A,"Car Passenger")</f>
        <v>0</v>
      </c>
      <c r="F3">
        <f>COUNTIF($A:$A,"Combined")</f>
        <v>0</v>
      </c>
      <c r="G3">
        <f>COUNTIF($A:$A,"Walk")</f>
        <v>0</v>
      </c>
      <c r="H3">
        <f>COUNTIF($A:$A,"other")</f>
        <v>0</v>
      </c>
      <c r="I3">
        <f>COUNTIF($A:$A,"bicycle")</f>
        <v>0</v>
      </c>
      <c r="J3">
        <f>COUNTIF($A:$A,"Two wheels motor vehicle")</f>
        <v>0</v>
      </c>
    </row>
    <row r="4" spans="1:10" x14ac:dyDescent="0.25">
      <c r="B4" s="4" t="e">
        <f>B3/SUM(B3:J3)</f>
        <v>#DIV/0!</v>
      </c>
      <c r="C4" s="4" t="e">
        <f>C3/SUM(B3:J3)</f>
        <v>#DIV/0!</v>
      </c>
      <c r="D4" s="4" t="e">
        <f>D3/SUM(B3:J3)</f>
        <v>#DIV/0!</v>
      </c>
      <c r="E4" s="4" t="e">
        <f>E3/SUM(B3:J3)</f>
        <v>#DIV/0!</v>
      </c>
      <c r="F4" s="5" t="e">
        <f>F3/SUM(B3:J3)</f>
        <v>#DIV/0!</v>
      </c>
      <c r="G4" s="4" t="e">
        <f>G3/SUM(B3:J3)</f>
        <v>#DIV/0!</v>
      </c>
      <c r="H4" s="4" t="e">
        <f>H3/SUM(B3:J3)</f>
        <v>#DIV/0!</v>
      </c>
      <c r="I4" s="4" t="e">
        <f>I3/SUM(B3:J3)</f>
        <v>#DIV/0!</v>
      </c>
      <c r="J4" s="4" t="e">
        <f>J3/SUM(B3:J3)</f>
        <v>#DIV/0!</v>
      </c>
    </row>
    <row r="5" spans="1:10" x14ac:dyDescent="0.25">
      <c r="A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P40"/>
  <sheetViews>
    <sheetView topLeftCell="D7" workbookViewId="0">
      <selection activeCell="P26" sqref="P26"/>
    </sheetView>
  </sheetViews>
  <sheetFormatPr defaultRowHeight="15" x14ac:dyDescent="0.25"/>
  <cols>
    <col min="8" max="8" width="13" style="31" bestFit="1" customWidth="1"/>
    <col min="9" max="9" width="12.42578125" style="31" customWidth="1"/>
    <col min="10" max="10" width="9" style="31"/>
    <col min="11" max="11" width="15" style="31" bestFit="1" customWidth="1"/>
    <col min="15" max="15" width="22.140625" bestFit="1" customWidth="1"/>
  </cols>
  <sheetData>
    <row r="2" spans="1:16" x14ac:dyDescent="0.25">
      <c r="B2" s="6"/>
      <c r="C2" s="6"/>
      <c r="D2" s="6"/>
      <c r="E2" s="6"/>
      <c r="F2" s="6"/>
      <c r="H2" s="42"/>
      <c r="M2" s="3"/>
      <c r="O2" s="9"/>
    </row>
    <row r="3" spans="1:16" x14ac:dyDescent="0.25">
      <c r="O3" s="9"/>
    </row>
    <row r="4" spans="1:16" x14ac:dyDescent="0.25">
      <c r="O4" s="9"/>
    </row>
    <row r="7" spans="1:16" x14ac:dyDescent="0.25">
      <c r="H7" s="68" t="s">
        <v>10</v>
      </c>
      <c r="I7" s="69"/>
      <c r="J7" s="65" t="s">
        <v>11</v>
      </c>
      <c r="K7" s="30">
        <f>'საღამოს მგზავ. რაოდ. მაცხოვ.'!D15</f>
        <v>241</v>
      </c>
    </row>
    <row r="8" spans="1:16" ht="45" x14ac:dyDescent="0.25">
      <c r="H8" s="70"/>
      <c r="I8" s="71"/>
      <c r="J8" s="66"/>
      <c r="K8" s="32" t="s">
        <v>19</v>
      </c>
    </row>
    <row r="9" spans="1:16" x14ac:dyDescent="0.25">
      <c r="H9" s="67" t="s">
        <v>37</v>
      </c>
      <c r="I9" s="67"/>
      <c r="J9" s="38" t="e">
        <f>'საღამოს მიზიდული გად.'!G4</f>
        <v>#DIV/0!</v>
      </c>
      <c r="K9" s="33" t="e">
        <f>K7*J9</f>
        <v>#DIV/0!</v>
      </c>
    </row>
    <row r="10" spans="1:16" x14ac:dyDescent="0.25">
      <c r="H10" s="67" t="s">
        <v>12</v>
      </c>
      <c r="I10" s="7" t="s">
        <v>13</v>
      </c>
      <c r="J10" s="38" t="e">
        <f>COUNTIF(B:F,31)/(COUNTIF(B:F,31)+COUNTIF(B:F,32)+COUNTIF(B:F,33))*'საღამოს მიზიდული გად.'!B4</f>
        <v>#DIV/0!</v>
      </c>
      <c r="K10" s="34" t="e">
        <f>K7*J10</f>
        <v>#DIV/0!</v>
      </c>
    </row>
    <row r="11" spans="1:16" ht="33.75" customHeight="1" x14ac:dyDescent="0.25">
      <c r="H11" s="67"/>
      <c r="I11" s="7" t="s">
        <v>14</v>
      </c>
      <c r="J11" s="38" t="e">
        <f>COUNTIF(B16:F216,32)/(COUNTIF(B:F,31)+COUNTIF(B:F,32)+COUNTIF(B:F,33))*'საღამოს მიზიდული გად.'!B4</f>
        <v>#DIV/0!</v>
      </c>
      <c r="K11" s="34" t="e">
        <f>K7*J11</f>
        <v>#DIV/0!</v>
      </c>
    </row>
    <row r="12" spans="1:16" ht="34.5" customHeight="1" x14ac:dyDescent="0.25">
      <c r="H12" s="67"/>
      <c r="I12" s="7" t="s">
        <v>15</v>
      </c>
      <c r="J12" s="38" t="e">
        <f>COUNTIF(B17:F216,33)/(COUNTIF(B:F,31)+COUNTIF(B16:F216,32)+COUNTIF(B17:F216,33))*'საღამოს მიზიდული გად.'!B4</f>
        <v>#DIV/0!</v>
      </c>
      <c r="K12" s="34" t="e">
        <f>K7*J12</f>
        <v>#DIV/0!</v>
      </c>
    </row>
    <row r="13" spans="1:16" ht="22.5" customHeight="1" x14ac:dyDescent="0.25">
      <c r="H13" s="63" t="s">
        <v>16</v>
      </c>
      <c r="I13" s="64"/>
      <c r="J13" s="38" t="e">
        <f>'საღამოს მიზიდული გად.'!D4</f>
        <v>#DIV/0!</v>
      </c>
      <c r="K13" s="34" t="e">
        <f>K7*J13</f>
        <v>#DIV/0!</v>
      </c>
      <c r="O13" s="43" t="s">
        <v>37</v>
      </c>
      <c r="P13" s="54" t="e">
        <f>J9</f>
        <v>#DIV/0!</v>
      </c>
    </row>
    <row r="14" spans="1:16" ht="15" customHeight="1" x14ac:dyDescent="0.25">
      <c r="H14" s="63" t="s">
        <v>17</v>
      </c>
      <c r="I14" s="64"/>
      <c r="J14" s="39" t="e">
        <f>'საღამოს მიზიდული გად.'!E4</f>
        <v>#DIV/0!</v>
      </c>
      <c r="K14" s="34" t="e">
        <f>K7*J14</f>
        <v>#DIV/0!</v>
      </c>
      <c r="O14" s="44" t="s">
        <v>13</v>
      </c>
      <c r="P14" s="54" t="e">
        <f t="shared" ref="P14:P23" si="0">J10</f>
        <v>#DIV/0!</v>
      </c>
    </row>
    <row r="15" spans="1:16" x14ac:dyDescent="0.25">
      <c r="H15" s="63" t="s">
        <v>18</v>
      </c>
      <c r="I15" s="64"/>
      <c r="J15" s="40" t="e">
        <f>'საღამოს მიზიდული გად.'!C4</f>
        <v>#DIV/0!</v>
      </c>
      <c r="K15" s="35" t="e">
        <f>K7*J15</f>
        <v>#DIV/0!</v>
      </c>
      <c r="O15" s="44" t="s">
        <v>14</v>
      </c>
      <c r="P15" s="54" t="e">
        <f t="shared" si="0"/>
        <v>#DIV/0!</v>
      </c>
    </row>
    <row r="16" spans="1:16" ht="15.75" x14ac:dyDescent="0.25">
      <c r="A16" s="8"/>
      <c r="B16" s="2"/>
      <c r="C16" s="2"/>
      <c r="D16" s="2"/>
      <c r="E16" s="2"/>
      <c r="F16" s="2"/>
      <c r="H16" s="61" t="s">
        <v>5</v>
      </c>
      <c r="I16" s="62"/>
      <c r="J16" s="41" t="e">
        <f>'საღამოს მიზიდული გად.'!F4</f>
        <v>#DIV/0!</v>
      </c>
      <c r="K16" s="34" t="e">
        <f>K7*J16</f>
        <v>#DIV/0!</v>
      </c>
      <c r="O16" s="44" t="s">
        <v>15</v>
      </c>
      <c r="P16" s="54" t="e">
        <f t="shared" si="0"/>
        <v>#DIV/0!</v>
      </c>
    </row>
    <row r="17" spans="8:16" x14ac:dyDescent="0.25">
      <c r="H17" s="61" t="s">
        <v>7</v>
      </c>
      <c r="I17" s="62"/>
      <c r="J17" s="41" t="e">
        <f>'საღამოს მიზიდული გად.'!H4</f>
        <v>#DIV/0!</v>
      </c>
      <c r="K17" s="34" t="e">
        <f>K7*J17</f>
        <v>#DIV/0!</v>
      </c>
      <c r="O17" s="43" t="s">
        <v>16</v>
      </c>
      <c r="P17" s="54" t="e">
        <f t="shared" si="0"/>
        <v>#DIV/0!</v>
      </c>
    </row>
    <row r="18" spans="8:16" x14ac:dyDescent="0.25">
      <c r="H18" s="61" t="s">
        <v>8</v>
      </c>
      <c r="I18" s="62"/>
      <c r="J18" s="41" t="e">
        <f>'საღამოს მიზიდული გად.'!I4</f>
        <v>#DIV/0!</v>
      </c>
      <c r="K18" s="36" t="e">
        <f>K7*J18</f>
        <v>#DIV/0!</v>
      </c>
      <c r="O18" s="43" t="s">
        <v>17</v>
      </c>
      <c r="P18" s="54" t="e">
        <f t="shared" si="0"/>
        <v>#DIV/0!</v>
      </c>
    </row>
    <row r="19" spans="8:16" x14ac:dyDescent="0.25">
      <c r="H19" s="61" t="s">
        <v>9</v>
      </c>
      <c r="I19" s="62"/>
      <c r="J19" s="41" t="e">
        <f>'საღამოს მიზიდული გად.'!J4</f>
        <v>#DIV/0!</v>
      </c>
      <c r="K19" s="36" t="e">
        <f>K7*J19</f>
        <v>#DIV/0!</v>
      </c>
      <c r="O19" s="43" t="s">
        <v>18</v>
      </c>
      <c r="P19" s="54" t="e">
        <f t="shared" si="0"/>
        <v>#DIV/0!</v>
      </c>
    </row>
    <row r="20" spans="8:16" x14ac:dyDescent="0.25">
      <c r="K20" s="37"/>
      <c r="O20" s="53" t="s">
        <v>5</v>
      </c>
      <c r="P20" s="54" t="e">
        <f t="shared" si="0"/>
        <v>#DIV/0!</v>
      </c>
    </row>
    <row r="21" spans="8:16" x14ac:dyDescent="0.25">
      <c r="O21" s="53" t="s">
        <v>7</v>
      </c>
      <c r="P21" s="54" t="e">
        <f t="shared" si="0"/>
        <v>#DIV/0!</v>
      </c>
    </row>
    <row r="22" spans="8:16" x14ac:dyDescent="0.25">
      <c r="O22" s="53" t="s">
        <v>8</v>
      </c>
      <c r="P22" s="54" t="e">
        <f t="shared" si="0"/>
        <v>#DIV/0!</v>
      </c>
    </row>
    <row r="23" spans="8:16" x14ac:dyDescent="0.25">
      <c r="O23" s="53" t="s">
        <v>9</v>
      </c>
      <c r="P23" s="54" t="e">
        <f t="shared" si="0"/>
        <v>#DIV/0!</v>
      </c>
    </row>
    <row r="30" spans="8:16" x14ac:dyDescent="0.25">
      <c r="O30" s="43" t="s">
        <v>37</v>
      </c>
      <c r="P30" s="52" t="e">
        <f>K9</f>
        <v>#DIV/0!</v>
      </c>
    </row>
    <row r="31" spans="8:16" x14ac:dyDescent="0.25">
      <c r="O31" s="44" t="s">
        <v>13</v>
      </c>
      <c r="P31" s="52" t="e">
        <f t="shared" ref="P31:P40" si="1">K10</f>
        <v>#DIV/0!</v>
      </c>
    </row>
    <row r="32" spans="8:16" x14ac:dyDescent="0.25">
      <c r="O32" s="44" t="s">
        <v>14</v>
      </c>
      <c r="P32" s="52" t="e">
        <f t="shared" si="1"/>
        <v>#DIV/0!</v>
      </c>
    </row>
    <row r="33" spans="15:16" ht="15.75" x14ac:dyDescent="0.25">
      <c r="O33" s="44" t="s">
        <v>15</v>
      </c>
      <c r="P33" s="52" t="e">
        <f t="shared" si="1"/>
        <v>#DIV/0!</v>
      </c>
    </row>
    <row r="34" spans="15:16" x14ac:dyDescent="0.25">
      <c r="O34" s="43" t="s">
        <v>16</v>
      </c>
      <c r="P34" s="52" t="e">
        <f t="shared" si="1"/>
        <v>#DIV/0!</v>
      </c>
    </row>
    <row r="35" spans="15:16" x14ac:dyDescent="0.25">
      <c r="O35" s="43" t="s">
        <v>17</v>
      </c>
      <c r="P35" s="52" t="e">
        <f t="shared" si="1"/>
        <v>#DIV/0!</v>
      </c>
    </row>
    <row r="36" spans="15:16" x14ac:dyDescent="0.25">
      <c r="O36" s="43" t="s">
        <v>18</v>
      </c>
      <c r="P36" s="52" t="e">
        <f t="shared" si="1"/>
        <v>#DIV/0!</v>
      </c>
    </row>
    <row r="37" spans="15:16" x14ac:dyDescent="0.25">
      <c r="O37" s="53" t="s">
        <v>5</v>
      </c>
      <c r="P37" s="52" t="e">
        <f t="shared" si="1"/>
        <v>#DIV/0!</v>
      </c>
    </row>
    <row r="38" spans="15:16" x14ac:dyDescent="0.25">
      <c r="O38" s="53" t="s">
        <v>7</v>
      </c>
      <c r="P38" s="52" t="e">
        <f t="shared" si="1"/>
        <v>#DIV/0!</v>
      </c>
    </row>
    <row r="39" spans="15:16" x14ac:dyDescent="0.25">
      <c r="O39" s="53" t="s">
        <v>8</v>
      </c>
      <c r="P39" s="52" t="e">
        <f t="shared" si="1"/>
        <v>#DIV/0!</v>
      </c>
    </row>
    <row r="40" spans="15:16" x14ac:dyDescent="0.25">
      <c r="O40" s="53" t="s">
        <v>9</v>
      </c>
      <c r="P40" s="52" t="e">
        <f t="shared" si="1"/>
        <v>#DIV/0!</v>
      </c>
    </row>
  </sheetData>
  <mergeCells count="11">
    <mergeCell ref="H7:I8"/>
    <mergeCell ref="J7:J8"/>
    <mergeCell ref="H10:H12"/>
    <mergeCell ref="H9:I9"/>
    <mergeCell ref="H13:I13"/>
    <mergeCell ref="H19:I19"/>
    <mergeCell ref="H14:I14"/>
    <mergeCell ref="H15:I15"/>
    <mergeCell ref="H16:I16"/>
    <mergeCell ref="H17:I17"/>
    <mergeCell ref="H18:I1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P62"/>
  <sheetViews>
    <sheetView workbookViewId="0">
      <selection activeCell="B1" sqref="B1:C1048576"/>
    </sheetView>
  </sheetViews>
  <sheetFormatPr defaultRowHeight="15" x14ac:dyDescent="0.25"/>
  <cols>
    <col min="5" max="5" width="9.140625" style="4"/>
    <col min="8" max="13" width="10.42578125" style="31" customWidth="1"/>
  </cols>
  <sheetData>
    <row r="2" spans="2:16" x14ac:dyDescent="0.25">
      <c r="B2" s="2"/>
      <c r="C2" s="2"/>
    </row>
    <row r="3" spans="2:16" x14ac:dyDescent="0.25">
      <c r="D3">
        <v>1</v>
      </c>
      <c r="E3" s="4" t="e">
        <f>COUNTIF(B:B,D3)/COUNT(B:B)</f>
        <v>#DIV/0!</v>
      </c>
      <c r="H3" s="45" t="s">
        <v>38</v>
      </c>
      <c r="I3" s="46" t="s">
        <v>39</v>
      </c>
      <c r="J3" s="45" t="s">
        <v>40</v>
      </c>
      <c r="K3" s="45" t="s">
        <v>38</v>
      </c>
      <c r="L3" s="46" t="s">
        <v>39</v>
      </c>
      <c r="M3" s="45" t="s">
        <v>40</v>
      </c>
    </row>
    <row r="4" spans="2:16" x14ac:dyDescent="0.25">
      <c r="D4">
        <v>2</v>
      </c>
      <c r="E4" s="4" t="e">
        <f t="shared" ref="E4:E60" si="0">COUNTIF(B:B,D4)/COUNT(B:B)</f>
        <v>#DIV/0!</v>
      </c>
      <c r="G4">
        <v>1</v>
      </c>
      <c r="H4" s="36" t="e">
        <f>IF(E3&gt;0,D3,"")</f>
        <v>#DIV/0!</v>
      </c>
      <c r="I4" s="38" t="e">
        <f t="shared" ref="I4:I17" si="1">COUNTIF(B:B,H4)/COUNT(B:B)</f>
        <v>#DIV/0!</v>
      </c>
      <c r="J4" s="34" t="e">
        <f>'საღამოს მგზავ. რაოდ. მაცხოვ.'!$D$15*I4</f>
        <v>#DIV/0!</v>
      </c>
      <c r="K4" s="36">
        <v>43</v>
      </c>
      <c r="L4" s="38" t="e">
        <f t="shared" ref="L4:L16" si="2">COUNTIF(B:B,K4)/COUNT(B:B)</f>
        <v>#DIV/0!</v>
      </c>
      <c r="M4" s="34" t="e">
        <f>'საღამოს მგზავ. რაოდ. მაცხოვ.'!$D$15*L4</f>
        <v>#DIV/0!</v>
      </c>
    </row>
    <row r="5" spans="2:16" x14ac:dyDescent="0.25">
      <c r="D5">
        <v>3</v>
      </c>
      <c r="E5" s="4" t="e">
        <f t="shared" si="0"/>
        <v>#DIV/0!</v>
      </c>
      <c r="G5">
        <v>2</v>
      </c>
      <c r="H5" s="36" t="e">
        <f t="shared" ref="H5:H61" si="3">IF(E4&gt;0,D4,"")</f>
        <v>#DIV/0!</v>
      </c>
      <c r="I5" s="38" t="e">
        <f t="shared" si="1"/>
        <v>#DIV/0!</v>
      </c>
      <c r="J5" s="34" t="e">
        <f>'საღამოს მგზავ. რაოდ. მაცხოვ.'!$D$15*I5</f>
        <v>#DIV/0!</v>
      </c>
      <c r="K5" s="36">
        <v>44</v>
      </c>
      <c r="L5" s="38" t="e">
        <f t="shared" si="2"/>
        <v>#DIV/0!</v>
      </c>
      <c r="M5" s="34" t="e">
        <f>'საღამოს მგზავ. რაოდ. მაცხოვ.'!$D$15*L5</f>
        <v>#DIV/0!</v>
      </c>
    </row>
    <row r="6" spans="2:16" x14ac:dyDescent="0.25">
      <c r="D6">
        <v>4</v>
      </c>
      <c r="E6" s="4" t="e">
        <f t="shared" si="0"/>
        <v>#DIV/0!</v>
      </c>
      <c r="H6" s="36" t="e">
        <f t="shared" si="3"/>
        <v>#DIV/0!</v>
      </c>
      <c r="I6" s="38" t="e">
        <f t="shared" si="1"/>
        <v>#DIV/0!</v>
      </c>
      <c r="J6" s="34" t="e">
        <f>'საღამოს მგზავ. რაოდ. მაცხოვ.'!$D$15*I6</f>
        <v>#DIV/0!</v>
      </c>
      <c r="K6" s="36">
        <v>45</v>
      </c>
      <c r="L6" s="38" t="e">
        <f t="shared" si="2"/>
        <v>#DIV/0!</v>
      </c>
      <c r="M6" s="34" t="e">
        <f>'საღამოს მგზავ. რაოდ. მაცხოვ.'!$D$15*L6</f>
        <v>#DIV/0!</v>
      </c>
      <c r="N6" s="9"/>
    </row>
    <row r="7" spans="2:16" x14ac:dyDescent="0.25">
      <c r="D7">
        <v>5</v>
      </c>
      <c r="E7" s="4" t="e">
        <f t="shared" si="0"/>
        <v>#DIV/0!</v>
      </c>
      <c r="H7" s="36" t="e">
        <f t="shared" si="3"/>
        <v>#DIV/0!</v>
      </c>
      <c r="I7" s="38" t="e">
        <f t="shared" si="1"/>
        <v>#DIV/0!</v>
      </c>
      <c r="J7" s="34" t="e">
        <f>'საღამოს მგზავ. რაოდ. მაცხოვ.'!$D$15*I7</f>
        <v>#DIV/0!</v>
      </c>
      <c r="K7" s="36">
        <v>46</v>
      </c>
      <c r="L7" s="38" t="e">
        <f t="shared" si="2"/>
        <v>#DIV/0!</v>
      </c>
      <c r="M7" s="34" t="e">
        <f>'საღამოს მგზავ. რაოდ. მაცხოვ.'!$D$15*L7</f>
        <v>#DIV/0!</v>
      </c>
      <c r="N7" s="9"/>
    </row>
    <row r="8" spans="2:16" x14ac:dyDescent="0.25">
      <c r="D8">
        <v>6</v>
      </c>
      <c r="E8" s="4" t="e">
        <f t="shared" si="0"/>
        <v>#DIV/0!</v>
      </c>
      <c r="H8" s="36" t="e">
        <f t="shared" si="3"/>
        <v>#DIV/0!</v>
      </c>
      <c r="I8" s="38" t="e">
        <f t="shared" si="1"/>
        <v>#DIV/0!</v>
      </c>
      <c r="J8" s="34" t="e">
        <f>'საღამოს მგზავ. რაოდ. მაცხოვ.'!$D$15*I8</f>
        <v>#DIV/0!</v>
      </c>
      <c r="K8" s="36">
        <v>47</v>
      </c>
      <c r="L8" s="38" t="e">
        <f t="shared" si="2"/>
        <v>#DIV/0!</v>
      </c>
      <c r="M8" s="34" t="e">
        <f>'საღამოს მგზავ. რაოდ. მაცხოვ.'!$D$15*L8</f>
        <v>#DIV/0!</v>
      </c>
      <c r="N8" s="9"/>
    </row>
    <row r="9" spans="2:16" x14ac:dyDescent="0.25">
      <c r="D9">
        <v>7</v>
      </c>
      <c r="E9" s="4" t="e">
        <f t="shared" si="0"/>
        <v>#DIV/0!</v>
      </c>
      <c r="H9" s="36" t="e">
        <f t="shared" si="3"/>
        <v>#DIV/0!</v>
      </c>
      <c r="I9" s="38" t="e">
        <f t="shared" si="1"/>
        <v>#DIV/0!</v>
      </c>
      <c r="J9" s="34" t="e">
        <f>'საღამოს მგზავ. რაოდ. მაცხოვ.'!$D$15*I9</f>
        <v>#DIV/0!</v>
      </c>
      <c r="K9" s="36">
        <v>48</v>
      </c>
      <c r="L9" s="38" t="e">
        <f t="shared" si="2"/>
        <v>#DIV/0!</v>
      </c>
      <c r="M9" s="34" t="e">
        <f>'საღამოს მგზავ. რაოდ. მაცხოვ.'!$D$15*L9</f>
        <v>#DIV/0!</v>
      </c>
      <c r="N9" s="9"/>
    </row>
    <row r="10" spans="2:16" x14ac:dyDescent="0.25">
      <c r="D10">
        <v>8</v>
      </c>
      <c r="E10" s="4" t="e">
        <f t="shared" si="0"/>
        <v>#DIV/0!</v>
      </c>
      <c r="H10" s="36" t="e">
        <f t="shared" si="3"/>
        <v>#DIV/0!</v>
      </c>
      <c r="I10" s="38" t="e">
        <f t="shared" si="1"/>
        <v>#DIV/0!</v>
      </c>
      <c r="J10" s="34" t="e">
        <f>'საღამოს მგზავ. რაოდ. მაცხოვ.'!$D$15*I10</f>
        <v>#DIV/0!</v>
      </c>
      <c r="K10" s="36">
        <v>49</v>
      </c>
      <c r="L10" s="38" t="e">
        <f t="shared" si="2"/>
        <v>#DIV/0!</v>
      </c>
      <c r="M10" s="34" t="e">
        <f>'საღამოს მგზავ. რაოდ. მაცხოვ.'!$D$15*L10</f>
        <v>#DIV/0!</v>
      </c>
      <c r="N10" s="9"/>
    </row>
    <row r="11" spans="2:16" x14ac:dyDescent="0.25">
      <c r="D11">
        <v>9</v>
      </c>
      <c r="E11" s="4" t="e">
        <f t="shared" si="0"/>
        <v>#DIV/0!</v>
      </c>
      <c r="H11" s="36" t="e">
        <f t="shared" si="3"/>
        <v>#DIV/0!</v>
      </c>
      <c r="I11" s="38" t="e">
        <f t="shared" si="1"/>
        <v>#DIV/0!</v>
      </c>
      <c r="J11" s="34" t="e">
        <f>'საღამოს მგზავ. რაოდ. მაცხოვ.'!$D$15*I11</f>
        <v>#DIV/0!</v>
      </c>
      <c r="K11" s="36">
        <v>50</v>
      </c>
      <c r="L11" s="38" t="e">
        <f t="shared" si="2"/>
        <v>#DIV/0!</v>
      </c>
      <c r="M11" s="34" t="e">
        <f>'საღამოს მგზავ. რაოდ. მაცხოვ.'!$D$15*L11</f>
        <v>#DIV/0!</v>
      </c>
      <c r="N11" s="9"/>
      <c r="P11" t="s">
        <v>0</v>
      </c>
    </row>
    <row r="12" spans="2:16" x14ac:dyDescent="0.25">
      <c r="D12">
        <v>10</v>
      </c>
      <c r="E12" s="4" t="e">
        <f t="shared" si="0"/>
        <v>#DIV/0!</v>
      </c>
      <c r="H12" s="36" t="e">
        <f t="shared" si="3"/>
        <v>#DIV/0!</v>
      </c>
      <c r="I12" s="38" t="e">
        <f t="shared" si="1"/>
        <v>#DIV/0!</v>
      </c>
      <c r="J12" s="34" t="e">
        <f>'საღამოს მგზავ. რაოდ. მაცხოვ.'!$D$15*I12</f>
        <v>#DIV/0!</v>
      </c>
      <c r="K12" s="36">
        <v>51</v>
      </c>
      <c r="L12" s="38" t="e">
        <f t="shared" si="2"/>
        <v>#DIV/0!</v>
      </c>
      <c r="M12" s="34" t="e">
        <f>'საღამოს მგზავ. რაოდ. მაცხოვ.'!$D$15*L12</f>
        <v>#DIV/0!</v>
      </c>
      <c r="N12" s="9"/>
    </row>
    <row r="13" spans="2:16" x14ac:dyDescent="0.25">
      <c r="D13">
        <v>11</v>
      </c>
      <c r="E13" s="4" t="e">
        <f t="shared" si="0"/>
        <v>#DIV/0!</v>
      </c>
      <c r="H13" s="36" t="e">
        <f t="shared" si="3"/>
        <v>#DIV/0!</v>
      </c>
      <c r="I13" s="38" t="e">
        <f t="shared" si="1"/>
        <v>#DIV/0!</v>
      </c>
      <c r="J13" s="34" t="e">
        <f>'საღამოს მგზავ. რაოდ. მაცხოვ.'!$D$15*I13</f>
        <v>#DIV/0!</v>
      </c>
      <c r="K13" s="36">
        <v>52</v>
      </c>
      <c r="L13" s="38" t="e">
        <f t="shared" si="2"/>
        <v>#DIV/0!</v>
      </c>
      <c r="M13" s="34" t="e">
        <f>'საღამოს მგზავ. რაოდ. მაცხოვ.'!$D$15*L13</f>
        <v>#DIV/0!</v>
      </c>
      <c r="N13" s="9"/>
    </row>
    <row r="14" spans="2:16" x14ac:dyDescent="0.25">
      <c r="D14">
        <v>12</v>
      </c>
      <c r="E14" s="4" t="e">
        <f t="shared" si="0"/>
        <v>#DIV/0!</v>
      </c>
      <c r="H14" s="36" t="e">
        <f t="shared" si="3"/>
        <v>#DIV/0!</v>
      </c>
      <c r="I14" s="38" t="e">
        <f t="shared" si="1"/>
        <v>#DIV/0!</v>
      </c>
      <c r="J14" s="34" t="e">
        <f>'საღამოს მგზავ. რაოდ. მაცხოვ.'!$D$15*I14</f>
        <v>#DIV/0!</v>
      </c>
      <c r="K14" s="36">
        <v>53</v>
      </c>
      <c r="L14" s="38" t="e">
        <f t="shared" si="2"/>
        <v>#DIV/0!</v>
      </c>
      <c r="M14" s="34" t="e">
        <f>'საღამოს მგზავ. რაოდ. მაცხოვ.'!$D$15*L14</f>
        <v>#DIV/0!</v>
      </c>
      <c r="N14" s="9"/>
    </row>
    <row r="15" spans="2:16" x14ac:dyDescent="0.25">
      <c r="D15">
        <v>13</v>
      </c>
      <c r="E15" s="4" t="e">
        <f t="shared" si="0"/>
        <v>#DIV/0!</v>
      </c>
      <c r="H15" s="36" t="e">
        <f t="shared" si="3"/>
        <v>#DIV/0!</v>
      </c>
      <c r="I15" s="38" t="e">
        <f t="shared" si="1"/>
        <v>#DIV/0!</v>
      </c>
      <c r="J15" s="34" t="e">
        <f>'საღამოს მგზავ. რაოდ. მაცხოვ.'!$D$15*I15</f>
        <v>#DIV/0!</v>
      </c>
      <c r="K15" s="36">
        <v>57</v>
      </c>
      <c r="L15" s="38" t="e">
        <f t="shared" si="2"/>
        <v>#DIV/0!</v>
      </c>
      <c r="M15" s="34" t="e">
        <f>'საღამოს მგზავ. რაოდ. მაცხოვ.'!$D$15*L15</f>
        <v>#DIV/0!</v>
      </c>
      <c r="N15" s="9"/>
    </row>
    <row r="16" spans="2:16" x14ac:dyDescent="0.25">
      <c r="D16">
        <v>14</v>
      </c>
      <c r="E16" s="4" t="e">
        <f t="shared" si="0"/>
        <v>#DIV/0!</v>
      </c>
      <c r="H16" s="36" t="e">
        <f t="shared" si="3"/>
        <v>#DIV/0!</v>
      </c>
      <c r="I16" s="38" t="e">
        <f t="shared" si="1"/>
        <v>#DIV/0!</v>
      </c>
      <c r="J16" s="34" t="e">
        <f>'საღამოს მგზავ. რაოდ. მაცხოვ.'!$D$15*I16</f>
        <v>#DIV/0!</v>
      </c>
      <c r="K16" s="36">
        <v>58</v>
      </c>
      <c r="L16" s="38" t="e">
        <f t="shared" si="2"/>
        <v>#DIV/0!</v>
      </c>
      <c r="M16" s="34" t="e">
        <f>'საღამოს მგზავ. რაოდ. მაცხოვ.'!$D$15*L16</f>
        <v>#DIV/0!</v>
      </c>
      <c r="N16" s="9"/>
    </row>
    <row r="17" spans="4:14" x14ac:dyDescent="0.25">
      <c r="D17">
        <v>15</v>
      </c>
      <c r="E17" s="4" t="e">
        <f t="shared" si="0"/>
        <v>#DIV/0!</v>
      </c>
      <c r="H17" s="36" t="e">
        <f t="shared" si="3"/>
        <v>#DIV/0!</v>
      </c>
      <c r="I17" s="38" t="e">
        <f t="shared" si="1"/>
        <v>#DIV/0!</v>
      </c>
      <c r="J17" s="34" t="e">
        <f>'საღამოს მგზავ. რაოდ. მაცხოვ.'!$D$15*I17</f>
        <v>#DIV/0!</v>
      </c>
      <c r="K17" s="36"/>
      <c r="L17" s="38"/>
      <c r="M17" s="34"/>
      <c r="N17" s="9"/>
    </row>
    <row r="18" spans="4:14" x14ac:dyDescent="0.25">
      <c r="D18">
        <v>16</v>
      </c>
      <c r="E18" s="4" t="e">
        <f t="shared" si="0"/>
        <v>#DIV/0!</v>
      </c>
      <c r="H18" s="36" t="e">
        <f t="shared" si="3"/>
        <v>#DIV/0!</v>
      </c>
      <c r="I18" s="48"/>
      <c r="J18" s="48"/>
      <c r="K18" s="48"/>
      <c r="L18" s="49"/>
      <c r="M18" s="50"/>
      <c r="N18" s="9"/>
    </row>
    <row r="19" spans="4:14" x14ac:dyDescent="0.25">
      <c r="D19">
        <v>17</v>
      </c>
      <c r="E19" s="4" t="e">
        <f t="shared" si="0"/>
        <v>#DIV/0!</v>
      </c>
      <c r="H19" s="36" t="e">
        <f t="shared" si="3"/>
        <v>#DIV/0!</v>
      </c>
      <c r="I19" s="48"/>
      <c r="J19" s="48"/>
      <c r="K19" s="48"/>
      <c r="L19" s="49"/>
      <c r="M19" s="50"/>
      <c r="N19" s="9"/>
    </row>
    <row r="20" spans="4:14" x14ac:dyDescent="0.25">
      <c r="D20">
        <v>18</v>
      </c>
      <c r="E20" s="4" t="e">
        <f t="shared" si="0"/>
        <v>#DIV/0!</v>
      </c>
      <c r="H20" s="36" t="e">
        <f t="shared" si="3"/>
        <v>#DIV/0!</v>
      </c>
      <c r="I20" s="48"/>
      <c r="J20" s="48"/>
      <c r="K20" s="48"/>
      <c r="L20" s="49"/>
      <c r="M20" s="50"/>
      <c r="N20" s="9"/>
    </row>
    <row r="21" spans="4:14" x14ac:dyDescent="0.25">
      <c r="D21">
        <v>19</v>
      </c>
      <c r="E21" s="4" t="e">
        <f t="shared" si="0"/>
        <v>#DIV/0!</v>
      </c>
      <c r="H21" s="36" t="e">
        <f t="shared" si="3"/>
        <v>#DIV/0!</v>
      </c>
      <c r="I21" s="48"/>
      <c r="J21" s="48"/>
      <c r="K21" s="48"/>
      <c r="L21" s="48"/>
      <c r="M21" s="48"/>
      <c r="N21" s="9"/>
    </row>
    <row r="22" spans="4:14" x14ac:dyDescent="0.25">
      <c r="D22">
        <v>20</v>
      </c>
      <c r="E22" s="4" t="e">
        <f t="shared" si="0"/>
        <v>#DIV/0!</v>
      </c>
      <c r="H22" s="36" t="e">
        <f t="shared" si="3"/>
        <v>#DIV/0!</v>
      </c>
      <c r="I22" s="48"/>
      <c r="J22" s="48"/>
      <c r="K22" s="48"/>
      <c r="L22" s="48"/>
      <c r="M22" s="48"/>
      <c r="N22" s="9"/>
    </row>
    <row r="23" spans="4:14" x14ac:dyDescent="0.25">
      <c r="D23">
        <v>21</v>
      </c>
      <c r="E23" s="4" t="e">
        <f t="shared" si="0"/>
        <v>#DIV/0!</v>
      </c>
      <c r="H23" s="36" t="e">
        <f t="shared" si="3"/>
        <v>#DIV/0!</v>
      </c>
      <c r="I23" s="48"/>
      <c r="J23" s="48"/>
      <c r="K23" s="48"/>
      <c r="L23" s="48"/>
      <c r="M23" s="48"/>
      <c r="N23" s="9"/>
    </row>
    <row r="24" spans="4:14" x14ac:dyDescent="0.25">
      <c r="D24">
        <v>22</v>
      </c>
      <c r="E24" s="4" t="e">
        <f t="shared" si="0"/>
        <v>#DIV/0!</v>
      </c>
      <c r="H24" s="36" t="e">
        <f t="shared" si="3"/>
        <v>#DIV/0!</v>
      </c>
    </row>
    <row r="25" spans="4:14" x14ac:dyDescent="0.25">
      <c r="D25">
        <v>23</v>
      </c>
      <c r="E25" s="4" t="e">
        <f t="shared" si="0"/>
        <v>#DIV/0!</v>
      </c>
      <c r="H25" s="36" t="e">
        <f t="shared" si="3"/>
        <v>#DIV/0!</v>
      </c>
    </row>
    <row r="26" spans="4:14" x14ac:dyDescent="0.25">
      <c r="D26">
        <v>24</v>
      </c>
      <c r="E26" s="4" t="e">
        <f t="shared" si="0"/>
        <v>#DIV/0!</v>
      </c>
      <c r="H26" s="36" t="e">
        <f t="shared" si="3"/>
        <v>#DIV/0!</v>
      </c>
    </row>
    <row r="27" spans="4:14" x14ac:dyDescent="0.25">
      <c r="D27">
        <v>25</v>
      </c>
      <c r="E27" s="4" t="e">
        <f t="shared" si="0"/>
        <v>#DIV/0!</v>
      </c>
      <c r="H27" s="36" t="e">
        <f t="shared" si="3"/>
        <v>#DIV/0!</v>
      </c>
    </row>
    <row r="28" spans="4:14" x14ac:dyDescent="0.25">
      <c r="D28">
        <v>26</v>
      </c>
      <c r="E28" s="4" t="e">
        <f t="shared" si="0"/>
        <v>#DIV/0!</v>
      </c>
      <c r="H28" s="36" t="e">
        <f t="shared" si="3"/>
        <v>#DIV/0!</v>
      </c>
    </row>
    <row r="29" spans="4:14" x14ac:dyDescent="0.25">
      <c r="D29">
        <v>27</v>
      </c>
      <c r="E29" s="4" t="e">
        <f t="shared" si="0"/>
        <v>#DIV/0!</v>
      </c>
      <c r="H29" s="36" t="e">
        <f t="shared" si="3"/>
        <v>#DIV/0!</v>
      </c>
    </row>
    <row r="30" spans="4:14" x14ac:dyDescent="0.25">
      <c r="D30">
        <v>28</v>
      </c>
      <c r="E30" s="4" t="e">
        <f t="shared" si="0"/>
        <v>#DIV/0!</v>
      </c>
      <c r="H30" s="36" t="e">
        <f t="shared" si="3"/>
        <v>#DIV/0!</v>
      </c>
    </row>
    <row r="31" spans="4:14" x14ac:dyDescent="0.25">
      <c r="D31">
        <v>29</v>
      </c>
      <c r="E31" s="4" t="e">
        <f t="shared" si="0"/>
        <v>#DIV/0!</v>
      </c>
      <c r="H31" s="36" t="e">
        <f t="shared" si="3"/>
        <v>#DIV/0!</v>
      </c>
    </row>
    <row r="32" spans="4:14" x14ac:dyDescent="0.25">
      <c r="D32">
        <v>30</v>
      </c>
      <c r="E32" s="4" t="e">
        <f t="shared" si="0"/>
        <v>#DIV/0!</v>
      </c>
      <c r="H32" s="36" t="e">
        <f t="shared" si="3"/>
        <v>#DIV/0!</v>
      </c>
    </row>
    <row r="33" spans="4:8" x14ac:dyDescent="0.25">
      <c r="D33">
        <v>31</v>
      </c>
      <c r="E33" s="4" t="e">
        <f t="shared" si="0"/>
        <v>#DIV/0!</v>
      </c>
      <c r="H33" s="36" t="e">
        <f t="shared" si="3"/>
        <v>#DIV/0!</v>
      </c>
    </row>
    <row r="34" spans="4:8" x14ac:dyDescent="0.25">
      <c r="D34">
        <v>32</v>
      </c>
      <c r="E34" s="4" t="e">
        <f t="shared" si="0"/>
        <v>#DIV/0!</v>
      </c>
      <c r="H34" s="36" t="e">
        <f t="shared" si="3"/>
        <v>#DIV/0!</v>
      </c>
    </row>
    <row r="35" spans="4:8" x14ac:dyDescent="0.25">
      <c r="D35">
        <v>33</v>
      </c>
      <c r="E35" s="4" t="e">
        <f t="shared" si="0"/>
        <v>#DIV/0!</v>
      </c>
      <c r="H35" s="36" t="e">
        <f t="shared" si="3"/>
        <v>#DIV/0!</v>
      </c>
    </row>
    <row r="36" spans="4:8" x14ac:dyDescent="0.25">
      <c r="D36">
        <v>34</v>
      </c>
      <c r="E36" s="4" t="e">
        <f t="shared" si="0"/>
        <v>#DIV/0!</v>
      </c>
      <c r="H36" s="36" t="e">
        <f t="shared" si="3"/>
        <v>#DIV/0!</v>
      </c>
    </row>
    <row r="37" spans="4:8" x14ac:dyDescent="0.25">
      <c r="D37">
        <v>35</v>
      </c>
      <c r="E37" s="4" t="e">
        <f t="shared" si="0"/>
        <v>#DIV/0!</v>
      </c>
      <c r="H37" s="36" t="e">
        <f t="shared" si="3"/>
        <v>#DIV/0!</v>
      </c>
    </row>
    <row r="38" spans="4:8" x14ac:dyDescent="0.25">
      <c r="D38">
        <v>36</v>
      </c>
      <c r="E38" s="4" t="e">
        <f t="shared" si="0"/>
        <v>#DIV/0!</v>
      </c>
      <c r="H38" s="36" t="e">
        <f t="shared" si="3"/>
        <v>#DIV/0!</v>
      </c>
    </row>
    <row r="39" spans="4:8" x14ac:dyDescent="0.25">
      <c r="D39">
        <v>37</v>
      </c>
      <c r="E39" s="4" t="e">
        <f t="shared" si="0"/>
        <v>#DIV/0!</v>
      </c>
      <c r="H39" s="36" t="e">
        <f t="shared" si="3"/>
        <v>#DIV/0!</v>
      </c>
    </row>
    <row r="40" spans="4:8" x14ac:dyDescent="0.25">
      <c r="D40">
        <v>38</v>
      </c>
      <c r="E40" s="4" t="e">
        <f t="shared" si="0"/>
        <v>#DIV/0!</v>
      </c>
      <c r="H40" s="36" t="e">
        <f t="shared" si="3"/>
        <v>#DIV/0!</v>
      </c>
    </row>
    <row r="41" spans="4:8" x14ac:dyDescent="0.25">
      <c r="D41">
        <v>39</v>
      </c>
      <c r="E41" s="4" t="e">
        <f t="shared" si="0"/>
        <v>#DIV/0!</v>
      </c>
      <c r="H41" s="36" t="e">
        <f t="shared" si="3"/>
        <v>#DIV/0!</v>
      </c>
    </row>
    <row r="42" spans="4:8" x14ac:dyDescent="0.25">
      <c r="D42">
        <v>40</v>
      </c>
      <c r="E42" s="4" t="e">
        <f t="shared" si="0"/>
        <v>#DIV/0!</v>
      </c>
      <c r="H42" s="36" t="e">
        <f t="shared" si="3"/>
        <v>#DIV/0!</v>
      </c>
    </row>
    <row r="43" spans="4:8" x14ac:dyDescent="0.25">
      <c r="D43">
        <v>41</v>
      </c>
      <c r="E43" s="4" t="e">
        <f t="shared" si="0"/>
        <v>#DIV/0!</v>
      </c>
      <c r="H43" s="36" t="e">
        <f t="shared" si="3"/>
        <v>#DIV/0!</v>
      </c>
    </row>
    <row r="44" spans="4:8" x14ac:dyDescent="0.25">
      <c r="D44">
        <v>42</v>
      </c>
      <c r="E44" s="4" t="e">
        <f t="shared" si="0"/>
        <v>#DIV/0!</v>
      </c>
      <c r="H44" s="36" t="e">
        <f t="shared" si="3"/>
        <v>#DIV/0!</v>
      </c>
    </row>
    <row r="45" spans="4:8" x14ac:dyDescent="0.25">
      <c r="D45">
        <v>43</v>
      </c>
      <c r="E45" s="4" t="e">
        <f t="shared" si="0"/>
        <v>#DIV/0!</v>
      </c>
      <c r="H45" s="36" t="e">
        <f t="shared" si="3"/>
        <v>#DIV/0!</v>
      </c>
    </row>
    <row r="46" spans="4:8" x14ac:dyDescent="0.25">
      <c r="D46">
        <v>44</v>
      </c>
      <c r="E46" s="4" t="e">
        <f t="shared" si="0"/>
        <v>#DIV/0!</v>
      </c>
      <c r="H46" s="36" t="e">
        <f t="shared" si="3"/>
        <v>#DIV/0!</v>
      </c>
    </row>
    <row r="47" spans="4:8" x14ac:dyDescent="0.25">
      <c r="D47">
        <v>45</v>
      </c>
      <c r="E47" s="4" t="e">
        <f t="shared" si="0"/>
        <v>#DIV/0!</v>
      </c>
      <c r="H47" s="36" t="e">
        <f t="shared" si="3"/>
        <v>#DIV/0!</v>
      </c>
    </row>
    <row r="48" spans="4:8" x14ac:dyDescent="0.25">
      <c r="D48">
        <v>46</v>
      </c>
      <c r="E48" s="4" t="e">
        <f t="shared" si="0"/>
        <v>#DIV/0!</v>
      </c>
      <c r="H48" s="36" t="e">
        <f t="shared" si="3"/>
        <v>#DIV/0!</v>
      </c>
    </row>
    <row r="49" spans="4:8" x14ac:dyDescent="0.25">
      <c r="D49">
        <v>47</v>
      </c>
      <c r="E49" s="4" t="e">
        <f t="shared" si="0"/>
        <v>#DIV/0!</v>
      </c>
      <c r="H49" s="36" t="e">
        <f t="shared" si="3"/>
        <v>#DIV/0!</v>
      </c>
    </row>
    <row r="50" spans="4:8" x14ac:dyDescent="0.25">
      <c r="D50">
        <v>48</v>
      </c>
      <c r="E50" s="4" t="e">
        <f t="shared" si="0"/>
        <v>#DIV/0!</v>
      </c>
      <c r="H50" s="36" t="e">
        <f t="shared" si="3"/>
        <v>#DIV/0!</v>
      </c>
    </row>
    <row r="51" spans="4:8" x14ac:dyDescent="0.25">
      <c r="D51">
        <v>49</v>
      </c>
      <c r="E51" s="4" t="e">
        <f t="shared" si="0"/>
        <v>#DIV/0!</v>
      </c>
      <c r="H51" s="36" t="e">
        <f t="shared" si="3"/>
        <v>#DIV/0!</v>
      </c>
    </row>
    <row r="52" spans="4:8" x14ac:dyDescent="0.25">
      <c r="D52">
        <v>50</v>
      </c>
      <c r="E52" s="4" t="e">
        <f t="shared" si="0"/>
        <v>#DIV/0!</v>
      </c>
      <c r="H52" s="36" t="e">
        <f t="shared" si="3"/>
        <v>#DIV/0!</v>
      </c>
    </row>
    <row r="53" spans="4:8" x14ac:dyDescent="0.25">
      <c r="D53">
        <v>51</v>
      </c>
      <c r="E53" s="4" t="e">
        <f t="shared" si="0"/>
        <v>#DIV/0!</v>
      </c>
      <c r="H53" s="36" t="e">
        <f t="shared" si="3"/>
        <v>#DIV/0!</v>
      </c>
    </row>
    <row r="54" spans="4:8" x14ac:dyDescent="0.25">
      <c r="D54">
        <v>52</v>
      </c>
      <c r="E54" s="4" t="e">
        <f t="shared" si="0"/>
        <v>#DIV/0!</v>
      </c>
      <c r="H54" s="36" t="e">
        <f t="shared" si="3"/>
        <v>#DIV/0!</v>
      </c>
    </row>
    <row r="55" spans="4:8" x14ac:dyDescent="0.25">
      <c r="D55">
        <v>53</v>
      </c>
      <c r="E55" s="4" t="e">
        <f t="shared" si="0"/>
        <v>#DIV/0!</v>
      </c>
      <c r="H55" s="36" t="e">
        <f t="shared" si="3"/>
        <v>#DIV/0!</v>
      </c>
    </row>
    <row r="56" spans="4:8" x14ac:dyDescent="0.25">
      <c r="D56">
        <v>54</v>
      </c>
      <c r="E56" s="4" t="e">
        <f t="shared" si="0"/>
        <v>#DIV/0!</v>
      </c>
      <c r="H56" s="36" t="e">
        <f t="shared" si="3"/>
        <v>#DIV/0!</v>
      </c>
    </row>
    <row r="57" spans="4:8" x14ac:dyDescent="0.25">
      <c r="D57">
        <v>55</v>
      </c>
      <c r="E57" s="4" t="e">
        <f t="shared" si="0"/>
        <v>#DIV/0!</v>
      </c>
      <c r="H57" s="36" t="e">
        <f t="shared" si="3"/>
        <v>#DIV/0!</v>
      </c>
    </row>
    <row r="58" spans="4:8" x14ac:dyDescent="0.25">
      <c r="D58">
        <v>56</v>
      </c>
      <c r="E58" s="4" t="e">
        <f t="shared" si="0"/>
        <v>#DIV/0!</v>
      </c>
      <c r="H58" s="36" t="e">
        <f t="shared" si="3"/>
        <v>#DIV/0!</v>
      </c>
    </row>
    <row r="59" spans="4:8" x14ac:dyDescent="0.25">
      <c r="D59">
        <v>57</v>
      </c>
      <c r="E59" s="4" t="e">
        <f t="shared" si="0"/>
        <v>#DIV/0!</v>
      </c>
      <c r="H59" s="36" t="e">
        <f t="shared" si="3"/>
        <v>#DIV/0!</v>
      </c>
    </row>
    <row r="60" spans="4:8" x14ac:dyDescent="0.25">
      <c r="D60">
        <v>58</v>
      </c>
      <c r="E60" s="4" t="e">
        <f t="shared" si="0"/>
        <v>#DIV/0!</v>
      </c>
      <c r="H60" s="36" t="e">
        <f t="shared" si="3"/>
        <v>#DIV/0!</v>
      </c>
    </row>
    <row r="61" spans="4:8" x14ac:dyDescent="0.25">
      <c r="H61" s="36" t="e">
        <f t="shared" si="3"/>
        <v>#DIV/0!</v>
      </c>
    </row>
    <row r="62" spans="4:8" x14ac:dyDescent="0.25">
      <c r="H62" s="57"/>
    </row>
  </sheetData>
  <sortState ref="B3:C57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C3"/>
  <sheetViews>
    <sheetView workbookViewId="0">
      <selection activeCell="C4" sqref="C4"/>
    </sheetView>
  </sheetViews>
  <sheetFormatPr defaultRowHeight="15" x14ac:dyDescent="0.25"/>
  <sheetData>
    <row r="2" spans="2:3" x14ac:dyDescent="0.25">
      <c r="B2" t="s">
        <v>43</v>
      </c>
      <c r="C2" t="s">
        <v>44</v>
      </c>
    </row>
    <row r="3" spans="2:3" x14ac:dyDescent="0.25">
      <c r="B3">
        <f>'სივრცითი საღამო მაცხოვრებელი'!D3</f>
        <v>1</v>
      </c>
      <c r="C3" s="5" t="e">
        <f>'სივრცითი საღამო მაცხოვრებელი'!E3</f>
        <v>#DIV/0!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9"/>
  <sheetViews>
    <sheetView tabSelected="1" workbookViewId="0">
      <selection activeCell="F12" sqref="F12"/>
    </sheetView>
  </sheetViews>
  <sheetFormatPr defaultRowHeight="15" x14ac:dyDescent="0.25"/>
  <cols>
    <col min="2" max="2" width="9.140625" style="73"/>
    <col min="6" max="6" width="9.140625" style="73"/>
  </cols>
  <sheetData>
    <row r="1" spans="1:6" x14ac:dyDescent="0.25">
      <c r="A1" s="72" t="s">
        <v>41</v>
      </c>
      <c r="B1" s="72"/>
      <c r="E1" s="72" t="s">
        <v>42</v>
      </c>
      <c r="F1" s="72"/>
    </row>
    <row r="2" spans="1:6" x14ac:dyDescent="0.25">
      <c r="A2">
        <v>1</v>
      </c>
      <c r="B2" s="73" t="e">
        <f>'სივრცითი საცხოვრებელი დილა'!E3*100</f>
        <v>#DIV/0!</v>
      </c>
      <c r="E2">
        <v>1</v>
      </c>
      <c r="F2" s="5" t="e">
        <f>'სივრცითი საღამო მაცხოვრებელი'!E3*100</f>
        <v>#DIV/0!</v>
      </c>
    </row>
    <row r="3" spans="1:6" x14ac:dyDescent="0.25">
      <c r="A3">
        <v>2</v>
      </c>
      <c r="B3" s="73" t="e">
        <f>'სივრცითი საცხოვრებელი დილა'!E4*100</f>
        <v>#DIV/0!</v>
      </c>
      <c r="E3">
        <v>2</v>
      </c>
      <c r="F3" s="5" t="e">
        <f>'სივრცითი საღამო მაცხოვრებელი'!E4*100</f>
        <v>#DIV/0!</v>
      </c>
    </row>
    <row r="4" spans="1:6" x14ac:dyDescent="0.25">
      <c r="A4">
        <v>3</v>
      </c>
      <c r="B4" s="73" t="e">
        <f>'სივრცითი საცხოვრებელი დილა'!E5*100</f>
        <v>#DIV/0!</v>
      </c>
      <c r="E4">
        <v>3</v>
      </c>
      <c r="F4" s="5" t="e">
        <f>'სივრცითი საღამო მაცხოვრებელი'!E5*100</f>
        <v>#DIV/0!</v>
      </c>
    </row>
    <row r="5" spans="1:6" x14ac:dyDescent="0.25">
      <c r="A5">
        <v>4</v>
      </c>
      <c r="B5" s="73" t="e">
        <f>'სივრცითი საცხოვრებელი დილა'!E6*100</f>
        <v>#DIV/0!</v>
      </c>
      <c r="E5">
        <v>4</v>
      </c>
      <c r="F5" s="5" t="e">
        <f>'სივრცითი საღამო მაცხოვრებელი'!E6*100</f>
        <v>#DIV/0!</v>
      </c>
    </row>
    <row r="6" spans="1:6" x14ac:dyDescent="0.25">
      <c r="A6">
        <v>5</v>
      </c>
      <c r="B6" s="73" t="e">
        <f>'სივრცითი საცხოვრებელი დილა'!E7*100</f>
        <v>#DIV/0!</v>
      </c>
      <c r="E6">
        <v>5</v>
      </c>
      <c r="F6" s="5" t="e">
        <f>'სივრცითი საღამო მაცხოვრებელი'!E7*100</f>
        <v>#DIV/0!</v>
      </c>
    </row>
    <row r="7" spans="1:6" x14ac:dyDescent="0.25">
      <c r="A7">
        <v>6</v>
      </c>
      <c r="B7" s="73" t="e">
        <f>'სივრცითი საცხოვრებელი დილა'!E8*100</f>
        <v>#DIV/0!</v>
      </c>
      <c r="E7">
        <v>6</v>
      </c>
      <c r="F7" s="5" t="e">
        <f>'სივრცითი საღამო მაცხოვრებელი'!E8*100</f>
        <v>#DIV/0!</v>
      </c>
    </row>
    <row r="8" spans="1:6" x14ac:dyDescent="0.25">
      <c r="A8">
        <v>7</v>
      </c>
      <c r="B8" s="73" t="e">
        <f>'სივრცითი საცხოვრებელი დილა'!E9*100</f>
        <v>#DIV/0!</v>
      </c>
      <c r="E8">
        <v>7</v>
      </c>
      <c r="F8" s="5" t="e">
        <f>'სივრცითი საღამო მაცხოვრებელი'!E9*100</f>
        <v>#DIV/0!</v>
      </c>
    </row>
    <row r="9" spans="1:6" x14ac:dyDescent="0.25">
      <c r="A9">
        <v>8</v>
      </c>
      <c r="B9" s="73" t="e">
        <f>'სივრცითი საცხოვრებელი დილა'!E10*100</f>
        <v>#DIV/0!</v>
      </c>
      <c r="E9">
        <v>8</v>
      </c>
      <c r="F9" s="5" t="e">
        <f>'სივრცითი საღამო მაცხოვრებელი'!E10*100</f>
        <v>#DIV/0!</v>
      </c>
    </row>
    <row r="10" spans="1:6" x14ac:dyDescent="0.25">
      <c r="A10">
        <v>9</v>
      </c>
      <c r="B10" s="73" t="e">
        <f>'სივრცითი საცხოვრებელი დილა'!E11*100</f>
        <v>#DIV/0!</v>
      </c>
      <c r="E10">
        <v>9</v>
      </c>
      <c r="F10" s="5" t="e">
        <f>'სივრცითი საღამო მაცხოვრებელი'!E11*100</f>
        <v>#DIV/0!</v>
      </c>
    </row>
    <row r="11" spans="1:6" x14ac:dyDescent="0.25">
      <c r="A11">
        <v>10</v>
      </c>
      <c r="B11" s="73" t="e">
        <f>'სივრცითი საცხოვრებელი დილა'!E12*100</f>
        <v>#DIV/0!</v>
      </c>
      <c r="E11">
        <v>10</v>
      </c>
      <c r="F11" s="5" t="e">
        <f>'სივრცითი საღამო მაცხოვრებელი'!E12*100</f>
        <v>#DIV/0!</v>
      </c>
    </row>
    <row r="12" spans="1:6" x14ac:dyDescent="0.25">
      <c r="A12">
        <v>11</v>
      </c>
      <c r="B12" s="73" t="e">
        <f>'სივრცითი საცხოვრებელი დილა'!E13*100</f>
        <v>#DIV/0!</v>
      </c>
      <c r="E12">
        <v>11</v>
      </c>
      <c r="F12" s="5" t="e">
        <f>'სივრცითი საღამო მაცხოვრებელი'!E13*100</f>
        <v>#DIV/0!</v>
      </c>
    </row>
    <row r="13" spans="1:6" x14ac:dyDescent="0.25">
      <c r="A13">
        <v>12</v>
      </c>
      <c r="B13" s="73" t="e">
        <f>'სივრცითი საცხოვრებელი დილა'!E14*100</f>
        <v>#DIV/0!</v>
      </c>
      <c r="E13">
        <v>12</v>
      </c>
      <c r="F13" s="5" t="e">
        <f>'სივრცითი საღამო მაცხოვრებელი'!E14*100</f>
        <v>#DIV/0!</v>
      </c>
    </row>
    <row r="14" spans="1:6" x14ac:dyDescent="0.25">
      <c r="A14">
        <v>13</v>
      </c>
      <c r="B14" s="73" t="e">
        <f>'სივრცითი საცხოვრებელი დილა'!E15*100</f>
        <v>#DIV/0!</v>
      </c>
      <c r="E14">
        <v>13</v>
      </c>
      <c r="F14" s="5" t="e">
        <f>'სივრცითი საღამო მაცხოვრებელი'!E15*100</f>
        <v>#DIV/0!</v>
      </c>
    </row>
    <row r="15" spans="1:6" x14ac:dyDescent="0.25">
      <c r="A15">
        <v>14</v>
      </c>
      <c r="B15" s="73" t="e">
        <f>'სივრცითი საცხოვრებელი დილა'!E16*100</f>
        <v>#DIV/0!</v>
      </c>
      <c r="E15">
        <v>14</v>
      </c>
      <c r="F15" s="5" t="e">
        <f>'სივრცითი საღამო მაცხოვრებელი'!E16*100</f>
        <v>#DIV/0!</v>
      </c>
    </row>
    <row r="16" spans="1:6" x14ac:dyDescent="0.25">
      <c r="A16">
        <v>15</v>
      </c>
      <c r="B16" s="73" t="e">
        <f>'სივრცითი საცხოვრებელი დილა'!E17*100</f>
        <v>#DIV/0!</v>
      </c>
      <c r="E16">
        <v>15</v>
      </c>
      <c r="F16" s="5" t="e">
        <f>'სივრცითი საღამო მაცხოვრებელი'!E17*100</f>
        <v>#DIV/0!</v>
      </c>
    </row>
    <row r="17" spans="1:6" x14ac:dyDescent="0.25">
      <c r="A17">
        <v>16</v>
      </c>
      <c r="B17" s="73" t="e">
        <f>'სივრცითი საცხოვრებელი დილა'!E18*100</f>
        <v>#DIV/0!</v>
      </c>
      <c r="E17">
        <v>16</v>
      </c>
      <c r="F17" s="5" t="e">
        <f>'სივრცითი საღამო მაცხოვრებელი'!E18*100</f>
        <v>#DIV/0!</v>
      </c>
    </row>
    <row r="18" spans="1:6" x14ac:dyDescent="0.25">
      <c r="A18">
        <v>17</v>
      </c>
      <c r="B18" s="73" t="e">
        <f>'სივრცითი საცხოვრებელი დილა'!E19*100</f>
        <v>#DIV/0!</v>
      </c>
      <c r="E18">
        <v>17</v>
      </c>
      <c r="F18" s="5" t="e">
        <f>'სივრცითი საღამო მაცხოვრებელი'!E19*100</f>
        <v>#DIV/0!</v>
      </c>
    </row>
    <row r="19" spans="1:6" x14ac:dyDescent="0.25">
      <c r="A19">
        <v>18</v>
      </c>
      <c r="B19" s="73" t="e">
        <f>'სივრცითი საცხოვრებელი დილა'!E20*100</f>
        <v>#DIV/0!</v>
      </c>
      <c r="E19">
        <v>18</v>
      </c>
      <c r="F19" s="5" t="e">
        <f>'სივრცითი საღამო მაცხოვრებელი'!E20*100</f>
        <v>#DIV/0!</v>
      </c>
    </row>
    <row r="20" spans="1:6" x14ac:dyDescent="0.25">
      <c r="A20">
        <v>19</v>
      </c>
      <c r="B20" s="73" t="e">
        <f>'სივრცითი საცხოვრებელი დილა'!E21*100</f>
        <v>#DIV/0!</v>
      </c>
      <c r="E20">
        <v>19</v>
      </c>
      <c r="F20" s="5" t="e">
        <f>'სივრცითი საღამო მაცხოვრებელი'!E21*100</f>
        <v>#DIV/0!</v>
      </c>
    </row>
    <row r="21" spans="1:6" x14ac:dyDescent="0.25">
      <c r="A21">
        <v>20</v>
      </c>
      <c r="B21" s="73" t="e">
        <f>'სივრცითი საცხოვრებელი დილა'!E22*100</f>
        <v>#DIV/0!</v>
      </c>
      <c r="E21">
        <v>20</v>
      </c>
      <c r="F21" s="5" t="e">
        <f>'სივრცითი საღამო მაცხოვრებელი'!E22*100</f>
        <v>#DIV/0!</v>
      </c>
    </row>
    <row r="22" spans="1:6" x14ac:dyDescent="0.25">
      <c r="A22">
        <v>21</v>
      </c>
      <c r="B22" s="73" t="e">
        <f>'სივრცითი საცხოვრებელი დილა'!E23*100</f>
        <v>#DIV/0!</v>
      </c>
      <c r="E22">
        <v>21</v>
      </c>
      <c r="F22" s="5" t="e">
        <f>'სივრცითი საღამო მაცხოვრებელი'!E23*100</f>
        <v>#DIV/0!</v>
      </c>
    </row>
    <row r="23" spans="1:6" x14ac:dyDescent="0.25">
      <c r="A23">
        <v>22</v>
      </c>
      <c r="B23" s="73" t="e">
        <f>'სივრცითი საცხოვრებელი დილა'!E24*100</f>
        <v>#DIV/0!</v>
      </c>
      <c r="E23">
        <v>22</v>
      </c>
      <c r="F23" s="5" t="e">
        <f>'სივრცითი საღამო მაცხოვრებელი'!E24*100</f>
        <v>#DIV/0!</v>
      </c>
    </row>
    <row r="24" spans="1:6" x14ac:dyDescent="0.25">
      <c r="A24">
        <v>23</v>
      </c>
      <c r="B24" s="73" t="e">
        <f>'სივრცითი საცხოვრებელი დილა'!E25*100</f>
        <v>#DIV/0!</v>
      </c>
      <c r="E24">
        <v>23</v>
      </c>
      <c r="F24" s="5" t="e">
        <f>'სივრცითი საღამო მაცხოვრებელი'!E25*100</f>
        <v>#DIV/0!</v>
      </c>
    </row>
    <row r="25" spans="1:6" x14ac:dyDescent="0.25">
      <c r="A25">
        <v>24</v>
      </c>
      <c r="B25" s="73" t="e">
        <f>'სივრცითი საცხოვრებელი დილა'!E26*100</f>
        <v>#DIV/0!</v>
      </c>
      <c r="E25">
        <v>24</v>
      </c>
      <c r="F25" s="5" t="e">
        <f>'სივრცითი საღამო მაცხოვრებელი'!E26*100</f>
        <v>#DIV/0!</v>
      </c>
    </row>
    <row r="26" spans="1:6" x14ac:dyDescent="0.25">
      <c r="A26">
        <v>25</v>
      </c>
      <c r="B26" s="73" t="e">
        <f>'სივრცითი საცხოვრებელი დილა'!E27*100</f>
        <v>#DIV/0!</v>
      </c>
      <c r="E26">
        <v>25</v>
      </c>
      <c r="F26" s="5" t="e">
        <f>'სივრცითი საღამო მაცხოვრებელი'!E27*100</f>
        <v>#DIV/0!</v>
      </c>
    </row>
    <row r="27" spans="1:6" x14ac:dyDescent="0.25">
      <c r="A27">
        <v>26</v>
      </c>
      <c r="B27" s="73" t="e">
        <f>'სივრცითი საცხოვრებელი დილა'!E28*100</f>
        <v>#DIV/0!</v>
      </c>
      <c r="E27">
        <v>26</v>
      </c>
      <c r="F27" s="5" t="e">
        <f>'სივრცითი საღამო მაცხოვრებელი'!E28*100</f>
        <v>#DIV/0!</v>
      </c>
    </row>
    <row r="28" spans="1:6" x14ac:dyDescent="0.25">
      <c r="A28">
        <v>27</v>
      </c>
      <c r="B28" s="73" t="e">
        <f>'სივრცითი საცხოვრებელი დილა'!E29*100</f>
        <v>#DIV/0!</v>
      </c>
      <c r="E28">
        <v>27</v>
      </c>
      <c r="F28" s="5" t="e">
        <f>'სივრცითი საღამო მაცხოვრებელი'!E29*100</f>
        <v>#DIV/0!</v>
      </c>
    </row>
    <row r="29" spans="1:6" x14ac:dyDescent="0.25">
      <c r="A29">
        <v>28</v>
      </c>
      <c r="B29" s="73" t="e">
        <f>'სივრცითი საცხოვრებელი დილა'!E30*100</f>
        <v>#DIV/0!</v>
      </c>
      <c r="E29">
        <v>28</v>
      </c>
      <c r="F29" s="5" t="e">
        <f>'სივრცითი საღამო მაცხოვრებელი'!E30*100</f>
        <v>#DIV/0!</v>
      </c>
    </row>
    <row r="30" spans="1:6" x14ac:dyDescent="0.25">
      <c r="A30">
        <v>29</v>
      </c>
      <c r="B30" s="73" t="e">
        <f>'სივრცითი საცხოვრებელი დილა'!E31*100</f>
        <v>#DIV/0!</v>
      </c>
      <c r="E30">
        <v>29</v>
      </c>
      <c r="F30" s="5" t="e">
        <f>'სივრცითი საღამო მაცხოვრებელი'!E31*100</f>
        <v>#DIV/0!</v>
      </c>
    </row>
    <row r="31" spans="1:6" x14ac:dyDescent="0.25">
      <c r="A31">
        <v>30</v>
      </c>
      <c r="B31" s="73" t="e">
        <f>'სივრცითი საცხოვრებელი დილა'!E32*100</f>
        <v>#DIV/0!</v>
      </c>
      <c r="E31">
        <v>30</v>
      </c>
      <c r="F31" s="5" t="e">
        <f>'სივრცითი საღამო მაცხოვრებელი'!E32*100</f>
        <v>#DIV/0!</v>
      </c>
    </row>
    <row r="32" spans="1:6" x14ac:dyDescent="0.25">
      <c r="A32">
        <v>31</v>
      </c>
      <c r="B32" s="73" t="e">
        <f>'სივრცითი საცხოვრებელი დილა'!E33*100</f>
        <v>#DIV/0!</v>
      </c>
      <c r="E32">
        <v>31</v>
      </c>
      <c r="F32" s="5" t="e">
        <f>'სივრცითი საღამო მაცხოვრებელი'!E33*100</f>
        <v>#DIV/0!</v>
      </c>
    </row>
    <row r="33" spans="1:6" x14ac:dyDescent="0.25">
      <c r="A33">
        <v>32</v>
      </c>
      <c r="B33" s="73" t="e">
        <f>'სივრცითი საცხოვრებელი დილა'!E34*100</f>
        <v>#DIV/0!</v>
      </c>
      <c r="E33">
        <v>32</v>
      </c>
      <c r="F33" s="5" t="e">
        <f>'სივრცითი საღამო მაცხოვრებელი'!E34*100</f>
        <v>#DIV/0!</v>
      </c>
    </row>
    <row r="34" spans="1:6" x14ac:dyDescent="0.25">
      <c r="A34">
        <v>33</v>
      </c>
      <c r="B34" s="73" t="e">
        <f>'სივრცითი საცხოვრებელი დილა'!E35*100</f>
        <v>#DIV/0!</v>
      </c>
      <c r="E34">
        <v>33</v>
      </c>
      <c r="F34" s="5" t="e">
        <f>'სივრცითი საღამო მაცხოვრებელი'!E35*100</f>
        <v>#DIV/0!</v>
      </c>
    </row>
    <row r="35" spans="1:6" x14ac:dyDescent="0.25">
      <c r="A35">
        <v>34</v>
      </c>
      <c r="B35" s="73" t="e">
        <f>'სივრცითი საცხოვრებელი დილა'!E36*100</f>
        <v>#DIV/0!</v>
      </c>
      <c r="E35">
        <v>34</v>
      </c>
      <c r="F35" s="5" t="e">
        <f>'სივრცითი საღამო მაცხოვრებელი'!E36*100</f>
        <v>#DIV/0!</v>
      </c>
    </row>
    <row r="36" spans="1:6" x14ac:dyDescent="0.25">
      <c r="A36">
        <v>35</v>
      </c>
      <c r="B36" s="73" t="e">
        <f>'სივრცითი საცხოვრებელი დილა'!E37*100</f>
        <v>#DIV/0!</v>
      </c>
      <c r="E36">
        <v>35</v>
      </c>
      <c r="F36" s="5" t="e">
        <f>'სივრცითი საღამო მაცხოვრებელი'!E37*100</f>
        <v>#DIV/0!</v>
      </c>
    </row>
    <row r="37" spans="1:6" x14ac:dyDescent="0.25">
      <c r="A37">
        <v>36</v>
      </c>
      <c r="B37" s="73" t="e">
        <f>'სივრცითი საცხოვრებელი დილა'!E38*100</f>
        <v>#DIV/0!</v>
      </c>
      <c r="E37">
        <v>36</v>
      </c>
      <c r="F37" s="5" t="e">
        <f>'სივრცითი საღამო მაცხოვრებელი'!E38*100</f>
        <v>#DIV/0!</v>
      </c>
    </row>
    <row r="38" spans="1:6" x14ac:dyDescent="0.25">
      <c r="A38">
        <v>37</v>
      </c>
      <c r="B38" s="73" t="e">
        <f>'სივრცითი საცხოვრებელი დილა'!E39*100</f>
        <v>#DIV/0!</v>
      </c>
      <c r="E38">
        <v>37</v>
      </c>
      <c r="F38" s="5" t="e">
        <f>'სივრცითი საღამო მაცხოვრებელი'!E39*100</f>
        <v>#DIV/0!</v>
      </c>
    </row>
    <row r="39" spans="1:6" x14ac:dyDescent="0.25">
      <c r="A39">
        <v>38</v>
      </c>
      <c r="B39" s="73" t="e">
        <f>'სივრცითი საცხოვრებელი დილა'!E40*100</f>
        <v>#DIV/0!</v>
      </c>
      <c r="E39">
        <v>38</v>
      </c>
      <c r="F39" s="5" t="e">
        <f>'სივრცითი საღამო მაცხოვრებელი'!E40*100</f>
        <v>#DIV/0!</v>
      </c>
    </row>
    <row r="40" spans="1:6" x14ac:dyDescent="0.25">
      <c r="A40">
        <v>39</v>
      </c>
      <c r="B40" s="73" t="e">
        <f>'სივრცითი საცხოვრებელი დილა'!E41*100</f>
        <v>#DIV/0!</v>
      </c>
      <c r="E40">
        <v>39</v>
      </c>
      <c r="F40" s="5" t="e">
        <f>'სივრცითი საღამო მაცხოვრებელი'!E41*100</f>
        <v>#DIV/0!</v>
      </c>
    </row>
    <row r="41" spans="1:6" x14ac:dyDescent="0.25">
      <c r="A41">
        <v>40</v>
      </c>
      <c r="B41" s="73" t="e">
        <f>'სივრცითი საცხოვრებელი დილა'!E42*100</f>
        <v>#DIV/0!</v>
      </c>
      <c r="E41">
        <v>40</v>
      </c>
      <c r="F41" s="5" t="e">
        <f>'სივრცითი საღამო მაცხოვრებელი'!E42*100</f>
        <v>#DIV/0!</v>
      </c>
    </row>
    <row r="42" spans="1:6" x14ac:dyDescent="0.25">
      <c r="A42">
        <v>41</v>
      </c>
      <c r="B42" s="73" t="e">
        <f>'სივრცითი საცხოვრებელი დილა'!E43*100</f>
        <v>#DIV/0!</v>
      </c>
      <c r="E42">
        <v>41</v>
      </c>
      <c r="F42" s="5" t="e">
        <f>'სივრცითი საღამო მაცხოვრებელი'!E43*100</f>
        <v>#DIV/0!</v>
      </c>
    </row>
    <row r="43" spans="1:6" x14ac:dyDescent="0.25">
      <c r="A43">
        <v>42</v>
      </c>
      <c r="B43" s="73" t="e">
        <f>'სივრცითი საცხოვრებელი დილა'!E44*100</f>
        <v>#DIV/0!</v>
      </c>
      <c r="E43">
        <v>42</v>
      </c>
      <c r="F43" s="5" t="e">
        <f>'სივრცითი საღამო მაცხოვრებელი'!E44*100</f>
        <v>#DIV/0!</v>
      </c>
    </row>
    <row r="44" spans="1:6" x14ac:dyDescent="0.25">
      <c r="A44">
        <v>43</v>
      </c>
      <c r="B44" s="73" t="e">
        <f>'სივრცითი საცხოვრებელი დილა'!E45*100</f>
        <v>#DIV/0!</v>
      </c>
      <c r="E44">
        <v>43</v>
      </c>
      <c r="F44" s="5" t="e">
        <f>'სივრცითი საღამო მაცხოვრებელი'!E45*100</f>
        <v>#DIV/0!</v>
      </c>
    </row>
    <row r="45" spans="1:6" x14ac:dyDescent="0.25">
      <c r="A45">
        <v>44</v>
      </c>
      <c r="B45" s="73" t="e">
        <f>'სივრცითი საცხოვრებელი დილა'!E46*100</f>
        <v>#DIV/0!</v>
      </c>
      <c r="E45">
        <v>44</v>
      </c>
      <c r="F45" s="5" t="e">
        <f>'სივრცითი საღამო მაცხოვრებელი'!E46*100</f>
        <v>#DIV/0!</v>
      </c>
    </row>
    <row r="46" spans="1:6" x14ac:dyDescent="0.25">
      <c r="A46">
        <v>45</v>
      </c>
      <c r="B46" s="73" t="e">
        <f>'სივრცითი საცხოვრებელი დილა'!E47*100</f>
        <v>#DIV/0!</v>
      </c>
      <c r="E46">
        <v>45</v>
      </c>
      <c r="F46" s="5" t="e">
        <f>'სივრცითი საღამო მაცხოვრებელი'!E47*100</f>
        <v>#DIV/0!</v>
      </c>
    </row>
    <row r="47" spans="1:6" x14ac:dyDescent="0.25">
      <c r="A47">
        <v>46</v>
      </c>
      <c r="B47" s="73" t="e">
        <f>'სივრცითი საცხოვრებელი დილა'!E48*100</f>
        <v>#DIV/0!</v>
      </c>
      <c r="E47">
        <v>46</v>
      </c>
      <c r="F47" s="5" t="e">
        <f>'სივრცითი საღამო მაცხოვრებელი'!E48*100</f>
        <v>#DIV/0!</v>
      </c>
    </row>
    <row r="48" spans="1:6" x14ac:dyDescent="0.25">
      <c r="A48">
        <v>47</v>
      </c>
      <c r="B48" s="73" t="e">
        <f>'სივრცითი საცხოვრებელი დილა'!E49*100</f>
        <v>#DIV/0!</v>
      </c>
      <c r="E48">
        <v>47</v>
      </c>
      <c r="F48" s="5" t="e">
        <f>'სივრცითი საღამო მაცხოვრებელი'!E49*100</f>
        <v>#DIV/0!</v>
      </c>
    </row>
    <row r="49" spans="1:6" x14ac:dyDescent="0.25">
      <c r="A49">
        <v>48</v>
      </c>
      <c r="B49" s="73" t="e">
        <f>'სივრცითი საცხოვრებელი დილა'!E50*100</f>
        <v>#DIV/0!</v>
      </c>
      <c r="E49">
        <v>48</v>
      </c>
      <c r="F49" s="5" t="e">
        <f>'სივრცითი საღამო მაცხოვრებელი'!E50*100</f>
        <v>#DIV/0!</v>
      </c>
    </row>
    <row r="50" spans="1:6" x14ac:dyDescent="0.25">
      <c r="A50">
        <v>49</v>
      </c>
      <c r="B50" s="73" t="e">
        <f>'სივრცითი საცხოვრებელი დილა'!E51*100</f>
        <v>#DIV/0!</v>
      </c>
      <c r="E50">
        <v>49</v>
      </c>
      <c r="F50" s="5" t="e">
        <f>'სივრცითი საღამო მაცხოვრებელი'!E51*100</f>
        <v>#DIV/0!</v>
      </c>
    </row>
    <row r="51" spans="1:6" x14ac:dyDescent="0.25">
      <c r="A51">
        <v>50</v>
      </c>
      <c r="B51" s="73" t="e">
        <f>'სივრცითი საცხოვრებელი დილა'!E52*100</f>
        <v>#DIV/0!</v>
      </c>
      <c r="E51">
        <v>50</v>
      </c>
      <c r="F51" s="5" t="e">
        <f>'სივრცითი საღამო მაცხოვრებელი'!E52*100</f>
        <v>#DIV/0!</v>
      </c>
    </row>
    <row r="52" spans="1:6" x14ac:dyDescent="0.25">
      <c r="A52">
        <v>51</v>
      </c>
      <c r="B52" s="73" t="e">
        <f>'სივრცითი საცხოვრებელი დილა'!E53*100</f>
        <v>#DIV/0!</v>
      </c>
      <c r="E52">
        <v>51</v>
      </c>
      <c r="F52" s="5" t="e">
        <f>'სივრცითი საღამო მაცხოვრებელი'!E53*100</f>
        <v>#DIV/0!</v>
      </c>
    </row>
    <row r="53" spans="1:6" x14ac:dyDescent="0.25">
      <c r="A53">
        <v>52</v>
      </c>
      <c r="B53" s="73" t="e">
        <f>'სივრცითი საცხოვრებელი დილა'!E54*100</f>
        <v>#DIV/0!</v>
      </c>
      <c r="E53">
        <v>52</v>
      </c>
      <c r="F53" s="5" t="e">
        <f>'სივრცითი საღამო მაცხოვრებელი'!E54*100</f>
        <v>#DIV/0!</v>
      </c>
    </row>
    <row r="54" spans="1:6" x14ac:dyDescent="0.25">
      <c r="A54">
        <v>53</v>
      </c>
      <c r="B54" s="73" t="e">
        <f>'სივრცითი საცხოვრებელი დილა'!E55*100</f>
        <v>#DIV/0!</v>
      </c>
      <c r="E54">
        <v>53</v>
      </c>
      <c r="F54" s="5" t="e">
        <f>'სივრცითი საღამო მაცხოვრებელი'!E55*100</f>
        <v>#DIV/0!</v>
      </c>
    </row>
    <row r="55" spans="1:6" x14ac:dyDescent="0.25">
      <c r="A55">
        <v>54</v>
      </c>
      <c r="B55" s="73" t="e">
        <f>'სივრცითი საცხოვრებელი დილა'!E56*100</f>
        <v>#DIV/0!</v>
      </c>
      <c r="E55">
        <v>54</v>
      </c>
      <c r="F55" s="5" t="e">
        <f>'სივრცითი საღამო მაცხოვრებელი'!E56*100</f>
        <v>#DIV/0!</v>
      </c>
    </row>
    <row r="56" spans="1:6" x14ac:dyDescent="0.25">
      <c r="A56">
        <v>55</v>
      </c>
      <c r="B56" s="73" t="e">
        <f>'სივრცითი საცხოვრებელი დილა'!E57*100</f>
        <v>#DIV/0!</v>
      </c>
      <c r="E56">
        <v>55</v>
      </c>
      <c r="F56" s="5" t="e">
        <f>'სივრცითი საღამო მაცხოვრებელი'!E57*100</f>
        <v>#DIV/0!</v>
      </c>
    </row>
    <row r="57" spans="1:6" x14ac:dyDescent="0.25">
      <c r="A57">
        <v>56</v>
      </c>
      <c r="B57" s="73" t="e">
        <f>'სივრცითი საცხოვრებელი დილა'!E58*100</f>
        <v>#DIV/0!</v>
      </c>
      <c r="E57">
        <v>56</v>
      </c>
      <c r="F57" s="5" t="e">
        <f>'სივრცითი საღამო მაცხოვრებელი'!E58*100</f>
        <v>#DIV/0!</v>
      </c>
    </row>
    <row r="58" spans="1:6" x14ac:dyDescent="0.25">
      <c r="A58">
        <v>57</v>
      </c>
      <c r="B58" s="73" t="e">
        <f>'სივრცითი საცხოვრებელი დილა'!E59*100</f>
        <v>#DIV/0!</v>
      </c>
      <c r="E58">
        <v>57</v>
      </c>
      <c r="F58" s="5" t="e">
        <f>'სივრცითი საღამო მაცხოვრებელი'!E59*100</f>
        <v>#DIV/0!</v>
      </c>
    </row>
    <row r="59" spans="1:6" x14ac:dyDescent="0.25">
      <c r="A59">
        <v>58</v>
      </c>
      <c r="B59" s="73" t="e">
        <f>'სივრცითი საცხოვრებელი დილა'!E60*100</f>
        <v>#DIV/0!</v>
      </c>
      <c r="E59">
        <v>58</v>
      </c>
      <c r="F59" s="5" t="e">
        <f>'სივრცითი საღამო მაცხოვრებელი'!E60*100</f>
        <v>#DIV/0!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trips o-mz</vt:lpstr>
      <vt:lpstr>დილის მგზავ. რაოდ. მაცხოვ.</vt:lpstr>
      <vt:lpstr>საღამოს მგზავ. რაოდ. მაცხოვ.</vt:lpstr>
      <vt:lpstr>დილის გენერირებული გად.</vt:lpstr>
      <vt:lpstr>დილის საცხოვრებელი ტრანსპორტი</vt:lpstr>
      <vt:lpstr>სივრცითი საცხოვრებელი დილა</vt:lpstr>
      <vt:lpstr>Sheet1</vt:lpstr>
      <vt:lpstr>trips d-mz</vt:lpstr>
      <vt:lpstr>საღამოს მიზიდული გად.</vt:lpstr>
      <vt:lpstr>საღამოს ტრანსპორტი</vt:lpstr>
      <vt:lpstr>სივრცითი საღამო მაცხოვრებელი</vt:lpstr>
      <vt:lpstr>Sheet2</vt:lpstr>
      <vt:lpstr>გისისთვის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Skylancer T2</cp:lastModifiedBy>
  <dcterms:created xsi:type="dcterms:W3CDTF">2015-06-05T18:17:20Z</dcterms:created>
  <dcterms:modified xsi:type="dcterms:W3CDTF">2020-10-24T22:48:43Z</dcterms:modified>
</cp:coreProperties>
</file>