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G:\Il mio Drive\B. Progetti\Skill Hackers\4. Formazioni\Tutored - Masterclass\1. Excel generico 1\"/>
    </mc:Choice>
  </mc:AlternateContent>
  <xr:revisionPtr revIDLastSave="0" documentId="13_ncr:1_{8FD0E23C-E675-47C7-BCC9-409ADF062C30}" xr6:coauthVersionLast="47" xr6:coauthVersionMax="47" xr10:uidLastSave="{00000000-0000-0000-0000-000000000000}"/>
  <bookViews>
    <workbookView xWindow="-120" yWindow="-120" windowWidth="29040" windowHeight="15840" tabRatio="835" xr2:uid="{06382073-68CB-4DB0-BF54-D2DAB833CFC7}"/>
  </bookViews>
  <sheets>
    <sheet name="Calcolo costo vacanza" sheetId="9" r:id="rId1"/>
  </sheets>
  <definedNames>
    <definedName name="budgetPersona">'Calcolo costo vacanza'!$E$11</definedName>
    <definedName name="budgetTotale">'Calcolo costo vacanza'!$F$11</definedName>
    <definedName name="consuntivoPersona">'Calcolo costo vacanza'!$C$20</definedName>
    <definedName name="extraBudget">'Calcolo costo vacanza'!$C$21</definedName>
    <definedName name="partecipantiVacanza">'Calcolo costo vacanza'!$C$3</definedName>
    <definedName name="rngTotalePagato">'Calcolo costo vacanza'!$C$14:$C$18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9" l="1"/>
  <c r="C14" i="9"/>
  <c r="E15" i="9"/>
  <c r="E16" i="9"/>
  <c r="E17" i="9"/>
  <c r="E18" i="9"/>
  <c r="C16" i="9"/>
  <c r="C15" i="9"/>
  <c r="C20" i="9"/>
  <c r="D14" i="9" s="1"/>
  <c r="C18" i="9"/>
  <c r="C17" i="9"/>
  <c r="E8" i="9"/>
  <c r="F8" i="9" s="1"/>
  <c r="E7" i="9"/>
  <c r="F7" i="9" s="1"/>
  <c r="E6" i="9"/>
  <c r="F6" i="9" s="1"/>
  <c r="E10" i="9"/>
  <c r="F10" i="9" s="1"/>
  <c r="E9" i="9"/>
  <c r="F9" i="9" s="1"/>
  <c r="D18" i="9" l="1"/>
  <c r="D15" i="9"/>
  <c r="D16" i="9"/>
  <c r="D17" i="9"/>
  <c r="F11" i="9"/>
  <c r="E11" i="9"/>
  <c r="C21" i="9" s="1"/>
</calcChain>
</file>

<file path=xl/sharedStrings.xml><?xml version="1.0" encoding="utf-8"?>
<sst xmlns="http://schemas.openxmlformats.org/spreadsheetml/2006/main" count="48" uniqueCount="26">
  <si>
    <t>Costi</t>
  </si>
  <si>
    <t>Albergo</t>
  </si>
  <si>
    <t>Treno</t>
  </si>
  <si>
    <t>Metropolitana</t>
  </si>
  <si>
    <t>Biglietti concerto</t>
  </si>
  <si>
    <t>Cibo</t>
  </si>
  <si>
    <t>Quantità x persona</t>
  </si>
  <si>
    <t>Partecipanti</t>
  </si>
  <si>
    <t>Prezzo unitario</t>
  </si>
  <si>
    <t>Totale per persona</t>
  </si>
  <si>
    <t>Totale</t>
  </si>
  <si>
    <t>CALCOLO COSTO VACANZA</t>
  </si>
  <si>
    <t>Alex Lanaro</t>
  </si>
  <si>
    <t>Maria Rossi</t>
  </si>
  <si>
    <t>Paolo Bianchi</t>
  </si>
  <si>
    <t>Giovanni Verdi</t>
  </si>
  <si>
    <t>Teresa Blu</t>
  </si>
  <si>
    <t>Pagato</t>
  </si>
  <si>
    <t>Da pagare</t>
  </si>
  <si>
    <t>Media per persona</t>
  </si>
  <si>
    <t>Extra budget</t>
  </si>
  <si>
    <t>Data</t>
  </si>
  <si>
    <t>Persona</t>
  </si>
  <si>
    <t>Motivo</t>
  </si>
  <si>
    <t>Importo</t>
  </si>
  <si>
    <t>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</si>
</sst>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Montserrat"/>
      <family val="2"/>
    </font>
    <font>
      <sz val="11"/>
      <color theme="1"/>
      <name val="Montserrat"/>
      <family val="2"/>
    </font>
    <font>
      <sz val="11"/>
      <color theme="0"/>
      <name val="Montserrat"/>
      <family val="2"/>
    </font>
    <font>
      <b/>
      <sz val="11"/>
      <color theme="1"/>
      <name val="Montserrat"/>
      <family val="2"/>
    </font>
    <font>
      <b/>
      <sz val="18"/>
      <color theme="0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1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44" fontId="0" fillId="0" borderId="0" xfId="0" applyNumberFormat="1"/>
    <xf numFmtId="44" fontId="0" fillId="0" borderId="0" xfId="1" applyFont="1"/>
    <xf numFmtId="0" fontId="2" fillId="2" borderId="0" xfId="2"/>
    <xf numFmtId="44" fontId="2" fillId="2" borderId="0" xfId="2" applyNumberFormat="1"/>
    <xf numFmtId="0" fontId="1" fillId="4" borderId="0" xfId="5"/>
    <xf numFmtId="0" fontId="1" fillId="3" borderId="0" xfId="4"/>
    <xf numFmtId="44" fontId="1" fillId="3" borderId="0" xfId="4" applyNumberFormat="1"/>
    <xf numFmtId="0" fontId="3" fillId="0" borderId="1" xfId="3"/>
    <xf numFmtId="44" fontId="3" fillId="0" borderId="1" xfId="3" applyNumberFormat="1"/>
    <xf numFmtId="0" fontId="4" fillId="2" borderId="0" xfId="2" applyFont="1" applyAlignment="1">
      <alignment horizontal="left" indent="3"/>
    </xf>
    <xf numFmtId="0" fontId="1" fillId="3" borderId="2" xfId="4" applyBorder="1" applyAlignment="1">
      <alignment horizontal="center"/>
    </xf>
    <xf numFmtId="14" fontId="0" fillId="0" borderId="0" xfId="0" applyNumberFormat="1"/>
  </cellXfs>
  <cellStyles count="6">
    <cellStyle name="20% - Colore 1" xfId="4" builtinId="30"/>
    <cellStyle name="60% - Colore 1" xfId="5" builtinId="32"/>
    <cellStyle name="Colore 1" xfId="2" builtinId="29" customBuiltin="1"/>
    <cellStyle name="Normale" xfId="0" builtinId="0"/>
    <cellStyle name="Totale" xfId="3" builtinId="25"/>
    <cellStyle name="Valuta" xfId="1" builtinId="4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family val="2"/>
        <scheme val="none"/>
      </font>
    </dxf>
    <dxf>
      <numFmt numFmtId="19" formatCode="dd/mm/yyyy"/>
    </dxf>
  </dxfs>
  <tableStyles count="0" defaultTableStyle="TableStyleMedium2" defaultPivotStyle="PivotStyleLight16"/>
  <colors>
    <mruColors>
      <color rgb="FF005BFF"/>
      <color rgb="FFFABD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23C12-27E5-4407-A86D-4FC2790853A1}" name="tbDataset" displayName="tbDataset" ref="H5:K15" totalsRowShown="0">
  <autoFilter ref="H5:K15" xr:uid="{D4723C12-27E5-4407-A86D-4FC2790853A1}"/>
  <tableColumns count="4">
    <tableColumn id="1" xr3:uid="{E1FDC4B6-641A-44A0-B821-8AC2951F2166}" name="Data" dataDxfId="1"/>
    <tableColumn id="2" xr3:uid="{19DB1FEC-F9D5-4ABC-B179-2F7744EC6231}" name="Persona"/>
    <tableColumn id="3" xr3:uid="{CFDE5776-F7E1-4019-A0C0-4F56ECD9BE60}" name="Motivo"/>
    <tableColumn id="4" xr3:uid="{6F438DE2-2156-4214-92FA-8B77D1DE89B7}" name="Importo" dataDxfId="0" dataCellStyle="Valut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A3F6-041A-4178-B618-0E92802B1574}">
  <sheetPr codeName="VACANZA"/>
  <dimension ref="A1:K21"/>
  <sheetViews>
    <sheetView showGridLines="0" tabSelected="1" zoomScale="120" zoomScaleNormal="120" workbookViewId="0"/>
  </sheetViews>
  <sheetFormatPr defaultRowHeight="18" x14ac:dyDescent="0.35"/>
  <cols>
    <col min="1" max="1" width="3.69921875" customWidth="1"/>
    <col min="2" max="2" width="14.8984375" bestFit="1" customWidth="1"/>
    <col min="3" max="3" width="15.296875" bestFit="1" customWidth="1"/>
    <col min="4" max="4" width="13.5" bestFit="1" customWidth="1"/>
    <col min="5" max="5" width="15" bestFit="1" customWidth="1"/>
    <col min="6" max="6" width="10.19921875" bestFit="1" customWidth="1"/>
    <col min="7" max="7" width="3.69921875" customWidth="1"/>
    <col min="8" max="8" width="9.19921875" bestFit="1" customWidth="1"/>
    <col min="9" max="9" width="11.796875" bestFit="1" customWidth="1"/>
    <col min="10" max="10" width="13.69921875" bestFit="1" customWidth="1"/>
    <col min="11" max="11" width="10" bestFit="1" customWidth="1"/>
  </cols>
  <sheetData>
    <row r="1" spans="1:11" s="3" customFormat="1" ht="27.75" x14ac:dyDescent="0.5">
      <c r="A1" s="10" t="s">
        <v>11</v>
      </c>
    </row>
    <row r="3" spans="1:11" x14ac:dyDescent="0.35">
      <c r="B3" s="3" t="s">
        <v>7</v>
      </c>
      <c r="C3" s="11">
        <v>5</v>
      </c>
    </row>
    <row r="5" spans="1:11" x14ac:dyDescent="0.35">
      <c r="B5" s="3" t="s">
        <v>0</v>
      </c>
      <c r="C5" s="3" t="s">
        <v>6</v>
      </c>
      <c r="D5" s="4" t="s">
        <v>8</v>
      </c>
      <c r="E5" s="3" t="s">
        <v>9</v>
      </c>
      <c r="F5" s="4" t="s">
        <v>10</v>
      </c>
      <c r="H5" s="1" t="s">
        <v>21</v>
      </c>
      <c r="I5" t="s">
        <v>22</v>
      </c>
      <c r="J5" t="s">
        <v>23</v>
      </c>
      <c r="K5" t="s">
        <v>24</v>
      </c>
    </row>
    <row r="6" spans="1:11" x14ac:dyDescent="0.35">
      <c r="B6" s="5" t="s">
        <v>1</v>
      </c>
      <c r="C6" s="6">
        <v>7</v>
      </c>
      <c r="D6" s="7">
        <v>70</v>
      </c>
      <c r="E6" s="2">
        <f>C6*D6</f>
        <v>490</v>
      </c>
      <c r="F6" s="2">
        <f>$E6*partecipantiVacanza</f>
        <v>2450</v>
      </c>
      <c r="G6" s="1"/>
      <c r="H6" s="12">
        <v>44416</v>
      </c>
      <c r="I6" t="s">
        <v>12</v>
      </c>
      <c r="J6" t="s">
        <v>1</v>
      </c>
      <c r="K6" s="2">
        <v>2450</v>
      </c>
    </row>
    <row r="7" spans="1:11" x14ac:dyDescent="0.35">
      <c r="B7" s="5" t="s">
        <v>2</v>
      </c>
      <c r="C7" s="6">
        <v>2</v>
      </c>
      <c r="D7" s="7">
        <v>65</v>
      </c>
      <c r="E7" s="2">
        <f>C7*D7</f>
        <v>130</v>
      </c>
      <c r="F7" s="2">
        <f>$E7*partecipantiVacanza</f>
        <v>650</v>
      </c>
      <c r="G7" s="1"/>
      <c r="H7" s="12">
        <v>44416</v>
      </c>
      <c r="I7" t="s">
        <v>13</v>
      </c>
      <c r="J7" t="s">
        <v>2</v>
      </c>
      <c r="K7" s="2">
        <v>650</v>
      </c>
    </row>
    <row r="8" spans="1:11" x14ac:dyDescent="0.35">
      <c r="B8" s="5" t="s">
        <v>3</v>
      </c>
      <c r="C8" s="6">
        <v>10</v>
      </c>
      <c r="D8" s="7">
        <v>2.5</v>
      </c>
      <c r="E8" s="2">
        <f>C8*D8</f>
        <v>25</v>
      </c>
      <c r="F8" s="2">
        <f>$E8*partecipantiVacanza</f>
        <v>125</v>
      </c>
      <c r="G8" s="1"/>
      <c r="H8" s="12">
        <v>44416</v>
      </c>
      <c r="I8" t="s">
        <v>14</v>
      </c>
      <c r="J8" t="s">
        <v>3</v>
      </c>
      <c r="K8" s="2">
        <v>125</v>
      </c>
    </row>
    <row r="9" spans="1:11" x14ac:dyDescent="0.35">
      <c r="B9" s="5" t="s">
        <v>4</v>
      </c>
      <c r="C9" s="6">
        <v>1</v>
      </c>
      <c r="D9" s="7">
        <v>50</v>
      </c>
      <c r="E9" s="2">
        <f>C9*D9</f>
        <v>50</v>
      </c>
      <c r="F9" s="2">
        <f>$E9*partecipantiVacanza</f>
        <v>250</v>
      </c>
      <c r="G9" s="1"/>
      <c r="H9" s="12">
        <v>44416</v>
      </c>
      <c r="I9" t="s">
        <v>15</v>
      </c>
      <c r="J9" t="s">
        <v>4</v>
      </c>
      <c r="K9" s="2">
        <v>250</v>
      </c>
    </row>
    <row r="10" spans="1:11" x14ac:dyDescent="0.35">
      <c r="B10" s="5" t="s">
        <v>5</v>
      </c>
      <c r="C10" s="6">
        <v>1</v>
      </c>
      <c r="D10" s="7">
        <v>70</v>
      </c>
      <c r="E10" s="2">
        <f>C10*D10</f>
        <v>70</v>
      </c>
      <c r="F10" s="2">
        <f>$E10*partecipantiVacanza</f>
        <v>350</v>
      </c>
      <c r="G10" s="1"/>
      <c r="H10" s="12">
        <v>44416</v>
      </c>
      <c r="I10" t="s">
        <v>16</v>
      </c>
      <c r="J10" t="s">
        <v>5</v>
      </c>
      <c r="K10" s="2">
        <v>350</v>
      </c>
    </row>
    <row r="11" spans="1:11" ht="18.75" thickBot="1" x14ac:dyDescent="0.4">
      <c r="C11" s="1"/>
      <c r="D11" s="8" t="s">
        <v>10</v>
      </c>
      <c r="E11" s="9">
        <f t="shared" ref="E11:F11" si="0">SUM(E6:E10)</f>
        <v>765</v>
      </c>
      <c r="F11" s="9">
        <f t="shared" si="0"/>
        <v>3825</v>
      </c>
      <c r="G11" s="1"/>
      <c r="H11" s="12">
        <v>44417</v>
      </c>
      <c r="I11" t="s">
        <v>12</v>
      </c>
      <c r="J11" t="s">
        <v>5</v>
      </c>
      <c r="K11" s="2">
        <v>200</v>
      </c>
    </row>
    <row r="12" spans="1:11" ht="18.75" thickTop="1" x14ac:dyDescent="0.35">
      <c r="H12" s="12">
        <v>44418</v>
      </c>
      <c r="I12" t="s">
        <v>12</v>
      </c>
      <c r="J12" t="s">
        <v>25</v>
      </c>
      <c r="K12" s="2">
        <v>25</v>
      </c>
    </row>
    <row r="13" spans="1:11" x14ac:dyDescent="0.35">
      <c r="B13" s="3" t="s">
        <v>7</v>
      </c>
      <c r="C13" s="3" t="s">
        <v>17</v>
      </c>
      <c r="D13" s="3" t="s">
        <v>18</v>
      </c>
      <c r="E13" s="3" t="s">
        <v>17</v>
      </c>
      <c r="H13" s="12">
        <v>44418</v>
      </c>
      <c r="I13" t="s">
        <v>13</v>
      </c>
      <c r="J13" t="s">
        <v>5</v>
      </c>
      <c r="K13" s="2">
        <v>60</v>
      </c>
    </row>
    <row r="14" spans="1:11" x14ac:dyDescent="0.35">
      <c r="B14" s="5" t="s">
        <v>12</v>
      </c>
      <c r="C14" s="7">
        <f>2450+60+25</f>
        <v>2535</v>
      </c>
      <c r="D14" s="2">
        <f>consuntivoPersona-rngTotalePagato</f>
        <v>-1713.2</v>
      </c>
      <c r="E14" s="2">
        <f>SUMIFS(tbDataset[Importo],
                               tbDataset[Persona], B14)</f>
        <v>2855</v>
      </c>
      <c r="H14" s="12">
        <v>44419</v>
      </c>
      <c r="I14" t="s">
        <v>14</v>
      </c>
      <c r="J14" t="s">
        <v>2</v>
      </c>
      <c r="K14" s="2">
        <v>250</v>
      </c>
    </row>
    <row r="15" spans="1:11" x14ac:dyDescent="0.35">
      <c r="B15" s="5" t="s">
        <v>13</v>
      </c>
      <c r="C15" s="7">
        <f>650+25+4</f>
        <v>679</v>
      </c>
      <c r="D15" s="2">
        <f>consuntivoPersona-rngTotalePagato</f>
        <v>142.79999999999995</v>
      </c>
      <c r="E15" s="2">
        <f>SUMIFS(tbDataset[Importo],tbDataset[Persona],B15)</f>
        <v>710</v>
      </c>
      <c r="H15" s="12">
        <v>44420</v>
      </c>
      <c r="I15" t="s">
        <v>12</v>
      </c>
      <c r="J15" t="s">
        <v>25</v>
      </c>
      <c r="K15" s="2">
        <v>180</v>
      </c>
    </row>
    <row r="16" spans="1:11" x14ac:dyDescent="0.35">
      <c r="B16" s="5" t="s">
        <v>14</v>
      </c>
      <c r="C16" s="7">
        <f>125+20</f>
        <v>145</v>
      </c>
      <c r="D16" s="2">
        <f>consuntivoPersona-rngTotalePagato</f>
        <v>676.8</v>
      </c>
      <c r="E16" s="2">
        <f>SUMIFS(tbDataset[Importo],tbDataset[Persona],B16)</f>
        <v>375</v>
      </c>
    </row>
    <row r="17" spans="2:5" x14ac:dyDescent="0.35">
      <c r="B17" s="5" t="s">
        <v>15</v>
      </c>
      <c r="C17" s="7">
        <f>250</f>
        <v>250</v>
      </c>
      <c r="D17" s="2">
        <f>consuntivoPersona-rngTotalePagato</f>
        <v>571.79999999999995</v>
      </c>
      <c r="E17" s="2">
        <f>SUMIFS(tbDataset[Importo],tbDataset[Persona],B17)</f>
        <v>250</v>
      </c>
    </row>
    <row r="18" spans="2:5" x14ac:dyDescent="0.35">
      <c r="B18" s="5" t="s">
        <v>16</v>
      </c>
      <c r="C18" s="7">
        <f>350+150</f>
        <v>500</v>
      </c>
      <c r="D18" s="2">
        <f>consuntivoPersona-rngTotalePagato</f>
        <v>321.79999999999995</v>
      </c>
      <c r="E18" s="2">
        <f>SUMIFS(tbDataset[Importo],tbDataset[Persona],B18)</f>
        <v>350</v>
      </c>
    </row>
    <row r="20" spans="2:5" x14ac:dyDescent="0.35">
      <c r="B20" s="3" t="s">
        <v>19</v>
      </c>
      <c r="C20" s="7">
        <f>AVERAGE(C14:C18)</f>
        <v>821.8</v>
      </c>
    </row>
    <row r="21" spans="2:5" x14ac:dyDescent="0.35">
      <c r="B21" s="3" t="s">
        <v>20</v>
      </c>
      <c r="C21" s="7">
        <f>consuntivoPersona-budgetPersona</f>
        <v>56.799999999999955</v>
      </c>
    </row>
  </sheetData>
  <conditionalFormatting sqref="D14:D18">
    <cfRule type="iconSet" priority="1">
      <iconSet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</vt:i4>
      </vt:variant>
    </vt:vector>
  </HeadingPairs>
  <TitlesOfParts>
    <vt:vector size="7" baseType="lpstr">
      <vt:lpstr>Calcolo costo vacanza</vt:lpstr>
      <vt:lpstr>budgetPersona</vt:lpstr>
      <vt:lpstr>budgetTotale</vt:lpstr>
      <vt:lpstr>consuntivoPersona</vt:lpstr>
      <vt:lpstr>extraBudget</vt:lpstr>
      <vt:lpstr>partecipantiVacanza</vt:lpstr>
      <vt:lpstr>rngTotalePagato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Lanaro</dc:creator>
  <cp:lastModifiedBy>Alex Lanaro</cp:lastModifiedBy>
  <dcterms:created xsi:type="dcterms:W3CDTF">2021-04-21T07:02:01Z</dcterms:created>
  <dcterms:modified xsi:type="dcterms:W3CDTF">2021-09-09T06:13:48Z</dcterms:modified>
</cp:coreProperties>
</file>