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scha\Documents\giovanni\proyecto\AKDRILING\fuentes\documentos de carga\departamentos\"/>
    </mc:Choice>
  </mc:AlternateContent>
  <xr:revisionPtr revIDLastSave="0" documentId="13_ncr:1_{22CCB5A8-9F35-4A99-B412-733E9C452BFD}" xr6:coauthVersionLast="47" xr6:coauthVersionMax="47" xr10:uidLastSave="{00000000-0000-0000-0000-000000000000}"/>
  <bookViews>
    <workbookView xWindow="-28920" yWindow="-120" windowWidth="29040" windowHeight="15840" xr2:uid="{65DAA203-BFCE-461D-93FB-C49DF828F6A1}"/>
  </bookViews>
  <sheets>
    <sheet name="Opex_Non Opex" sheetId="6" r:id="rId1"/>
  </sheets>
  <externalReferences>
    <externalReference r:id="rId2"/>
    <externalReference r:id="rId3"/>
  </externalReferences>
  <definedNames>
    <definedName name="__MAIN__">#REF!</definedName>
    <definedName name="__qrRepExpEstatus__">#REF!</definedName>
    <definedName name="_xlnm._FilterDatabase" localSheetId="0" hidden="1">'Opex_Non Opex'!$A$1:$AK$47</definedName>
    <definedName name="AD_QUINCENA">#REF!</definedName>
    <definedName name="AFP">[1]AFP!$A$4:$F$9</definedName>
    <definedName name="DATA_CEDULA">#REF!</definedName>
    <definedName name="GRUPO_CCOSTO">'[2]TC_GRUPO COSTO'!$A$6:$E$24</definedName>
    <definedName name="lista">#REF!</definedName>
    <definedName name="RD_SEGURO">#REF!</definedName>
    <definedName name="RD_TAREO_NOV2020">#REF!</definedName>
    <definedName name="rev">#REF!</definedName>
    <definedName name="SEGURO_HUMANO">#REF!</definedName>
    <definedName name="TAREO">#REF!</definedName>
    <definedName name="TAREO_AGOST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7" i="6" l="1"/>
  <c r="AD47" i="6" s="1"/>
  <c r="AE47" i="6" s="1"/>
  <c r="AD45" i="6"/>
  <c r="AE45" i="6" s="1"/>
  <c r="AD44" i="6"/>
  <c r="AE44" i="6" s="1"/>
  <c r="AD43" i="6"/>
  <c r="AE43" i="6" s="1"/>
  <c r="AD42" i="6"/>
  <c r="AE42" i="6" s="1"/>
  <c r="AD41" i="6"/>
  <c r="AE41" i="6" s="1"/>
  <c r="AD40" i="6"/>
  <c r="AE40" i="6" s="1"/>
  <c r="AD39" i="6"/>
  <c r="AE39" i="6" s="1"/>
  <c r="AD38" i="6"/>
  <c r="AE38" i="6" s="1"/>
  <c r="AD37" i="6"/>
  <c r="AE37" i="6" s="1"/>
  <c r="AD36" i="6"/>
  <c r="AE36" i="6" s="1"/>
  <c r="AD35" i="6"/>
  <c r="AE35" i="6" s="1"/>
  <c r="AD34" i="6"/>
  <c r="AE34" i="6" s="1"/>
  <c r="AD33" i="6"/>
  <c r="AE33" i="6" s="1"/>
  <c r="AD29" i="6"/>
  <c r="AE29" i="6" s="1"/>
  <c r="AD28" i="6"/>
  <c r="AE28" i="6" s="1"/>
  <c r="AC27" i="6"/>
  <c r="AD27" i="6" s="1"/>
  <c r="AE27" i="6" s="1"/>
  <c r="AC20" i="6"/>
  <c r="AD20" i="6" s="1"/>
  <c r="AE20" i="6" s="1"/>
  <c r="AD19" i="6"/>
  <c r="AE19" i="6" s="1"/>
  <c r="AD18" i="6"/>
  <c r="AE18" i="6" s="1"/>
  <c r="AC17" i="6"/>
  <c r="AD17" i="6" s="1"/>
  <c r="AE17" i="6" s="1"/>
  <c r="AD16" i="6"/>
  <c r="AE16" i="6" s="1"/>
  <c r="AD15" i="6"/>
  <c r="AE15" i="6" s="1"/>
  <c r="AD14" i="6"/>
  <c r="AE14" i="6" s="1"/>
  <c r="AD10" i="6"/>
  <c r="AE10" i="6" s="1"/>
  <c r="AE6" i="6"/>
  <c r="AD4" i="6"/>
  <c r="AE4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Arias</author>
    <author>tc={BDA398B0-4E34-43C8-9BF7-D9F8DB4EEEE7}</author>
    <author>tc={49D3C5C0-8F24-46D2-BAB9-A77314677BE0}</author>
    <author>tc={DEE4465F-212F-4487-9F94-E7BE9506454F}</author>
    <author>Diana Rodriguez</author>
  </authors>
  <commentList>
    <comment ref="E1" authorId="0" shapeId="0" xr:uid="{CCB4A9A4-71CC-4EDF-99FC-66AB9F7560F3}">
      <text>
        <r>
          <rPr>
            <b/>
            <sz val="9"/>
            <color indexed="81"/>
            <rFont val="Tahoma"/>
            <family val="2"/>
          </rPr>
          <t>Patricia Arias:</t>
        </r>
        <r>
          <rPr>
            <sz val="9"/>
            <color indexed="81"/>
            <rFont val="Tahoma"/>
            <family val="2"/>
          </rPr>
          <t xml:space="preserve">
Validacion de mes a cargar información</t>
        </r>
      </text>
    </comment>
    <comment ref="H1" authorId="1" shapeId="0" xr:uid="{BDA398B0-4E34-43C8-9BF7-D9F8DB4EEE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Maquina/Proyecto/Opex/Non Opex</t>
      </text>
    </comment>
    <comment ref="Q1" authorId="2" shapeId="0" xr:uid="{49D3C5C0-8F24-46D2-BAB9-A77314677BE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Campo texto a digitarse por el usuario</t>
      </text>
    </comment>
    <comment ref="AH1" authorId="3" shapeId="0" xr:uid="{DEE4465F-212F-4487-9F94-E7BE9506454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miercoles del mes del Presupuesto</t>
      </text>
    </comment>
    <comment ref="AF3" authorId="4" shapeId="0" xr:uid="{53C48FEA-AC38-4828-9B7F-11332E15490A}">
      <text>
        <r>
          <rPr>
            <b/>
            <sz val="10"/>
            <color rgb="FF000000"/>
            <rFont val="Tahoma"/>
            <family val="2"/>
          </rPr>
          <t>Diana Rodriguez: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aun en Stand by hasta recibid el informe final</t>
        </r>
      </text>
    </comment>
  </commentList>
</comments>
</file>

<file path=xl/sharedStrings.xml><?xml version="1.0" encoding="utf-8"?>
<sst xmlns="http://schemas.openxmlformats.org/spreadsheetml/2006/main" count="901" uniqueCount="217">
  <si>
    <t>Item</t>
  </si>
  <si>
    <t>IdCia</t>
  </si>
  <si>
    <t>Mes</t>
  </si>
  <si>
    <t>IdProyecto</t>
  </si>
  <si>
    <t>NomProyecto</t>
  </si>
  <si>
    <t>IdProveedor</t>
  </si>
  <si>
    <t>IdCeco</t>
  </si>
  <si>
    <t>IdAsignacion</t>
  </si>
  <si>
    <t>IdUNegocio</t>
  </si>
  <si>
    <t>IdServicio</t>
  </si>
  <si>
    <t>IDMoneda</t>
  </si>
  <si>
    <t>Observaciones</t>
  </si>
  <si>
    <t>Week</t>
  </si>
  <si>
    <t>VARIOS</t>
  </si>
  <si>
    <t>USD</t>
  </si>
  <si>
    <t>00002</t>
  </si>
  <si>
    <t>99999999999</t>
  </si>
  <si>
    <t xml:space="preserve">   </t>
  </si>
  <si>
    <t>Cant_Producto</t>
  </si>
  <si>
    <t>P_Unit_MN_Inc_Impuesto</t>
  </si>
  <si>
    <t>P_Unit_USD_Mensual</t>
  </si>
  <si>
    <t>Monto_Total_USD_Mes</t>
  </si>
  <si>
    <t>Fecha_Vcto_Pago</t>
  </si>
  <si>
    <t>Fecha_Solicitud_pago</t>
  </si>
  <si>
    <t>Orden_Compra</t>
  </si>
  <si>
    <t>Nombre_Sede</t>
  </si>
  <si>
    <t>Ano</t>
  </si>
  <si>
    <t>Tipo_Asignacion</t>
  </si>
  <si>
    <t>Codigo_Budgt_Nivel_5</t>
  </si>
  <si>
    <t>DescripcionBudget_Nivel_1</t>
  </si>
  <si>
    <t>DescripcionBudget_Nivel_2</t>
  </si>
  <si>
    <t>DescripcionBudget_Nivel_5</t>
  </si>
  <si>
    <t>DescripcionBudget_Nivel_4</t>
  </si>
  <si>
    <t>DescripcionBudget_Nivel_3</t>
  </si>
  <si>
    <t>Nombre_Proveedor</t>
  </si>
  <si>
    <t>Categoria_Pago</t>
  </si>
  <si>
    <t>Nombre_CeCo</t>
  </si>
  <si>
    <t>Nombre_Asignacion</t>
  </si>
  <si>
    <t>Descripcion_Unidad_Negocio</t>
  </si>
  <si>
    <t>Descripcion_Servicio</t>
  </si>
  <si>
    <t>Cant_Dias</t>
  </si>
  <si>
    <t>Estado_Budget</t>
  </si>
  <si>
    <t>21</t>
  </si>
  <si>
    <t xml:space="preserve">AKD INTERNATIONAL PANAMA CORP.                    </t>
  </si>
  <si>
    <t xml:space="preserve">Cobre                                           </t>
  </si>
  <si>
    <t>OPEX</t>
  </si>
  <si>
    <t xml:space="preserve">TOTAL OPEX                                                                     </t>
  </si>
  <si>
    <t>Contado</t>
  </si>
  <si>
    <t>21AD000001</t>
  </si>
  <si>
    <t>ADMINISTRACION PANAMA</t>
  </si>
  <si>
    <t>0302010113</t>
  </si>
  <si>
    <t xml:space="preserve">Total Opex Services Cash Egress </t>
  </si>
  <si>
    <t xml:space="preserve"> Other Costs</t>
  </si>
  <si>
    <t>22217856500</t>
  </si>
  <si>
    <t>CIA INTERNACIONAL DE SEGUROS SA</t>
  </si>
  <si>
    <t>Seguros Contra incendios</t>
  </si>
  <si>
    <t>0302010104</t>
  </si>
  <si>
    <t xml:space="preserve"> Utilities - Offices &amp; Warehousing</t>
  </si>
  <si>
    <t>23054171790</t>
  </si>
  <si>
    <t>CELERO NETWORKS CORP</t>
  </si>
  <si>
    <t>Servicios Publicos (internet cable Galera)</t>
  </si>
  <si>
    <t>Servicios</t>
  </si>
  <si>
    <t>57983234043</t>
  </si>
  <si>
    <t>GAS NATURAL FENOSA</t>
  </si>
  <si>
    <t>Servicios Publicos (gas oficina)</t>
  </si>
  <si>
    <t>00000787</t>
  </si>
  <si>
    <t>IDAAN - SERV. AGUA Y ALCANTARILLADO</t>
  </si>
  <si>
    <t>Servicios Publicos (agua y alcantarillado)</t>
  </si>
  <si>
    <t>0302010103</t>
  </si>
  <si>
    <t xml:space="preserve"> Rentals - Offices &amp; Warehousing - Properties</t>
  </si>
  <si>
    <t>10584515495</t>
  </si>
  <si>
    <t>LONDON &amp; REGIONAL S.A</t>
  </si>
  <si>
    <t>Rentas</t>
  </si>
  <si>
    <t>Alquiler container oficina</t>
  </si>
  <si>
    <t>15559843222</t>
  </si>
  <si>
    <t>ISOBOX,  INC</t>
  </si>
  <si>
    <t>0302010102</t>
  </si>
  <si>
    <t xml:space="preserve"> Rentals - Vehciles - Office Equipment - Software Licences</t>
  </si>
  <si>
    <t>10306-63-10</t>
  </si>
  <si>
    <t>OMICRON PANAMA CORPORATION</t>
  </si>
  <si>
    <t>Alquiler impresoras</t>
  </si>
  <si>
    <t>0302010101</t>
  </si>
  <si>
    <t xml:space="preserve"> Opex Professional Fee's</t>
  </si>
  <si>
    <t>130117403</t>
  </si>
  <si>
    <t>MANPOWER REPÚBLICA DOMINICANA</t>
  </si>
  <si>
    <t>Tercerización Planilla</t>
  </si>
  <si>
    <t>Iguala Mensual + Costos Operación - Estimado</t>
  </si>
  <si>
    <t>0302010116</t>
  </si>
  <si>
    <t>Caja Chica RRHH</t>
  </si>
  <si>
    <t>2100000140</t>
  </si>
  <si>
    <t>VARGAS RAMOS, MADELEINE</t>
  </si>
  <si>
    <t>0302010114</t>
  </si>
  <si>
    <t xml:space="preserve"> Caja Chica Administrativa</t>
  </si>
  <si>
    <t>2100000156</t>
  </si>
  <si>
    <t>RODRIGUEZ PINILLA, REBECA ELIZABET</t>
  </si>
  <si>
    <t>Caja Chica Administrativa</t>
  </si>
  <si>
    <t>20602734847</t>
  </si>
  <si>
    <t>SUPERA WORLD S.A.C.</t>
  </si>
  <si>
    <t>Asesorias</t>
  </si>
  <si>
    <t>Asesoria mensual</t>
  </si>
  <si>
    <t>NON OPEX</t>
  </si>
  <si>
    <t>0401010102</t>
  </si>
  <si>
    <t>TOTAL NON OPEX CASH EGRESS</t>
  </si>
  <si>
    <t xml:space="preserve">Total Non Opex Financial Payments Cash Egress                                                   </t>
  </si>
  <si>
    <t xml:space="preserve">Financing Debt Payments Capitial &amp; Interest </t>
  </si>
  <si>
    <t>PA000000087</t>
  </si>
  <si>
    <t>MULTIBANK INC</t>
  </si>
  <si>
    <t>Crédito</t>
  </si>
  <si>
    <t>0401010103</t>
  </si>
  <si>
    <t>PE0387905</t>
  </si>
  <si>
    <t>PETROVICH ., STEVEN CHAD</t>
  </si>
  <si>
    <t>0401010108</t>
  </si>
  <si>
    <t>IDS</t>
  </si>
  <si>
    <t>76.945.448-9</t>
  </si>
  <si>
    <t>INDEPENDENT DRILLING SUPPLIES</t>
  </si>
  <si>
    <t>0401010101</t>
  </si>
  <si>
    <t>02010006031</t>
  </si>
  <si>
    <t>BOYLES BROS DIAMANTINA S.A.</t>
  </si>
  <si>
    <t>0401010107</t>
  </si>
  <si>
    <t>1793156-1-7</t>
  </si>
  <si>
    <t>EPIROC CENTRAL AMERICA S.A</t>
  </si>
  <si>
    <t>0401020101</t>
  </si>
  <si>
    <t xml:space="preserve">Bank Charges &amp; Commisions </t>
  </si>
  <si>
    <t xml:space="preserve"> Comisiones Bancarias</t>
  </si>
  <si>
    <t>0402010103</t>
  </si>
  <si>
    <t xml:space="preserve">Total Non Opex Tax &amp; Fines Cash Egress                                              </t>
  </si>
  <si>
    <t>Taxes</t>
  </si>
  <si>
    <t>Impuesto Municipal</t>
  </si>
  <si>
    <t>8--1-14694</t>
  </si>
  <si>
    <t>MUNICIPIO DE ARRAIJAN ., .</t>
  </si>
  <si>
    <t>0404010101</t>
  </si>
  <si>
    <t>Corporate Fee</t>
  </si>
  <si>
    <t>0302010108</t>
  </si>
  <si>
    <t xml:space="preserve">Office Supplies </t>
  </si>
  <si>
    <t>Suministros cafetería y limpieza</t>
  </si>
  <si>
    <t xml:space="preserve">Other Costs  </t>
  </si>
  <si>
    <t>0302010105</t>
  </si>
  <si>
    <t xml:space="preserve">TIC - Communications &amp; Hardware &amp; Software </t>
  </si>
  <si>
    <t>Antivirus</t>
  </si>
  <si>
    <t>Loan 13 _ Jul  / 89k</t>
  </si>
  <si>
    <t>I212100289</t>
  </si>
  <si>
    <t>Loan SP</t>
  </si>
  <si>
    <t>Epiroc</t>
  </si>
  <si>
    <t>Leasing</t>
  </si>
  <si>
    <t>Cuota Ford</t>
  </si>
  <si>
    <t>Witholding taxes</t>
  </si>
  <si>
    <t>Taxes no domiciliado</t>
  </si>
  <si>
    <t>ERNST AND YOUNG</t>
  </si>
  <si>
    <t>Seguro RC</t>
  </si>
  <si>
    <t>Seguro TREC</t>
  </si>
  <si>
    <t>Madeleine V :  incluye Celebración Cumpleaños</t>
  </si>
  <si>
    <t>Multibank</t>
  </si>
  <si>
    <t>Loan Boyles</t>
  </si>
  <si>
    <t xml:space="preserve"> I212100376 </t>
  </si>
  <si>
    <t>Comisiones bancarias Variación</t>
  </si>
  <si>
    <t xml:space="preserve">8-889-2410  </t>
  </si>
  <si>
    <t>VLADIMIR SMITH</t>
  </si>
  <si>
    <t>Asesoria para Declaracion del Impuesto a la Renta 2021</t>
  </si>
  <si>
    <t>50% Inicio de Auditoría</t>
  </si>
  <si>
    <t>xxxxxxx</t>
  </si>
  <si>
    <t>ALVAREZ, ERICKA</t>
  </si>
  <si>
    <t>Asesoria Contable por 12 dias</t>
  </si>
  <si>
    <t>Alquiler oficina</t>
  </si>
  <si>
    <t>2167906-1-7</t>
  </si>
  <si>
    <t>PACIFIC HARDWARE, S.A.</t>
  </si>
  <si>
    <t>Mantenimiento AC</t>
  </si>
  <si>
    <t>Servicios - Mantenimiento Correctivo de equipos de Aire Central (Galera)</t>
  </si>
  <si>
    <t>Servicios Internet</t>
  </si>
  <si>
    <t>Servicios electricidad</t>
  </si>
  <si>
    <t>20392648209</t>
  </si>
  <si>
    <t>PREDIQT S.A.C.</t>
  </si>
  <si>
    <t>Licencias Qlik</t>
  </si>
  <si>
    <t>Licencias Qlik tipo Analyzer</t>
  </si>
  <si>
    <t>Laptop</t>
  </si>
  <si>
    <t>Antivirus _ Practicante TIC</t>
  </si>
  <si>
    <t>CASA DE LAS LICENCIAS SA</t>
  </si>
  <si>
    <t>Licencias MS</t>
  </si>
  <si>
    <t>Licencia MS Office _ Practicante TIC</t>
  </si>
  <si>
    <t>Acuerdo en 2/10 cuotas</t>
  </si>
  <si>
    <t>597-46-10370</t>
  </si>
  <si>
    <t>MAPFRE PANAMA S A</t>
  </si>
  <si>
    <t>Póliza Mapfre</t>
  </si>
  <si>
    <t>RIMAC</t>
  </si>
  <si>
    <t>Seguro TREC- Adicion</t>
  </si>
  <si>
    <t>Seguro TREC Rimac -Adición  2/7</t>
  </si>
  <si>
    <t>Seguro TREC Rimac 2/7</t>
  </si>
  <si>
    <t xml:space="preserve">2/4 Responsabilidad Civil </t>
  </si>
  <si>
    <t>Seguro VEHICULAR</t>
  </si>
  <si>
    <t>SEGURO DE AUTO FORD</t>
  </si>
  <si>
    <t>Caja Chica Administrativa PTY</t>
  </si>
  <si>
    <t>Desde Abril a Diciembe to pay historical debt</t>
  </si>
  <si>
    <t>2 cuotas pendientes OC I212100289 se acordo el pago entre gerencia / Barras de perfoeracion RC// aun en reclamo</t>
  </si>
  <si>
    <t>0401010110</t>
  </si>
  <si>
    <t>Panama Car Rental</t>
  </si>
  <si>
    <t>41975814271</t>
  </si>
  <si>
    <t>PANAMA CAR RENTAL S.A</t>
  </si>
  <si>
    <t>Reparación de camioneta Hilux CX2609 - OC 2021120090// incluir en mayo</t>
  </si>
  <si>
    <t>Reparación Camioneta Hilux CX2616 - OC2022010020// incluir en mayo</t>
  </si>
  <si>
    <t>Reparación Camioneta Hilux CX2616 - OC2022010021// incluir en mayo</t>
  </si>
  <si>
    <t>Reparación CAMIONETA CX2608 - 2022010054// incluir en mayo</t>
  </si>
  <si>
    <t>Reparación de camioneta Hilux CY3604 /// incluir en mayo</t>
  </si>
  <si>
    <t>0401010111</t>
  </si>
  <si>
    <t>General Services Support</t>
  </si>
  <si>
    <t>26529091841</t>
  </si>
  <si>
    <t>GENERAL SERVICES AND SUPPORT S.A.</t>
  </si>
  <si>
    <t>Reparación de Compresor D65 (1c: 10,000; 2c: 6,000; 3c: 10,001)</t>
  </si>
  <si>
    <t>Laptop _ Practicante TIC</t>
  </si>
  <si>
    <t>PÓLIZA GALERA - Prorrateado a 10 meses (cuota 1 y 2)</t>
  </si>
  <si>
    <t xml:space="preserve">6/6 Responsabilidad Civil </t>
  </si>
  <si>
    <t>7/10 TREC Multibank</t>
  </si>
  <si>
    <t>I212100376 BARRA DE PERFORACION RC MEZTKE 4" X 3M (54 MM) - Cuota 3/3</t>
  </si>
  <si>
    <t>Cuota 18 de 36</t>
  </si>
  <si>
    <t>Consignacion de materiales // Pendiente de Conciliación de deuda</t>
  </si>
  <si>
    <t>Impuestos Municipales Mayo</t>
  </si>
  <si>
    <t>Impuestos Municipales Regularización (Enero - Abril 2022)</t>
  </si>
  <si>
    <t>i212200079 CUOTA 1/3</t>
  </si>
  <si>
    <t>I212200079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</si>
</sst>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* #,##0.00_);_(* \(#,##0.00\);_(* &quot;-&quot;??_);_(@_)"/>
    <numFmt numFmtId="167" formatCode="_-* #,##0.00_-;\-* #,##0.00_-;_-* &quot;-&quot;??_-;_-@_-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  <font>
      <sz val="9"/>
      <name val="Calibri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9"/>
      <color rgb="FF000000"/>
      <name val="Calibri"/>
      <family val="2"/>
    </font>
    <font>
      <sz val="11"/>
      <color rgb="FF0000FF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122562"/>
        <bgColor rgb="FF12256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5"/>
      </left>
      <right style="thin">
        <color rgb="FF000000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8">
    <xf numFmtId="0" fontId="0" fillId="0" borderId="0"/>
    <xf numFmtId="165" fontId="5" fillId="0" borderId="0" applyFont="0" applyFill="0" applyBorder="0" applyAlignment="0" applyProtection="0"/>
    <xf numFmtId="0" fontId="3" fillId="0" borderId="0"/>
    <xf numFmtId="0" fontId="2" fillId="0" borderId="0"/>
    <xf numFmtId="167" fontId="5" fillId="0" borderId="0" applyFont="0" applyFill="0" applyBorder="0" applyAlignment="0" applyProtection="0"/>
    <xf numFmtId="0" fontId="3" fillId="0" borderId="0"/>
    <xf numFmtId="0" fontId="1" fillId="0" borderId="0"/>
    <xf numFmtId="167" fontId="5" fillId="0" borderId="0" applyFont="0" applyFill="0" applyBorder="0" applyAlignment="0" applyProtection="0"/>
  </cellStyleXfs>
  <cellXfs count="50">
    <xf numFmtId="0" fontId="0" fillId="0" borderId="0" xfId="0"/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49" fontId="4" fillId="2" borderId="5" xfId="2" applyNumberFormat="1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horizontal="center" vertical="center" wrapText="1"/>
    </xf>
    <xf numFmtId="165" fontId="6" fillId="2" borderId="1" xfId="1" applyFont="1" applyFill="1" applyBorder="1" applyAlignment="1">
      <alignment horizontal="center" vertical="center" wrapText="1"/>
    </xf>
    <xf numFmtId="165" fontId="6" fillId="2" borderId="2" xfId="1" applyFont="1" applyFill="1" applyBorder="1" applyAlignment="1">
      <alignment horizontal="center" vertical="center" wrapText="1"/>
    </xf>
    <xf numFmtId="165" fontId="6" fillId="2" borderId="6" xfId="1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/>
    <xf numFmtId="49" fontId="7" fillId="0" borderId="0" xfId="0" applyNumberFormat="1" applyFont="1"/>
    <xf numFmtId="0" fontId="9" fillId="3" borderId="0" xfId="0" applyFont="1" applyFill="1"/>
    <xf numFmtId="0" fontId="7" fillId="0" borderId="0" xfId="0" applyFont="1" applyAlignment="1">
      <alignment horizontal="left"/>
    </xf>
    <xf numFmtId="0" fontId="12" fillId="2" borderId="1" xfId="2" applyFont="1" applyFill="1" applyBorder="1" applyAlignment="1">
      <alignment horizontal="center" vertical="center" wrapText="1"/>
    </xf>
    <xf numFmtId="0" fontId="12" fillId="2" borderId="7" xfId="2" applyFont="1" applyFill="1" applyBorder="1" applyAlignment="1">
      <alignment horizontal="center" vertical="center" wrapText="1"/>
    </xf>
    <xf numFmtId="167" fontId="9" fillId="3" borderId="0" xfId="4" applyFont="1" applyFill="1"/>
    <xf numFmtId="0" fontId="14" fillId="0" borderId="0" xfId="5" applyFont="1"/>
    <xf numFmtId="16" fontId="9" fillId="3" borderId="0" xfId="0" applyNumberFormat="1" applyFont="1" applyFill="1" applyAlignment="1">
      <alignment horizontal="center"/>
    </xf>
    <xf numFmtId="167" fontId="7" fillId="0" borderId="0" xfId="4" applyFont="1" applyFill="1"/>
    <xf numFmtId="167" fontId="9" fillId="0" borderId="0" xfId="4" applyFont="1" applyFill="1"/>
    <xf numFmtId="0" fontId="9" fillId="0" borderId="0" xfId="0" applyFont="1"/>
    <xf numFmtId="16" fontId="9" fillId="0" borderId="0" xfId="0" applyNumberFormat="1" applyFont="1" applyAlignment="1">
      <alignment horizontal="center"/>
    </xf>
    <xf numFmtId="0" fontId="15" fillId="3" borderId="0" xfId="0" applyFont="1" applyFill="1" applyAlignment="1">
      <alignment horizontal="center"/>
    </xf>
    <xf numFmtId="0" fontId="16" fillId="0" borderId="0" xfId="5" applyFont="1"/>
    <xf numFmtId="0" fontId="9" fillId="0" borderId="0" xfId="5" applyFont="1"/>
    <xf numFmtId="0" fontId="16" fillId="0" borderId="0" xfId="5" applyFont="1" applyAlignment="1">
      <alignment horizontal="left"/>
    </xf>
    <xf numFmtId="0" fontId="13" fillId="3" borderId="0" xfId="0" applyFont="1" applyFill="1" applyAlignment="1">
      <alignment horizontal="center"/>
    </xf>
    <xf numFmtId="0" fontId="13" fillId="3" borderId="0" xfId="0" applyFont="1" applyFill="1"/>
    <xf numFmtId="49" fontId="13" fillId="3" borderId="0" xfId="0" applyNumberFormat="1" applyFont="1" applyFill="1"/>
    <xf numFmtId="167" fontId="13" fillId="3" borderId="0" xfId="4" applyFont="1" applyFill="1"/>
    <xf numFmtId="0" fontId="17" fillId="0" borderId="0" xfId="0" applyFont="1" applyAlignment="1">
      <alignment horizontal="left"/>
    </xf>
    <xf numFmtId="0" fontId="8" fillId="0" borderId="0" xfId="5" applyFont="1"/>
    <xf numFmtId="0" fontId="13" fillId="0" borderId="0" xfId="0" applyFont="1" applyAlignment="1">
      <alignment horizontal="center"/>
    </xf>
    <xf numFmtId="0" fontId="13" fillId="0" borderId="0" xfId="0" applyFont="1"/>
    <xf numFmtId="167" fontId="13" fillId="0" borderId="0" xfId="4" applyFont="1" applyFill="1"/>
    <xf numFmtId="0" fontId="17" fillId="0" borderId="0" xfId="0" applyFont="1"/>
    <xf numFmtId="0" fontId="17" fillId="0" borderId="0" xfId="5" applyFont="1"/>
    <xf numFmtId="16" fontId="17" fillId="0" borderId="0" xfId="0" applyNumberFormat="1" applyFont="1" applyAlignment="1">
      <alignment horizontal="center"/>
    </xf>
    <xf numFmtId="167" fontId="9" fillId="4" borderId="0" xfId="4" applyFont="1" applyFill="1"/>
    <xf numFmtId="0" fontId="17" fillId="4" borderId="0" xfId="0" applyFont="1" applyFill="1"/>
    <xf numFmtId="49" fontId="13" fillId="0" borderId="0" xfId="0" applyNumberFormat="1" applyFont="1"/>
    <xf numFmtId="17" fontId="13" fillId="0" borderId="0" xfId="0" applyNumberFormat="1" applyFont="1"/>
    <xf numFmtId="16" fontId="13" fillId="0" borderId="0" xfId="0" applyNumberFormat="1" applyFont="1" applyAlignment="1">
      <alignment horizontal="center"/>
    </xf>
    <xf numFmtId="0" fontId="8" fillId="0" borderId="0" xfId="5" applyFont="1" applyAlignment="1">
      <alignment horizontal="left"/>
    </xf>
    <xf numFmtId="0" fontId="16" fillId="0" borderId="0" xfId="5" applyFont="1" applyAlignment="1">
      <alignment horizontal="center"/>
    </xf>
  </cellXfs>
  <cellStyles count="8">
    <cellStyle name="Comma 2" xfId="4" xr:uid="{C3F03B0C-6ECA-49E4-96AE-D28D0C1616AC}"/>
    <cellStyle name="Millares" xfId="1" builtinId="3"/>
    <cellStyle name="Millares 2 2" xfId="7" xr:uid="{3E82B495-784A-438A-AF12-8A59A2153C1D}"/>
    <cellStyle name="Normal" xfId="0" builtinId="0"/>
    <cellStyle name="Normal 2" xfId="6" xr:uid="{A9A7429E-858F-4CD5-A129-63AEE16C4F86}"/>
    <cellStyle name="Normal 2 2" xfId="2" xr:uid="{F0C92A18-6C83-4C80-AF59-8D787E585D77}"/>
    <cellStyle name="Normal 3 2" xfId="5" xr:uid="{C6E6FB18-A69B-4056-88CF-6C4B3A4FB812}"/>
    <cellStyle name="Normal 4 2" xfId="3" xr:uid="{A81D6171-3278-4B29-B9A6-1968E6F0B9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herles/conta/XTS-PERU/XTS-PERU%202007/Laboral%20Xts%202007/XTS%20Plla%2007%20Julio%20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b1ba77bb40afaeb/0.00%20Caribe/1.00%20Republica%20Dominicana/Budget%20RD%202020/4.00%20RRHH/9.00%20September/092020_Budget_RD_%20Nomina_25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stro"/>
      <sheetName val="AFP"/>
      <sheetName val="Ptmos"/>
      <sheetName val="Rta"/>
      <sheetName val="Quinc"/>
      <sheetName val="Plla"/>
      <sheetName val="Sincta"/>
      <sheetName val="BOLETAS"/>
      <sheetName val="CTS"/>
      <sheetName val="Grat."/>
      <sheetName val="Panama"/>
      <sheetName val="LOGO "/>
      <sheetName val="6.20 OPEX Service Cost"/>
    </sheetNames>
    <sheetDataSet>
      <sheetData sheetId="0" refreshError="1"/>
      <sheetData sheetId="1">
        <row r="4">
          <cell r="A4">
            <v>1</v>
          </cell>
          <cell r="B4" t="str">
            <v>INTEGRA</v>
          </cell>
          <cell r="C4">
            <v>0.1</v>
          </cell>
          <cell r="D4">
            <v>1.7999999999999999E-2</v>
          </cell>
          <cell r="E4">
            <v>8.8000000000000005E-3</v>
          </cell>
          <cell r="F4">
            <v>0.1268</v>
          </cell>
        </row>
        <row r="5">
          <cell r="A5">
            <v>2</v>
          </cell>
          <cell r="B5" t="str">
            <v>HORIZONTE</v>
          </cell>
          <cell r="C5">
            <v>0.1</v>
          </cell>
          <cell r="D5">
            <v>1.95E-2</v>
          </cell>
          <cell r="E5">
            <v>8.8000000000000005E-3</v>
          </cell>
          <cell r="F5">
            <v>0.1283</v>
          </cell>
        </row>
        <row r="6">
          <cell r="A6">
            <v>3</v>
          </cell>
          <cell r="B6" t="str">
            <v>PROFUTURO</v>
          </cell>
          <cell r="C6">
            <v>0.1</v>
          </cell>
          <cell r="D6">
            <v>1.9800000000000002E-2</v>
          </cell>
          <cell r="E6">
            <v>9.7999999999999997E-3</v>
          </cell>
          <cell r="F6">
            <v>0.12959999999999999</v>
          </cell>
        </row>
        <row r="7">
          <cell r="A7">
            <v>5</v>
          </cell>
          <cell r="B7" t="str">
            <v>PRIMA</v>
          </cell>
          <cell r="C7">
            <v>0.1</v>
          </cell>
          <cell r="D7">
            <v>1.4999999999999999E-2</v>
          </cell>
          <cell r="E7">
            <v>8.9999999999999993E-3</v>
          </cell>
          <cell r="F7">
            <v>0.124</v>
          </cell>
        </row>
        <row r="8">
          <cell r="A8">
            <v>6</v>
          </cell>
          <cell r="B8" t="str">
            <v>ONP</v>
          </cell>
          <cell r="D8">
            <v>0.13</v>
          </cell>
          <cell r="F8">
            <v>0.13</v>
          </cell>
        </row>
        <row r="9">
          <cell r="A9">
            <v>7</v>
          </cell>
          <cell r="B9" t="str">
            <v>PRIMA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Output"/>
      <sheetName val="TC_MAQUINA"/>
      <sheetName val="TC_GRUPO COSTO"/>
      <sheetName val="Septiembre"/>
      <sheetName val="TAREO_PROY"/>
    </sheetNames>
    <sheetDataSet>
      <sheetData sheetId="0">
        <row r="8">
          <cell r="D8">
            <v>9</v>
          </cell>
        </row>
      </sheetData>
      <sheetData sheetId="1"/>
      <sheetData sheetId="2">
        <row r="6">
          <cell r="A6" t="str">
            <v>Valores</v>
          </cell>
          <cell r="B6" t="str">
            <v>OPEX</v>
          </cell>
          <cell r="C6" t="str">
            <v>OPER</v>
          </cell>
          <cell r="D6" t="str">
            <v>MANTO</v>
          </cell>
          <cell r="E6" t="str">
            <v>Total general</v>
          </cell>
        </row>
        <row r="7">
          <cell r="A7" t="str">
            <v>Headcount (#)</v>
          </cell>
          <cell r="B7">
            <v>3</v>
          </cell>
          <cell r="C7">
            <v>76</v>
          </cell>
          <cell r="D7">
            <v>10</v>
          </cell>
          <cell r="E7">
            <v>89</v>
          </cell>
        </row>
        <row r="8">
          <cell r="A8" t="str">
            <v>Local Salaries - 1Q</v>
          </cell>
          <cell r="B8">
            <v>1673.7830913748933</v>
          </cell>
          <cell r="C8">
            <v>21507.771135781401</v>
          </cell>
          <cell r="D8">
            <v>1728.4372331340735</v>
          </cell>
          <cell r="E8">
            <v>24909.991460290381</v>
          </cell>
        </row>
        <row r="9">
          <cell r="A9" t="str">
            <v xml:space="preserve">Local Salaries - 2Q </v>
          </cell>
          <cell r="B9">
            <v>1845.1167698548252</v>
          </cell>
          <cell r="C9">
            <v>31883.461803490005</v>
          </cell>
          <cell r="D9">
            <v>2769.4664317677202</v>
          </cell>
          <cell r="E9">
            <v>36498.045005112544</v>
          </cell>
        </row>
        <row r="10">
          <cell r="A10" t="str">
            <v xml:space="preserve">Expat Salaries - 1Q </v>
          </cell>
          <cell r="B10">
            <v>0</v>
          </cell>
          <cell r="C10">
            <v>800</v>
          </cell>
          <cell r="D10">
            <v>400</v>
          </cell>
          <cell r="E10">
            <v>1200</v>
          </cell>
        </row>
        <row r="11">
          <cell r="A11" t="str">
            <v xml:space="preserve">Expat Salaries - 2Q </v>
          </cell>
          <cell r="B11">
            <v>0</v>
          </cell>
          <cell r="C11">
            <v>12500</v>
          </cell>
          <cell r="D11">
            <v>5830</v>
          </cell>
          <cell r="E11">
            <v>18330</v>
          </cell>
        </row>
        <row r="12">
          <cell r="A12" t="str">
            <v xml:space="preserve">Bonificacion </v>
          </cell>
          <cell r="B12"/>
          <cell r="C12"/>
          <cell r="D12"/>
          <cell r="E12"/>
        </row>
        <row r="13">
          <cell r="A13" t="str">
            <v xml:space="preserve">Regalia Pascual </v>
          </cell>
          <cell r="B13"/>
          <cell r="C13"/>
          <cell r="D13"/>
          <cell r="E13"/>
        </row>
        <row r="14">
          <cell r="A14" t="str">
            <v xml:space="preserve">Bonus &amp; Incentives </v>
          </cell>
          <cell r="B14"/>
          <cell r="C14"/>
          <cell r="D14"/>
          <cell r="E14"/>
        </row>
        <row r="15">
          <cell r="A15" t="str">
            <v xml:space="preserve">Prestamos </v>
          </cell>
          <cell r="B15">
            <v>0</v>
          </cell>
          <cell r="C15">
            <v>0</v>
          </cell>
          <cell r="D15">
            <v>42.802391118701962</v>
          </cell>
          <cell r="E15">
            <v>42.802391118701962</v>
          </cell>
        </row>
        <row r="16">
          <cell r="A16" t="str">
            <v xml:space="preserve">EPS Potestativo </v>
          </cell>
          <cell r="B16">
            <v>0</v>
          </cell>
          <cell r="C16">
            <v>1653.6699999999998</v>
          </cell>
          <cell r="D16">
            <v>633.37</v>
          </cell>
          <cell r="E16">
            <v>2287.04</v>
          </cell>
        </row>
        <row r="17">
          <cell r="A17" t="str">
            <v xml:space="preserve">Seguros Sura </v>
          </cell>
          <cell r="B17">
            <v>35.226302305721603</v>
          </cell>
          <cell r="C17">
            <v>892.39965841161518</v>
          </cell>
          <cell r="D17">
            <v>117.42100768573866</v>
          </cell>
          <cell r="E17">
            <v>1045.0469684030757</v>
          </cell>
        </row>
        <row r="18">
          <cell r="A18" t="str">
            <v xml:space="preserve">Humano Seguros </v>
          </cell>
          <cell r="B18">
            <v>166.21793339026473</v>
          </cell>
          <cell r="C18">
            <v>4109.4676345004245</v>
          </cell>
          <cell r="D18">
            <v>517.30315969257038</v>
          </cell>
          <cell r="E18">
            <v>4792.9887275832607</v>
          </cell>
        </row>
        <row r="19">
          <cell r="A19" t="str">
            <v xml:space="preserve">TSS </v>
          </cell>
          <cell r="B19">
            <v>802.16054654141772</v>
          </cell>
          <cell r="C19">
            <v>13171.882748464555</v>
          </cell>
          <cell r="D19">
            <v>1257.2325240102477</v>
          </cell>
          <cell r="E19">
            <v>15231.275819016224</v>
          </cell>
        </row>
        <row r="20">
          <cell r="A20" t="str">
            <v xml:space="preserve">Infotep </v>
          </cell>
          <cell r="B20">
            <v>41.844577284372335</v>
          </cell>
          <cell r="C20">
            <v>687.10916789069188</v>
          </cell>
          <cell r="D20">
            <v>65.583334585824076</v>
          </cell>
          <cell r="E20">
            <v>794.53707976088822</v>
          </cell>
        </row>
        <row r="21">
          <cell r="A21" t="str">
            <v xml:space="preserve">IR3 Local </v>
          </cell>
          <cell r="B21">
            <v>418.25641545687449</v>
          </cell>
          <cell r="C21">
            <v>2813.9952772990614</v>
          </cell>
          <cell r="D21">
            <v>180.3604502408198</v>
          </cell>
          <cell r="E21">
            <v>3412.6121429967566</v>
          </cell>
        </row>
        <row r="22">
          <cell r="A22" t="str">
            <v xml:space="preserve">IR3 Expat </v>
          </cell>
          <cell r="B22">
            <v>0</v>
          </cell>
          <cell r="C22">
            <v>5090.0257045260469</v>
          </cell>
          <cell r="D22">
            <v>2335.0128522630234</v>
          </cell>
          <cell r="E22">
            <v>7425.0385567890708</v>
          </cell>
        </row>
        <row r="23">
          <cell r="A23" t="str">
            <v xml:space="preserve">Total Cost USD </v>
          </cell>
          <cell r="B23">
            <v>4982.6056362083691</v>
          </cell>
          <cell r="C23">
            <v>95109.783130363779</v>
          </cell>
          <cell r="D23">
            <v>15876.98938449872</v>
          </cell>
          <cell r="E23">
            <v>115969.37815107082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tricia Arias" id="{A5A3FCB6-AFA7-48D9-A946-1F5F0F03C3CB}" userId="f264d95b6d12d5c5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9:30:38.90" personId="{A5A3FCB6-AFA7-48D9-A946-1F5F0F03C3CB}" id="{BDA398B0-4E34-43C8-9BF7-D9F8DB4EEEE7}">
    <text>Maquina/Proyecto/Opex/Non Opex</text>
  </threadedComment>
  <threadedComment ref="Q1" dT="2021-11-22T20:54:04.70" personId="{A5A3FCB6-AFA7-48D9-A946-1F5F0F03C3CB}" id="{49D3C5C0-8F24-46D2-BAB9-A77314677BE0}">
    <text>Campo texto a digitarse por el usuario</text>
  </threadedComment>
  <threadedComment ref="AH1" dT="2022-01-21T20:44:07.67" personId="{A5A3FCB6-AFA7-48D9-A946-1F5F0F03C3CB}" id="{DEE4465F-212F-4487-9F94-E7BE9506454F}">
    <text>Todos los miercoles del mes del Presupuesto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12ED-DB41-48F0-915A-B615A8E58F72}">
  <sheetPr>
    <tabColor theme="4" tint="-0.249977111117893"/>
    <outlinePr summaryBelow="0" summaryRight="0"/>
  </sheetPr>
  <dimension ref="A1:AK47"/>
  <sheetViews>
    <sheetView showGridLines="0" tabSelected="1" zoomScale="107" zoomScaleNormal="70" workbookViewId="0">
      <pane ySplit="1" topLeftCell="A35" activePane="bottomLeft" state="frozen"/>
      <selection pane="bottomLeft" activeCell="D53" sqref="D53"/>
    </sheetView>
  </sheetViews>
  <sheetFormatPr baseColWidth="10" defaultColWidth="13" defaultRowHeight="15.75" customHeight="1" outlineLevelCol="1" x14ac:dyDescent="0.25"/>
  <cols>
    <col min="1" max="1" width="6" style="28" customWidth="1"/>
    <col min="2" max="2" width="4.09765625" style="28" bestFit="1" customWidth="1"/>
    <col min="3" max="3" width="20.796875" style="28" customWidth="1"/>
    <col min="4" max="4" width="9.59765625" style="28" bestFit="1" customWidth="1"/>
    <col min="5" max="5" width="4.296875" style="28" customWidth="1"/>
    <col min="6" max="6" width="7.59765625" style="28" bestFit="1" customWidth="1"/>
    <col min="7" max="7" width="14" style="28" customWidth="1"/>
    <col min="8" max="8" width="12.09765625" style="28" bestFit="1" customWidth="1"/>
    <col min="9" max="9" width="14.09765625" style="28" bestFit="1" customWidth="1"/>
    <col min="10" max="10" width="23.09765625" style="28" customWidth="1"/>
    <col min="11" max="11" width="33" style="28" customWidth="1"/>
    <col min="12" max="14" width="13" style="28"/>
    <col min="15" max="15" width="13" style="30"/>
    <col min="16" max="16" width="18.5" style="28" customWidth="1"/>
    <col min="17" max="17" width="15.09765625" style="28" customWidth="1"/>
    <col min="18" max="18" width="13" style="28"/>
    <col min="19" max="19" width="15.296875" style="30" customWidth="1"/>
    <col min="20" max="25" width="10.59765625" style="28" customWidth="1" outlineLevel="1"/>
    <col min="26" max="26" width="10.59765625" style="28" customWidth="1"/>
    <col min="27" max="27" width="13" style="28"/>
    <col min="28" max="28" width="10.59765625" style="28" customWidth="1"/>
    <col min="29" max="31" width="13" style="28"/>
    <col min="32" max="32" width="32.19921875" style="28" customWidth="1"/>
    <col min="33" max="33" width="13" style="28"/>
    <col min="34" max="34" width="13" style="49"/>
    <col min="35" max="35" width="13" style="30"/>
    <col min="36" max="16384" width="13" style="28"/>
  </cols>
  <sheetData>
    <row r="1" spans="1:37" s="21" customFormat="1" ht="43.2" x14ac:dyDescent="0.25">
      <c r="A1" s="1" t="s">
        <v>0</v>
      </c>
      <c r="B1" s="1" t="s">
        <v>1</v>
      </c>
      <c r="C1" s="2" t="s">
        <v>25</v>
      </c>
      <c r="D1" s="3" t="s">
        <v>26</v>
      </c>
      <c r="E1" s="4" t="s">
        <v>2</v>
      </c>
      <c r="F1" s="5" t="s">
        <v>3</v>
      </c>
      <c r="G1" s="2" t="s">
        <v>4</v>
      </c>
      <c r="H1" s="6" t="s">
        <v>27</v>
      </c>
      <c r="I1" s="7" t="s">
        <v>28</v>
      </c>
      <c r="J1" s="8" t="s">
        <v>29</v>
      </c>
      <c r="K1" s="8" t="s">
        <v>30</v>
      </c>
      <c r="L1" s="8" t="s">
        <v>33</v>
      </c>
      <c r="M1" s="8" t="s">
        <v>32</v>
      </c>
      <c r="N1" s="8" t="s">
        <v>31</v>
      </c>
      <c r="O1" s="1" t="s">
        <v>5</v>
      </c>
      <c r="P1" s="1" t="s">
        <v>34</v>
      </c>
      <c r="Q1" s="1" t="s">
        <v>35</v>
      </c>
      <c r="R1" s="1" t="s">
        <v>6</v>
      </c>
      <c r="S1" s="1" t="s">
        <v>36</v>
      </c>
      <c r="T1" s="2" t="s">
        <v>7</v>
      </c>
      <c r="U1" s="6" t="s">
        <v>37</v>
      </c>
      <c r="V1" s="8" t="s">
        <v>8</v>
      </c>
      <c r="W1" s="1" t="s">
        <v>38</v>
      </c>
      <c r="X1" s="1" t="s">
        <v>9</v>
      </c>
      <c r="Y1" s="1" t="s">
        <v>39</v>
      </c>
      <c r="Z1" s="1" t="s">
        <v>40</v>
      </c>
      <c r="AA1" s="1" t="s">
        <v>18</v>
      </c>
      <c r="AB1" s="1" t="s">
        <v>10</v>
      </c>
      <c r="AC1" s="9" t="s">
        <v>19</v>
      </c>
      <c r="AD1" s="10" t="s">
        <v>20</v>
      </c>
      <c r="AE1" s="11" t="s">
        <v>21</v>
      </c>
      <c r="AF1" s="12" t="s">
        <v>11</v>
      </c>
      <c r="AG1" s="1" t="s">
        <v>22</v>
      </c>
      <c r="AH1" s="1" t="s">
        <v>23</v>
      </c>
      <c r="AI1" s="1" t="s">
        <v>24</v>
      </c>
      <c r="AJ1" s="18" t="s">
        <v>12</v>
      </c>
      <c r="AK1" s="19" t="s">
        <v>41</v>
      </c>
    </row>
    <row r="2" spans="1:37" s="29" customFormat="1" ht="14.4" x14ac:dyDescent="0.3">
      <c r="A2" s="27">
        <v>1</v>
      </c>
      <c r="B2" s="31" t="s">
        <v>42</v>
      </c>
      <c r="C2" s="32" t="s">
        <v>43</v>
      </c>
      <c r="D2" s="32">
        <v>2022</v>
      </c>
      <c r="E2" s="31">
        <v>5</v>
      </c>
      <c r="F2" s="32" t="s">
        <v>15</v>
      </c>
      <c r="G2" s="32" t="s">
        <v>44</v>
      </c>
      <c r="H2" s="32" t="s">
        <v>45</v>
      </c>
      <c r="I2" s="33" t="s">
        <v>81</v>
      </c>
      <c r="J2" s="32" t="s">
        <v>46</v>
      </c>
      <c r="K2" s="32" t="s">
        <v>51</v>
      </c>
      <c r="L2" s="32" t="s">
        <v>51</v>
      </c>
      <c r="M2" s="32" t="s">
        <v>51</v>
      </c>
      <c r="N2" s="32" t="s">
        <v>82</v>
      </c>
      <c r="O2" s="32" t="s">
        <v>155</v>
      </c>
      <c r="P2" s="32" t="s">
        <v>156</v>
      </c>
      <c r="Q2" s="32" t="s">
        <v>98</v>
      </c>
      <c r="R2" s="32" t="s">
        <v>48</v>
      </c>
      <c r="S2" s="32" t="s">
        <v>49</v>
      </c>
      <c r="T2" s="32">
        <v>0</v>
      </c>
      <c r="U2" s="32">
        <v>0</v>
      </c>
      <c r="V2" s="32">
        <v>0</v>
      </c>
      <c r="W2" s="32">
        <v>0</v>
      </c>
      <c r="X2" s="32" t="s">
        <v>17</v>
      </c>
      <c r="Y2" s="32">
        <v>0</v>
      </c>
      <c r="Z2" s="32">
        <v>31</v>
      </c>
      <c r="AA2" s="32">
        <v>1</v>
      </c>
      <c r="AB2" s="32" t="s">
        <v>14</v>
      </c>
      <c r="AC2" s="34">
        <v>1500</v>
      </c>
      <c r="AD2" s="34">
        <v>1500</v>
      </c>
      <c r="AE2" s="20">
        <v>1500</v>
      </c>
      <c r="AF2" s="16" t="s">
        <v>157</v>
      </c>
      <c r="AG2" s="16"/>
      <c r="AH2" s="22">
        <v>44690</v>
      </c>
      <c r="AI2" s="35"/>
      <c r="AJ2" s="36"/>
      <c r="AK2" s="36"/>
    </row>
    <row r="3" spans="1:37" s="29" customFormat="1" ht="14.4" x14ac:dyDescent="0.3">
      <c r="A3" s="27">
        <f t="shared" ref="A3:A47" si="0">A2+1</f>
        <v>2</v>
      </c>
      <c r="B3" s="31" t="s">
        <v>42</v>
      </c>
      <c r="C3" s="32" t="s">
        <v>43</v>
      </c>
      <c r="D3" s="32">
        <v>2022</v>
      </c>
      <c r="E3" s="31">
        <v>5</v>
      </c>
      <c r="F3" s="32" t="s">
        <v>15</v>
      </c>
      <c r="G3" s="32" t="s">
        <v>44</v>
      </c>
      <c r="H3" s="32" t="s">
        <v>45</v>
      </c>
      <c r="I3" s="33" t="s">
        <v>81</v>
      </c>
      <c r="J3" s="32" t="s">
        <v>46</v>
      </c>
      <c r="K3" s="32" t="s">
        <v>51</v>
      </c>
      <c r="L3" s="32" t="s">
        <v>51</v>
      </c>
      <c r="M3" s="32" t="s">
        <v>51</v>
      </c>
      <c r="N3" s="32" t="s">
        <v>82</v>
      </c>
      <c r="O3" s="32" t="s">
        <v>78</v>
      </c>
      <c r="P3" s="32" t="s">
        <v>147</v>
      </c>
      <c r="Q3" s="32" t="s">
        <v>98</v>
      </c>
      <c r="R3" s="32" t="s">
        <v>48</v>
      </c>
      <c r="S3" s="32" t="s">
        <v>49</v>
      </c>
      <c r="T3" s="32">
        <v>0</v>
      </c>
      <c r="U3" s="32">
        <v>0</v>
      </c>
      <c r="V3" s="32">
        <v>0</v>
      </c>
      <c r="W3" s="32">
        <v>0</v>
      </c>
      <c r="X3" s="32" t="s">
        <v>17</v>
      </c>
      <c r="Y3" s="32">
        <v>0</v>
      </c>
      <c r="Z3" s="32">
        <v>31</v>
      </c>
      <c r="AA3" s="32">
        <v>0</v>
      </c>
      <c r="AB3" s="32" t="s">
        <v>14</v>
      </c>
      <c r="AC3" s="34">
        <v>30000</v>
      </c>
      <c r="AD3" s="34">
        <v>30000</v>
      </c>
      <c r="AE3" s="20">
        <v>0</v>
      </c>
      <c r="AF3" s="16" t="s">
        <v>158</v>
      </c>
      <c r="AG3" s="16"/>
      <c r="AH3" s="22"/>
      <c r="AI3" s="35"/>
      <c r="AJ3" s="36"/>
      <c r="AK3" s="36"/>
    </row>
    <row r="4" spans="1:37" s="29" customFormat="1" ht="14.4" x14ac:dyDescent="0.3">
      <c r="A4" s="27">
        <f t="shared" si="0"/>
        <v>3</v>
      </c>
      <c r="B4" s="31" t="s">
        <v>42</v>
      </c>
      <c r="C4" s="32" t="s">
        <v>43</v>
      </c>
      <c r="D4" s="32">
        <v>2022</v>
      </c>
      <c r="E4" s="31">
        <v>5</v>
      </c>
      <c r="F4" s="32" t="s">
        <v>15</v>
      </c>
      <c r="G4" s="32" t="s">
        <v>44</v>
      </c>
      <c r="H4" s="32" t="s">
        <v>45</v>
      </c>
      <c r="I4" s="33" t="s">
        <v>81</v>
      </c>
      <c r="J4" s="32" t="s">
        <v>46</v>
      </c>
      <c r="K4" s="32" t="s">
        <v>51</v>
      </c>
      <c r="L4" s="32" t="s">
        <v>51</v>
      </c>
      <c r="M4" s="32" t="s">
        <v>51</v>
      </c>
      <c r="N4" s="32" t="s">
        <v>82</v>
      </c>
      <c r="O4" s="32" t="s">
        <v>83</v>
      </c>
      <c r="P4" s="32" t="s">
        <v>84</v>
      </c>
      <c r="Q4" s="32" t="s">
        <v>85</v>
      </c>
      <c r="R4" s="32" t="s">
        <v>48</v>
      </c>
      <c r="S4" s="32" t="s">
        <v>49</v>
      </c>
      <c r="T4" s="32">
        <v>0</v>
      </c>
      <c r="U4" s="32">
        <v>0</v>
      </c>
      <c r="V4" s="32">
        <v>0</v>
      </c>
      <c r="W4" s="32">
        <v>0</v>
      </c>
      <c r="X4" s="32" t="s">
        <v>17</v>
      </c>
      <c r="Y4" s="32">
        <v>0</v>
      </c>
      <c r="Z4" s="32">
        <v>31</v>
      </c>
      <c r="AA4" s="32">
        <v>1</v>
      </c>
      <c r="AB4" s="32" t="s">
        <v>14</v>
      </c>
      <c r="AC4" s="34">
        <v>2600</v>
      </c>
      <c r="AD4" s="34">
        <f>AC4</f>
        <v>2600</v>
      </c>
      <c r="AE4" s="20">
        <f>AD4*AA4</f>
        <v>2600</v>
      </c>
      <c r="AF4" s="16" t="s">
        <v>86</v>
      </c>
      <c r="AG4" s="16"/>
      <c r="AH4" s="22">
        <v>44706</v>
      </c>
      <c r="AI4" s="35"/>
      <c r="AJ4" s="36"/>
      <c r="AK4" s="36"/>
    </row>
    <row r="5" spans="1:37" s="29" customFormat="1" ht="14.4" x14ac:dyDescent="0.3">
      <c r="A5" s="27">
        <f t="shared" si="0"/>
        <v>4</v>
      </c>
      <c r="B5" s="31" t="s">
        <v>42</v>
      </c>
      <c r="C5" s="32" t="s">
        <v>43</v>
      </c>
      <c r="D5" s="32">
        <v>2022</v>
      </c>
      <c r="E5" s="31">
        <v>5</v>
      </c>
      <c r="F5" s="32" t="s">
        <v>15</v>
      </c>
      <c r="G5" s="32" t="s">
        <v>44</v>
      </c>
      <c r="H5" s="32" t="s">
        <v>45</v>
      </c>
      <c r="I5" s="33" t="s">
        <v>81</v>
      </c>
      <c r="J5" s="32" t="s">
        <v>46</v>
      </c>
      <c r="K5" s="32" t="s">
        <v>51</v>
      </c>
      <c r="L5" s="32" t="s">
        <v>51</v>
      </c>
      <c r="M5" s="32" t="s">
        <v>51</v>
      </c>
      <c r="N5" s="32" t="s">
        <v>82</v>
      </c>
      <c r="O5" s="32" t="s">
        <v>96</v>
      </c>
      <c r="P5" s="32" t="s">
        <v>97</v>
      </c>
      <c r="Q5" s="32" t="s">
        <v>98</v>
      </c>
      <c r="R5" s="32" t="s">
        <v>48</v>
      </c>
      <c r="S5" s="32" t="s">
        <v>49</v>
      </c>
      <c r="T5" s="32">
        <v>0</v>
      </c>
      <c r="U5" s="32">
        <v>0</v>
      </c>
      <c r="V5" s="32">
        <v>0</v>
      </c>
      <c r="W5" s="32">
        <v>0</v>
      </c>
      <c r="X5" s="32" t="s">
        <v>17</v>
      </c>
      <c r="Y5" s="32">
        <v>0</v>
      </c>
      <c r="Z5" s="32">
        <v>31</v>
      </c>
      <c r="AA5" s="32">
        <v>1</v>
      </c>
      <c r="AB5" s="32" t="s">
        <v>14</v>
      </c>
      <c r="AC5" s="34">
        <v>1875</v>
      </c>
      <c r="AD5" s="34">
        <v>1875</v>
      </c>
      <c r="AE5" s="20">
        <v>1875</v>
      </c>
      <c r="AF5" s="16" t="s">
        <v>99</v>
      </c>
      <c r="AG5" s="16"/>
      <c r="AH5" s="22">
        <v>44706</v>
      </c>
      <c r="AI5" s="35"/>
      <c r="AJ5" s="36"/>
      <c r="AK5" s="36"/>
    </row>
    <row r="6" spans="1:37" s="29" customFormat="1" ht="14.4" x14ac:dyDescent="0.3">
      <c r="A6" s="27">
        <f t="shared" si="0"/>
        <v>5</v>
      </c>
      <c r="B6" s="31" t="s">
        <v>42</v>
      </c>
      <c r="C6" s="32" t="s">
        <v>43</v>
      </c>
      <c r="D6" s="32">
        <v>2022</v>
      </c>
      <c r="E6" s="31">
        <v>5</v>
      </c>
      <c r="F6" s="32" t="s">
        <v>15</v>
      </c>
      <c r="G6" s="32" t="s">
        <v>44</v>
      </c>
      <c r="H6" s="32" t="s">
        <v>45</v>
      </c>
      <c r="I6" s="33" t="s">
        <v>81</v>
      </c>
      <c r="J6" s="32" t="s">
        <v>46</v>
      </c>
      <c r="K6" s="32" t="s">
        <v>51</v>
      </c>
      <c r="L6" s="32" t="s">
        <v>51</v>
      </c>
      <c r="M6" s="32" t="s">
        <v>51</v>
      </c>
      <c r="N6" s="32" t="s">
        <v>82</v>
      </c>
      <c r="O6" s="32" t="s">
        <v>159</v>
      </c>
      <c r="P6" s="32" t="s">
        <v>160</v>
      </c>
      <c r="Q6" s="32" t="s">
        <v>98</v>
      </c>
      <c r="R6" s="32" t="s">
        <v>48</v>
      </c>
      <c r="S6" s="32" t="s">
        <v>49</v>
      </c>
      <c r="T6" s="32">
        <v>0</v>
      </c>
      <c r="U6" s="32">
        <v>0</v>
      </c>
      <c r="V6" s="32">
        <v>0</v>
      </c>
      <c r="W6" s="32">
        <v>0</v>
      </c>
      <c r="X6" s="32" t="s">
        <v>17</v>
      </c>
      <c r="Y6" s="32">
        <v>0</v>
      </c>
      <c r="Z6" s="32">
        <v>31</v>
      </c>
      <c r="AA6" s="32">
        <v>1</v>
      </c>
      <c r="AB6" s="32" t="s">
        <v>14</v>
      </c>
      <c r="AC6" s="34">
        <v>440</v>
      </c>
      <c r="AD6" s="34">
        <v>440</v>
      </c>
      <c r="AE6" s="20">
        <f>AD6*AA6</f>
        <v>440</v>
      </c>
      <c r="AF6" s="16" t="s">
        <v>161</v>
      </c>
      <c r="AG6" s="16"/>
      <c r="AH6" s="22">
        <v>44689</v>
      </c>
      <c r="AI6" s="35">
        <v>2022040031</v>
      </c>
      <c r="AJ6" s="36"/>
      <c r="AK6" s="36"/>
    </row>
    <row r="7" spans="1:37" s="29" customFormat="1" ht="14.4" x14ac:dyDescent="0.3">
      <c r="A7" s="27">
        <f t="shared" si="0"/>
        <v>6</v>
      </c>
      <c r="B7" s="31" t="s">
        <v>42</v>
      </c>
      <c r="C7" s="32" t="s">
        <v>43</v>
      </c>
      <c r="D7" s="32">
        <v>2022</v>
      </c>
      <c r="E7" s="31">
        <v>5</v>
      </c>
      <c r="F7" s="32" t="s">
        <v>15</v>
      </c>
      <c r="G7" s="32" t="s">
        <v>44</v>
      </c>
      <c r="H7" s="32" t="s">
        <v>45</v>
      </c>
      <c r="I7" s="33" t="s">
        <v>76</v>
      </c>
      <c r="J7" s="32" t="s">
        <v>46</v>
      </c>
      <c r="K7" s="32" t="s">
        <v>51</v>
      </c>
      <c r="L7" s="32" t="s">
        <v>51</v>
      </c>
      <c r="M7" s="32" t="s">
        <v>51</v>
      </c>
      <c r="N7" s="32" t="s">
        <v>77</v>
      </c>
      <c r="O7" s="32" t="s">
        <v>78</v>
      </c>
      <c r="P7" s="32" t="s">
        <v>79</v>
      </c>
      <c r="Q7" s="32" t="s">
        <v>72</v>
      </c>
      <c r="R7" s="32" t="s">
        <v>48</v>
      </c>
      <c r="S7" s="32" t="s">
        <v>49</v>
      </c>
      <c r="T7" s="32">
        <v>0</v>
      </c>
      <c r="U7" s="32">
        <v>0</v>
      </c>
      <c r="V7" s="32">
        <v>0</v>
      </c>
      <c r="W7" s="32">
        <v>0</v>
      </c>
      <c r="X7" s="32" t="s">
        <v>17</v>
      </c>
      <c r="Y7" s="32">
        <v>0</v>
      </c>
      <c r="Z7" s="32">
        <v>31</v>
      </c>
      <c r="AA7" s="32">
        <v>1</v>
      </c>
      <c r="AB7" s="32" t="s">
        <v>14</v>
      </c>
      <c r="AC7" s="34">
        <v>209.63</v>
      </c>
      <c r="AD7" s="34">
        <v>209.63</v>
      </c>
      <c r="AE7" s="20">
        <v>209.63</v>
      </c>
      <c r="AF7" s="16" t="s">
        <v>80</v>
      </c>
      <c r="AG7" s="16"/>
      <c r="AH7" s="22">
        <v>44706</v>
      </c>
      <c r="AI7" s="35"/>
      <c r="AJ7" s="36"/>
      <c r="AK7" s="36"/>
    </row>
    <row r="8" spans="1:37" s="29" customFormat="1" ht="14.4" x14ac:dyDescent="0.3">
      <c r="A8" s="27">
        <f t="shared" si="0"/>
        <v>7</v>
      </c>
      <c r="B8" s="31" t="s">
        <v>42</v>
      </c>
      <c r="C8" s="32" t="s">
        <v>43</v>
      </c>
      <c r="D8" s="32">
        <v>2022</v>
      </c>
      <c r="E8" s="31">
        <v>5</v>
      </c>
      <c r="F8" s="32" t="s">
        <v>15</v>
      </c>
      <c r="G8" s="32" t="s">
        <v>44</v>
      </c>
      <c r="H8" s="32" t="s">
        <v>45</v>
      </c>
      <c r="I8" s="33" t="s">
        <v>68</v>
      </c>
      <c r="J8" s="32" t="s">
        <v>46</v>
      </c>
      <c r="K8" s="32" t="s">
        <v>51</v>
      </c>
      <c r="L8" s="32" t="s">
        <v>51</v>
      </c>
      <c r="M8" s="32" t="s">
        <v>51</v>
      </c>
      <c r="N8" s="32" t="s">
        <v>69</v>
      </c>
      <c r="O8" s="32" t="s">
        <v>70</v>
      </c>
      <c r="P8" s="32" t="s">
        <v>71</v>
      </c>
      <c r="Q8" s="32" t="s">
        <v>72</v>
      </c>
      <c r="R8" s="32" t="s">
        <v>48</v>
      </c>
      <c r="S8" s="32" t="s">
        <v>49</v>
      </c>
      <c r="T8" s="32">
        <v>0</v>
      </c>
      <c r="U8" s="32">
        <v>0</v>
      </c>
      <c r="V8" s="32">
        <v>0</v>
      </c>
      <c r="W8" s="32">
        <v>0</v>
      </c>
      <c r="X8" s="32" t="s">
        <v>17</v>
      </c>
      <c r="Y8" s="32">
        <v>0</v>
      </c>
      <c r="Z8" s="32">
        <v>31</v>
      </c>
      <c r="AA8" s="32">
        <v>1</v>
      </c>
      <c r="AB8" s="32" t="s">
        <v>14</v>
      </c>
      <c r="AC8" s="34">
        <v>10170.290000000001</v>
      </c>
      <c r="AD8" s="34">
        <v>10170.290000000001</v>
      </c>
      <c r="AE8" s="20">
        <v>10170.290000000001</v>
      </c>
      <c r="AF8" s="16" t="s">
        <v>162</v>
      </c>
      <c r="AG8" s="16"/>
      <c r="AH8" s="22">
        <v>44690</v>
      </c>
      <c r="AI8" s="35"/>
      <c r="AJ8" s="36"/>
      <c r="AK8" s="36"/>
    </row>
    <row r="9" spans="1:37" s="29" customFormat="1" ht="14.4" x14ac:dyDescent="0.3">
      <c r="A9" s="27">
        <f t="shared" si="0"/>
        <v>8</v>
      </c>
      <c r="B9" s="31" t="s">
        <v>42</v>
      </c>
      <c r="C9" s="32" t="s">
        <v>43</v>
      </c>
      <c r="D9" s="32">
        <v>2022</v>
      </c>
      <c r="E9" s="31">
        <v>5</v>
      </c>
      <c r="F9" s="32" t="s">
        <v>15</v>
      </c>
      <c r="G9" s="32" t="s">
        <v>44</v>
      </c>
      <c r="H9" s="32" t="s">
        <v>45</v>
      </c>
      <c r="I9" s="33" t="s">
        <v>68</v>
      </c>
      <c r="J9" s="32" t="s">
        <v>46</v>
      </c>
      <c r="K9" s="32" t="s">
        <v>51</v>
      </c>
      <c r="L9" s="32" t="s">
        <v>51</v>
      </c>
      <c r="M9" s="32" t="s">
        <v>51</v>
      </c>
      <c r="N9" s="32" t="s">
        <v>69</v>
      </c>
      <c r="O9" s="32" t="s">
        <v>74</v>
      </c>
      <c r="P9" s="32" t="s">
        <v>75</v>
      </c>
      <c r="Q9" s="32" t="s">
        <v>72</v>
      </c>
      <c r="R9" s="32" t="s">
        <v>48</v>
      </c>
      <c r="S9" s="32" t="s">
        <v>49</v>
      </c>
      <c r="T9" s="32">
        <v>0</v>
      </c>
      <c r="U9" s="32">
        <v>0</v>
      </c>
      <c r="V9" s="32">
        <v>0</v>
      </c>
      <c r="W9" s="32">
        <v>0</v>
      </c>
      <c r="X9" s="32" t="s">
        <v>17</v>
      </c>
      <c r="Y9" s="32">
        <v>0</v>
      </c>
      <c r="Z9" s="32">
        <v>31</v>
      </c>
      <c r="AA9" s="32">
        <v>1</v>
      </c>
      <c r="AB9" s="32" t="s">
        <v>14</v>
      </c>
      <c r="AC9" s="34">
        <v>1016.5000000000001</v>
      </c>
      <c r="AD9" s="34">
        <v>1016.5000000000001</v>
      </c>
      <c r="AE9" s="20">
        <v>1016.5000000000001</v>
      </c>
      <c r="AF9" s="16" t="s">
        <v>73</v>
      </c>
      <c r="AG9" s="16"/>
      <c r="AH9" s="22">
        <v>44706</v>
      </c>
      <c r="AI9" s="35"/>
      <c r="AJ9" s="36"/>
      <c r="AK9" s="36"/>
    </row>
    <row r="10" spans="1:37" s="29" customFormat="1" ht="14.4" x14ac:dyDescent="0.3">
      <c r="A10" s="27">
        <f t="shared" si="0"/>
        <v>9</v>
      </c>
      <c r="B10" s="31" t="s">
        <v>42</v>
      </c>
      <c r="C10" s="32" t="s">
        <v>43</v>
      </c>
      <c r="D10" s="32">
        <v>2022</v>
      </c>
      <c r="E10" s="31">
        <v>5</v>
      </c>
      <c r="F10" s="32" t="s">
        <v>15</v>
      </c>
      <c r="G10" s="32" t="s">
        <v>44</v>
      </c>
      <c r="H10" s="32" t="s">
        <v>45</v>
      </c>
      <c r="I10" s="33" t="s">
        <v>56</v>
      </c>
      <c r="J10" s="32" t="s">
        <v>46</v>
      </c>
      <c r="K10" s="32" t="s">
        <v>51</v>
      </c>
      <c r="L10" s="32" t="s">
        <v>51</v>
      </c>
      <c r="M10" s="32" t="s">
        <v>51</v>
      </c>
      <c r="N10" s="32" t="s">
        <v>57</v>
      </c>
      <c r="O10" s="32" t="s">
        <v>163</v>
      </c>
      <c r="P10" s="32" t="s">
        <v>164</v>
      </c>
      <c r="Q10" s="32" t="s">
        <v>165</v>
      </c>
      <c r="R10" s="32" t="s">
        <v>48</v>
      </c>
      <c r="S10" s="32" t="s">
        <v>49</v>
      </c>
      <c r="T10" s="32">
        <v>0</v>
      </c>
      <c r="U10" s="32">
        <v>0</v>
      </c>
      <c r="V10" s="32">
        <v>0</v>
      </c>
      <c r="W10" s="32">
        <v>0</v>
      </c>
      <c r="X10" s="32" t="s">
        <v>17</v>
      </c>
      <c r="Y10" s="32">
        <v>0</v>
      </c>
      <c r="Z10" s="32">
        <v>31</v>
      </c>
      <c r="AA10" s="32">
        <v>1</v>
      </c>
      <c r="AB10" s="32" t="s">
        <v>14</v>
      </c>
      <c r="AC10" s="34">
        <v>460.1</v>
      </c>
      <c r="AD10" s="34">
        <f>+AC10/1</f>
        <v>460.1</v>
      </c>
      <c r="AE10" s="20">
        <f>+AD10*AA10</f>
        <v>460.1</v>
      </c>
      <c r="AF10" s="16" t="s">
        <v>166</v>
      </c>
      <c r="AG10" s="16"/>
      <c r="AH10" s="22">
        <v>44706</v>
      </c>
      <c r="AI10" s="35">
        <v>2022040019</v>
      </c>
      <c r="AJ10" s="36"/>
      <c r="AK10" s="36"/>
    </row>
    <row r="11" spans="1:37" s="29" customFormat="1" ht="14.4" x14ac:dyDescent="0.3">
      <c r="A11" s="27">
        <f t="shared" si="0"/>
        <v>10</v>
      </c>
      <c r="B11" s="31" t="s">
        <v>42</v>
      </c>
      <c r="C11" s="32" t="s">
        <v>43</v>
      </c>
      <c r="D11" s="32">
        <v>2022</v>
      </c>
      <c r="E11" s="31">
        <v>5</v>
      </c>
      <c r="F11" s="32" t="s">
        <v>15</v>
      </c>
      <c r="G11" s="32" t="s">
        <v>44</v>
      </c>
      <c r="H11" s="32" t="s">
        <v>45</v>
      </c>
      <c r="I11" s="33" t="s">
        <v>56</v>
      </c>
      <c r="J11" s="32" t="s">
        <v>46</v>
      </c>
      <c r="K11" s="32" t="s">
        <v>51</v>
      </c>
      <c r="L11" s="32" t="s">
        <v>51</v>
      </c>
      <c r="M11" s="32" t="s">
        <v>51</v>
      </c>
      <c r="N11" s="32" t="s">
        <v>57</v>
      </c>
      <c r="O11" s="32" t="s">
        <v>58</v>
      </c>
      <c r="P11" s="32" t="s">
        <v>59</v>
      </c>
      <c r="Q11" s="32" t="s">
        <v>60</v>
      </c>
      <c r="R11" s="32" t="s">
        <v>48</v>
      </c>
      <c r="S11" s="32" t="s">
        <v>49</v>
      </c>
      <c r="T11" s="32">
        <v>0</v>
      </c>
      <c r="U11" s="32">
        <v>0</v>
      </c>
      <c r="V11" s="32">
        <v>0</v>
      </c>
      <c r="W11" s="32">
        <v>0</v>
      </c>
      <c r="X11" s="32" t="s">
        <v>17</v>
      </c>
      <c r="Y11" s="32">
        <v>0</v>
      </c>
      <c r="Z11" s="32">
        <v>31</v>
      </c>
      <c r="AA11" s="32">
        <v>1</v>
      </c>
      <c r="AB11" s="32" t="s">
        <v>14</v>
      </c>
      <c r="AC11" s="34">
        <v>900</v>
      </c>
      <c r="AD11" s="34">
        <v>900</v>
      </c>
      <c r="AE11" s="20">
        <v>900</v>
      </c>
      <c r="AF11" s="16" t="s">
        <v>167</v>
      </c>
      <c r="AG11" s="16"/>
      <c r="AH11" s="22">
        <v>44708</v>
      </c>
      <c r="AI11" s="35"/>
      <c r="AJ11" s="36"/>
      <c r="AK11" s="36"/>
    </row>
    <row r="12" spans="1:37" s="29" customFormat="1" ht="14.4" x14ac:dyDescent="0.3">
      <c r="A12" s="27">
        <f t="shared" si="0"/>
        <v>11</v>
      </c>
      <c r="B12" s="31" t="s">
        <v>42</v>
      </c>
      <c r="C12" s="32" t="s">
        <v>43</v>
      </c>
      <c r="D12" s="32">
        <v>2022</v>
      </c>
      <c r="E12" s="31">
        <v>5</v>
      </c>
      <c r="F12" s="32" t="s">
        <v>15</v>
      </c>
      <c r="G12" s="32" t="s">
        <v>44</v>
      </c>
      <c r="H12" s="32" t="s">
        <v>45</v>
      </c>
      <c r="I12" s="33" t="s">
        <v>56</v>
      </c>
      <c r="J12" s="32" t="s">
        <v>46</v>
      </c>
      <c r="K12" s="32" t="s">
        <v>51</v>
      </c>
      <c r="L12" s="32" t="s">
        <v>51</v>
      </c>
      <c r="M12" s="32" t="s">
        <v>51</v>
      </c>
      <c r="N12" s="32" t="s">
        <v>57</v>
      </c>
      <c r="O12" s="32" t="s">
        <v>62</v>
      </c>
      <c r="P12" s="32" t="s">
        <v>63</v>
      </c>
      <c r="Q12" s="32" t="s">
        <v>64</v>
      </c>
      <c r="R12" s="32" t="s">
        <v>48</v>
      </c>
      <c r="S12" s="32" t="s">
        <v>49</v>
      </c>
      <c r="T12" s="32">
        <v>0</v>
      </c>
      <c r="U12" s="32">
        <v>0</v>
      </c>
      <c r="V12" s="32">
        <v>0</v>
      </c>
      <c r="W12" s="32">
        <v>0</v>
      </c>
      <c r="X12" s="32" t="s">
        <v>17</v>
      </c>
      <c r="Y12" s="32">
        <v>0</v>
      </c>
      <c r="Z12" s="32">
        <v>31</v>
      </c>
      <c r="AA12" s="32">
        <v>1</v>
      </c>
      <c r="AB12" s="32" t="s">
        <v>14</v>
      </c>
      <c r="AC12" s="34">
        <v>1610</v>
      </c>
      <c r="AD12" s="34">
        <v>1610</v>
      </c>
      <c r="AE12" s="20">
        <v>1610</v>
      </c>
      <c r="AF12" s="16" t="s">
        <v>168</v>
      </c>
      <c r="AG12" s="16"/>
      <c r="AH12" s="22">
        <v>44708</v>
      </c>
      <c r="AI12" s="35"/>
      <c r="AJ12" s="36"/>
      <c r="AK12" s="36"/>
    </row>
    <row r="13" spans="1:37" s="29" customFormat="1" ht="14.4" x14ac:dyDescent="0.3">
      <c r="A13" s="27">
        <f t="shared" si="0"/>
        <v>12</v>
      </c>
      <c r="B13" s="31" t="s">
        <v>42</v>
      </c>
      <c r="C13" s="32" t="s">
        <v>43</v>
      </c>
      <c r="D13" s="32">
        <v>2022</v>
      </c>
      <c r="E13" s="31">
        <v>5</v>
      </c>
      <c r="F13" s="32" t="s">
        <v>15</v>
      </c>
      <c r="G13" s="32" t="s">
        <v>44</v>
      </c>
      <c r="H13" s="32" t="s">
        <v>45</v>
      </c>
      <c r="I13" s="33" t="s">
        <v>56</v>
      </c>
      <c r="J13" s="32" t="s">
        <v>46</v>
      </c>
      <c r="K13" s="32" t="s">
        <v>51</v>
      </c>
      <c r="L13" s="32" t="s">
        <v>51</v>
      </c>
      <c r="M13" s="32" t="s">
        <v>51</v>
      </c>
      <c r="N13" s="32" t="s">
        <v>57</v>
      </c>
      <c r="O13" s="32" t="s">
        <v>65</v>
      </c>
      <c r="P13" s="32" t="s">
        <v>66</v>
      </c>
      <c r="Q13" s="32" t="s">
        <v>67</v>
      </c>
      <c r="R13" s="32" t="s">
        <v>48</v>
      </c>
      <c r="S13" s="32" t="s">
        <v>49</v>
      </c>
      <c r="T13" s="32">
        <v>0</v>
      </c>
      <c r="U13" s="32">
        <v>0</v>
      </c>
      <c r="V13" s="32">
        <v>0</v>
      </c>
      <c r="W13" s="32">
        <v>0</v>
      </c>
      <c r="X13" s="32" t="s">
        <v>17</v>
      </c>
      <c r="Y13" s="32">
        <v>0</v>
      </c>
      <c r="Z13" s="32">
        <v>31</v>
      </c>
      <c r="AA13" s="32">
        <v>1</v>
      </c>
      <c r="AB13" s="32" t="s">
        <v>14</v>
      </c>
      <c r="AC13" s="34">
        <v>100</v>
      </c>
      <c r="AD13" s="34">
        <v>100</v>
      </c>
      <c r="AE13" s="20">
        <v>100</v>
      </c>
      <c r="AF13" s="16" t="s">
        <v>61</v>
      </c>
      <c r="AG13" s="16"/>
      <c r="AH13" s="22">
        <v>44708</v>
      </c>
      <c r="AI13" s="35"/>
      <c r="AJ13" s="36"/>
      <c r="AK13" s="36"/>
    </row>
    <row r="14" spans="1:37" s="29" customFormat="1" ht="14.4" x14ac:dyDescent="0.3">
      <c r="A14" s="27">
        <f t="shared" si="0"/>
        <v>13</v>
      </c>
      <c r="B14" s="31" t="s">
        <v>42</v>
      </c>
      <c r="C14" s="32" t="s">
        <v>43</v>
      </c>
      <c r="D14" s="32">
        <v>2022</v>
      </c>
      <c r="E14" s="31">
        <v>5</v>
      </c>
      <c r="F14" s="32" t="s">
        <v>15</v>
      </c>
      <c r="G14" s="32" t="s">
        <v>44</v>
      </c>
      <c r="H14" s="32" t="s">
        <v>45</v>
      </c>
      <c r="I14" s="33" t="s">
        <v>136</v>
      </c>
      <c r="J14" s="32" t="s">
        <v>46</v>
      </c>
      <c r="K14" s="32" t="s">
        <v>51</v>
      </c>
      <c r="L14" s="32" t="s">
        <v>51</v>
      </c>
      <c r="M14" s="32" t="s">
        <v>51</v>
      </c>
      <c r="N14" s="32" t="s">
        <v>137</v>
      </c>
      <c r="O14" s="32" t="s">
        <v>169</v>
      </c>
      <c r="P14" s="32" t="s">
        <v>170</v>
      </c>
      <c r="Q14" s="32" t="s">
        <v>171</v>
      </c>
      <c r="R14" s="32" t="s">
        <v>48</v>
      </c>
      <c r="S14" s="32" t="s">
        <v>49</v>
      </c>
      <c r="T14" s="32">
        <v>0</v>
      </c>
      <c r="U14" s="32">
        <v>0</v>
      </c>
      <c r="V14" s="32">
        <v>0</v>
      </c>
      <c r="W14" s="32">
        <v>0</v>
      </c>
      <c r="X14" s="32" t="s">
        <v>17</v>
      </c>
      <c r="Y14" s="32">
        <v>0</v>
      </c>
      <c r="Z14" s="32">
        <v>31</v>
      </c>
      <c r="AA14" s="32">
        <v>1</v>
      </c>
      <c r="AB14" s="32" t="s">
        <v>14</v>
      </c>
      <c r="AC14" s="34">
        <v>280</v>
      </c>
      <c r="AD14" s="34">
        <f t="shared" ref="AD14:AD20" si="1">+AC14/1</f>
        <v>280</v>
      </c>
      <c r="AE14" s="20">
        <f>+AD14*AA14</f>
        <v>280</v>
      </c>
      <c r="AF14" s="16" t="s">
        <v>172</v>
      </c>
      <c r="AG14" s="16"/>
      <c r="AH14" s="22">
        <v>44686</v>
      </c>
      <c r="AI14" s="35"/>
      <c r="AJ14" s="36"/>
      <c r="AK14" s="36"/>
    </row>
    <row r="15" spans="1:37" s="29" customFormat="1" ht="14.4" x14ac:dyDescent="0.3">
      <c r="A15" s="27">
        <f t="shared" si="0"/>
        <v>14</v>
      </c>
      <c r="B15" s="31" t="s">
        <v>42</v>
      </c>
      <c r="C15" s="32" t="s">
        <v>43</v>
      </c>
      <c r="D15" s="32">
        <v>2022</v>
      </c>
      <c r="E15" s="31">
        <v>5</v>
      </c>
      <c r="F15" s="32" t="s">
        <v>15</v>
      </c>
      <c r="G15" s="32" t="s">
        <v>44</v>
      </c>
      <c r="H15" s="32" t="s">
        <v>45</v>
      </c>
      <c r="I15" s="33" t="s">
        <v>136</v>
      </c>
      <c r="J15" s="32" t="s">
        <v>46</v>
      </c>
      <c r="K15" s="32" t="s">
        <v>51</v>
      </c>
      <c r="L15" s="32" t="s">
        <v>51</v>
      </c>
      <c r="M15" s="32" t="s">
        <v>51</v>
      </c>
      <c r="N15" s="32" t="s">
        <v>137</v>
      </c>
      <c r="O15" s="32"/>
      <c r="P15" s="32"/>
      <c r="Q15" s="32" t="s">
        <v>173</v>
      </c>
      <c r="R15" s="32" t="s">
        <v>48</v>
      </c>
      <c r="S15" s="32" t="s">
        <v>49</v>
      </c>
      <c r="T15" s="32">
        <v>0</v>
      </c>
      <c r="U15" s="32">
        <v>0</v>
      </c>
      <c r="V15" s="32">
        <v>0</v>
      </c>
      <c r="W15" s="32">
        <v>0</v>
      </c>
      <c r="X15" s="32" t="s">
        <v>17</v>
      </c>
      <c r="Y15" s="32">
        <v>0</v>
      </c>
      <c r="Z15" s="32">
        <v>31</v>
      </c>
      <c r="AA15" s="32">
        <v>1</v>
      </c>
      <c r="AB15" s="32" t="s">
        <v>14</v>
      </c>
      <c r="AC15" s="34">
        <v>1250</v>
      </c>
      <c r="AD15" s="34">
        <f t="shared" si="1"/>
        <v>1250</v>
      </c>
      <c r="AE15" s="20">
        <f>+AD15*AA15</f>
        <v>1250</v>
      </c>
      <c r="AF15" s="16" t="s">
        <v>206</v>
      </c>
      <c r="AG15" s="16"/>
      <c r="AH15" s="22">
        <v>44696</v>
      </c>
      <c r="AI15" s="35"/>
      <c r="AJ15" s="36"/>
      <c r="AK15" s="36"/>
    </row>
    <row r="16" spans="1:37" s="29" customFormat="1" ht="14.4" x14ac:dyDescent="0.3">
      <c r="A16" s="27">
        <f t="shared" si="0"/>
        <v>15</v>
      </c>
      <c r="B16" s="31" t="s">
        <v>42</v>
      </c>
      <c r="C16" s="32" t="s">
        <v>43</v>
      </c>
      <c r="D16" s="32">
        <v>2022</v>
      </c>
      <c r="E16" s="31">
        <v>5</v>
      </c>
      <c r="F16" s="32" t="s">
        <v>15</v>
      </c>
      <c r="G16" s="32" t="s">
        <v>44</v>
      </c>
      <c r="H16" s="32" t="s">
        <v>45</v>
      </c>
      <c r="I16" s="33" t="s">
        <v>136</v>
      </c>
      <c r="J16" s="32" t="s">
        <v>46</v>
      </c>
      <c r="K16" s="32" t="s">
        <v>51</v>
      </c>
      <c r="L16" s="32" t="s">
        <v>51</v>
      </c>
      <c r="M16" s="32" t="s">
        <v>51</v>
      </c>
      <c r="N16" s="32" t="s">
        <v>137</v>
      </c>
      <c r="O16" s="32"/>
      <c r="P16" s="32"/>
      <c r="Q16" s="32" t="s">
        <v>138</v>
      </c>
      <c r="R16" s="32" t="s">
        <v>48</v>
      </c>
      <c r="S16" s="32" t="s">
        <v>49</v>
      </c>
      <c r="T16" s="32">
        <v>0</v>
      </c>
      <c r="U16" s="32">
        <v>0</v>
      </c>
      <c r="V16" s="32">
        <v>0</v>
      </c>
      <c r="W16" s="32">
        <v>0</v>
      </c>
      <c r="X16" s="32" t="s">
        <v>17</v>
      </c>
      <c r="Y16" s="32">
        <v>0</v>
      </c>
      <c r="Z16" s="32">
        <v>31</v>
      </c>
      <c r="AA16" s="32">
        <v>1</v>
      </c>
      <c r="AB16" s="32" t="s">
        <v>14</v>
      </c>
      <c r="AC16" s="34">
        <v>35</v>
      </c>
      <c r="AD16" s="34">
        <f t="shared" si="1"/>
        <v>35</v>
      </c>
      <c r="AE16" s="20">
        <f>+AD16*AA16</f>
        <v>35</v>
      </c>
      <c r="AF16" s="16" t="s">
        <v>174</v>
      </c>
      <c r="AG16" s="16"/>
      <c r="AH16" s="22">
        <v>44696</v>
      </c>
      <c r="AI16" s="35"/>
      <c r="AJ16" s="36"/>
      <c r="AK16" s="36"/>
    </row>
    <row r="17" spans="1:37" s="29" customFormat="1" ht="14.4" x14ac:dyDescent="0.3">
      <c r="A17" s="27">
        <f t="shared" si="0"/>
        <v>16</v>
      </c>
      <c r="B17" s="31" t="s">
        <v>42</v>
      </c>
      <c r="C17" s="32" t="s">
        <v>43</v>
      </c>
      <c r="D17" s="32">
        <v>2022</v>
      </c>
      <c r="E17" s="31">
        <v>5</v>
      </c>
      <c r="F17" s="32" t="s">
        <v>15</v>
      </c>
      <c r="G17" s="32" t="s">
        <v>44</v>
      </c>
      <c r="H17" s="32" t="s">
        <v>45</v>
      </c>
      <c r="I17" s="33" t="s">
        <v>136</v>
      </c>
      <c r="J17" s="32" t="s">
        <v>46</v>
      </c>
      <c r="K17" s="32" t="s">
        <v>51</v>
      </c>
      <c r="L17" s="32" t="s">
        <v>51</v>
      </c>
      <c r="M17" s="32" t="s">
        <v>51</v>
      </c>
      <c r="N17" s="32" t="s">
        <v>137</v>
      </c>
      <c r="O17" s="32"/>
      <c r="P17" s="32" t="s">
        <v>175</v>
      </c>
      <c r="Q17" s="32" t="s">
        <v>176</v>
      </c>
      <c r="R17" s="32" t="s">
        <v>48</v>
      </c>
      <c r="S17" s="32" t="s">
        <v>49</v>
      </c>
      <c r="T17" s="32">
        <v>0</v>
      </c>
      <c r="U17" s="32">
        <v>0</v>
      </c>
      <c r="V17" s="32">
        <v>0</v>
      </c>
      <c r="W17" s="32">
        <v>0</v>
      </c>
      <c r="X17" s="32" t="s">
        <v>17</v>
      </c>
      <c r="Y17" s="32">
        <v>0</v>
      </c>
      <c r="Z17" s="32">
        <v>31</v>
      </c>
      <c r="AA17" s="32">
        <v>1</v>
      </c>
      <c r="AB17" s="32" t="s">
        <v>14</v>
      </c>
      <c r="AC17" s="34">
        <f>99</f>
        <v>99</v>
      </c>
      <c r="AD17" s="34">
        <f t="shared" si="1"/>
        <v>99</v>
      </c>
      <c r="AE17" s="20">
        <f>+AD17*AA17</f>
        <v>99</v>
      </c>
      <c r="AF17" s="16" t="s">
        <v>177</v>
      </c>
      <c r="AG17" s="16"/>
      <c r="AH17" s="22">
        <v>44696</v>
      </c>
      <c r="AI17" s="35"/>
      <c r="AJ17" s="36"/>
      <c r="AK17" s="36"/>
    </row>
    <row r="18" spans="1:37" s="29" customFormat="1" ht="14.4" x14ac:dyDescent="0.3">
      <c r="A18" s="27">
        <f t="shared" si="0"/>
        <v>17</v>
      </c>
      <c r="B18" s="31" t="s">
        <v>42</v>
      </c>
      <c r="C18" s="32" t="s">
        <v>43</v>
      </c>
      <c r="D18" s="32">
        <v>2022</v>
      </c>
      <c r="E18" s="31">
        <v>5</v>
      </c>
      <c r="F18" s="32" t="s">
        <v>15</v>
      </c>
      <c r="G18" s="32" t="s">
        <v>44</v>
      </c>
      <c r="H18" s="32" t="s">
        <v>45</v>
      </c>
      <c r="I18" s="33" t="s">
        <v>132</v>
      </c>
      <c r="J18" s="32" t="s">
        <v>46</v>
      </c>
      <c r="K18" s="32" t="s">
        <v>51</v>
      </c>
      <c r="L18" s="32" t="s">
        <v>51</v>
      </c>
      <c r="M18" s="32" t="s">
        <v>51</v>
      </c>
      <c r="N18" s="32" t="s">
        <v>133</v>
      </c>
      <c r="O18" s="32" t="s">
        <v>16</v>
      </c>
      <c r="P18" s="32" t="s">
        <v>13</v>
      </c>
      <c r="Q18" s="32" t="s">
        <v>107</v>
      </c>
      <c r="R18" s="32" t="s">
        <v>48</v>
      </c>
      <c r="S18" s="32" t="s">
        <v>49</v>
      </c>
      <c r="T18" s="32">
        <v>0</v>
      </c>
      <c r="U18" s="32">
        <v>0</v>
      </c>
      <c r="V18" s="32">
        <v>0</v>
      </c>
      <c r="W18" s="32">
        <v>0</v>
      </c>
      <c r="X18" s="32" t="s">
        <v>17</v>
      </c>
      <c r="Y18" s="32">
        <v>0</v>
      </c>
      <c r="Z18" s="32">
        <v>31</v>
      </c>
      <c r="AA18" s="32">
        <v>1</v>
      </c>
      <c r="AB18" s="32" t="s">
        <v>14</v>
      </c>
      <c r="AC18" s="34">
        <v>400</v>
      </c>
      <c r="AD18" s="34">
        <f t="shared" si="1"/>
        <v>400</v>
      </c>
      <c r="AE18" s="20">
        <f>+AD18*AA18</f>
        <v>400</v>
      </c>
      <c r="AF18" s="16" t="s">
        <v>134</v>
      </c>
      <c r="AG18" s="16"/>
      <c r="AH18" s="22">
        <v>44686</v>
      </c>
      <c r="AI18" s="35"/>
      <c r="AJ18" s="36"/>
      <c r="AK18" s="36"/>
    </row>
    <row r="19" spans="1:37" s="29" customFormat="1" ht="14.4" x14ac:dyDescent="0.3">
      <c r="A19" s="27">
        <f t="shared" si="0"/>
        <v>18</v>
      </c>
      <c r="B19" s="31" t="s">
        <v>42</v>
      </c>
      <c r="C19" s="32" t="s">
        <v>43</v>
      </c>
      <c r="D19" s="32">
        <v>2022</v>
      </c>
      <c r="E19" s="31">
        <v>5</v>
      </c>
      <c r="F19" s="32" t="s">
        <v>15</v>
      </c>
      <c r="G19" s="32" t="s">
        <v>44</v>
      </c>
      <c r="H19" s="32" t="s">
        <v>45</v>
      </c>
      <c r="I19" s="33" t="s">
        <v>50</v>
      </c>
      <c r="J19" s="32" t="s">
        <v>46</v>
      </c>
      <c r="K19" s="32" t="s">
        <v>51</v>
      </c>
      <c r="L19" s="32" t="s">
        <v>51</v>
      </c>
      <c r="M19" s="32" t="s">
        <v>51</v>
      </c>
      <c r="N19" s="32" t="s">
        <v>52</v>
      </c>
      <c r="O19" s="32" t="s">
        <v>53</v>
      </c>
      <c r="P19" s="32" t="s">
        <v>54</v>
      </c>
      <c r="Q19" s="32" t="s">
        <v>55</v>
      </c>
      <c r="R19" s="32" t="s">
        <v>48</v>
      </c>
      <c r="S19" s="32" t="s">
        <v>49</v>
      </c>
      <c r="T19" s="32">
        <v>0</v>
      </c>
      <c r="U19" s="32">
        <v>0</v>
      </c>
      <c r="V19" s="32">
        <v>0</v>
      </c>
      <c r="W19" s="32">
        <v>0</v>
      </c>
      <c r="X19" s="32" t="s">
        <v>17</v>
      </c>
      <c r="Y19" s="32">
        <v>0</v>
      </c>
      <c r="Z19" s="32">
        <v>31</v>
      </c>
      <c r="AA19" s="32">
        <v>1</v>
      </c>
      <c r="AB19" s="32" t="s">
        <v>14</v>
      </c>
      <c r="AC19" s="34">
        <v>352.76300000000003</v>
      </c>
      <c r="AD19" s="34">
        <f t="shared" si="1"/>
        <v>352.76300000000003</v>
      </c>
      <c r="AE19" s="20">
        <f>+AD19*AA19*Z19/31</f>
        <v>352.76300000000003</v>
      </c>
      <c r="AF19" s="16" t="s">
        <v>178</v>
      </c>
      <c r="AG19" s="16"/>
      <c r="AH19" s="22">
        <v>44706</v>
      </c>
      <c r="AI19" s="35"/>
      <c r="AJ19" s="36"/>
      <c r="AK19" s="36"/>
    </row>
    <row r="20" spans="1:37" s="29" customFormat="1" ht="14.4" x14ac:dyDescent="0.3">
      <c r="A20" s="27">
        <f t="shared" si="0"/>
        <v>19</v>
      </c>
      <c r="B20" s="31" t="s">
        <v>42</v>
      </c>
      <c r="C20" s="32" t="s">
        <v>43</v>
      </c>
      <c r="D20" s="32">
        <v>2022</v>
      </c>
      <c r="E20" s="31">
        <v>5</v>
      </c>
      <c r="F20" s="32" t="s">
        <v>15</v>
      </c>
      <c r="G20" s="32" t="s">
        <v>44</v>
      </c>
      <c r="H20" s="32" t="s">
        <v>45</v>
      </c>
      <c r="I20" s="33" t="s">
        <v>50</v>
      </c>
      <c r="J20" s="32" t="s">
        <v>46</v>
      </c>
      <c r="K20" s="32" t="s">
        <v>51</v>
      </c>
      <c r="L20" s="32" t="s">
        <v>51</v>
      </c>
      <c r="M20" s="32" t="s">
        <v>51</v>
      </c>
      <c r="N20" s="32" t="s">
        <v>135</v>
      </c>
      <c r="O20" s="32" t="s">
        <v>179</v>
      </c>
      <c r="P20" s="32" t="s">
        <v>180</v>
      </c>
      <c r="Q20" s="32" t="s">
        <v>181</v>
      </c>
      <c r="R20" s="32" t="s">
        <v>48</v>
      </c>
      <c r="S20" s="32" t="s">
        <v>49</v>
      </c>
      <c r="T20" s="32">
        <v>0</v>
      </c>
      <c r="U20" s="32">
        <v>0</v>
      </c>
      <c r="V20" s="32">
        <v>0</v>
      </c>
      <c r="W20" s="32">
        <v>0</v>
      </c>
      <c r="X20" s="32" t="s">
        <v>17</v>
      </c>
      <c r="Y20" s="32">
        <v>0</v>
      </c>
      <c r="Z20" s="32">
        <v>31</v>
      </c>
      <c r="AA20" s="32">
        <v>2</v>
      </c>
      <c r="AB20" s="32" t="s">
        <v>14</v>
      </c>
      <c r="AC20" s="34">
        <f>3257.63/10</f>
        <v>325.76300000000003</v>
      </c>
      <c r="AD20" s="34">
        <f t="shared" si="1"/>
        <v>325.76300000000003</v>
      </c>
      <c r="AE20" s="20">
        <f>+AD20*AA20</f>
        <v>651.52600000000007</v>
      </c>
      <c r="AF20" s="16" t="s">
        <v>207</v>
      </c>
      <c r="AG20" s="16"/>
      <c r="AH20" s="22">
        <v>44693</v>
      </c>
      <c r="AI20" s="35"/>
      <c r="AJ20" s="36"/>
      <c r="AK20" s="36"/>
    </row>
    <row r="21" spans="1:37" s="29" customFormat="1" ht="14.4" x14ac:dyDescent="0.3">
      <c r="A21" s="27">
        <f t="shared" si="0"/>
        <v>20</v>
      </c>
      <c r="B21" s="31" t="s">
        <v>42</v>
      </c>
      <c r="C21" s="32" t="s">
        <v>43</v>
      </c>
      <c r="D21" s="32">
        <v>2022</v>
      </c>
      <c r="E21" s="31">
        <v>5</v>
      </c>
      <c r="F21" s="32" t="s">
        <v>15</v>
      </c>
      <c r="G21" s="32" t="s">
        <v>44</v>
      </c>
      <c r="H21" s="32" t="s">
        <v>45</v>
      </c>
      <c r="I21" s="33" t="s">
        <v>50</v>
      </c>
      <c r="J21" s="32" t="s">
        <v>46</v>
      </c>
      <c r="K21" s="32" t="s">
        <v>51</v>
      </c>
      <c r="L21" s="32" t="s">
        <v>51</v>
      </c>
      <c r="M21" s="32" t="s">
        <v>51</v>
      </c>
      <c r="N21" s="32" t="s">
        <v>52</v>
      </c>
      <c r="O21" s="32" t="s">
        <v>53</v>
      </c>
      <c r="P21" s="32" t="s">
        <v>182</v>
      </c>
      <c r="Q21" s="32" t="s">
        <v>183</v>
      </c>
      <c r="R21" s="32" t="s">
        <v>48</v>
      </c>
      <c r="S21" s="32" t="s">
        <v>49</v>
      </c>
      <c r="T21" s="32"/>
      <c r="U21" s="32"/>
      <c r="V21" s="32"/>
      <c r="W21" s="32"/>
      <c r="X21" s="32"/>
      <c r="Y21" s="32"/>
      <c r="Z21" s="32">
        <v>31</v>
      </c>
      <c r="AA21" s="32">
        <v>1</v>
      </c>
      <c r="AB21" s="32" t="s">
        <v>14</v>
      </c>
      <c r="AC21" s="34">
        <v>369</v>
      </c>
      <c r="AD21" s="34">
        <v>369</v>
      </c>
      <c r="AE21" s="20">
        <v>369</v>
      </c>
      <c r="AF21" s="16" t="s">
        <v>184</v>
      </c>
      <c r="AG21" s="16"/>
      <c r="AH21" s="22">
        <v>44690</v>
      </c>
      <c r="AI21" s="35"/>
      <c r="AJ21" s="36"/>
      <c r="AK21" s="36"/>
    </row>
    <row r="22" spans="1:37" s="29" customFormat="1" ht="14.4" x14ac:dyDescent="0.3">
      <c r="A22" s="27">
        <f t="shared" si="0"/>
        <v>21</v>
      </c>
      <c r="B22" s="31" t="s">
        <v>42</v>
      </c>
      <c r="C22" s="32" t="s">
        <v>43</v>
      </c>
      <c r="D22" s="32">
        <v>2022</v>
      </c>
      <c r="E22" s="31">
        <v>5</v>
      </c>
      <c r="F22" s="32" t="s">
        <v>15</v>
      </c>
      <c r="G22" s="32" t="s">
        <v>44</v>
      </c>
      <c r="H22" s="32" t="s">
        <v>45</v>
      </c>
      <c r="I22" s="33" t="s">
        <v>50</v>
      </c>
      <c r="J22" s="32" t="s">
        <v>46</v>
      </c>
      <c r="K22" s="32" t="s">
        <v>51</v>
      </c>
      <c r="L22" s="32" t="s">
        <v>51</v>
      </c>
      <c r="M22" s="32" t="s">
        <v>51</v>
      </c>
      <c r="N22" s="32" t="s">
        <v>52</v>
      </c>
      <c r="O22" s="32" t="s">
        <v>53</v>
      </c>
      <c r="P22" s="32" t="s">
        <v>182</v>
      </c>
      <c r="Q22" s="32" t="s">
        <v>149</v>
      </c>
      <c r="R22" s="32" t="s">
        <v>48</v>
      </c>
      <c r="S22" s="32" t="s">
        <v>49</v>
      </c>
      <c r="T22" s="32"/>
      <c r="U22" s="32"/>
      <c r="V22" s="32"/>
      <c r="W22" s="32"/>
      <c r="X22" s="32"/>
      <c r="Y22" s="32"/>
      <c r="Z22" s="32">
        <v>31</v>
      </c>
      <c r="AA22" s="32">
        <v>1</v>
      </c>
      <c r="AB22" s="32" t="s">
        <v>14</v>
      </c>
      <c r="AC22" s="34">
        <v>1493</v>
      </c>
      <c r="AD22" s="34">
        <v>1493</v>
      </c>
      <c r="AE22" s="20">
        <v>1493</v>
      </c>
      <c r="AF22" s="16" t="s">
        <v>185</v>
      </c>
      <c r="AG22" s="16"/>
      <c r="AH22" s="22">
        <v>44690</v>
      </c>
      <c r="AI22" s="35"/>
      <c r="AJ22" s="36"/>
      <c r="AK22" s="36"/>
    </row>
    <row r="23" spans="1:37" s="29" customFormat="1" ht="14.4" x14ac:dyDescent="0.3">
      <c r="A23" s="27">
        <f t="shared" si="0"/>
        <v>22</v>
      </c>
      <c r="B23" s="31" t="s">
        <v>42</v>
      </c>
      <c r="C23" s="32" t="s">
        <v>43</v>
      </c>
      <c r="D23" s="32">
        <v>2022</v>
      </c>
      <c r="E23" s="31">
        <v>5</v>
      </c>
      <c r="F23" s="32" t="s">
        <v>15</v>
      </c>
      <c r="G23" s="32" t="s">
        <v>44</v>
      </c>
      <c r="H23" s="32" t="s">
        <v>45</v>
      </c>
      <c r="I23" s="33" t="s">
        <v>50</v>
      </c>
      <c r="J23" s="32" t="s">
        <v>46</v>
      </c>
      <c r="K23" s="32" t="s">
        <v>51</v>
      </c>
      <c r="L23" s="32" t="s">
        <v>51</v>
      </c>
      <c r="M23" s="32" t="s">
        <v>51</v>
      </c>
      <c r="N23" s="32" t="s">
        <v>52</v>
      </c>
      <c r="O23" s="32" t="s">
        <v>53</v>
      </c>
      <c r="P23" s="32" t="s">
        <v>182</v>
      </c>
      <c r="Q23" s="32" t="s">
        <v>148</v>
      </c>
      <c r="R23" s="32" t="s">
        <v>48</v>
      </c>
      <c r="S23" s="32" t="s">
        <v>49</v>
      </c>
      <c r="T23" s="32"/>
      <c r="U23" s="32"/>
      <c r="V23" s="32"/>
      <c r="W23" s="32"/>
      <c r="X23" s="32"/>
      <c r="Y23" s="32"/>
      <c r="Z23" s="32">
        <v>31</v>
      </c>
      <c r="AA23" s="32">
        <v>1</v>
      </c>
      <c r="AB23" s="32" t="s">
        <v>14</v>
      </c>
      <c r="AC23" s="34">
        <v>572.57000000000005</v>
      </c>
      <c r="AD23" s="34">
        <v>572.57000000000005</v>
      </c>
      <c r="AE23" s="20">
        <v>572.57000000000005</v>
      </c>
      <c r="AF23" s="16" t="s">
        <v>186</v>
      </c>
      <c r="AG23" s="16"/>
      <c r="AH23" s="22">
        <v>44690</v>
      </c>
      <c r="AI23" s="35"/>
      <c r="AJ23" s="36"/>
      <c r="AK23" s="36"/>
    </row>
    <row r="24" spans="1:37" s="29" customFormat="1" ht="14.4" x14ac:dyDescent="0.3">
      <c r="A24" s="27">
        <f t="shared" si="0"/>
        <v>23</v>
      </c>
      <c r="B24" s="31" t="s">
        <v>42</v>
      </c>
      <c r="C24" s="32" t="s">
        <v>43</v>
      </c>
      <c r="D24" s="32">
        <v>2022</v>
      </c>
      <c r="E24" s="31">
        <v>5</v>
      </c>
      <c r="F24" s="32" t="s">
        <v>15</v>
      </c>
      <c r="G24" s="32" t="s">
        <v>44</v>
      </c>
      <c r="H24" s="32" t="s">
        <v>45</v>
      </c>
      <c r="I24" s="33" t="s">
        <v>50</v>
      </c>
      <c r="J24" s="32" t="s">
        <v>46</v>
      </c>
      <c r="K24" s="32" t="s">
        <v>51</v>
      </c>
      <c r="L24" s="32" t="s">
        <v>51</v>
      </c>
      <c r="M24" s="32" t="s">
        <v>51</v>
      </c>
      <c r="N24" s="32" t="s">
        <v>52</v>
      </c>
      <c r="O24" s="32" t="s">
        <v>53</v>
      </c>
      <c r="P24" s="32" t="s">
        <v>106</v>
      </c>
      <c r="Q24" s="32" t="s">
        <v>187</v>
      </c>
      <c r="R24" s="32" t="s">
        <v>48</v>
      </c>
      <c r="S24" s="32" t="s">
        <v>49</v>
      </c>
      <c r="T24" s="32"/>
      <c r="U24" s="32"/>
      <c r="V24" s="32"/>
      <c r="W24" s="32"/>
      <c r="X24" s="32"/>
      <c r="Y24" s="32"/>
      <c r="Z24" s="32">
        <v>31</v>
      </c>
      <c r="AA24" s="32">
        <v>1</v>
      </c>
      <c r="AB24" s="32" t="s">
        <v>14</v>
      </c>
      <c r="AC24" s="34">
        <v>91.7</v>
      </c>
      <c r="AD24" s="34">
        <v>91.7</v>
      </c>
      <c r="AE24" s="20">
        <v>91.7</v>
      </c>
      <c r="AF24" s="16" t="s">
        <v>188</v>
      </c>
      <c r="AG24" s="16"/>
      <c r="AH24" s="22">
        <v>44690</v>
      </c>
      <c r="AI24" s="35"/>
      <c r="AJ24" s="36"/>
      <c r="AK24" s="36"/>
    </row>
    <row r="25" spans="1:37" s="29" customFormat="1" ht="14.4" x14ac:dyDescent="0.3">
      <c r="A25" s="27">
        <f t="shared" si="0"/>
        <v>24</v>
      </c>
      <c r="B25" s="31" t="s">
        <v>42</v>
      </c>
      <c r="C25" s="32" t="s">
        <v>43</v>
      </c>
      <c r="D25" s="32">
        <v>2022</v>
      </c>
      <c r="E25" s="31">
        <v>5</v>
      </c>
      <c r="F25" s="32" t="s">
        <v>15</v>
      </c>
      <c r="G25" s="32" t="s">
        <v>44</v>
      </c>
      <c r="H25" s="32" t="s">
        <v>45</v>
      </c>
      <c r="I25" s="33" t="s">
        <v>50</v>
      </c>
      <c r="J25" s="32" t="s">
        <v>46</v>
      </c>
      <c r="K25" s="32" t="s">
        <v>51</v>
      </c>
      <c r="L25" s="32" t="s">
        <v>51</v>
      </c>
      <c r="M25" s="32" t="s">
        <v>51</v>
      </c>
      <c r="N25" s="32" t="s">
        <v>52</v>
      </c>
      <c r="O25" s="32" t="s">
        <v>53</v>
      </c>
      <c r="P25" s="32" t="s">
        <v>106</v>
      </c>
      <c r="Q25" s="32" t="s">
        <v>148</v>
      </c>
      <c r="R25" s="32" t="s">
        <v>48</v>
      </c>
      <c r="S25" s="32" t="s">
        <v>49</v>
      </c>
      <c r="T25" s="32"/>
      <c r="U25" s="32"/>
      <c r="V25" s="32"/>
      <c r="W25" s="32"/>
      <c r="X25" s="32"/>
      <c r="Y25" s="32"/>
      <c r="Z25" s="32">
        <v>31</v>
      </c>
      <c r="AA25" s="32">
        <v>1</v>
      </c>
      <c r="AB25" s="32" t="s">
        <v>14</v>
      </c>
      <c r="AC25" s="34">
        <v>87.5</v>
      </c>
      <c r="AD25" s="34">
        <v>87.5</v>
      </c>
      <c r="AE25" s="20">
        <v>87.5</v>
      </c>
      <c r="AF25" s="16" t="s">
        <v>208</v>
      </c>
      <c r="AG25" s="16"/>
      <c r="AH25" s="22">
        <v>44690</v>
      </c>
      <c r="AI25" s="35"/>
      <c r="AJ25" s="36"/>
      <c r="AK25" s="36"/>
    </row>
    <row r="26" spans="1:37" s="29" customFormat="1" ht="14.4" x14ac:dyDescent="0.3">
      <c r="A26" s="27">
        <f t="shared" si="0"/>
        <v>25</v>
      </c>
      <c r="B26" s="31" t="s">
        <v>42</v>
      </c>
      <c r="C26" s="32" t="s">
        <v>43</v>
      </c>
      <c r="D26" s="32">
        <v>2022</v>
      </c>
      <c r="E26" s="31">
        <v>5</v>
      </c>
      <c r="F26" s="32" t="s">
        <v>15</v>
      </c>
      <c r="G26" s="32" t="s">
        <v>44</v>
      </c>
      <c r="H26" s="32" t="s">
        <v>45</v>
      </c>
      <c r="I26" s="33" t="s">
        <v>50</v>
      </c>
      <c r="J26" s="32" t="s">
        <v>46</v>
      </c>
      <c r="K26" s="32" t="s">
        <v>51</v>
      </c>
      <c r="L26" s="32" t="s">
        <v>51</v>
      </c>
      <c r="M26" s="32" t="s">
        <v>51</v>
      </c>
      <c r="N26" s="32" t="s">
        <v>52</v>
      </c>
      <c r="O26" s="32" t="s">
        <v>53</v>
      </c>
      <c r="P26" s="32" t="s">
        <v>106</v>
      </c>
      <c r="Q26" s="32" t="s">
        <v>149</v>
      </c>
      <c r="R26" s="32" t="s">
        <v>48</v>
      </c>
      <c r="S26" s="32" t="s">
        <v>49</v>
      </c>
      <c r="T26" s="32"/>
      <c r="U26" s="32"/>
      <c r="V26" s="32"/>
      <c r="W26" s="32"/>
      <c r="X26" s="32"/>
      <c r="Y26" s="32"/>
      <c r="Z26" s="32">
        <v>31</v>
      </c>
      <c r="AA26" s="32">
        <v>1</v>
      </c>
      <c r="AB26" s="32" t="s">
        <v>14</v>
      </c>
      <c r="AC26" s="34">
        <v>906.15</v>
      </c>
      <c r="AD26" s="34">
        <v>906.15</v>
      </c>
      <c r="AE26" s="20">
        <v>906.15</v>
      </c>
      <c r="AF26" s="16" t="s">
        <v>209</v>
      </c>
      <c r="AG26" s="16"/>
      <c r="AH26" s="22">
        <v>44690</v>
      </c>
      <c r="AI26" s="35"/>
      <c r="AJ26" s="36"/>
      <c r="AK26" s="36"/>
    </row>
    <row r="27" spans="1:37" s="29" customFormat="1" ht="14.4" x14ac:dyDescent="0.3">
      <c r="A27" s="27">
        <f t="shared" si="0"/>
        <v>26</v>
      </c>
      <c r="B27" s="31" t="s">
        <v>42</v>
      </c>
      <c r="C27" s="32" t="s">
        <v>43</v>
      </c>
      <c r="D27" s="32">
        <v>2022</v>
      </c>
      <c r="E27" s="31">
        <v>5</v>
      </c>
      <c r="F27" s="32" t="s">
        <v>15</v>
      </c>
      <c r="G27" s="32" t="s">
        <v>44</v>
      </c>
      <c r="H27" s="32" t="s">
        <v>45</v>
      </c>
      <c r="I27" s="33" t="s">
        <v>91</v>
      </c>
      <c r="J27" s="32" t="s">
        <v>46</v>
      </c>
      <c r="K27" s="32" t="s">
        <v>51</v>
      </c>
      <c r="L27" s="32" t="s">
        <v>51</v>
      </c>
      <c r="M27" s="32" t="s">
        <v>51</v>
      </c>
      <c r="N27" s="32" t="s">
        <v>92</v>
      </c>
      <c r="O27" s="32" t="s">
        <v>93</v>
      </c>
      <c r="P27" s="32" t="s">
        <v>94</v>
      </c>
      <c r="Q27" s="32" t="s">
        <v>95</v>
      </c>
      <c r="R27" s="32" t="s">
        <v>48</v>
      </c>
      <c r="S27" s="32" t="s">
        <v>49</v>
      </c>
      <c r="T27" s="32">
        <v>0</v>
      </c>
      <c r="U27" s="32">
        <v>0</v>
      </c>
      <c r="V27" s="32">
        <v>0</v>
      </c>
      <c r="W27" s="32">
        <v>0</v>
      </c>
      <c r="X27" s="32" t="s">
        <v>17</v>
      </c>
      <c r="Y27" s="32">
        <v>0</v>
      </c>
      <c r="Z27" s="32">
        <v>31</v>
      </c>
      <c r="AA27" s="32">
        <v>1</v>
      </c>
      <c r="AB27" s="32" t="s">
        <v>14</v>
      </c>
      <c r="AC27" s="34">
        <f>800+150</f>
        <v>950</v>
      </c>
      <c r="AD27" s="34">
        <f>+AC27/1</f>
        <v>950</v>
      </c>
      <c r="AE27" s="20">
        <f>+AD27*AA27</f>
        <v>950</v>
      </c>
      <c r="AF27" s="16" t="s">
        <v>189</v>
      </c>
      <c r="AG27" s="16"/>
      <c r="AH27" s="22">
        <v>44686</v>
      </c>
      <c r="AI27" s="35"/>
      <c r="AJ27" s="36"/>
      <c r="AK27" s="36"/>
    </row>
    <row r="28" spans="1:37" s="29" customFormat="1" ht="14.4" x14ac:dyDescent="0.3">
      <c r="A28" s="27">
        <f t="shared" si="0"/>
        <v>27</v>
      </c>
      <c r="B28" s="31" t="s">
        <v>42</v>
      </c>
      <c r="C28" s="32" t="s">
        <v>43</v>
      </c>
      <c r="D28" s="32">
        <v>2022</v>
      </c>
      <c r="E28" s="31">
        <v>5</v>
      </c>
      <c r="F28" s="32" t="s">
        <v>15</v>
      </c>
      <c r="G28" s="32" t="s">
        <v>44</v>
      </c>
      <c r="H28" s="32" t="s">
        <v>45</v>
      </c>
      <c r="I28" s="33" t="s">
        <v>87</v>
      </c>
      <c r="J28" s="32" t="s">
        <v>46</v>
      </c>
      <c r="K28" s="32" t="s">
        <v>51</v>
      </c>
      <c r="L28" s="32" t="s">
        <v>51</v>
      </c>
      <c r="M28" s="32" t="s">
        <v>51</v>
      </c>
      <c r="N28" s="32" t="s">
        <v>88</v>
      </c>
      <c r="O28" s="32" t="s">
        <v>89</v>
      </c>
      <c r="P28" s="32" t="s">
        <v>90</v>
      </c>
      <c r="Q28" s="32" t="s">
        <v>88</v>
      </c>
      <c r="R28" s="32" t="s">
        <v>48</v>
      </c>
      <c r="S28" s="32" t="s">
        <v>49</v>
      </c>
      <c r="T28" s="32">
        <v>0</v>
      </c>
      <c r="U28" s="32">
        <v>0</v>
      </c>
      <c r="V28" s="32">
        <v>0</v>
      </c>
      <c r="W28" s="32">
        <v>0</v>
      </c>
      <c r="X28" s="32" t="s">
        <v>17</v>
      </c>
      <c r="Y28" s="32">
        <v>0</v>
      </c>
      <c r="Z28" s="32">
        <v>31</v>
      </c>
      <c r="AA28" s="32">
        <v>1</v>
      </c>
      <c r="AB28" s="32" t="s">
        <v>14</v>
      </c>
      <c r="AC28" s="34">
        <v>150</v>
      </c>
      <c r="AD28" s="34">
        <f>+AC28/1</f>
        <v>150</v>
      </c>
      <c r="AE28" s="20">
        <f>+AD28*AA28</f>
        <v>150</v>
      </c>
      <c r="AF28" s="16" t="s">
        <v>150</v>
      </c>
      <c r="AG28" s="16"/>
      <c r="AH28" s="22">
        <v>44693</v>
      </c>
      <c r="AI28" s="35"/>
      <c r="AJ28" s="36"/>
      <c r="AK28" s="36"/>
    </row>
    <row r="29" spans="1:37" s="36" customFormat="1" ht="14.4" x14ac:dyDescent="0.3">
      <c r="A29" s="27">
        <f t="shared" si="0"/>
        <v>28</v>
      </c>
      <c r="B29" s="37" t="s">
        <v>42</v>
      </c>
      <c r="C29" s="38" t="s">
        <v>43</v>
      </c>
      <c r="D29" s="38">
        <v>2022</v>
      </c>
      <c r="E29" s="37">
        <v>5</v>
      </c>
      <c r="F29" s="38" t="s">
        <v>15</v>
      </c>
      <c r="G29" s="38" t="s">
        <v>44</v>
      </c>
      <c r="H29" s="38" t="s">
        <v>100</v>
      </c>
      <c r="I29" s="15" t="s">
        <v>115</v>
      </c>
      <c r="J29" s="38" t="s">
        <v>102</v>
      </c>
      <c r="K29" s="38" t="s">
        <v>103</v>
      </c>
      <c r="L29" s="38" t="s">
        <v>104</v>
      </c>
      <c r="M29" s="38" t="s">
        <v>104</v>
      </c>
      <c r="N29" s="38" t="s">
        <v>152</v>
      </c>
      <c r="O29" s="38" t="s">
        <v>116</v>
      </c>
      <c r="P29" s="38" t="s">
        <v>117</v>
      </c>
      <c r="Q29" s="38" t="s">
        <v>107</v>
      </c>
      <c r="R29" s="38" t="s">
        <v>48</v>
      </c>
      <c r="S29" s="38" t="s">
        <v>49</v>
      </c>
      <c r="T29" s="23">
        <v>0</v>
      </c>
      <c r="U29" s="38">
        <v>0</v>
      </c>
      <c r="V29" s="38">
        <v>0</v>
      </c>
      <c r="W29" s="38">
        <v>0</v>
      </c>
      <c r="X29" s="38" t="s">
        <v>17</v>
      </c>
      <c r="Y29" s="38">
        <v>0</v>
      </c>
      <c r="Z29" s="38">
        <v>31</v>
      </c>
      <c r="AA29" s="38">
        <v>1</v>
      </c>
      <c r="AB29" s="38" t="s">
        <v>14</v>
      </c>
      <c r="AC29" s="39">
        <v>36800</v>
      </c>
      <c r="AD29" s="39">
        <f>+AC29/1</f>
        <v>36800</v>
      </c>
      <c r="AE29" s="24">
        <f>+AD29*AA29</f>
        <v>36800</v>
      </c>
      <c r="AF29" s="25" t="s">
        <v>210</v>
      </c>
      <c r="AG29" s="25"/>
      <c r="AH29" s="26"/>
      <c r="AI29" s="35" t="s">
        <v>153</v>
      </c>
    </row>
    <row r="30" spans="1:37" s="36" customFormat="1" ht="14.4" x14ac:dyDescent="0.3">
      <c r="A30" s="27">
        <f t="shared" si="0"/>
        <v>29</v>
      </c>
      <c r="B30" s="13" t="s">
        <v>42</v>
      </c>
      <c r="C30" s="14" t="s">
        <v>43</v>
      </c>
      <c r="D30" s="14">
        <v>2022</v>
      </c>
      <c r="E30" s="13">
        <v>5</v>
      </c>
      <c r="F30" s="14" t="s">
        <v>15</v>
      </c>
      <c r="G30" s="14" t="s">
        <v>44</v>
      </c>
      <c r="H30" s="14" t="s">
        <v>100</v>
      </c>
      <c r="I30" s="15" t="s">
        <v>101</v>
      </c>
      <c r="J30" s="14" t="s">
        <v>102</v>
      </c>
      <c r="K30" s="14" t="s">
        <v>103</v>
      </c>
      <c r="L30" s="14" t="s">
        <v>104</v>
      </c>
      <c r="M30" s="14" t="s">
        <v>104</v>
      </c>
      <c r="N30" s="14" t="s">
        <v>151</v>
      </c>
      <c r="O30" s="17" t="s">
        <v>105</v>
      </c>
      <c r="P30" s="14" t="s">
        <v>106</v>
      </c>
      <c r="Q30" s="14" t="s">
        <v>107</v>
      </c>
      <c r="R30" s="23" t="s">
        <v>48</v>
      </c>
      <c r="S30" s="23" t="s">
        <v>49</v>
      </c>
      <c r="T30" s="23">
        <v>0</v>
      </c>
      <c r="U30" s="14">
        <v>0</v>
      </c>
      <c r="V30" s="14">
        <v>0</v>
      </c>
      <c r="W30" s="14">
        <v>0</v>
      </c>
      <c r="X30" s="14" t="s">
        <v>17</v>
      </c>
      <c r="Y30" s="14">
        <v>0</v>
      </c>
      <c r="Z30" s="38">
        <v>31</v>
      </c>
      <c r="AA30" s="14">
        <v>1</v>
      </c>
      <c r="AB30" s="14" t="s">
        <v>14</v>
      </c>
      <c r="AC30" s="23">
        <v>24046</v>
      </c>
      <c r="AD30" s="23">
        <v>24046</v>
      </c>
      <c r="AE30" s="24">
        <v>24046</v>
      </c>
      <c r="AF30" s="40" t="s">
        <v>211</v>
      </c>
      <c r="AG30" s="41"/>
      <c r="AH30" s="42">
        <v>44682</v>
      </c>
      <c r="AI30" s="35"/>
      <c r="AJ30" s="25"/>
      <c r="AK30" s="25"/>
    </row>
    <row r="31" spans="1:37" s="36" customFormat="1" ht="14.4" x14ac:dyDescent="0.3">
      <c r="A31" s="27">
        <f t="shared" si="0"/>
        <v>30</v>
      </c>
      <c r="B31" s="13" t="s">
        <v>42</v>
      </c>
      <c r="C31" s="14" t="s">
        <v>43</v>
      </c>
      <c r="D31" s="14">
        <v>2022</v>
      </c>
      <c r="E31" s="37">
        <v>5</v>
      </c>
      <c r="F31" s="14" t="s">
        <v>15</v>
      </c>
      <c r="G31" s="14" t="s">
        <v>44</v>
      </c>
      <c r="H31" s="14" t="s">
        <v>100</v>
      </c>
      <c r="I31" s="15" t="s">
        <v>101</v>
      </c>
      <c r="J31" s="14" t="s">
        <v>102</v>
      </c>
      <c r="K31" s="14" t="s">
        <v>103</v>
      </c>
      <c r="L31" s="14" t="s">
        <v>104</v>
      </c>
      <c r="M31" s="14" t="s">
        <v>104</v>
      </c>
      <c r="N31" s="14" t="s">
        <v>151</v>
      </c>
      <c r="O31" s="17" t="s">
        <v>105</v>
      </c>
      <c r="P31" s="14" t="s">
        <v>106</v>
      </c>
      <c r="Q31" s="14" t="s">
        <v>143</v>
      </c>
      <c r="R31" s="23" t="s">
        <v>48</v>
      </c>
      <c r="S31" s="23" t="s">
        <v>49</v>
      </c>
      <c r="T31" s="23">
        <v>0</v>
      </c>
      <c r="U31" s="14">
        <v>0</v>
      </c>
      <c r="V31" s="14">
        <v>0</v>
      </c>
      <c r="W31" s="14">
        <v>0</v>
      </c>
      <c r="X31" s="14" t="s">
        <v>17</v>
      </c>
      <c r="Y31" s="14">
        <v>0</v>
      </c>
      <c r="Z31" s="38">
        <v>31</v>
      </c>
      <c r="AA31" s="14">
        <v>1</v>
      </c>
      <c r="AB31" s="14" t="s">
        <v>14</v>
      </c>
      <c r="AC31" s="23">
        <v>734</v>
      </c>
      <c r="AD31" s="23">
        <v>734</v>
      </c>
      <c r="AE31" s="24">
        <v>734</v>
      </c>
      <c r="AF31" s="40" t="s">
        <v>144</v>
      </c>
      <c r="AG31" s="41"/>
      <c r="AH31" s="42">
        <v>44706</v>
      </c>
      <c r="AI31" s="35"/>
      <c r="AJ31" s="25"/>
      <c r="AK31" s="25"/>
    </row>
    <row r="32" spans="1:37" s="36" customFormat="1" ht="14.4" x14ac:dyDescent="0.3">
      <c r="A32" s="27">
        <f t="shared" si="0"/>
        <v>31</v>
      </c>
      <c r="B32" s="13" t="s">
        <v>42</v>
      </c>
      <c r="C32" s="14" t="s">
        <v>43</v>
      </c>
      <c r="D32" s="14">
        <v>2022</v>
      </c>
      <c r="E32" s="37">
        <v>5</v>
      </c>
      <c r="F32" s="14" t="s">
        <v>15</v>
      </c>
      <c r="G32" s="14" t="s">
        <v>44</v>
      </c>
      <c r="H32" s="14" t="s">
        <v>100</v>
      </c>
      <c r="I32" s="15" t="s">
        <v>108</v>
      </c>
      <c r="J32" s="14" t="s">
        <v>102</v>
      </c>
      <c r="K32" s="14" t="s">
        <v>103</v>
      </c>
      <c r="L32" s="14" t="s">
        <v>104</v>
      </c>
      <c r="M32" s="14" t="s">
        <v>104</v>
      </c>
      <c r="N32" s="14" t="s">
        <v>141</v>
      </c>
      <c r="O32" s="17" t="s">
        <v>109</v>
      </c>
      <c r="P32" s="14" t="s">
        <v>110</v>
      </c>
      <c r="Q32" s="14" t="s">
        <v>107</v>
      </c>
      <c r="R32" s="23" t="s">
        <v>48</v>
      </c>
      <c r="S32" s="23" t="s">
        <v>49</v>
      </c>
      <c r="T32" s="23">
        <v>0</v>
      </c>
      <c r="U32" s="14">
        <v>0</v>
      </c>
      <c r="V32" s="14">
        <v>0</v>
      </c>
      <c r="W32" s="14">
        <v>0</v>
      </c>
      <c r="X32" s="14" t="s">
        <v>17</v>
      </c>
      <c r="Y32" s="14">
        <v>0</v>
      </c>
      <c r="Z32" s="38">
        <v>31</v>
      </c>
      <c r="AA32" s="14">
        <v>1</v>
      </c>
      <c r="AB32" s="14" t="s">
        <v>14</v>
      </c>
      <c r="AC32" s="23">
        <v>12885</v>
      </c>
      <c r="AD32" s="23">
        <v>12885</v>
      </c>
      <c r="AE32" s="24">
        <v>12885</v>
      </c>
      <c r="AF32" s="40" t="s">
        <v>139</v>
      </c>
      <c r="AG32" s="41"/>
      <c r="AH32" s="42">
        <v>44682</v>
      </c>
      <c r="AI32" s="35"/>
      <c r="AJ32" s="25"/>
      <c r="AK32" s="25"/>
    </row>
    <row r="33" spans="1:37" s="36" customFormat="1" ht="14.4" x14ac:dyDescent="0.3">
      <c r="A33" s="27">
        <f t="shared" si="0"/>
        <v>32</v>
      </c>
      <c r="B33" s="13" t="s">
        <v>42</v>
      </c>
      <c r="C33" s="14" t="s">
        <v>43</v>
      </c>
      <c r="D33" s="14">
        <v>2022</v>
      </c>
      <c r="E33" s="37">
        <v>5</v>
      </c>
      <c r="F33" s="14" t="s">
        <v>15</v>
      </c>
      <c r="G33" s="14" t="s">
        <v>44</v>
      </c>
      <c r="H33" s="14" t="s">
        <v>100</v>
      </c>
      <c r="I33" s="15" t="s">
        <v>108</v>
      </c>
      <c r="J33" s="14" t="s">
        <v>102</v>
      </c>
      <c r="K33" s="14" t="s">
        <v>103</v>
      </c>
      <c r="L33" s="14" t="s">
        <v>104</v>
      </c>
      <c r="M33" s="14" t="s">
        <v>104</v>
      </c>
      <c r="N33" s="14" t="s">
        <v>141</v>
      </c>
      <c r="O33" s="17" t="s">
        <v>109</v>
      </c>
      <c r="P33" s="14" t="s">
        <v>110</v>
      </c>
      <c r="Q33" s="14"/>
      <c r="R33" s="23" t="s">
        <v>48</v>
      </c>
      <c r="S33" s="23" t="s">
        <v>49</v>
      </c>
      <c r="T33" s="23">
        <v>0</v>
      </c>
      <c r="U33" s="14">
        <v>0</v>
      </c>
      <c r="V33" s="14">
        <v>0</v>
      </c>
      <c r="W33" s="14">
        <v>0</v>
      </c>
      <c r="X33" s="14" t="s">
        <v>17</v>
      </c>
      <c r="Y33" s="14">
        <v>0</v>
      </c>
      <c r="Z33" s="38">
        <v>31</v>
      </c>
      <c r="AA33" s="14">
        <v>1</v>
      </c>
      <c r="AB33" s="14" t="s">
        <v>14</v>
      </c>
      <c r="AC33" s="23">
        <v>3486.7</v>
      </c>
      <c r="AD33" s="23">
        <f>AC33</f>
        <v>3486.7</v>
      </c>
      <c r="AE33" s="24">
        <f>AD33</f>
        <v>3486.7</v>
      </c>
      <c r="AF33" s="40" t="s">
        <v>190</v>
      </c>
      <c r="AG33" s="41"/>
      <c r="AH33" s="42">
        <v>44706</v>
      </c>
      <c r="AI33" s="35"/>
      <c r="AJ33" s="25"/>
      <c r="AK33" s="25"/>
    </row>
    <row r="34" spans="1:37" s="36" customFormat="1" ht="14.4" x14ac:dyDescent="0.3">
      <c r="A34" s="27">
        <f t="shared" si="0"/>
        <v>33</v>
      </c>
      <c r="B34" s="13" t="s">
        <v>42</v>
      </c>
      <c r="C34" s="14" t="s">
        <v>43</v>
      </c>
      <c r="D34" s="14">
        <v>2022</v>
      </c>
      <c r="E34" s="37">
        <v>5</v>
      </c>
      <c r="F34" s="14" t="s">
        <v>15</v>
      </c>
      <c r="G34" s="14" t="s">
        <v>44</v>
      </c>
      <c r="H34" s="14" t="s">
        <v>100</v>
      </c>
      <c r="I34" s="15" t="s">
        <v>118</v>
      </c>
      <c r="J34" s="14" t="s">
        <v>102</v>
      </c>
      <c r="K34" s="14" t="s">
        <v>103</v>
      </c>
      <c r="L34" s="14" t="s">
        <v>104</v>
      </c>
      <c r="M34" s="14" t="s">
        <v>104</v>
      </c>
      <c r="N34" s="14" t="s">
        <v>142</v>
      </c>
      <c r="O34" s="17" t="s">
        <v>119</v>
      </c>
      <c r="P34" s="14" t="s">
        <v>120</v>
      </c>
      <c r="Q34" s="14" t="s">
        <v>107</v>
      </c>
      <c r="R34" s="23" t="s">
        <v>48</v>
      </c>
      <c r="S34" s="23" t="s">
        <v>49</v>
      </c>
      <c r="T34" s="23">
        <v>0</v>
      </c>
      <c r="U34" s="14">
        <v>0</v>
      </c>
      <c r="V34" s="14">
        <v>0</v>
      </c>
      <c r="W34" s="14">
        <v>0</v>
      </c>
      <c r="X34" s="14" t="s">
        <v>17</v>
      </c>
      <c r="Y34" s="14">
        <v>0</v>
      </c>
      <c r="Z34" s="38">
        <v>31</v>
      </c>
      <c r="AA34" s="14">
        <v>0</v>
      </c>
      <c r="AB34" s="14" t="s">
        <v>14</v>
      </c>
      <c r="AC34" s="23">
        <v>32540.97</v>
      </c>
      <c r="AD34" s="23">
        <f t="shared" ref="AD34:AD45" si="2">+AC34/1</f>
        <v>32540.97</v>
      </c>
      <c r="AE34" s="43">
        <f t="shared" ref="AE34:AE45" si="3">+AD34*AA34</f>
        <v>0</v>
      </c>
      <c r="AF34" s="44" t="s">
        <v>212</v>
      </c>
      <c r="AG34" s="41"/>
      <c r="AH34" s="42"/>
      <c r="AI34" s="35"/>
      <c r="AJ34" s="25"/>
      <c r="AK34" s="25"/>
    </row>
    <row r="35" spans="1:37" s="36" customFormat="1" ht="14.4" x14ac:dyDescent="0.3">
      <c r="A35" s="27">
        <f t="shared" si="0"/>
        <v>34</v>
      </c>
      <c r="B35" s="13" t="s">
        <v>42</v>
      </c>
      <c r="C35" s="14" t="s">
        <v>43</v>
      </c>
      <c r="D35" s="14">
        <v>2022</v>
      </c>
      <c r="E35" s="37">
        <v>5</v>
      </c>
      <c r="F35" s="14" t="s">
        <v>15</v>
      </c>
      <c r="G35" s="14" t="s">
        <v>44</v>
      </c>
      <c r="H35" s="14" t="s">
        <v>100</v>
      </c>
      <c r="I35" s="15" t="s">
        <v>111</v>
      </c>
      <c r="J35" s="14" t="s">
        <v>102</v>
      </c>
      <c r="K35" s="14" t="s">
        <v>103</v>
      </c>
      <c r="L35" s="14" t="s">
        <v>104</v>
      </c>
      <c r="M35" s="14" t="s">
        <v>104</v>
      </c>
      <c r="N35" s="14" t="s">
        <v>112</v>
      </c>
      <c r="O35" s="17" t="s">
        <v>113</v>
      </c>
      <c r="P35" s="14" t="s">
        <v>114</v>
      </c>
      <c r="Q35" s="14" t="s">
        <v>107</v>
      </c>
      <c r="R35" s="23" t="s">
        <v>48</v>
      </c>
      <c r="S35" s="23" t="s">
        <v>49</v>
      </c>
      <c r="T35" s="23">
        <v>0</v>
      </c>
      <c r="U35" s="14">
        <v>0</v>
      </c>
      <c r="V35" s="14">
        <v>0</v>
      </c>
      <c r="W35" s="14">
        <v>0</v>
      </c>
      <c r="X35" s="14" t="s">
        <v>17</v>
      </c>
      <c r="Y35" s="14">
        <v>0</v>
      </c>
      <c r="Z35" s="38">
        <v>31</v>
      </c>
      <c r="AA35" s="14">
        <v>0</v>
      </c>
      <c r="AB35" s="14" t="s">
        <v>14</v>
      </c>
      <c r="AC35" s="23">
        <v>3300</v>
      </c>
      <c r="AD35" s="23">
        <f t="shared" si="2"/>
        <v>3300</v>
      </c>
      <c r="AE35" s="24">
        <f t="shared" si="3"/>
        <v>0</v>
      </c>
      <c r="AF35" s="40" t="s">
        <v>191</v>
      </c>
      <c r="AG35" s="41"/>
      <c r="AH35" s="42"/>
      <c r="AI35" s="35" t="s">
        <v>140</v>
      </c>
      <c r="AJ35" s="25"/>
      <c r="AK35" s="25"/>
    </row>
    <row r="36" spans="1:37" s="36" customFormat="1" ht="14.4" x14ac:dyDescent="0.3">
      <c r="A36" s="27">
        <f t="shared" si="0"/>
        <v>35</v>
      </c>
      <c r="B36" s="13" t="s">
        <v>42</v>
      </c>
      <c r="C36" s="14" t="s">
        <v>43</v>
      </c>
      <c r="D36" s="14">
        <v>2022</v>
      </c>
      <c r="E36" s="37">
        <v>5</v>
      </c>
      <c r="F36" s="14" t="s">
        <v>15</v>
      </c>
      <c r="G36" s="14" t="s">
        <v>44</v>
      </c>
      <c r="H36" s="14" t="s">
        <v>100</v>
      </c>
      <c r="I36" s="15" t="s">
        <v>192</v>
      </c>
      <c r="J36" s="14" t="s">
        <v>102</v>
      </c>
      <c r="K36" s="14" t="s">
        <v>103</v>
      </c>
      <c r="L36" s="14" t="s">
        <v>104</v>
      </c>
      <c r="M36" s="14" t="s">
        <v>104</v>
      </c>
      <c r="N36" s="14" t="s">
        <v>193</v>
      </c>
      <c r="O36" s="17" t="s">
        <v>194</v>
      </c>
      <c r="P36" s="14" t="s">
        <v>195</v>
      </c>
      <c r="Q36" s="14" t="s">
        <v>47</v>
      </c>
      <c r="R36" s="23" t="s">
        <v>48</v>
      </c>
      <c r="S36" s="23" t="s">
        <v>49</v>
      </c>
      <c r="T36" s="23">
        <v>0</v>
      </c>
      <c r="U36" s="14">
        <v>0</v>
      </c>
      <c r="V36" s="14">
        <v>0</v>
      </c>
      <c r="W36" s="14">
        <v>0</v>
      </c>
      <c r="X36" s="14" t="s">
        <v>17</v>
      </c>
      <c r="Y36" s="14">
        <v>0</v>
      </c>
      <c r="Z36" s="38">
        <v>31</v>
      </c>
      <c r="AA36" s="14">
        <v>1</v>
      </c>
      <c r="AB36" s="14" t="s">
        <v>14</v>
      </c>
      <c r="AC36" s="23">
        <v>4625.5</v>
      </c>
      <c r="AD36" s="23">
        <f t="shared" si="2"/>
        <v>4625.5</v>
      </c>
      <c r="AE36" s="24">
        <f t="shared" si="3"/>
        <v>4625.5</v>
      </c>
      <c r="AF36" s="40" t="s">
        <v>196</v>
      </c>
      <c r="AG36" s="41"/>
      <c r="AH36" s="42">
        <v>44693</v>
      </c>
      <c r="AI36" s="35">
        <v>2021120090</v>
      </c>
      <c r="AJ36" s="25"/>
      <c r="AK36" s="25"/>
    </row>
    <row r="37" spans="1:37" s="36" customFormat="1" ht="14.4" x14ac:dyDescent="0.3">
      <c r="A37" s="27">
        <f t="shared" si="0"/>
        <v>36</v>
      </c>
      <c r="B37" s="13" t="s">
        <v>42</v>
      </c>
      <c r="C37" s="14" t="s">
        <v>43</v>
      </c>
      <c r="D37" s="14">
        <v>2022</v>
      </c>
      <c r="E37" s="37">
        <v>5</v>
      </c>
      <c r="F37" s="14" t="s">
        <v>15</v>
      </c>
      <c r="G37" s="14" t="s">
        <v>44</v>
      </c>
      <c r="H37" s="14" t="s">
        <v>100</v>
      </c>
      <c r="I37" s="15" t="s">
        <v>192</v>
      </c>
      <c r="J37" s="14" t="s">
        <v>102</v>
      </c>
      <c r="K37" s="14" t="s">
        <v>103</v>
      </c>
      <c r="L37" s="14" t="s">
        <v>104</v>
      </c>
      <c r="M37" s="14" t="s">
        <v>104</v>
      </c>
      <c r="N37" s="14" t="s">
        <v>193</v>
      </c>
      <c r="O37" s="17" t="s">
        <v>194</v>
      </c>
      <c r="P37" s="14" t="s">
        <v>195</v>
      </c>
      <c r="Q37" s="14" t="s">
        <v>47</v>
      </c>
      <c r="R37" s="23" t="s">
        <v>48</v>
      </c>
      <c r="S37" s="23" t="s">
        <v>49</v>
      </c>
      <c r="T37" s="23">
        <v>0</v>
      </c>
      <c r="U37" s="14">
        <v>0</v>
      </c>
      <c r="V37" s="14">
        <v>0</v>
      </c>
      <c r="W37" s="14">
        <v>0</v>
      </c>
      <c r="X37" s="14" t="s">
        <v>17</v>
      </c>
      <c r="Y37" s="14">
        <v>0</v>
      </c>
      <c r="Z37" s="38">
        <v>31</v>
      </c>
      <c r="AA37" s="14">
        <v>1</v>
      </c>
      <c r="AB37" s="14" t="s">
        <v>14</v>
      </c>
      <c r="AC37" s="23">
        <v>3233.7</v>
      </c>
      <c r="AD37" s="23">
        <f t="shared" si="2"/>
        <v>3233.7</v>
      </c>
      <c r="AE37" s="24">
        <f t="shared" si="3"/>
        <v>3233.7</v>
      </c>
      <c r="AF37" s="40" t="s">
        <v>197</v>
      </c>
      <c r="AG37" s="41"/>
      <c r="AH37" s="42">
        <v>44693</v>
      </c>
      <c r="AI37" s="35">
        <v>2022010020</v>
      </c>
      <c r="AJ37" s="25"/>
      <c r="AK37" s="25"/>
    </row>
    <row r="38" spans="1:37" s="36" customFormat="1" ht="14.4" x14ac:dyDescent="0.3">
      <c r="A38" s="27">
        <f t="shared" si="0"/>
        <v>37</v>
      </c>
      <c r="B38" s="13" t="s">
        <v>42</v>
      </c>
      <c r="C38" s="14" t="s">
        <v>43</v>
      </c>
      <c r="D38" s="14">
        <v>2022</v>
      </c>
      <c r="E38" s="37">
        <v>5</v>
      </c>
      <c r="F38" s="14" t="s">
        <v>15</v>
      </c>
      <c r="G38" s="14" t="s">
        <v>44</v>
      </c>
      <c r="H38" s="14" t="s">
        <v>100</v>
      </c>
      <c r="I38" s="15" t="s">
        <v>192</v>
      </c>
      <c r="J38" s="14" t="s">
        <v>102</v>
      </c>
      <c r="K38" s="14" t="s">
        <v>103</v>
      </c>
      <c r="L38" s="14" t="s">
        <v>104</v>
      </c>
      <c r="M38" s="14" t="s">
        <v>104</v>
      </c>
      <c r="N38" s="14" t="s">
        <v>193</v>
      </c>
      <c r="O38" s="17" t="s">
        <v>194</v>
      </c>
      <c r="P38" s="14" t="s">
        <v>195</v>
      </c>
      <c r="Q38" s="14" t="s">
        <v>47</v>
      </c>
      <c r="R38" s="23" t="s">
        <v>48</v>
      </c>
      <c r="S38" s="23" t="s">
        <v>49</v>
      </c>
      <c r="T38" s="23">
        <v>0</v>
      </c>
      <c r="U38" s="14">
        <v>0</v>
      </c>
      <c r="V38" s="14">
        <v>0</v>
      </c>
      <c r="W38" s="14">
        <v>0</v>
      </c>
      <c r="X38" s="14" t="s">
        <v>17</v>
      </c>
      <c r="Y38" s="14">
        <v>0</v>
      </c>
      <c r="Z38" s="38">
        <v>31</v>
      </c>
      <c r="AA38" s="14">
        <v>1</v>
      </c>
      <c r="AB38" s="14" t="s">
        <v>14</v>
      </c>
      <c r="AC38" s="23">
        <v>2663.74</v>
      </c>
      <c r="AD38" s="23">
        <f t="shared" si="2"/>
        <v>2663.74</v>
      </c>
      <c r="AE38" s="24">
        <f t="shared" si="3"/>
        <v>2663.74</v>
      </c>
      <c r="AF38" s="40" t="s">
        <v>198</v>
      </c>
      <c r="AG38" s="41"/>
      <c r="AH38" s="42">
        <v>44693</v>
      </c>
      <c r="AI38" s="35">
        <v>2022010021</v>
      </c>
      <c r="AJ38" s="25"/>
      <c r="AK38" s="25"/>
    </row>
    <row r="39" spans="1:37" s="36" customFormat="1" ht="14.4" x14ac:dyDescent="0.3">
      <c r="A39" s="27">
        <f t="shared" si="0"/>
        <v>38</v>
      </c>
      <c r="B39" s="13" t="s">
        <v>42</v>
      </c>
      <c r="C39" s="14" t="s">
        <v>43</v>
      </c>
      <c r="D39" s="14">
        <v>2022</v>
      </c>
      <c r="E39" s="37">
        <v>5</v>
      </c>
      <c r="F39" s="14" t="s">
        <v>15</v>
      </c>
      <c r="G39" s="14" t="s">
        <v>44</v>
      </c>
      <c r="H39" s="14" t="s">
        <v>100</v>
      </c>
      <c r="I39" s="15" t="s">
        <v>192</v>
      </c>
      <c r="J39" s="14" t="s">
        <v>102</v>
      </c>
      <c r="K39" s="14" t="s">
        <v>103</v>
      </c>
      <c r="L39" s="14" t="s">
        <v>104</v>
      </c>
      <c r="M39" s="14" t="s">
        <v>104</v>
      </c>
      <c r="N39" s="14" t="s">
        <v>193</v>
      </c>
      <c r="O39" s="17" t="s">
        <v>194</v>
      </c>
      <c r="P39" s="14" t="s">
        <v>195</v>
      </c>
      <c r="Q39" s="14" t="s">
        <v>47</v>
      </c>
      <c r="R39" s="23" t="s">
        <v>48</v>
      </c>
      <c r="S39" s="23" t="s">
        <v>49</v>
      </c>
      <c r="T39" s="23">
        <v>0</v>
      </c>
      <c r="U39" s="14">
        <v>0</v>
      </c>
      <c r="V39" s="14">
        <v>0</v>
      </c>
      <c r="W39" s="14">
        <v>0</v>
      </c>
      <c r="X39" s="14" t="s">
        <v>17</v>
      </c>
      <c r="Y39" s="14">
        <v>0</v>
      </c>
      <c r="Z39" s="38">
        <v>31</v>
      </c>
      <c r="AA39" s="14">
        <v>1</v>
      </c>
      <c r="AB39" s="14" t="s">
        <v>14</v>
      </c>
      <c r="AC39" s="23">
        <v>1385.29</v>
      </c>
      <c r="AD39" s="23">
        <f t="shared" si="2"/>
        <v>1385.29</v>
      </c>
      <c r="AE39" s="24">
        <f t="shared" si="3"/>
        <v>1385.29</v>
      </c>
      <c r="AF39" s="40" t="s">
        <v>199</v>
      </c>
      <c r="AG39" s="41"/>
      <c r="AH39" s="42">
        <v>44693</v>
      </c>
      <c r="AI39" s="35">
        <v>2022010054</v>
      </c>
      <c r="AJ39" s="25"/>
      <c r="AK39" s="25"/>
    </row>
    <row r="40" spans="1:37" s="36" customFormat="1" ht="14.4" x14ac:dyDescent="0.3">
      <c r="A40" s="27">
        <f t="shared" si="0"/>
        <v>39</v>
      </c>
      <c r="B40" s="13" t="s">
        <v>42</v>
      </c>
      <c r="C40" s="14" t="s">
        <v>43</v>
      </c>
      <c r="D40" s="14">
        <v>2022</v>
      </c>
      <c r="E40" s="37">
        <v>5</v>
      </c>
      <c r="F40" s="14" t="s">
        <v>15</v>
      </c>
      <c r="G40" s="14" t="s">
        <v>44</v>
      </c>
      <c r="H40" s="14" t="s">
        <v>100</v>
      </c>
      <c r="I40" s="15" t="s">
        <v>192</v>
      </c>
      <c r="J40" s="14" t="s">
        <v>102</v>
      </c>
      <c r="K40" s="14" t="s">
        <v>103</v>
      </c>
      <c r="L40" s="14" t="s">
        <v>104</v>
      </c>
      <c r="M40" s="14" t="s">
        <v>104</v>
      </c>
      <c r="N40" s="14" t="s">
        <v>193</v>
      </c>
      <c r="O40" s="17" t="s">
        <v>194</v>
      </c>
      <c r="P40" s="14" t="s">
        <v>195</v>
      </c>
      <c r="Q40" s="14" t="s">
        <v>47</v>
      </c>
      <c r="R40" s="23" t="s">
        <v>48</v>
      </c>
      <c r="S40" s="23" t="s">
        <v>49</v>
      </c>
      <c r="T40" s="23">
        <v>0</v>
      </c>
      <c r="U40" s="14">
        <v>0</v>
      </c>
      <c r="V40" s="14">
        <v>0</v>
      </c>
      <c r="W40" s="14">
        <v>0</v>
      </c>
      <c r="X40" s="14" t="s">
        <v>17</v>
      </c>
      <c r="Y40" s="14">
        <v>0</v>
      </c>
      <c r="Z40" s="38">
        <v>31</v>
      </c>
      <c r="AA40" s="14">
        <v>1</v>
      </c>
      <c r="AB40" s="14" t="s">
        <v>14</v>
      </c>
      <c r="AC40" s="23">
        <v>2367.33</v>
      </c>
      <c r="AD40" s="23">
        <f t="shared" si="2"/>
        <v>2367.33</v>
      </c>
      <c r="AE40" s="24">
        <f t="shared" si="3"/>
        <v>2367.33</v>
      </c>
      <c r="AF40" s="40" t="s">
        <v>200</v>
      </c>
      <c r="AG40" s="41"/>
      <c r="AH40" s="42">
        <v>44693</v>
      </c>
      <c r="AI40" s="35">
        <v>2022010097</v>
      </c>
      <c r="AJ40" s="25"/>
      <c r="AK40" s="25"/>
    </row>
    <row r="41" spans="1:37" s="36" customFormat="1" ht="14.4" x14ac:dyDescent="0.3">
      <c r="A41" s="27">
        <f t="shared" si="0"/>
        <v>40</v>
      </c>
      <c r="B41" s="13" t="s">
        <v>42</v>
      </c>
      <c r="C41" s="14" t="s">
        <v>43</v>
      </c>
      <c r="D41" s="14">
        <v>2022</v>
      </c>
      <c r="E41" s="37">
        <v>5</v>
      </c>
      <c r="F41" s="14" t="s">
        <v>15</v>
      </c>
      <c r="G41" s="14" t="s">
        <v>44</v>
      </c>
      <c r="H41" s="14" t="s">
        <v>100</v>
      </c>
      <c r="I41" s="15" t="s">
        <v>201</v>
      </c>
      <c r="J41" s="14" t="s">
        <v>102</v>
      </c>
      <c r="K41" s="14" t="s">
        <v>103</v>
      </c>
      <c r="L41" s="14" t="s">
        <v>104</v>
      </c>
      <c r="M41" s="14" t="s">
        <v>104</v>
      </c>
      <c r="N41" s="14" t="s">
        <v>202</v>
      </c>
      <c r="O41" s="17" t="s">
        <v>203</v>
      </c>
      <c r="P41" s="14" t="s">
        <v>204</v>
      </c>
      <c r="Q41" s="14" t="s">
        <v>107</v>
      </c>
      <c r="R41" s="23" t="s">
        <v>48</v>
      </c>
      <c r="S41" s="23" t="s">
        <v>49</v>
      </c>
      <c r="T41" s="23">
        <v>0</v>
      </c>
      <c r="U41" s="14">
        <v>0</v>
      </c>
      <c r="V41" s="14">
        <v>0</v>
      </c>
      <c r="W41" s="14">
        <v>0</v>
      </c>
      <c r="X41" s="14" t="s">
        <v>17</v>
      </c>
      <c r="Y41" s="14">
        <v>0</v>
      </c>
      <c r="Z41" s="38">
        <v>31</v>
      </c>
      <c r="AA41" s="14">
        <v>1</v>
      </c>
      <c r="AB41" s="14" t="s">
        <v>14</v>
      </c>
      <c r="AC41" s="23">
        <v>10000</v>
      </c>
      <c r="AD41" s="23">
        <f t="shared" si="2"/>
        <v>10000</v>
      </c>
      <c r="AE41" s="24">
        <f t="shared" si="3"/>
        <v>10000</v>
      </c>
      <c r="AF41" s="40" t="s">
        <v>205</v>
      </c>
      <c r="AG41" s="41"/>
      <c r="AH41" s="42">
        <v>44693</v>
      </c>
      <c r="AI41" s="35"/>
      <c r="AJ41" s="14"/>
      <c r="AK41" s="14"/>
    </row>
    <row r="42" spans="1:37" s="36" customFormat="1" ht="14.4" x14ac:dyDescent="0.3">
      <c r="A42" s="27">
        <f t="shared" si="0"/>
        <v>41</v>
      </c>
      <c r="B42" s="37" t="s">
        <v>42</v>
      </c>
      <c r="C42" s="38" t="s">
        <v>43</v>
      </c>
      <c r="D42" s="38">
        <v>2022</v>
      </c>
      <c r="E42" s="37">
        <v>5</v>
      </c>
      <c r="F42" s="38" t="s">
        <v>15</v>
      </c>
      <c r="G42" s="38" t="s">
        <v>44</v>
      </c>
      <c r="H42" s="38" t="s">
        <v>100</v>
      </c>
      <c r="I42" s="45" t="s">
        <v>121</v>
      </c>
      <c r="J42" s="38" t="s">
        <v>102</v>
      </c>
      <c r="K42" s="38" t="s">
        <v>103</v>
      </c>
      <c r="L42" s="38" t="s">
        <v>122</v>
      </c>
      <c r="M42" s="38" t="s">
        <v>122</v>
      </c>
      <c r="N42" s="38" t="s">
        <v>123</v>
      </c>
      <c r="O42" s="38" t="s">
        <v>16</v>
      </c>
      <c r="P42" s="38" t="s">
        <v>13</v>
      </c>
      <c r="Q42" s="38" t="s">
        <v>47</v>
      </c>
      <c r="R42" s="38" t="s">
        <v>48</v>
      </c>
      <c r="S42" s="38" t="s">
        <v>49</v>
      </c>
      <c r="T42" s="23">
        <v>0</v>
      </c>
      <c r="U42" s="38">
        <v>0</v>
      </c>
      <c r="V42" s="38">
        <v>0</v>
      </c>
      <c r="W42" s="38">
        <v>0</v>
      </c>
      <c r="X42" s="38" t="s">
        <v>17</v>
      </c>
      <c r="Y42" s="38">
        <v>0</v>
      </c>
      <c r="Z42" s="38">
        <v>31</v>
      </c>
      <c r="AA42" s="38">
        <v>1</v>
      </c>
      <c r="AB42" s="38" t="s">
        <v>14</v>
      </c>
      <c r="AC42" s="39">
        <v>3300</v>
      </c>
      <c r="AD42" s="23">
        <f t="shared" si="2"/>
        <v>3300</v>
      </c>
      <c r="AE42" s="24">
        <f t="shared" si="3"/>
        <v>3300</v>
      </c>
      <c r="AF42" s="40" t="s">
        <v>154</v>
      </c>
      <c r="AG42" s="46"/>
      <c r="AH42" s="47">
        <v>44706</v>
      </c>
      <c r="AI42" s="48"/>
    </row>
    <row r="43" spans="1:37" s="36" customFormat="1" ht="14.4" x14ac:dyDescent="0.3">
      <c r="A43" s="27">
        <f t="shared" si="0"/>
        <v>42</v>
      </c>
      <c r="B43" s="13" t="s">
        <v>42</v>
      </c>
      <c r="C43" s="14" t="s">
        <v>43</v>
      </c>
      <c r="D43" s="14">
        <v>2022</v>
      </c>
      <c r="E43" s="37">
        <v>5</v>
      </c>
      <c r="F43" s="14" t="s">
        <v>15</v>
      </c>
      <c r="G43" s="14" t="s">
        <v>44</v>
      </c>
      <c r="H43" s="14" t="s">
        <v>100</v>
      </c>
      <c r="I43" s="15" t="s">
        <v>124</v>
      </c>
      <c r="J43" s="14" t="s">
        <v>102</v>
      </c>
      <c r="K43" s="14" t="s">
        <v>125</v>
      </c>
      <c r="L43" s="14" t="s">
        <v>126</v>
      </c>
      <c r="M43" s="14" t="s">
        <v>126</v>
      </c>
      <c r="N43" s="14" t="s">
        <v>127</v>
      </c>
      <c r="O43" s="17" t="s">
        <v>128</v>
      </c>
      <c r="P43" s="14" t="s">
        <v>129</v>
      </c>
      <c r="Q43" s="14" t="s">
        <v>107</v>
      </c>
      <c r="R43" s="23" t="s">
        <v>48</v>
      </c>
      <c r="S43" s="23" t="s">
        <v>49</v>
      </c>
      <c r="T43" s="23">
        <v>0</v>
      </c>
      <c r="U43" s="14">
        <v>0</v>
      </c>
      <c r="V43" s="14">
        <v>0</v>
      </c>
      <c r="W43" s="14">
        <v>0</v>
      </c>
      <c r="X43" s="14" t="s">
        <v>17</v>
      </c>
      <c r="Y43" s="14">
        <v>0</v>
      </c>
      <c r="Z43" s="38">
        <v>31</v>
      </c>
      <c r="AA43" s="14">
        <v>1</v>
      </c>
      <c r="AB43" s="14" t="s">
        <v>14</v>
      </c>
      <c r="AC43" s="23">
        <v>2000</v>
      </c>
      <c r="AD43" s="23">
        <f t="shared" si="2"/>
        <v>2000</v>
      </c>
      <c r="AE43" s="24">
        <f t="shared" si="3"/>
        <v>2000</v>
      </c>
      <c r="AF43" s="40" t="s">
        <v>213</v>
      </c>
      <c r="AG43" s="41"/>
      <c r="AH43" s="42">
        <v>44707</v>
      </c>
      <c r="AI43" s="35"/>
      <c r="AJ43" s="25"/>
      <c r="AK43" s="25"/>
    </row>
    <row r="44" spans="1:37" s="36" customFormat="1" ht="14.4" x14ac:dyDescent="0.3">
      <c r="A44" s="27">
        <f t="shared" si="0"/>
        <v>43</v>
      </c>
      <c r="B44" s="13" t="s">
        <v>42</v>
      </c>
      <c r="C44" s="14" t="s">
        <v>43</v>
      </c>
      <c r="D44" s="14">
        <v>2022</v>
      </c>
      <c r="E44" s="37">
        <v>5</v>
      </c>
      <c r="F44" s="14" t="s">
        <v>15</v>
      </c>
      <c r="G44" s="14" t="s">
        <v>44</v>
      </c>
      <c r="H44" s="14" t="s">
        <v>100</v>
      </c>
      <c r="I44" s="15" t="s">
        <v>124</v>
      </c>
      <c r="J44" s="14" t="s">
        <v>102</v>
      </c>
      <c r="K44" s="14" t="s">
        <v>125</v>
      </c>
      <c r="L44" s="14" t="s">
        <v>126</v>
      </c>
      <c r="M44" s="14" t="s">
        <v>126</v>
      </c>
      <c r="N44" s="14" t="s">
        <v>127</v>
      </c>
      <c r="O44" s="17" t="s">
        <v>128</v>
      </c>
      <c r="P44" s="14" t="s">
        <v>129</v>
      </c>
      <c r="Q44" s="14" t="s">
        <v>107</v>
      </c>
      <c r="R44" s="23" t="s">
        <v>48</v>
      </c>
      <c r="S44" s="23" t="s">
        <v>49</v>
      </c>
      <c r="T44" s="23">
        <v>0</v>
      </c>
      <c r="U44" s="14">
        <v>0</v>
      </c>
      <c r="V44" s="14">
        <v>0</v>
      </c>
      <c r="W44" s="14">
        <v>0</v>
      </c>
      <c r="X44" s="14" t="s">
        <v>17</v>
      </c>
      <c r="Y44" s="14">
        <v>0</v>
      </c>
      <c r="Z44" s="38">
        <v>31</v>
      </c>
      <c r="AA44" s="14">
        <v>1</v>
      </c>
      <c r="AB44" s="14" t="s">
        <v>14</v>
      </c>
      <c r="AC44" s="23">
        <v>3026.48</v>
      </c>
      <c r="AD44" s="23">
        <f t="shared" si="2"/>
        <v>3026.48</v>
      </c>
      <c r="AE44" s="24">
        <f t="shared" si="3"/>
        <v>3026.48</v>
      </c>
      <c r="AF44" s="40" t="s">
        <v>214</v>
      </c>
      <c r="AG44" s="41"/>
      <c r="AH44" s="42">
        <v>44707</v>
      </c>
      <c r="AI44" s="35"/>
      <c r="AJ44" s="25"/>
      <c r="AK44" s="25"/>
    </row>
    <row r="45" spans="1:37" s="36" customFormat="1" ht="14.4" x14ac:dyDescent="0.3">
      <c r="A45" s="27">
        <f t="shared" si="0"/>
        <v>44</v>
      </c>
      <c r="B45" s="13" t="s">
        <v>42</v>
      </c>
      <c r="C45" s="14" t="s">
        <v>43</v>
      </c>
      <c r="D45" s="14">
        <v>2022</v>
      </c>
      <c r="E45" s="37">
        <v>5</v>
      </c>
      <c r="F45" s="14" t="s">
        <v>15</v>
      </c>
      <c r="G45" s="14" t="s">
        <v>44</v>
      </c>
      <c r="H45" s="14" t="s">
        <v>100</v>
      </c>
      <c r="I45" s="15" t="s">
        <v>124</v>
      </c>
      <c r="J45" s="14" t="s">
        <v>102</v>
      </c>
      <c r="K45" s="14" t="s">
        <v>125</v>
      </c>
      <c r="L45" s="14" t="s">
        <v>126</v>
      </c>
      <c r="M45" s="14" t="s">
        <v>126</v>
      </c>
      <c r="N45" s="14" t="s">
        <v>145</v>
      </c>
      <c r="O45" s="17" t="s">
        <v>16</v>
      </c>
      <c r="P45" s="14" t="s">
        <v>13</v>
      </c>
      <c r="Q45" s="14" t="s">
        <v>98</v>
      </c>
      <c r="R45" s="23" t="s">
        <v>48</v>
      </c>
      <c r="S45" s="23" t="s">
        <v>49</v>
      </c>
      <c r="T45" s="23">
        <v>0</v>
      </c>
      <c r="U45" s="14">
        <v>0</v>
      </c>
      <c r="V45" s="14">
        <v>0</v>
      </c>
      <c r="W45" s="14">
        <v>0</v>
      </c>
      <c r="X45" s="14" t="s">
        <v>17</v>
      </c>
      <c r="Y45" s="14">
        <v>0</v>
      </c>
      <c r="Z45" s="38">
        <v>31</v>
      </c>
      <c r="AA45" s="14">
        <v>1</v>
      </c>
      <c r="AB45" s="14" t="s">
        <v>14</v>
      </c>
      <c r="AC45" s="23">
        <v>1071</v>
      </c>
      <c r="AD45" s="23">
        <f t="shared" si="2"/>
        <v>1071</v>
      </c>
      <c r="AE45" s="24">
        <f t="shared" si="3"/>
        <v>1071</v>
      </c>
      <c r="AF45" s="40" t="s">
        <v>146</v>
      </c>
      <c r="AG45" s="41"/>
      <c r="AH45" s="42">
        <v>44706</v>
      </c>
      <c r="AI45" s="35"/>
      <c r="AJ45" s="25"/>
      <c r="AK45" s="25"/>
    </row>
    <row r="46" spans="1:37" s="36" customFormat="1" ht="14.4" x14ac:dyDescent="0.3">
      <c r="A46" s="27">
        <f t="shared" si="0"/>
        <v>45</v>
      </c>
      <c r="B46" s="13" t="s">
        <v>42</v>
      </c>
      <c r="C46" s="14" t="s">
        <v>43</v>
      </c>
      <c r="D46" s="14">
        <v>2022</v>
      </c>
      <c r="E46" s="37">
        <v>5</v>
      </c>
      <c r="F46" s="14" t="s">
        <v>15</v>
      </c>
      <c r="G46" s="14" t="s">
        <v>44</v>
      </c>
      <c r="H46" s="14" t="s">
        <v>100</v>
      </c>
      <c r="I46" s="15" t="s">
        <v>130</v>
      </c>
      <c r="J46" s="14" t="s">
        <v>102</v>
      </c>
      <c r="K46" s="14" t="s">
        <v>131</v>
      </c>
      <c r="L46" s="14" t="s">
        <v>131</v>
      </c>
      <c r="M46" s="14" t="s">
        <v>131</v>
      </c>
      <c r="N46" s="14" t="s">
        <v>131</v>
      </c>
      <c r="O46" s="17" t="s">
        <v>109</v>
      </c>
      <c r="P46" s="14" t="s">
        <v>110</v>
      </c>
      <c r="Q46" s="14" t="s">
        <v>47</v>
      </c>
      <c r="R46" s="23" t="s">
        <v>48</v>
      </c>
      <c r="S46" s="23" t="s">
        <v>49</v>
      </c>
      <c r="T46" s="23">
        <v>0</v>
      </c>
      <c r="U46" s="14">
        <v>0</v>
      </c>
      <c r="V46" s="14">
        <v>0</v>
      </c>
      <c r="W46" s="14">
        <v>0</v>
      </c>
      <c r="X46" s="14" t="s">
        <v>17</v>
      </c>
      <c r="Y46" s="14">
        <v>0</v>
      </c>
      <c r="Z46" s="38">
        <v>31</v>
      </c>
      <c r="AA46" s="14">
        <v>1</v>
      </c>
      <c r="AB46" s="14" t="s">
        <v>14</v>
      </c>
      <c r="AC46" s="23">
        <v>62500</v>
      </c>
      <c r="AD46" s="23">
        <v>62500</v>
      </c>
      <c r="AE46" s="24">
        <v>62500</v>
      </c>
      <c r="AF46" s="40"/>
      <c r="AG46" s="41"/>
      <c r="AH46" s="42">
        <v>44709</v>
      </c>
      <c r="AI46" s="35"/>
      <c r="AJ46" s="25"/>
      <c r="AK46" s="25"/>
    </row>
    <row r="47" spans="1:37" s="36" customFormat="1" ht="14.4" x14ac:dyDescent="0.3">
      <c r="A47" s="27">
        <f t="shared" si="0"/>
        <v>46</v>
      </c>
      <c r="B47" s="37" t="s">
        <v>42</v>
      </c>
      <c r="C47" s="38" t="s">
        <v>43</v>
      </c>
      <c r="D47" s="38">
        <v>2022</v>
      </c>
      <c r="E47" s="37">
        <v>5</v>
      </c>
      <c r="F47" s="38" t="s">
        <v>15</v>
      </c>
      <c r="G47" s="38" t="s">
        <v>44</v>
      </c>
      <c r="H47" s="38" t="s">
        <v>100</v>
      </c>
      <c r="I47" s="15" t="s">
        <v>115</v>
      </c>
      <c r="J47" s="38" t="s">
        <v>102</v>
      </c>
      <c r="K47" s="38" t="s">
        <v>103</v>
      </c>
      <c r="L47" s="38" t="s">
        <v>104</v>
      </c>
      <c r="M47" s="38" t="s">
        <v>104</v>
      </c>
      <c r="N47" s="38" t="s">
        <v>152</v>
      </c>
      <c r="O47" s="38" t="s">
        <v>116</v>
      </c>
      <c r="P47" s="38" t="s">
        <v>117</v>
      </c>
      <c r="Q47" s="38" t="s">
        <v>107</v>
      </c>
      <c r="R47" s="38" t="s">
        <v>48</v>
      </c>
      <c r="S47" s="38" t="s">
        <v>49</v>
      </c>
      <c r="T47" s="23">
        <v>0</v>
      </c>
      <c r="U47" s="38">
        <v>0</v>
      </c>
      <c r="V47" s="38">
        <v>0</v>
      </c>
      <c r="W47" s="38">
        <v>0</v>
      </c>
      <c r="X47" s="38" t="s">
        <v>17</v>
      </c>
      <c r="Y47" s="38">
        <v>0</v>
      </c>
      <c r="Z47" s="38">
        <v>31</v>
      </c>
      <c r="AA47" s="38">
        <v>1</v>
      </c>
      <c r="AB47" s="38" t="s">
        <v>14</v>
      </c>
      <c r="AC47" s="39">
        <f>76100/3</f>
        <v>25366.666666666668</v>
      </c>
      <c r="AD47" s="39">
        <f>+AC47/1</f>
        <v>25366.666666666668</v>
      </c>
      <c r="AE47" s="24">
        <f>+AD47*AA47</f>
        <v>25366.666666666668</v>
      </c>
      <c r="AF47" s="25" t="s">
        <v>215</v>
      </c>
      <c r="AG47" s="25"/>
      <c r="AH47" s="26"/>
      <c r="AI47" s="35" t="s">
        <v>216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Opex_Non Opex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Arias</dc:creator>
  <cp:lastModifiedBy>Giovanni Schade</cp:lastModifiedBy>
  <dcterms:created xsi:type="dcterms:W3CDTF">2022-05-12T19:18:01Z</dcterms:created>
  <dcterms:modified xsi:type="dcterms:W3CDTF">2022-06-02T21:51:21Z</dcterms:modified>
</cp:coreProperties>
</file>