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iova\Códigos\"/>
    </mc:Choice>
  </mc:AlternateContent>
  <xr:revisionPtr revIDLastSave="0" documentId="13_ncr:1_{83245CBF-07F3-4CB4-83A1-53EDFEC58C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Giovani Nagano</author>
  </authors>
  <commentList>
    <comment ref="G1" authorId="0" shapeId="0" xr:uid="{69633B9B-75D2-4549-9419-89546E0F2A69}">
      <text>
        <r>
          <rPr>
            <b/>
            <sz val="9"/>
            <color indexed="81"/>
            <rFont val="Segoe UI"/>
            <family val="2"/>
          </rPr>
          <t>Giovani Nagano:</t>
        </r>
        <r>
          <rPr>
            <sz val="9"/>
            <color indexed="81"/>
            <rFont val="Segoe UI"/>
            <family val="2"/>
          </rPr>
          <t xml:space="preserve">
Em março de 2012, o IBGE passou a utilizar uma nova metodologia, o que mudou a escala dos dados, portanto, foi feita uma aproximação da taxa de desemprego do período pré-mudança para os dados atuais.</t>
        </r>
      </text>
    </comment>
  </commentList>
</comments>
</file>

<file path=xl/sharedStrings.xml><?xml version="1.0" encoding="utf-8"?>
<sst xmlns="http://schemas.openxmlformats.org/spreadsheetml/2006/main" count="10" uniqueCount="10">
  <si>
    <t>Data</t>
  </si>
  <si>
    <t>IPCA</t>
  </si>
  <si>
    <t>cambio</t>
  </si>
  <si>
    <t>ipca_esp</t>
  </si>
  <si>
    <t>ibc_br</t>
  </si>
  <si>
    <t>selic</t>
  </si>
  <si>
    <t>variacao_ibc</t>
  </si>
  <si>
    <t>vari_cambio</t>
  </si>
  <si>
    <t>commodities</t>
  </si>
  <si>
    <t>desemprego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</si>
</sst>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165" fontId="0" fillId="0" borderId="0" xfId="0" applyNumberFormat="1"/>
    <xf numFmtId="165" fontId="1" fillId="0" borderId="3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14B231C7-DDBB-4227-9C56-BAD793582457}"/>
  </cellStyles>
  <dxfs count="9">
    <dxf>
      <numFmt numFmtId="2" formatCode="0.00"/>
    </dxf>
    <dxf>
      <numFmt numFmtId="2" formatCode="0.00"/>
    </dxf>
    <dxf>
      <numFmt numFmtId="165" formatCode="0.0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16]mmmm\-yy;@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E7084-703D-45F0-B479-CB51925F352D}" name="Tabela1" displayName="Tabela1" ref="A1:J248" totalsRowShown="0" headerRowDxfId="8" headerRowBorderDxfId="7" tableBorderDxfId="6">
  <autoFilter ref="A1:J248" xr:uid="{EBFE7084-703D-45F0-B479-CB51925F352D}"/>
  <sortState xmlns:xlrd2="http://schemas.microsoft.com/office/spreadsheetml/2017/richdata2" ref="A2:J248">
    <sortCondition ref="A1:A248"/>
  </sortState>
  <tableColumns count="10">
    <tableColumn id="1" xr3:uid="{8756FBF1-031A-4945-B345-73ACB9146324}" name="Data" dataDxfId="5"/>
    <tableColumn id="2" xr3:uid="{C28AA5C4-9E26-4A8E-9806-3D315050AD90}" name="cambio"/>
    <tableColumn id="9" xr3:uid="{200A8CB6-0F48-4C3C-8836-5DD0B4F0584D}" name="vari_cambio" dataDxfId="4">
      <calculatedColumnFormula>B2-B1</calculatedColumnFormula>
    </tableColumn>
    <tableColumn id="3" xr3:uid="{FC95BC1A-2450-4A03-B111-F73A54A76722}" name="selic"/>
    <tableColumn id="4" xr3:uid="{60B4FF18-971E-482F-8B1C-CAAC352882F1}" name="ibc_br"/>
    <tableColumn id="5" xr3:uid="{11914E22-6835-4EB0-BEAA-9F3469BDC138}" name="variacao_ibc" dataDxfId="3"/>
    <tableColumn id="10" xr3:uid="{BC46D955-D07A-4ACD-837E-26CB240E46F6}" name="desemprego" dataDxfId="2"/>
    <tableColumn id="8" xr3:uid="{96629141-1EC1-45BD-9C4B-4013D52B5E0E}" name="commodities" dataDxfId="0"/>
    <tableColumn id="6" xr3:uid="{AD75547B-8F65-4AA0-AABB-25DB2F5F2854}" name="ipca_esp" dataDxfId="1"/>
    <tableColumn id="7" xr3:uid="{577BD4F7-7973-4190-A278-245186E59FB2}" name="IPC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abSelected="1" workbookViewId="0">
      <selection activeCell="L2" sqref="L2"/>
    </sheetView>
  </sheetViews>
  <sheetFormatPr defaultRowHeight="15" x14ac:dyDescent="0.25"/>
  <cols>
    <col min="1" max="1" width="12.85546875" style="1" bestFit="1" customWidth="1"/>
    <col min="2" max="2" width="9.5703125" customWidth="1"/>
    <col min="3" max="3" width="11.7109375" customWidth="1"/>
    <col min="5" max="5" width="12.28515625" style="2" customWidth="1"/>
    <col min="6" max="6" width="10.85546875" style="2" customWidth="1"/>
    <col min="7" max="7" width="13.42578125" style="7" customWidth="1"/>
    <col min="8" max="8" width="9.140625" style="2"/>
    <col min="9" max="9" width="11.85546875" customWidth="1"/>
  </cols>
  <sheetData>
    <row r="1" spans="1:14" x14ac:dyDescent="0.25">
      <c r="A1" s="4" t="s">
        <v>0</v>
      </c>
      <c r="B1" s="5" t="s">
        <v>2</v>
      </c>
      <c r="C1" s="5" t="s">
        <v>7</v>
      </c>
      <c r="D1" s="5" t="s">
        <v>5</v>
      </c>
      <c r="E1" s="5" t="s">
        <v>4</v>
      </c>
      <c r="F1" s="6" t="s">
        <v>6</v>
      </c>
      <c r="G1" s="8" t="s">
        <v>9</v>
      </c>
      <c r="H1" s="6" t="s">
        <v>8</v>
      </c>
      <c r="I1" s="5" t="s">
        <v>3</v>
      </c>
      <c r="J1" s="5" t="s">
        <v>1</v>
      </c>
      <c r="M1" s="2"/>
    </row>
    <row r="2" spans="1:14" x14ac:dyDescent="0.25">
      <c r="A2" s="3">
        <v>38353</v>
      </c>
      <c r="B2">
        <v>2.6930000000000001</v>
      </c>
      <c r="C2">
        <f>2.7182-B2</f>
        <v>2.5199999999999889E-2</v>
      </c>
      <c r="D2">
        <v>17.93</v>
      </c>
      <c r="E2">
        <v>72.615110000000001</v>
      </c>
      <c r="F2" s="2">
        <f>Tabela1[[#This Row],[ibc_br]]-75.44747</f>
        <v>-2.8323599999999942</v>
      </c>
      <c r="G2" s="7">
        <f>10.2*1.4</f>
        <v>14.279999999999998</v>
      </c>
      <c r="H2" s="2">
        <v>74.328486498306901</v>
      </c>
      <c r="I2" s="2">
        <v>0.55294520547945059</v>
      </c>
      <c r="J2">
        <v>0.57999999999999996</v>
      </c>
      <c r="M2" s="2"/>
    </row>
    <row r="3" spans="1:14" x14ac:dyDescent="0.25">
      <c r="A3" s="3">
        <v>38384</v>
      </c>
      <c r="B3">
        <v>2.5977999999999999</v>
      </c>
      <c r="C3">
        <f>B3-B2</f>
        <v>-9.5200000000000173E-2</v>
      </c>
      <c r="D3">
        <v>18.47</v>
      </c>
      <c r="E3">
        <v>72.951750000000004</v>
      </c>
      <c r="F3" s="2">
        <f>E3-E2</f>
        <v>0.33664000000000271</v>
      </c>
      <c r="G3" s="7">
        <f>10.7*1.4</f>
        <v>14.979999999999999</v>
      </c>
      <c r="H3" s="2">
        <v>76.494689731816294</v>
      </c>
      <c r="I3" s="2">
        <v>0.50402777777777752</v>
      </c>
      <c r="J3">
        <v>0.59</v>
      </c>
      <c r="L3" s="2"/>
    </row>
    <row r="4" spans="1:14" x14ac:dyDescent="0.25">
      <c r="A4" s="3">
        <v>38412</v>
      </c>
      <c r="B4">
        <v>2.7046999999999999</v>
      </c>
      <c r="C4">
        <f>B4-B3</f>
        <v>0.1069</v>
      </c>
      <c r="D4">
        <v>18.97</v>
      </c>
      <c r="E4">
        <v>80.961529999999996</v>
      </c>
      <c r="F4" s="2">
        <f>E4-E3</f>
        <v>8.0097799999999921</v>
      </c>
      <c r="G4" s="7">
        <f>10.8*1.4</f>
        <v>15.12</v>
      </c>
      <c r="H4" s="2">
        <v>77.752724522371096</v>
      </c>
      <c r="I4" s="2">
        <v>0.39743859649122898</v>
      </c>
      <c r="J4">
        <v>0.61</v>
      </c>
    </row>
    <row r="5" spans="1:14" x14ac:dyDescent="0.25">
      <c r="A5" s="3">
        <v>38443</v>
      </c>
      <c r="B5">
        <v>2.5792000000000002</v>
      </c>
      <c r="C5">
        <f>B5-B4</f>
        <v>-0.12549999999999972</v>
      </c>
      <c r="D5">
        <v>19.32</v>
      </c>
      <c r="E5">
        <v>78.807050000000004</v>
      </c>
      <c r="F5" s="2">
        <f>E5-E4</f>
        <v>-2.1544799999999924</v>
      </c>
      <c r="G5" s="7">
        <f>10.8*1.4</f>
        <v>15.12</v>
      </c>
      <c r="H5" s="2">
        <v>80.088794484463193</v>
      </c>
      <c r="I5" s="2">
        <v>0.41879310344827719</v>
      </c>
      <c r="J5">
        <v>0.87</v>
      </c>
      <c r="N5" s="2"/>
    </row>
    <row r="6" spans="1:14" x14ac:dyDescent="0.25">
      <c r="A6" s="3">
        <v>38473</v>
      </c>
      <c r="B6">
        <v>2.4527999999999999</v>
      </c>
      <c r="C6">
        <f>B6-B5</f>
        <v>-0.12640000000000029</v>
      </c>
      <c r="D6">
        <v>19.61</v>
      </c>
      <c r="E6">
        <v>77.761300000000006</v>
      </c>
      <c r="F6" s="2">
        <f>E6-E5</f>
        <v>-1.0457499999999982</v>
      </c>
      <c r="G6" s="7">
        <f>10.2*1.4</f>
        <v>14.279999999999998</v>
      </c>
      <c r="H6" s="2">
        <v>85.460422725748501</v>
      </c>
      <c r="I6" s="2">
        <v>0.37883561643835556</v>
      </c>
      <c r="J6">
        <v>0.49</v>
      </c>
    </row>
    <row r="7" spans="1:14" x14ac:dyDescent="0.25">
      <c r="A7" s="3">
        <v>38504</v>
      </c>
      <c r="B7">
        <v>2.4135</v>
      </c>
      <c r="C7">
        <f>B7-B6</f>
        <v>-3.9299999999999891E-2</v>
      </c>
      <c r="D7">
        <v>19.75</v>
      </c>
      <c r="E7">
        <v>78.206879999999998</v>
      </c>
      <c r="F7" s="2">
        <f>E7-E6</f>
        <v>0.44557999999999254</v>
      </c>
      <c r="G7" s="7">
        <f>9.4*1.4</f>
        <v>13.16</v>
      </c>
      <c r="H7" s="2">
        <v>85.375625134436802</v>
      </c>
      <c r="I7" s="2">
        <v>0.42376712328767208</v>
      </c>
      <c r="J7">
        <v>-0.02</v>
      </c>
    </row>
    <row r="8" spans="1:14" x14ac:dyDescent="0.25">
      <c r="A8" s="3">
        <v>38534</v>
      </c>
      <c r="B8">
        <v>2.3734999999999999</v>
      </c>
      <c r="C8">
        <f>B8-B7</f>
        <v>-4.0000000000000036E-2</v>
      </c>
      <c r="D8">
        <v>19.72</v>
      </c>
      <c r="E8">
        <v>79.369020000000006</v>
      </c>
      <c r="F8" s="2">
        <f>E8-E7</f>
        <v>1.1621400000000079</v>
      </c>
      <c r="G8" s="7">
        <f>9.4*1.4</f>
        <v>13.16</v>
      </c>
      <c r="H8" s="2">
        <v>83.576227439954806</v>
      </c>
      <c r="I8" s="2">
        <v>0.62606164383561824</v>
      </c>
      <c r="J8">
        <v>0.25</v>
      </c>
    </row>
    <row r="9" spans="1:14" x14ac:dyDescent="0.25">
      <c r="A9" s="3">
        <v>38565</v>
      </c>
      <c r="B9">
        <v>2.3605999999999998</v>
      </c>
      <c r="C9">
        <f>B9-B8</f>
        <v>-1.2900000000000134E-2</v>
      </c>
      <c r="D9">
        <v>19.75</v>
      </c>
      <c r="E9">
        <v>80.77122</v>
      </c>
      <c r="F9" s="2">
        <f>E9-E8</f>
        <v>1.4021999999999935</v>
      </c>
      <c r="G9" s="7">
        <f>9.4*1.4</f>
        <v>13.16</v>
      </c>
      <c r="H9" s="2">
        <v>90.293616037275797</v>
      </c>
      <c r="I9" s="2">
        <v>0.44865517241379371</v>
      </c>
      <c r="J9">
        <v>0.17</v>
      </c>
    </row>
    <row r="10" spans="1:14" x14ac:dyDescent="0.25">
      <c r="A10" s="3">
        <v>38596</v>
      </c>
      <c r="B10">
        <v>2.2944</v>
      </c>
      <c r="C10">
        <f>B10-B9</f>
        <v>-6.6199999999999815E-2</v>
      </c>
      <c r="D10">
        <v>19.61</v>
      </c>
      <c r="E10">
        <v>77.826080000000005</v>
      </c>
      <c r="F10" s="2">
        <f>E10-E9</f>
        <v>-2.945139999999995</v>
      </c>
      <c r="G10" s="7">
        <f>9.6*1.4</f>
        <v>13.44</v>
      </c>
      <c r="H10" s="2">
        <v>89.801094805908505</v>
      </c>
      <c r="I10" s="2">
        <v>0.38491349480968845</v>
      </c>
      <c r="J10">
        <v>0.35</v>
      </c>
    </row>
    <row r="11" spans="1:14" x14ac:dyDescent="0.25">
      <c r="A11" s="3">
        <v>38626</v>
      </c>
      <c r="B11">
        <v>2.2565</v>
      </c>
      <c r="C11">
        <f>B11-B10</f>
        <v>-3.7900000000000045E-2</v>
      </c>
      <c r="D11">
        <v>19.25</v>
      </c>
      <c r="E11">
        <v>78.090010000000007</v>
      </c>
      <c r="F11" s="2">
        <f>E11-E10</f>
        <v>0.263930000000002</v>
      </c>
      <c r="G11" s="7">
        <f>9.6*1.4</f>
        <v>13.44</v>
      </c>
      <c r="H11" s="2">
        <v>93.355604096752103</v>
      </c>
      <c r="I11" s="2">
        <v>0.40324137931034582</v>
      </c>
      <c r="J11">
        <v>0.75</v>
      </c>
    </row>
    <row r="12" spans="1:14" x14ac:dyDescent="0.25">
      <c r="A12" s="3">
        <v>38657</v>
      </c>
      <c r="B12">
        <v>2.2107999999999999</v>
      </c>
      <c r="C12">
        <f>B12-B11</f>
        <v>-4.5700000000000074E-2</v>
      </c>
      <c r="D12">
        <v>18.87</v>
      </c>
      <c r="E12">
        <v>78.373080000000002</v>
      </c>
      <c r="F12" s="2">
        <f>E12-E11</f>
        <v>0.28306999999999505</v>
      </c>
      <c r="G12" s="7">
        <f>9.6*1.4</f>
        <v>13.44</v>
      </c>
      <c r="H12" s="2">
        <v>92.7031416109715</v>
      </c>
      <c r="I12" s="2">
        <v>0.40241379310344944</v>
      </c>
      <c r="J12">
        <v>0.55000000000000004</v>
      </c>
    </row>
    <row r="13" spans="1:14" x14ac:dyDescent="0.25">
      <c r="A13" s="3">
        <v>38687</v>
      </c>
      <c r="B13">
        <v>2.2854999999999999</v>
      </c>
      <c r="C13">
        <f>B13-B12</f>
        <v>7.4699999999999989E-2</v>
      </c>
      <c r="D13">
        <v>18.239999999999998</v>
      </c>
      <c r="E13">
        <v>78.03519</v>
      </c>
      <c r="F13" s="2">
        <f>E13-E12</f>
        <v>-0.33789000000000158</v>
      </c>
      <c r="G13" s="7">
        <f>8.4*1.4</f>
        <v>11.76</v>
      </c>
      <c r="H13" s="2">
        <v>93.777740207276693</v>
      </c>
      <c r="I13" s="2">
        <v>0.4280546075085338</v>
      </c>
      <c r="J13">
        <v>0.36</v>
      </c>
    </row>
    <row r="14" spans="1:14" x14ac:dyDescent="0.25">
      <c r="A14" s="3">
        <v>38718</v>
      </c>
      <c r="B14">
        <v>2.2738999999999998</v>
      </c>
      <c r="C14">
        <f>B14-B13</f>
        <v>-1.1600000000000055E-2</v>
      </c>
      <c r="D14">
        <v>17.649999999999999</v>
      </c>
      <c r="E14">
        <v>76.143169999999998</v>
      </c>
      <c r="F14" s="2">
        <f>E14-E13</f>
        <v>-1.8920200000000023</v>
      </c>
      <c r="G14" s="7">
        <f>9.3*1.4</f>
        <v>13.02</v>
      </c>
      <c r="H14" s="2">
        <v>90.562053218095798</v>
      </c>
      <c r="I14" s="2">
        <v>0.46220338983050924</v>
      </c>
      <c r="J14">
        <v>0.59</v>
      </c>
    </row>
    <row r="15" spans="1:14" x14ac:dyDescent="0.25">
      <c r="A15" s="3">
        <v>38749</v>
      </c>
      <c r="B15">
        <v>2.1619000000000002</v>
      </c>
      <c r="C15">
        <f>B15-B14</f>
        <v>-0.11199999999999966</v>
      </c>
      <c r="D15">
        <v>17.28</v>
      </c>
      <c r="E15">
        <v>75.612719999999996</v>
      </c>
      <c r="F15" s="2">
        <f>E15-E14</f>
        <v>-0.53045000000000186</v>
      </c>
      <c r="G15" s="7">
        <f>10.1*1.4</f>
        <v>14.139999999999999</v>
      </c>
      <c r="H15" s="2">
        <v>94.5705500554091</v>
      </c>
      <c r="I15" s="2">
        <v>0.43384083044982774</v>
      </c>
      <c r="J15">
        <v>0.41</v>
      </c>
    </row>
    <row r="16" spans="1:14" x14ac:dyDescent="0.25">
      <c r="A16" s="3">
        <v>38777</v>
      </c>
      <c r="B16">
        <v>2.1520000000000001</v>
      </c>
      <c r="C16">
        <f>B16-B15</f>
        <v>-9.9000000000000199E-3</v>
      </c>
      <c r="D16">
        <v>16.739999999999998</v>
      </c>
      <c r="E16">
        <v>83.536069999999995</v>
      </c>
      <c r="F16" s="2">
        <f>E16-E15</f>
        <v>7.9233499999999992</v>
      </c>
      <c r="G16" s="7">
        <f>10.4*1.4</f>
        <v>14.559999999999999</v>
      </c>
      <c r="H16" s="2">
        <v>95.087302439407495</v>
      </c>
      <c r="I16" s="2">
        <v>0.37899999999999945</v>
      </c>
      <c r="J16">
        <v>0.43</v>
      </c>
    </row>
    <row r="17" spans="1:10" x14ac:dyDescent="0.25">
      <c r="A17" s="3">
        <v>38808</v>
      </c>
      <c r="B17">
        <v>2.1293000000000002</v>
      </c>
      <c r="C17">
        <f>B17-B16</f>
        <v>-2.2699999999999942E-2</v>
      </c>
      <c r="D17">
        <v>16.190000000000001</v>
      </c>
      <c r="E17">
        <v>78.989720000000005</v>
      </c>
      <c r="F17" s="2">
        <f>E17-E16</f>
        <v>-4.5463499999999897</v>
      </c>
      <c r="G17" s="7">
        <f>10.4*1.4</f>
        <v>14.559999999999999</v>
      </c>
      <c r="H17" s="2">
        <v>96.369842603695005</v>
      </c>
      <c r="I17" s="2">
        <v>0.37862542955326345</v>
      </c>
      <c r="J17">
        <v>0.21</v>
      </c>
    </row>
    <row r="18" spans="1:10" x14ac:dyDescent="0.25">
      <c r="A18" s="3">
        <v>38838</v>
      </c>
      <c r="B18">
        <v>2.1781000000000001</v>
      </c>
      <c r="C18">
        <f>B18-B17</f>
        <v>4.8799999999999955E-2</v>
      </c>
      <c r="D18">
        <v>15.7</v>
      </c>
      <c r="E18">
        <v>82.20093</v>
      </c>
      <c r="F18" s="2">
        <f>E18-E17</f>
        <v>3.2112099999999941</v>
      </c>
      <c r="G18" s="7">
        <f>10.2*1.4</f>
        <v>14.279999999999998</v>
      </c>
      <c r="H18" s="2">
        <v>100.329329034708</v>
      </c>
      <c r="I18" s="2">
        <v>0.30907849829351464</v>
      </c>
      <c r="J18">
        <v>0.1</v>
      </c>
    </row>
    <row r="19" spans="1:10" x14ac:dyDescent="0.25">
      <c r="A19" s="3">
        <v>38869</v>
      </c>
      <c r="B19">
        <v>2.2483</v>
      </c>
      <c r="C19">
        <f>B19-B18</f>
        <v>7.0199999999999818E-2</v>
      </c>
      <c r="D19">
        <v>15.18</v>
      </c>
      <c r="E19">
        <v>80.244010000000003</v>
      </c>
      <c r="F19" s="2">
        <f>E19-E18</f>
        <v>-1.9569199999999967</v>
      </c>
      <c r="G19" s="7">
        <f>10.4*1.4</f>
        <v>14.559999999999999</v>
      </c>
      <c r="H19" s="2">
        <v>103.516964508642</v>
      </c>
      <c r="I19" s="2">
        <v>0.30089347079037826</v>
      </c>
      <c r="J19">
        <v>-0.21</v>
      </c>
    </row>
    <row r="20" spans="1:10" x14ac:dyDescent="0.25">
      <c r="A20" s="3">
        <v>38899</v>
      </c>
      <c r="B20">
        <v>2.1892999999999998</v>
      </c>
      <c r="C20">
        <f>B20-B19</f>
        <v>-5.9000000000000163E-2</v>
      </c>
      <c r="D20">
        <v>14.98</v>
      </c>
      <c r="E20">
        <v>83.754739999999998</v>
      </c>
      <c r="F20" s="2">
        <f>E20-E19</f>
        <v>3.5107299999999952</v>
      </c>
      <c r="G20" s="7">
        <f>10.7*1.4</f>
        <v>14.979999999999999</v>
      </c>
      <c r="H20" s="2">
        <v>102.73749513903</v>
      </c>
      <c r="I20" s="2">
        <v>0.40511864406779752</v>
      </c>
      <c r="J20">
        <v>0.19</v>
      </c>
    </row>
    <row r="21" spans="1:10" x14ac:dyDescent="0.25">
      <c r="A21" s="3">
        <v>38930</v>
      </c>
      <c r="B21">
        <v>2.1558999999999999</v>
      </c>
      <c r="C21">
        <f>B21-B20</f>
        <v>-3.3399999999999874E-2</v>
      </c>
      <c r="D21">
        <v>14.66</v>
      </c>
      <c r="E21">
        <v>84.917699999999996</v>
      </c>
      <c r="F21" s="2">
        <f>E21-E20</f>
        <v>1.1629599999999982</v>
      </c>
      <c r="G21" s="7">
        <f>10.6*1.4</f>
        <v>14.839999999999998</v>
      </c>
      <c r="H21" s="2">
        <v>104.882091565316</v>
      </c>
      <c r="I21" s="2">
        <v>0.30414383561643649</v>
      </c>
      <c r="J21">
        <v>0.05</v>
      </c>
    </row>
    <row r="22" spans="1:10" x14ac:dyDescent="0.25">
      <c r="A22" s="3">
        <v>38961</v>
      </c>
      <c r="B22">
        <v>2.1686999999999999</v>
      </c>
      <c r="C22">
        <f>B22-B21</f>
        <v>1.2799999999999923E-2</v>
      </c>
      <c r="D22">
        <v>14.17</v>
      </c>
      <c r="E22">
        <v>81.516769999999994</v>
      </c>
      <c r="F22" s="2">
        <f>E22-E21</f>
        <v>-3.4009300000000025</v>
      </c>
      <c r="G22" s="7">
        <f>10*1.4</f>
        <v>14</v>
      </c>
      <c r="H22" s="2">
        <v>104.55892401799601</v>
      </c>
      <c r="I22" s="2">
        <v>0.34911864406779702</v>
      </c>
      <c r="J22">
        <v>0.21</v>
      </c>
    </row>
    <row r="23" spans="1:10" x14ac:dyDescent="0.25">
      <c r="A23" s="3">
        <v>38991</v>
      </c>
      <c r="B23">
        <v>2.1482999999999999</v>
      </c>
      <c r="C23">
        <f>B23-B22</f>
        <v>-2.0399999999999974E-2</v>
      </c>
      <c r="D23">
        <v>13.95</v>
      </c>
      <c r="E23">
        <v>83.701430000000002</v>
      </c>
      <c r="F23" s="2">
        <f>E23-E22</f>
        <v>2.184660000000008</v>
      </c>
      <c r="G23" s="7">
        <f>9.8*1.4</f>
        <v>13.72</v>
      </c>
      <c r="H23" s="2">
        <v>103.27176153703</v>
      </c>
      <c r="I23" s="2">
        <v>0.38613013698630172</v>
      </c>
      <c r="J23">
        <v>0.33</v>
      </c>
    </row>
    <row r="24" spans="1:10" x14ac:dyDescent="0.25">
      <c r="A24" s="3">
        <v>39022</v>
      </c>
      <c r="B24">
        <v>2.1579000000000002</v>
      </c>
      <c r="C24">
        <f>B24-B23</f>
        <v>9.600000000000275E-3</v>
      </c>
      <c r="D24">
        <v>13.65</v>
      </c>
      <c r="E24">
        <v>83.239750000000001</v>
      </c>
      <c r="F24" s="2">
        <f>E24-E23</f>
        <v>-0.4616800000000012</v>
      </c>
      <c r="G24" s="7">
        <f>9.5*1.4</f>
        <v>13.299999999999999</v>
      </c>
      <c r="H24" s="2">
        <v>103.415817977866</v>
      </c>
      <c r="I24" s="2">
        <v>0.40293515358361826</v>
      </c>
      <c r="J24">
        <v>0.31</v>
      </c>
    </row>
    <row r="25" spans="1:10" x14ac:dyDescent="0.25">
      <c r="A25" s="3">
        <v>39052</v>
      </c>
      <c r="B25">
        <v>2.1499000000000001</v>
      </c>
      <c r="C25">
        <f>B25-B24</f>
        <v>-8.0000000000000071E-3</v>
      </c>
      <c r="D25">
        <v>13.19</v>
      </c>
      <c r="E25">
        <v>81.579509999999999</v>
      </c>
      <c r="F25" s="2">
        <f>E25-E24</f>
        <v>-1.6602400000000017</v>
      </c>
      <c r="G25" s="7">
        <f>8.4*1.4</f>
        <v>11.76</v>
      </c>
      <c r="H25" s="2">
        <v>100.6978679028</v>
      </c>
      <c r="I25" s="2">
        <v>0.41023890784983064</v>
      </c>
      <c r="J25">
        <v>0.48</v>
      </c>
    </row>
    <row r="26" spans="1:10" x14ac:dyDescent="0.25">
      <c r="A26" s="3">
        <v>39083</v>
      </c>
      <c r="B26">
        <v>2.1385000000000001</v>
      </c>
      <c r="C26">
        <f>B26-B25</f>
        <v>-1.1400000000000077E-2</v>
      </c>
      <c r="D26">
        <v>13.13</v>
      </c>
      <c r="E26">
        <v>80.514439999999993</v>
      </c>
      <c r="F26" s="2">
        <f>E26-E25</f>
        <v>-1.0650700000000057</v>
      </c>
      <c r="G26" s="7">
        <f>9.3*1.4</f>
        <v>13.02</v>
      </c>
      <c r="H26" s="2">
        <v>103.04113225283101</v>
      </c>
      <c r="I26" s="2">
        <v>0.40505226480836365</v>
      </c>
      <c r="J26">
        <v>0.44</v>
      </c>
    </row>
    <row r="27" spans="1:10" x14ac:dyDescent="0.25">
      <c r="A27" s="3">
        <v>39114</v>
      </c>
      <c r="B27">
        <v>2.0962999999999998</v>
      </c>
      <c r="C27">
        <f>B27-B26</f>
        <v>-4.2200000000000237E-2</v>
      </c>
      <c r="D27">
        <v>12.93</v>
      </c>
      <c r="E27">
        <v>79.49136</v>
      </c>
      <c r="F27" s="2">
        <f>E27-E26</f>
        <v>-1.0230799999999931</v>
      </c>
      <c r="G27" s="7">
        <f>9.9*1.4</f>
        <v>13.86</v>
      </c>
      <c r="H27" s="2">
        <v>100.836557990655</v>
      </c>
      <c r="I27" s="2">
        <v>0.33875432525951532</v>
      </c>
      <c r="J27">
        <v>0.44</v>
      </c>
    </row>
    <row r="28" spans="1:10" x14ac:dyDescent="0.25">
      <c r="A28" s="3">
        <v>39142</v>
      </c>
      <c r="B28">
        <v>2.0886999999999998</v>
      </c>
      <c r="C28">
        <f>B28-B27</f>
        <v>-7.6000000000000512E-3</v>
      </c>
      <c r="D28">
        <v>12.74</v>
      </c>
      <c r="E28">
        <v>87.754300000000001</v>
      </c>
      <c r="F28" s="2">
        <f>E28-E27</f>
        <v>8.2629400000000004</v>
      </c>
      <c r="G28" s="7">
        <f>10.2*1.4</f>
        <v>14.279999999999998</v>
      </c>
      <c r="H28" s="2">
        <v>103.466472073825</v>
      </c>
      <c r="I28" s="2">
        <v>0.32161512027491412</v>
      </c>
      <c r="J28">
        <v>0.37</v>
      </c>
    </row>
    <row r="29" spans="1:10" x14ac:dyDescent="0.25">
      <c r="A29" s="3">
        <v>39173</v>
      </c>
      <c r="B29">
        <v>2.032</v>
      </c>
      <c r="C29">
        <f>B29-B28</f>
        <v>-5.6699999999999751E-2</v>
      </c>
      <c r="D29">
        <v>12.58</v>
      </c>
      <c r="E29">
        <v>84.377709999999993</v>
      </c>
      <c r="F29" s="2">
        <f>E29-E28</f>
        <v>-3.3765900000000073</v>
      </c>
      <c r="G29" s="7">
        <f>10.2*1.4</f>
        <v>14.279999999999998</v>
      </c>
      <c r="H29" s="2">
        <v>105.648798223188</v>
      </c>
      <c r="I29" s="2">
        <v>0.26415224913494784</v>
      </c>
      <c r="J29">
        <v>0.25</v>
      </c>
    </row>
    <row r="30" spans="1:10" x14ac:dyDescent="0.25">
      <c r="A30" s="3">
        <v>39203</v>
      </c>
      <c r="B30">
        <v>1.9816</v>
      </c>
      <c r="C30">
        <f>B30-B29</f>
        <v>-5.04E-2</v>
      </c>
      <c r="D30">
        <v>12.43</v>
      </c>
      <c r="E30">
        <v>86.907989999999998</v>
      </c>
      <c r="F30" s="2">
        <f>E30-E29</f>
        <v>2.5302800000000047</v>
      </c>
      <c r="G30" s="7">
        <f>10.2*1.4</f>
        <v>14.279999999999998</v>
      </c>
      <c r="H30" s="2">
        <v>110.319754858008</v>
      </c>
      <c r="I30" s="2">
        <v>0.24248275862068994</v>
      </c>
      <c r="J30">
        <v>0.28000000000000003</v>
      </c>
    </row>
    <row r="31" spans="1:10" x14ac:dyDescent="0.25">
      <c r="A31" s="3">
        <v>39234</v>
      </c>
      <c r="B31">
        <v>1.9319</v>
      </c>
      <c r="C31">
        <f>B31-B30</f>
        <v>-4.9700000000000077E-2</v>
      </c>
      <c r="D31">
        <v>12.03</v>
      </c>
      <c r="E31">
        <v>85.837850000000003</v>
      </c>
      <c r="F31" s="2">
        <f>E31-E30</f>
        <v>-1.070139999999995</v>
      </c>
      <c r="G31" s="7">
        <f>9.7*1.4</f>
        <v>13.579999999999998</v>
      </c>
      <c r="H31" s="2">
        <v>111.678253458732</v>
      </c>
      <c r="I31" s="2">
        <v>0.30695205479452053</v>
      </c>
      <c r="J31">
        <v>0.28000000000000003</v>
      </c>
    </row>
    <row r="32" spans="1:10" x14ac:dyDescent="0.25">
      <c r="A32" s="3">
        <v>39264</v>
      </c>
      <c r="B32">
        <v>1.8828</v>
      </c>
      <c r="C32">
        <f>B32-B31</f>
        <v>-4.9099999999999921E-2</v>
      </c>
      <c r="D32">
        <v>11.73</v>
      </c>
      <c r="E32">
        <v>89.679019999999994</v>
      </c>
      <c r="F32" s="2">
        <f>E32-E31</f>
        <v>3.8411699999999911</v>
      </c>
      <c r="G32" s="7">
        <f>9.5*1.4</f>
        <v>13.299999999999999</v>
      </c>
      <c r="H32" s="2">
        <v>113.710126298535</v>
      </c>
      <c r="I32" s="2">
        <v>0.28641638225255878</v>
      </c>
      <c r="J32">
        <v>0.24</v>
      </c>
    </row>
    <row r="33" spans="1:10" x14ac:dyDescent="0.25">
      <c r="A33" s="3">
        <v>39295</v>
      </c>
      <c r="B33">
        <v>1.966</v>
      </c>
      <c r="C33">
        <f>B33-B32</f>
        <v>8.3199999999999941E-2</v>
      </c>
      <c r="D33">
        <v>11.43</v>
      </c>
      <c r="E33">
        <v>90.520859999999999</v>
      </c>
      <c r="F33" s="2">
        <f>E33-E32</f>
        <v>0.84184000000000481</v>
      </c>
      <c r="G33" s="7">
        <f>9.5*1.4</f>
        <v>13.299999999999999</v>
      </c>
      <c r="H33" s="2">
        <v>115.89606115797901</v>
      </c>
      <c r="I33" s="2">
        <v>0.27807560137457071</v>
      </c>
      <c r="J33">
        <v>0.47</v>
      </c>
    </row>
    <row r="34" spans="1:10" x14ac:dyDescent="0.25">
      <c r="A34" s="3">
        <v>39326</v>
      </c>
      <c r="B34">
        <v>1.8996</v>
      </c>
      <c r="C34">
        <f>B34-B33</f>
        <v>-6.6400000000000015E-2</v>
      </c>
      <c r="D34">
        <v>11.22</v>
      </c>
      <c r="E34">
        <v>86.44314</v>
      </c>
      <c r="F34" s="2">
        <f>E34-E33</f>
        <v>-4.0777199999999993</v>
      </c>
      <c r="G34" s="7">
        <f>9*1.4</f>
        <v>12.6</v>
      </c>
      <c r="H34" s="2">
        <v>117.046783317867</v>
      </c>
      <c r="I34" s="2">
        <v>0.30996563573883185</v>
      </c>
      <c r="J34">
        <v>0.18</v>
      </c>
    </row>
    <row r="35" spans="1:10" x14ac:dyDescent="0.25">
      <c r="A35" s="3">
        <v>39356</v>
      </c>
      <c r="B35">
        <v>1.8009999999999999</v>
      </c>
      <c r="C35">
        <f>B35-B34</f>
        <v>-9.8600000000000021E-2</v>
      </c>
      <c r="D35">
        <v>11.18</v>
      </c>
      <c r="E35">
        <v>90.603390000000005</v>
      </c>
      <c r="F35" s="2">
        <f>E35-E34</f>
        <v>4.1602500000000049</v>
      </c>
      <c r="G35" s="7">
        <f>8.7*1.4</f>
        <v>12.179999999999998</v>
      </c>
      <c r="H35" s="2">
        <v>120.204866919073</v>
      </c>
      <c r="I35" s="2">
        <v>0.32682758620689661</v>
      </c>
      <c r="J35">
        <v>0.3</v>
      </c>
    </row>
    <row r="36" spans="1:10" x14ac:dyDescent="0.25">
      <c r="A36" s="3">
        <v>39387</v>
      </c>
      <c r="B36">
        <v>1.7699</v>
      </c>
      <c r="C36">
        <f>B36-B35</f>
        <v>-3.1099999999999905E-2</v>
      </c>
      <c r="D36">
        <v>11.18</v>
      </c>
      <c r="E36">
        <v>88.295490000000001</v>
      </c>
      <c r="F36" s="2">
        <f>E36-E35</f>
        <v>-2.3079000000000036</v>
      </c>
      <c r="G36" s="7">
        <f>8.2*1.4</f>
        <v>11.479999999999999</v>
      </c>
      <c r="H36" s="2">
        <v>126.528509981483</v>
      </c>
      <c r="I36" s="2">
        <v>0.35704467353951863</v>
      </c>
      <c r="J36">
        <v>0.38</v>
      </c>
    </row>
    <row r="37" spans="1:10" x14ac:dyDescent="0.25">
      <c r="A37" s="3">
        <v>39417</v>
      </c>
      <c r="B37">
        <v>1.786</v>
      </c>
      <c r="C37">
        <f>B37-B36</f>
        <v>1.6100000000000003E-2</v>
      </c>
      <c r="D37">
        <v>11.18</v>
      </c>
      <c r="E37">
        <v>85.87567</v>
      </c>
      <c r="F37" s="2">
        <f>E37-E36</f>
        <v>-2.4198200000000014</v>
      </c>
      <c r="G37" s="7">
        <f>7.4*1.4</f>
        <v>10.36</v>
      </c>
      <c r="H37" s="2">
        <v>128.90125371744</v>
      </c>
      <c r="I37" s="2">
        <v>0.41119453924914762</v>
      </c>
      <c r="J37">
        <v>0.74</v>
      </c>
    </row>
    <row r="38" spans="1:10" x14ac:dyDescent="0.25">
      <c r="A38" s="3">
        <v>39448</v>
      </c>
      <c r="B38">
        <v>1.7743</v>
      </c>
      <c r="C38">
        <f>B38-B37</f>
        <v>-1.1700000000000044E-2</v>
      </c>
      <c r="D38">
        <v>11.18</v>
      </c>
      <c r="E38">
        <v>85.473439999999997</v>
      </c>
      <c r="F38" s="2">
        <f>E38-E37</f>
        <v>-0.40223000000000297</v>
      </c>
      <c r="G38" s="7">
        <f>8*1.4</f>
        <v>11.2</v>
      </c>
      <c r="H38" s="2">
        <v>131.77304302810001</v>
      </c>
      <c r="I38" s="2">
        <v>0.42141868512110764</v>
      </c>
      <c r="J38">
        <v>0.54</v>
      </c>
    </row>
    <row r="39" spans="1:10" x14ac:dyDescent="0.25">
      <c r="A39" s="3">
        <v>39479</v>
      </c>
      <c r="B39">
        <v>1.7277</v>
      </c>
      <c r="C39">
        <f>B39-B38</f>
        <v>-4.6599999999999975E-2</v>
      </c>
      <c r="D39">
        <v>11.18</v>
      </c>
      <c r="E39">
        <v>85.509100000000004</v>
      </c>
      <c r="F39" s="2">
        <f>E39-E38</f>
        <v>3.566000000000713E-2</v>
      </c>
      <c r="G39" s="7">
        <f>8.7*1.4</f>
        <v>12.179999999999998</v>
      </c>
      <c r="H39" s="2">
        <v>136.45049109970299</v>
      </c>
      <c r="I39" s="2">
        <v>0.32692041522491233</v>
      </c>
      <c r="J39">
        <v>0.49</v>
      </c>
    </row>
    <row r="40" spans="1:10" x14ac:dyDescent="0.25">
      <c r="A40" s="3">
        <v>39508</v>
      </c>
      <c r="B40">
        <v>1.7076</v>
      </c>
      <c r="C40">
        <f>B40-B39</f>
        <v>-2.0100000000000007E-2</v>
      </c>
      <c r="D40">
        <v>11.18</v>
      </c>
      <c r="E40">
        <v>90.47784</v>
      </c>
      <c r="F40" s="2">
        <f>E40-E39</f>
        <v>4.9687399999999968</v>
      </c>
      <c r="G40" s="7">
        <f>8.6*1.4</f>
        <v>12.04</v>
      </c>
      <c r="H40" s="2">
        <v>141.78208873510201</v>
      </c>
      <c r="I40" s="2">
        <v>0.31402061855669999</v>
      </c>
      <c r="J40">
        <v>0.48</v>
      </c>
    </row>
    <row r="41" spans="1:10" x14ac:dyDescent="0.25">
      <c r="A41" s="3">
        <v>39539</v>
      </c>
      <c r="B41">
        <v>1.6889000000000001</v>
      </c>
      <c r="C41">
        <f>B41-B40</f>
        <v>-1.8699999999999939E-2</v>
      </c>
      <c r="D41">
        <v>11.37</v>
      </c>
      <c r="E41">
        <v>90.820520000000002</v>
      </c>
      <c r="F41" s="2">
        <f>E41-E40</f>
        <v>0.34268000000000143</v>
      </c>
      <c r="G41" s="7">
        <f>8.5*1.4</f>
        <v>11.899999999999999</v>
      </c>
      <c r="H41" s="2">
        <v>147.400348128362</v>
      </c>
      <c r="I41" s="2">
        <v>0.28539792387543222</v>
      </c>
      <c r="J41">
        <v>0.55000000000000004</v>
      </c>
    </row>
    <row r="42" spans="1:10" x14ac:dyDescent="0.25">
      <c r="A42" s="3">
        <v>39569</v>
      </c>
      <c r="B42">
        <v>1.6605000000000001</v>
      </c>
      <c r="C42">
        <f>B42-B41</f>
        <v>-2.8399999999999981E-2</v>
      </c>
      <c r="D42">
        <v>11.63</v>
      </c>
      <c r="E42">
        <v>90.430279999999996</v>
      </c>
      <c r="F42" s="2">
        <f>E42-E41</f>
        <v>-0.39024000000000569</v>
      </c>
      <c r="G42" s="7">
        <f>7.9*1.4</f>
        <v>11.06</v>
      </c>
      <c r="H42" s="2">
        <v>153.37936986989899</v>
      </c>
      <c r="I42" s="2">
        <v>0.27388316151202774</v>
      </c>
      <c r="J42">
        <v>0.79</v>
      </c>
    </row>
    <row r="43" spans="1:10" x14ac:dyDescent="0.25">
      <c r="A43" s="3">
        <v>39600</v>
      </c>
      <c r="B43">
        <v>1.6189</v>
      </c>
      <c r="C43">
        <f>B43-B42</f>
        <v>-4.1600000000000081E-2</v>
      </c>
      <c r="D43">
        <v>12.09</v>
      </c>
      <c r="E43">
        <v>91.597610000000003</v>
      </c>
      <c r="F43" s="2">
        <f>E43-E42</f>
        <v>1.1673300000000069</v>
      </c>
      <c r="G43" s="7">
        <f>7.8*1.4</f>
        <v>10.92</v>
      </c>
      <c r="H43" s="2">
        <v>169.04413589521999</v>
      </c>
      <c r="I43" s="2">
        <v>0.34846938775510172</v>
      </c>
      <c r="J43">
        <v>0.74</v>
      </c>
    </row>
    <row r="44" spans="1:10" x14ac:dyDescent="0.25">
      <c r="A44" s="3">
        <v>39630</v>
      </c>
      <c r="B44">
        <v>1.5913999999999999</v>
      </c>
      <c r="C44">
        <f>B44-B43</f>
        <v>-2.750000000000008E-2</v>
      </c>
      <c r="D44">
        <v>12.36</v>
      </c>
      <c r="E44">
        <v>95.768929999999997</v>
      </c>
      <c r="F44" s="2">
        <f>E44-E43</f>
        <v>4.1713199999999944</v>
      </c>
      <c r="G44" s="7">
        <f>8.1*1.4</f>
        <v>11.339999999999998</v>
      </c>
      <c r="H44" s="2">
        <v>178.43928218417599</v>
      </c>
      <c r="I44" s="2">
        <v>0.32447098976109251</v>
      </c>
      <c r="J44">
        <v>0.53</v>
      </c>
    </row>
    <row r="45" spans="1:10" x14ac:dyDescent="0.25">
      <c r="A45" s="3">
        <v>39661</v>
      </c>
      <c r="B45">
        <v>1.6123000000000001</v>
      </c>
      <c r="C45">
        <f>B45-B44</f>
        <v>2.0900000000000141E-2</v>
      </c>
      <c r="D45">
        <v>12.92</v>
      </c>
      <c r="E45">
        <v>93.901300000000006</v>
      </c>
      <c r="F45" s="2">
        <f>E45-E44</f>
        <v>-1.8676299999999912</v>
      </c>
      <c r="G45" s="7">
        <f>7.6*1.4</f>
        <v>10.639999999999999</v>
      </c>
      <c r="H45" s="2">
        <v>182.03954820913799</v>
      </c>
      <c r="I45" s="2">
        <v>0.30989761092150048</v>
      </c>
      <c r="J45">
        <v>0.28000000000000003</v>
      </c>
    </row>
    <row r="46" spans="1:10" x14ac:dyDescent="0.25">
      <c r="A46" s="3">
        <v>39692</v>
      </c>
      <c r="B46">
        <v>1.7996000000000001</v>
      </c>
      <c r="C46">
        <f>B46-B45</f>
        <v>0.18730000000000002</v>
      </c>
      <c r="D46">
        <v>13.39</v>
      </c>
      <c r="E46">
        <v>93.010369999999995</v>
      </c>
      <c r="F46" s="2">
        <f>E46-E45</f>
        <v>-0.89093000000001155</v>
      </c>
      <c r="G46" s="7">
        <f>7.7*1.4</f>
        <v>10.78</v>
      </c>
      <c r="H46" s="2">
        <v>176.32383548644501</v>
      </c>
      <c r="I46" s="2">
        <v>0.35401360544217819</v>
      </c>
      <c r="J46">
        <v>0.26</v>
      </c>
    </row>
    <row r="47" spans="1:10" x14ac:dyDescent="0.25">
      <c r="A47" s="3">
        <v>39722</v>
      </c>
      <c r="B47">
        <v>2.1728999999999998</v>
      </c>
      <c r="C47">
        <f>B47-B46</f>
        <v>0.37329999999999974</v>
      </c>
      <c r="D47">
        <v>13.66</v>
      </c>
      <c r="E47">
        <v>93.147499999999994</v>
      </c>
      <c r="F47" s="2">
        <f>E47-E46</f>
        <v>0.13712999999999909</v>
      </c>
      <c r="G47" s="7">
        <f>7.5*1.4</f>
        <v>10.5</v>
      </c>
      <c r="H47" s="2">
        <v>165.42052707763901</v>
      </c>
      <c r="I47" s="2">
        <v>0.40247422680412426</v>
      </c>
      <c r="J47">
        <v>0.45</v>
      </c>
    </row>
    <row r="48" spans="1:10" x14ac:dyDescent="0.25">
      <c r="A48" s="3">
        <v>39753</v>
      </c>
      <c r="B48">
        <v>2.2663000000000002</v>
      </c>
      <c r="C48">
        <f>B48-B47</f>
        <v>9.3400000000000372E-2</v>
      </c>
      <c r="D48">
        <v>13.64</v>
      </c>
      <c r="E48">
        <v>87.386809999999997</v>
      </c>
      <c r="F48" s="2">
        <f>E48-E47</f>
        <v>-5.7606899999999968</v>
      </c>
      <c r="G48" s="7">
        <f>7.6*1.4</f>
        <v>10.639999999999999</v>
      </c>
      <c r="H48" s="2">
        <v>144.62523969027399</v>
      </c>
      <c r="I48" s="2">
        <v>0.47246621621621665</v>
      </c>
      <c r="J48">
        <v>0.36</v>
      </c>
    </row>
    <row r="49" spans="1:10" x14ac:dyDescent="0.25">
      <c r="A49" s="3">
        <v>39783</v>
      </c>
      <c r="B49">
        <v>2.3944000000000001</v>
      </c>
      <c r="C49">
        <f>B49-B48</f>
        <v>0.12809999999999988</v>
      </c>
      <c r="D49">
        <v>13.66</v>
      </c>
      <c r="E49">
        <v>83.400599999999997</v>
      </c>
      <c r="F49" s="2">
        <f>E49-E48</f>
        <v>-3.9862099999999998</v>
      </c>
      <c r="G49" s="7">
        <f>6.8*1.4</f>
        <v>9.52</v>
      </c>
      <c r="H49" s="2">
        <v>125.702591780078</v>
      </c>
      <c r="I49" s="2">
        <v>0.47851351351351334</v>
      </c>
      <c r="J49">
        <v>0.28000000000000003</v>
      </c>
    </row>
    <row r="50" spans="1:10" x14ac:dyDescent="0.25">
      <c r="A50" s="3">
        <v>39814</v>
      </c>
      <c r="B50">
        <v>2.3073999999999999</v>
      </c>
      <c r="C50">
        <f>B50-B49</f>
        <v>-8.7000000000000188E-2</v>
      </c>
      <c r="D50">
        <v>13.32</v>
      </c>
      <c r="E50">
        <v>80.803449999999998</v>
      </c>
      <c r="F50" s="2">
        <f>E50-E49</f>
        <v>-2.5971499999999992</v>
      </c>
      <c r="G50" s="7">
        <f>8.2*1.4</f>
        <v>11.479999999999999</v>
      </c>
      <c r="H50" s="2">
        <v>121.315757460352</v>
      </c>
      <c r="I50" s="2">
        <v>0.491638225255973</v>
      </c>
      <c r="J50">
        <v>0.48</v>
      </c>
    </row>
    <row r="51" spans="1:10" x14ac:dyDescent="0.25">
      <c r="A51" s="3">
        <v>39845</v>
      </c>
      <c r="B51">
        <v>2.3127</v>
      </c>
      <c r="C51">
        <f>B51-B50</f>
        <v>5.3000000000000824E-3</v>
      </c>
      <c r="D51">
        <v>12.66</v>
      </c>
      <c r="E51">
        <v>80.843950000000007</v>
      </c>
      <c r="F51" s="2">
        <f>E51-E50</f>
        <v>4.050000000000864E-2</v>
      </c>
      <c r="G51" s="7">
        <f>8.5*1.4</f>
        <v>11.899999999999999</v>
      </c>
      <c r="H51" s="2">
        <v>111.656755385954</v>
      </c>
      <c r="I51" s="2">
        <v>0.37674657534246536</v>
      </c>
      <c r="J51">
        <v>0.55000000000000004</v>
      </c>
    </row>
    <row r="52" spans="1:10" x14ac:dyDescent="0.25">
      <c r="A52" s="3">
        <v>39873</v>
      </c>
      <c r="B52">
        <v>2.3138000000000001</v>
      </c>
      <c r="C52">
        <f>B52-B51</f>
        <v>1.1000000000001009E-3</v>
      </c>
      <c r="D52">
        <v>11.7</v>
      </c>
      <c r="E52">
        <v>89.650199999999998</v>
      </c>
      <c r="F52" s="2">
        <f>E52-E51</f>
        <v>8.8062499999999915</v>
      </c>
      <c r="G52" s="7">
        <f>9*1.4</f>
        <v>12.6</v>
      </c>
      <c r="H52" s="2">
        <v>114.234683906283</v>
      </c>
      <c r="I52" s="2">
        <v>0.37544520547945159</v>
      </c>
      <c r="J52">
        <v>0.2</v>
      </c>
    </row>
    <row r="53" spans="1:10" x14ac:dyDescent="0.25">
      <c r="A53" s="3">
        <v>39904</v>
      </c>
      <c r="B53">
        <v>2.2059000000000002</v>
      </c>
      <c r="C53">
        <f>B53-B52</f>
        <v>-0.10789999999999988</v>
      </c>
      <c r="D53">
        <v>11.11</v>
      </c>
      <c r="E53">
        <v>86.341200000000001</v>
      </c>
      <c r="F53" s="2">
        <f>E53-E52</f>
        <v>-3.3089999999999975</v>
      </c>
      <c r="G53" s="7">
        <f>8.9*1.4</f>
        <v>12.459999999999999</v>
      </c>
      <c r="H53" s="2">
        <v>111.66553955263799</v>
      </c>
      <c r="I53" s="2">
        <v>0.34755932203389761</v>
      </c>
      <c r="J53">
        <v>0.48</v>
      </c>
    </row>
    <row r="54" spans="1:10" x14ac:dyDescent="0.25">
      <c r="A54" s="3">
        <v>39934</v>
      </c>
      <c r="B54">
        <v>2.0609000000000002</v>
      </c>
      <c r="C54">
        <f>B54-B53</f>
        <v>-0.14500000000000002</v>
      </c>
      <c r="D54">
        <v>10.16</v>
      </c>
      <c r="E54">
        <v>87.263009999999994</v>
      </c>
      <c r="F54" s="2">
        <f>E54-E53</f>
        <v>0.92180999999999358</v>
      </c>
      <c r="G54" s="7">
        <f>8.8*1.4</f>
        <v>12.32</v>
      </c>
      <c r="H54" s="2">
        <v>112.766458323376</v>
      </c>
      <c r="I54" s="2">
        <v>0.31170068027210962</v>
      </c>
      <c r="J54">
        <v>0.47</v>
      </c>
    </row>
    <row r="55" spans="1:10" x14ac:dyDescent="0.25">
      <c r="A55" s="3">
        <v>39965</v>
      </c>
      <c r="B55">
        <v>1.9576</v>
      </c>
      <c r="C55">
        <f>B55-B54</f>
        <v>-0.10330000000000017</v>
      </c>
      <c r="D55">
        <v>9.5399999999999991</v>
      </c>
      <c r="E55">
        <v>88.107489999999999</v>
      </c>
      <c r="F55" s="2">
        <f>E55-E54</f>
        <v>0.84448000000000434</v>
      </c>
      <c r="G55" s="7">
        <f>8.1*1.4</f>
        <v>11.339999999999998</v>
      </c>
      <c r="H55" s="2">
        <v>120.20851442055699</v>
      </c>
      <c r="I55" s="2">
        <v>0.39214285714285679</v>
      </c>
      <c r="J55">
        <v>0.36</v>
      </c>
    </row>
    <row r="56" spans="1:10" x14ac:dyDescent="0.25">
      <c r="A56" s="3">
        <v>39995</v>
      </c>
      <c r="B56">
        <v>1.9328000000000001</v>
      </c>
      <c r="C56">
        <f>B56-B55</f>
        <v>-2.4799999999999933E-2</v>
      </c>
      <c r="D56">
        <v>9.01</v>
      </c>
      <c r="E56">
        <v>92.193049999999999</v>
      </c>
      <c r="F56" s="2">
        <f>E56-E55</f>
        <v>4.085560000000001</v>
      </c>
      <c r="G56" s="7">
        <f>8*1.4</f>
        <v>11.2</v>
      </c>
      <c r="H56" s="2">
        <v>120.327055405572</v>
      </c>
      <c r="I56" s="2">
        <v>0.34226351351351259</v>
      </c>
      <c r="J56">
        <v>0.24</v>
      </c>
    </row>
    <row r="57" spans="1:10" x14ac:dyDescent="0.25">
      <c r="A57" s="3">
        <v>40026</v>
      </c>
      <c r="B57">
        <v>1.8452</v>
      </c>
      <c r="C57">
        <f>B57-B56</f>
        <v>-8.7600000000000122E-2</v>
      </c>
      <c r="D57">
        <v>8.65</v>
      </c>
      <c r="E57">
        <v>91.677639999999997</v>
      </c>
      <c r="F57" s="2">
        <f>E57-E56</f>
        <v>-0.51541000000000281</v>
      </c>
      <c r="G57" s="7">
        <f>8.1*1.4</f>
        <v>11.339999999999998</v>
      </c>
      <c r="H57" s="2">
        <v>121.97559473999399</v>
      </c>
      <c r="I57" s="2">
        <v>0.29671186440677971</v>
      </c>
      <c r="J57">
        <v>0.15</v>
      </c>
    </row>
    <row r="58" spans="1:10" x14ac:dyDescent="0.25">
      <c r="A58" s="3">
        <v>40057</v>
      </c>
      <c r="B58">
        <v>1.8198000000000001</v>
      </c>
      <c r="C58">
        <f>B58-B57</f>
        <v>-2.5399999999999867E-2</v>
      </c>
      <c r="D58">
        <v>8.65</v>
      </c>
      <c r="E58">
        <v>91.052019999999999</v>
      </c>
      <c r="F58" s="2">
        <f>E58-E57</f>
        <v>-0.62561999999999784</v>
      </c>
      <c r="G58" s="7">
        <f>7.7*1.4</f>
        <v>10.78</v>
      </c>
      <c r="H58" s="2">
        <v>127.87262042384</v>
      </c>
      <c r="I58" s="2">
        <v>0.32976430976430932</v>
      </c>
      <c r="J58">
        <v>0.24</v>
      </c>
    </row>
    <row r="59" spans="1:10" x14ac:dyDescent="0.25">
      <c r="A59" s="3">
        <v>40087</v>
      </c>
      <c r="B59">
        <v>1.7383999999999999</v>
      </c>
      <c r="C59">
        <f>B59-B58</f>
        <v>-8.1400000000000139E-2</v>
      </c>
      <c r="D59">
        <v>8.65</v>
      </c>
      <c r="E59">
        <v>92.928550000000001</v>
      </c>
      <c r="F59" s="2">
        <f>E59-E58</f>
        <v>1.8765300000000025</v>
      </c>
      <c r="G59" s="7">
        <f>7.5*1.4</f>
        <v>10.5</v>
      </c>
      <c r="H59" s="2">
        <v>126.752404003553</v>
      </c>
      <c r="I59" s="2">
        <v>0.36632653061224363</v>
      </c>
      <c r="J59">
        <v>0.28000000000000003</v>
      </c>
    </row>
    <row r="60" spans="1:10" x14ac:dyDescent="0.25">
      <c r="A60" s="3">
        <v>40118</v>
      </c>
      <c r="B60">
        <v>1.7262</v>
      </c>
      <c r="C60">
        <f>B60-B59</f>
        <v>-1.2199999999999989E-2</v>
      </c>
      <c r="D60">
        <v>8.65</v>
      </c>
      <c r="E60">
        <v>90.920879999999997</v>
      </c>
      <c r="F60" s="2">
        <f>E60-E59</f>
        <v>-2.0076700000000045</v>
      </c>
      <c r="G60" s="7">
        <f>7.3*1.4</f>
        <v>10.219999999999999</v>
      </c>
      <c r="H60" s="2">
        <v>129.894626077433</v>
      </c>
      <c r="I60" s="2">
        <v>0.40006779661017011</v>
      </c>
      <c r="J60">
        <v>0.41</v>
      </c>
    </row>
    <row r="61" spans="1:10" x14ac:dyDescent="0.25">
      <c r="A61" s="3">
        <v>40148</v>
      </c>
      <c r="B61">
        <v>1.7503</v>
      </c>
      <c r="C61">
        <f>B61-B60</f>
        <v>2.410000000000001E-2</v>
      </c>
      <c r="D61">
        <v>8.65</v>
      </c>
      <c r="E61">
        <v>90.645660000000007</v>
      </c>
      <c r="F61" s="2">
        <f>E61-E60</f>
        <v>-0.27521999999999025</v>
      </c>
      <c r="G61" s="7">
        <f>6.8*1.4</f>
        <v>9.52</v>
      </c>
      <c r="H61" s="2">
        <v>135.942879458655</v>
      </c>
      <c r="I61" s="2">
        <v>0.45873287671232932</v>
      </c>
      <c r="J61">
        <v>0.37</v>
      </c>
    </row>
    <row r="62" spans="1:10" x14ac:dyDescent="0.25">
      <c r="A62" s="3">
        <v>40179</v>
      </c>
      <c r="B62">
        <v>1.7798</v>
      </c>
      <c r="C62">
        <f>B62-B61</f>
        <v>2.9500000000000082E-2</v>
      </c>
      <c r="D62">
        <v>8.65</v>
      </c>
      <c r="E62">
        <v>88.246650000000002</v>
      </c>
      <c r="F62" s="2">
        <f>E62-E61</f>
        <v>-2.3990100000000041</v>
      </c>
      <c r="G62" s="7">
        <f>7.2*1.4</f>
        <v>10.08</v>
      </c>
      <c r="H62" s="2">
        <v>135.29694449412199</v>
      </c>
      <c r="I62" s="2">
        <v>0.48756097560975592</v>
      </c>
      <c r="J62">
        <v>0.75</v>
      </c>
    </row>
    <row r="63" spans="1:10" x14ac:dyDescent="0.25">
      <c r="A63" s="3">
        <v>40210</v>
      </c>
      <c r="B63">
        <v>1.8415999999999999</v>
      </c>
      <c r="C63">
        <f>B63-B62</f>
        <v>6.1799999999999855E-2</v>
      </c>
      <c r="D63">
        <v>8.65</v>
      </c>
      <c r="E63">
        <v>89.508349999999993</v>
      </c>
      <c r="F63" s="2">
        <f>E63-E62</f>
        <v>1.2616999999999905</v>
      </c>
      <c r="G63" s="7">
        <f>7.4*1.4</f>
        <v>10.36</v>
      </c>
      <c r="H63" s="2">
        <v>137.548262650586</v>
      </c>
      <c r="I63" s="2">
        <v>0.34910344827586187</v>
      </c>
      <c r="J63">
        <v>0.78</v>
      </c>
    </row>
    <row r="64" spans="1:10" x14ac:dyDescent="0.25">
      <c r="A64" s="3">
        <v>40238</v>
      </c>
      <c r="B64">
        <v>1.7858000000000001</v>
      </c>
      <c r="C64">
        <f>B64-B63</f>
        <v>-5.579999999999985E-2</v>
      </c>
      <c r="D64">
        <v>8.65</v>
      </c>
      <c r="E64">
        <v>100.61279999999999</v>
      </c>
      <c r="F64" s="2">
        <f>E64-E63</f>
        <v>11.10445</v>
      </c>
      <c r="G64" s="7">
        <f>7.6*1.4</f>
        <v>10.639999999999999</v>
      </c>
      <c r="H64" s="2">
        <v>138.32170493914299</v>
      </c>
      <c r="I64" s="2">
        <v>0.35373702422145303</v>
      </c>
      <c r="J64">
        <v>0.52</v>
      </c>
    </row>
    <row r="65" spans="1:10" x14ac:dyDescent="0.25">
      <c r="A65" s="3">
        <v>40269</v>
      </c>
      <c r="B65">
        <v>1.7565999999999999</v>
      </c>
      <c r="C65">
        <f>B65-B64</f>
        <v>-2.9200000000000115E-2</v>
      </c>
      <c r="D65">
        <v>8.7200000000000006</v>
      </c>
      <c r="E65">
        <v>96.003010000000003</v>
      </c>
      <c r="F65" s="2">
        <f>E65-E64</f>
        <v>-4.6097899999999896</v>
      </c>
      <c r="G65" s="7">
        <f>7.3*1.4</f>
        <v>10.219999999999999</v>
      </c>
      <c r="H65" s="2">
        <v>142.01131787443899</v>
      </c>
      <c r="I65" s="2">
        <v>0.32972508591065286</v>
      </c>
      <c r="J65">
        <v>0.56999999999999995</v>
      </c>
    </row>
    <row r="66" spans="1:10" x14ac:dyDescent="0.25">
      <c r="A66" s="3">
        <v>40299</v>
      </c>
      <c r="B66">
        <v>1.8131999999999999</v>
      </c>
      <c r="C66">
        <f>B66-B65</f>
        <v>5.6599999999999984E-2</v>
      </c>
      <c r="D66">
        <v>9.4</v>
      </c>
      <c r="E66">
        <v>95.758039999999994</v>
      </c>
      <c r="F66" s="2">
        <f>E66-E65</f>
        <v>-0.24497000000000924</v>
      </c>
      <c r="G66" s="7">
        <f>7.4*1.4</f>
        <v>10.36</v>
      </c>
      <c r="H66" s="2">
        <v>148.47728605589899</v>
      </c>
      <c r="I66" s="2">
        <v>0.28897260273972519</v>
      </c>
      <c r="J66">
        <v>0.43</v>
      </c>
    </row>
    <row r="67" spans="1:10" x14ac:dyDescent="0.25">
      <c r="A67" s="3">
        <v>40330</v>
      </c>
      <c r="B67">
        <v>1.8065</v>
      </c>
      <c r="C67">
        <f>B67-B66</f>
        <v>-6.6999999999999282E-3</v>
      </c>
      <c r="D67">
        <v>9.94</v>
      </c>
      <c r="E67">
        <v>95.457250000000002</v>
      </c>
      <c r="F67" s="2">
        <f>E67-E66</f>
        <v>-0.30078999999999212</v>
      </c>
      <c r="G67" s="7">
        <f>7*1.4</f>
        <v>9.7999999999999989</v>
      </c>
      <c r="H67" s="2">
        <v>148.92490857798401</v>
      </c>
      <c r="I67" s="2">
        <v>0.30336769759450155</v>
      </c>
      <c r="J67">
        <v>0</v>
      </c>
    </row>
    <row r="68" spans="1:10" x14ac:dyDescent="0.25">
      <c r="A68" s="3">
        <v>40360</v>
      </c>
      <c r="B68">
        <v>1.7696000000000001</v>
      </c>
      <c r="C68">
        <f>B68-B67</f>
        <v>-3.6899999999999933E-2</v>
      </c>
      <c r="D68">
        <v>10.32</v>
      </c>
      <c r="E68">
        <v>99.349980000000002</v>
      </c>
      <c r="F68" s="2">
        <f>E68-E67</f>
        <v>3.8927300000000002</v>
      </c>
      <c r="G68" s="7">
        <f>6.9*1.4</f>
        <v>9.66</v>
      </c>
      <c r="H68" s="2">
        <v>150.88003165006199</v>
      </c>
      <c r="I68" s="2">
        <v>0.3028813559322025</v>
      </c>
      <c r="J68">
        <v>0.01</v>
      </c>
    </row>
    <row r="69" spans="1:10" x14ac:dyDescent="0.25">
      <c r="A69" s="3">
        <v>40391</v>
      </c>
      <c r="B69">
        <v>1.7596000000000001</v>
      </c>
      <c r="C69">
        <f>B69-B68</f>
        <v>-1.0000000000000009E-2</v>
      </c>
      <c r="D69">
        <v>10.66</v>
      </c>
      <c r="E69">
        <v>99.284610000000001</v>
      </c>
      <c r="F69" s="2">
        <f>E69-E68</f>
        <v>-6.5370000000001482E-2</v>
      </c>
      <c r="G69" s="7">
        <f>6.7*1.4</f>
        <v>9.379999999999999</v>
      </c>
      <c r="H69" s="2">
        <v>156.57737003791701</v>
      </c>
      <c r="I69" s="2">
        <v>0.31822525597269524</v>
      </c>
      <c r="J69">
        <v>0.04</v>
      </c>
    </row>
    <row r="70" spans="1:10" x14ac:dyDescent="0.25">
      <c r="A70" s="3">
        <v>40422</v>
      </c>
      <c r="B70">
        <v>1.7186999999999999</v>
      </c>
      <c r="C70">
        <f>B70-B69</f>
        <v>-4.0900000000000158E-2</v>
      </c>
      <c r="D70">
        <v>10.66</v>
      </c>
      <c r="E70">
        <v>97.821520000000007</v>
      </c>
      <c r="F70" s="2">
        <f>E70-E69</f>
        <v>-1.463089999999994</v>
      </c>
      <c r="G70" s="7">
        <f>6.2*1.4</f>
        <v>8.68</v>
      </c>
      <c r="H70" s="2">
        <v>160.040065670926</v>
      </c>
      <c r="I70" s="2">
        <v>0.3910996563573898</v>
      </c>
      <c r="J70">
        <v>0.45</v>
      </c>
    </row>
    <row r="71" spans="1:10" x14ac:dyDescent="0.25">
      <c r="A71" s="3">
        <v>40452</v>
      </c>
      <c r="B71">
        <v>1.6835</v>
      </c>
      <c r="C71">
        <f>B71-B70</f>
        <v>-3.5199999999999898E-2</v>
      </c>
      <c r="D71">
        <v>10.66</v>
      </c>
      <c r="E71">
        <v>97.728790000000004</v>
      </c>
      <c r="F71" s="2">
        <f>E71-E70</f>
        <v>-9.2730000000003088E-2</v>
      </c>
      <c r="G71" s="7">
        <f>6*1.4</f>
        <v>8.3999999999999986</v>
      </c>
      <c r="H71" s="2">
        <v>162.75936177191201</v>
      </c>
      <c r="I71" s="2">
        <v>0.43123711340206206</v>
      </c>
      <c r="J71">
        <v>0.75</v>
      </c>
    </row>
    <row r="72" spans="1:10" x14ac:dyDescent="0.25">
      <c r="A72" s="3">
        <v>40483</v>
      </c>
      <c r="B72">
        <v>1.7133</v>
      </c>
      <c r="C72">
        <f>B72-B71</f>
        <v>2.9800000000000049E-2</v>
      </c>
      <c r="D72">
        <v>10.66</v>
      </c>
      <c r="E72">
        <v>97.975719999999995</v>
      </c>
      <c r="F72" s="2">
        <f>E72-E71</f>
        <v>0.24692999999999188</v>
      </c>
      <c r="G72" s="7">
        <f>5.7*1.4</f>
        <v>7.9799999999999995</v>
      </c>
      <c r="H72" s="2">
        <v>167.342325810788</v>
      </c>
      <c r="I72" s="2">
        <v>0.45704467353951839</v>
      </c>
      <c r="J72">
        <v>0.83</v>
      </c>
    </row>
    <row r="73" spans="1:10" x14ac:dyDescent="0.25">
      <c r="A73" s="3">
        <v>40513</v>
      </c>
      <c r="B73">
        <v>1.6934</v>
      </c>
      <c r="C73">
        <f>B73-B72</f>
        <v>-1.9900000000000029E-2</v>
      </c>
      <c r="D73">
        <v>10.66</v>
      </c>
      <c r="E73">
        <v>95.876959999999997</v>
      </c>
      <c r="F73" s="2">
        <f>E73-E72</f>
        <v>-2.0987599999999986</v>
      </c>
      <c r="G73" s="7">
        <f>5.3*1.4</f>
        <v>7.419999999999999</v>
      </c>
      <c r="H73" s="2">
        <v>171.23209429892901</v>
      </c>
      <c r="I73" s="2">
        <v>0.55955631399317318</v>
      </c>
      <c r="J73">
        <v>0.63</v>
      </c>
    </row>
    <row r="74" spans="1:10" x14ac:dyDescent="0.25">
      <c r="A74" s="3">
        <v>40544</v>
      </c>
      <c r="B74">
        <v>1.6749000000000001</v>
      </c>
      <c r="C74">
        <f>B74-B73</f>
        <v>-1.8499999999999961E-2</v>
      </c>
      <c r="D74">
        <v>10.85</v>
      </c>
      <c r="E74">
        <v>93.054140000000004</v>
      </c>
      <c r="F74" s="2">
        <f>E74-E73</f>
        <v>-2.822819999999993</v>
      </c>
      <c r="G74" s="7">
        <f>6*1.4</f>
        <v>8.3999999999999986</v>
      </c>
      <c r="H74" s="2">
        <v>176.76876835246199</v>
      </c>
      <c r="I74" s="2">
        <v>0.6163194444444442</v>
      </c>
      <c r="J74">
        <v>0.83</v>
      </c>
    </row>
    <row r="75" spans="1:10" x14ac:dyDescent="0.25">
      <c r="A75" s="3">
        <v>40575</v>
      </c>
      <c r="B75">
        <v>1.6679999999999999</v>
      </c>
      <c r="C75">
        <f>B75-B74</f>
        <v>-6.9000000000001283E-3</v>
      </c>
      <c r="D75">
        <v>11.17</v>
      </c>
      <c r="E75">
        <v>95.521780000000007</v>
      </c>
      <c r="F75" s="2">
        <f>E75-E74</f>
        <v>2.4676400000000029</v>
      </c>
      <c r="G75" s="7">
        <f>6.3*1.4</f>
        <v>8.8199999999999985</v>
      </c>
      <c r="H75" s="2">
        <v>181.229414130246</v>
      </c>
      <c r="I75" s="2">
        <v>0.42631399317406121</v>
      </c>
      <c r="J75">
        <v>0.8</v>
      </c>
    </row>
    <row r="76" spans="1:10" x14ac:dyDescent="0.25">
      <c r="A76" s="3">
        <v>40603</v>
      </c>
      <c r="B76">
        <v>1.6591</v>
      </c>
      <c r="C76">
        <f>B76-B75</f>
        <v>-8.899999999999908E-3</v>
      </c>
      <c r="D76">
        <v>11.62</v>
      </c>
      <c r="E76">
        <v>101.6617</v>
      </c>
      <c r="F76" s="2">
        <f>E76-E75</f>
        <v>6.1399199999999894</v>
      </c>
      <c r="G76" s="7">
        <f>6.4*1.4</f>
        <v>8.9599999999999991</v>
      </c>
      <c r="H76" s="2">
        <v>187.853201097198</v>
      </c>
      <c r="I76" s="2">
        <v>0.42829931972789181</v>
      </c>
      <c r="J76">
        <v>0.79</v>
      </c>
    </row>
    <row r="77" spans="1:10" x14ac:dyDescent="0.25">
      <c r="A77" s="3">
        <v>40634</v>
      </c>
      <c r="B77">
        <v>1.5864</v>
      </c>
      <c r="C77">
        <f>B77-B76</f>
        <v>-7.2699999999999987E-2</v>
      </c>
      <c r="D77">
        <v>11.74</v>
      </c>
      <c r="E77">
        <v>98.120040000000003</v>
      </c>
      <c r="F77" s="2">
        <f>E77-E76</f>
        <v>-3.5416599999999931</v>
      </c>
      <c r="G77" s="7">
        <f>6.4*1.4</f>
        <v>8.9599999999999991</v>
      </c>
      <c r="H77" s="2">
        <v>198.80067335571599</v>
      </c>
      <c r="I77" s="2">
        <v>0.38246710526316019</v>
      </c>
      <c r="J77">
        <v>0.77</v>
      </c>
    </row>
    <row r="78" spans="1:10" x14ac:dyDescent="0.25">
      <c r="A78" s="3">
        <v>40664</v>
      </c>
      <c r="B78">
        <v>1.6134999999999999</v>
      </c>
      <c r="C78">
        <f>B78-B77</f>
        <v>2.7099999999999902E-2</v>
      </c>
      <c r="D78">
        <v>11.92</v>
      </c>
      <c r="E78">
        <v>100.4674</v>
      </c>
      <c r="F78" s="2">
        <f>E78-E77</f>
        <v>2.3473599999999948</v>
      </c>
      <c r="G78" s="7">
        <f>6.3*1.4</f>
        <v>8.8199999999999985</v>
      </c>
      <c r="H78" s="2">
        <v>203.98302128365799</v>
      </c>
      <c r="I78" s="2">
        <v>0.27335384615384489</v>
      </c>
      <c r="J78">
        <v>0.47</v>
      </c>
    </row>
    <row r="79" spans="1:10" x14ac:dyDescent="0.25">
      <c r="A79" s="3">
        <v>40695</v>
      </c>
      <c r="B79">
        <v>1.587</v>
      </c>
      <c r="C79">
        <f>B79-B78</f>
        <v>-2.6499999999999968E-2</v>
      </c>
      <c r="D79">
        <v>12.1</v>
      </c>
      <c r="E79">
        <v>99.427090000000007</v>
      </c>
      <c r="F79" s="2">
        <f>E79-E78</f>
        <v>-1.040309999999991</v>
      </c>
      <c r="G79" s="7">
        <f>6.2*1.4</f>
        <v>8.68</v>
      </c>
      <c r="H79" s="2">
        <v>202.08989221942099</v>
      </c>
      <c r="I79" s="2">
        <v>0.31387283236994212</v>
      </c>
      <c r="J79">
        <v>0.15</v>
      </c>
    </row>
    <row r="80" spans="1:10" x14ac:dyDescent="0.25">
      <c r="A80" s="3">
        <v>40725</v>
      </c>
      <c r="B80">
        <v>1.5639000000000001</v>
      </c>
      <c r="C80">
        <f>B80-B79</f>
        <v>-2.3099999999999898E-2</v>
      </c>
      <c r="D80">
        <v>12.25</v>
      </c>
      <c r="E80">
        <v>101.8443</v>
      </c>
      <c r="F80" s="2">
        <f>E80-E79</f>
        <v>2.4172099999999972</v>
      </c>
      <c r="G80" s="7">
        <f>6*1.4</f>
        <v>8.3999999999999986</v>
      </c>
      <c r="H80" s="2">
        <v>202.09474400607701</v>
      </c>
      <c r="I80" s="2">
        <v>0.31619565217391221</v>
      </c>
      <c r="J80">
        <v>0.16</v>
      </c>
    </row>
    <row r="81" spans="1:10" x14ac:dyDescent="0.25">
      <c r="A81" s="3">
        <v>40756</v>
      </c>
      <c r="B81">
        <v>1.597</v>
      </c>
      <c r="C81">
        <f>B81-B80</f>
        <v>3.3099999999999907E-2</v>
      </c>
      <c r="D81">
        <v>12.42</v>
      </c>
      <c r="E81">
        <v>103.46638</v>
      </c>
      <c r="F81" s="2">
        <f>E81-E80</f>
        <v>1.6220799999999969</v>
      </c>
      <c r="G81" s="7">
        <f>6*1.4</f>
        <v>8.3999999999999986</v>
      </c>
      <c r="H81" s="2">
        <v>204.725745507704</v>
      </c>
      <c r="I81" s="2">
        <v>0.3421899736147746</v>
      </c>
      <c r="J81">
        <v>0.37</v>
      </c>
    </row>
    <row r="82" spans="1:10" x14ac:dyDescent="0.25">
      <c r="A82" s="3">
        <v>40787</v>
      </c>
      <c r="B82">
        <v>1.7498</v>
      </c>
      <c r="C82">
        <f>B82-B81</f>
        <v>0.15280000000000005</v>
      </c>
      <c r="D82">
        <v>11.91</v>
      </c>
      <c r="E82">
        <v>99.817229999999995</v>
      </c>
      <c r="F82" s="2">
        <f>E82-E81</f>
        <v>-3.6491500000000059</v>
      </c>
      <c r="G82" s="7">
        <f>6*1.4</f>
        <v>8.3999999999999986</v>
      </c>
      <c r="H82" s="2">
        <v>206.181349305856</v>
      </c>
      <c r="I82" s="2">
        <v>0.41015706806282559</v>
      </c>
      <c r="J82">
        <v>0.53</v>
      </c>
    </row>
    <row r="83" spans="1:10" x14ac:dyDescent="0.25">
      <c r="A83" s="3">
        <v>40817</v>
      </c>
      <c r="B83">
        <v>1.7726</v>
      </c>
      <c r="C83">
        <f>B83-B82</f>
        <v>2.2799999999999931E-2</v>
      </c>
      <c r="D83">
        <v>11.7</v>
      </c>
      <c r="E83">
        <v>99.615679999999998</v>
      </c>
      <c r="F83" s="2">
        <f>E83-E82</f>
        <v>-0.20154999999999745</v>
      </c>
      <c r="G83" s="7">
        <f>5.7*1.4</f>
        <v>7.9799999999999995</v>
      </c>
      <c r="H83" s="2">
        <v>203.590655040776</v>
      </c>
      <c r="I83" s="2">
        <v>0.45907407407407308</v>
      </c>
      <c r="J83">
        <v>0.43</v>
      </c>
    </row>
    <row r="84" spans="1:10" x14ac:dyDescent="0.25">
      <c r="A84" s="3">
        <v>40848</v>
      </c>
      <c r="B84">
        <v>1.7905</v>
      </c>
      <c r="C84">
        <f>B84-B83</f>
        <v>1.7900000000000027E-2</v>
      </c>
      <c r="D84">
        <v>11.4</v>
      </c>
      <c r="E84">
        <v>99.511480000000006</v>
      </c>
      <c r="F84" s="2">
        <f>E84-E83</f>
        <v>-0.10419999999999163</v>
      </c>
      <c r="G84" s="7">
        <f>5.2*1.4</f>
        <v>7.2799999999999994</v>
      </c>
      <c r="H84" s="2">
        <v>198.80688932902001</v>
      </c>
      <c r="I84" s="2">
        <v>0.47218997361477555</v>
      </c>
      <c r="J84">
        <v>0.52</v>
      </c>
    </row>
    <row r="85" spans="1:10" x14ac:dyDescent="0.25">
      <c r="A85" s="3">
        <v>40878</v>
      </c>
      <c r="B85">
        <v>1.8369</v>
      </c>
      <c r="C85">
        <f>B85-B84</f>
        <v>4.6399999999999997E-2</v>
      </c>
      <c r="D85">
        <v>10.9</v>
      </c>
      <c r="E85">
        <v>97.66225</v>
      </c>
      <c r="F85" s="2">
        <f>E85-E84</f>
        <v>-1.8492300000000057</v>
      </c>
      <c r="G85" s="7">
        <f>4.7*1.4</f>
        <v>6.58</v>
      </c>
      <c r="H85" s="2">
        <v>191.44389371691699</v>
      </c>
      <c r="I85" s="2">
        <v>0.57607329842931987</v>
      </c>
      <c r="J85">
        <v>0.5</v>
      </c>
    </row>
    <row r="86" spans="1:10" x14ac:dyDescent="0.25">
      <c r="A86" s="3">
        <v>40909</v>
      </c>
      <c r="B86">
        <v>1.7897000000000001</v>
      </c>
      <c r="C86">
        <f>B86-B85</f>
        <v>-4.7199999999999909E-2</v>
      </c>
      <c r="D86">
        <v>10.7</v>
      </c>
      <c r="E86">
        <v>93.527670000000001</v>
      </c>
      <c r="F86" s="2">
        <f>E86-E85</f>
        <v>-4.1345799999999997</v>
      </c>
      <c r="G86" s="7">
        <f>5.5*1.4</f>
        <v>7.6999999999999993</v>
      </c>
      <c r="H86" s="2">
        <v>186.230742090327</v>
      </c>
      <c r="I86" s="2">
        <v>0.60233421750663063</v>
      </c>
      <c r="J86">
        <v>0.56000000000000005</v>
      </c>
    </row>
    <row r="87" spans="1:10" x14ac:dyDescent="0.25">
      <c r="A87" s="3">
        <v>40940</v>
      </c>
      <c r="B87">
        <v>1.7183999999999999</v>
      </c>
      <c r="C87">
        <f>B87-B86</f>
        <v>-7.1300000000000141E-2</v>
      </c>
      <c r="D87">
        <v>10.4</v>
      </c>
      <c r="E87">
        <v>94.938689999999994</v>
      </c>
      <c r="F87" s="2">
        <f>E87-E86</f>
        <v>1.4110199999999935</v>
      </c>
      <c r="G87" s="7">
        <f>5.7*1.4</f>
        <v>7.9799999999999995</v>
      </c>
      <c r="H87" s="2">
        <v>185.28771578623801</v>
      </c>
      <c r="I87" s="2">
        <v>0.45138666666666594</v>
      </c>
      <c r="J87">
        <v>0.45</v>
      </c>
    </row>
    <row r="88" spans="1:10" x14ac:dyDescent="0.25">
      <c r="A88" s="3">
        <v>40969</v>
      </c>
      <c r="B88">
        <v>1.7952999999999999</v>
      </c>
      <c r="C88">
        <f>B88-B87</f>
        <v>7.6899999999999968E-2</v>
      </c>
      <c r="D88">
        <v>9.82</v>
      </c>
      <c r="E88">
        <v>102.65361</v>
      </c>
      <c r="F88" s="2">
        <f>E88-E87</f>
        <v>7.7149200000000064</v>
      </c>
      <c r="G88" s="7">
        <v>8</v>
      </c>
      <c r="H88" s="2">
        <v>190.192653275022</v>
      </c>
      <c r="I88" s="2">
        <v>0.44442970822281108</v>
      </c>
      <c r="J88">
        <v>0.21</v>
      </c>
    </row>
    <row r="89" spans="1:10" x14ac:dyDescent="0.25">
      <c r="A89" s="3">
        <v>41000</v>
      </c>
      <c r="B89">
        <v>1.8548</v>
      </c>
      <c r="C89">
        <f>B89-B88</f>
        <v>5.9500000000000108E-2</v>
      </c>
      <c r="D89">
        <v>9.35</v>
      </c>
      <c r="E89">
        <v>98.095280000000002</v>
      </c>
      <c r="F89" s="2">
        <f>E89-E88</f>
        <v>-4.558329999999998</v>
      </c>
      <c r="G89" s="7">
        <v>7.8</v>
      </c>
      <c r="H89" s="2">
        <v>195.11151525508001</v>
      </c>
      <c r="I89" s="2">
        <v>0.41209549071618073</v>
      </c>
      <c r="J89">
        <v>0.64</v>
      </c>
    </row>
    <row r="90" spans="1:10" x14ac:dyDescent="0.25">
      <c r="A90" s="3">
        <v>41030</v>
      </c>
      <c r="B90">
        <v>1.986</v>
      </c>
      <c r="C90">
        <f>B90-B89</f>
        <v>0.13119999999999998</v>
      </c>
      <c r="D90">
        <v>8.8699999999999992</v>
      </c>
      <c r="E90">
        <v>101.39865</v>
      </c>
      <c r="F90" s="2">
        <f>E90-E89</f>
        <v>3.303370000000001</v>
      </c>
      <c r="G90" s="7">
        <v>7.7</v>
      </c>
      <c r="H90" s="2">
        <v>195.130948604167</v>
      </c>
      <c r="I90" s="2">
        <v>0.27042553191489438</v>
      </c>
      <c r="J90">
        <v>0.36</v>
      </c>
    </row>
    <row r="91" spans="1:10" x14ac:dyDescent="0.25">
      <c r="A91" s="3">
        <v>41061</v>
      </c>
      <c r="B91">
        <v>2.0491999999999999</v>
      </c>
      <c r="C91">
        <f>B91-B90</f>
        <v>6.3199999999999923E-2</v>
      </c>
      <c r="D91">
        <v>8.39</v>
      </c>
      <c r="E91">
        <v>99.797820000000002</v>
      </c>
      <c r="F91" s="2">
        <f>E91-E90</f>
        <v>-1.600830000000002</v>
      </c>
      <c r="G91" s="7">
        <v>7.6</v>
      </c>
      <c r="H91" s="2">
        <v>190.90732835931701</v>
      </c>
      <c r="I91" s="2">
        <v>0.27050397877984111</v>
      </c>
      <c r="J91">
        <v>0.08</v>
      </c>
    </row>
    <row r="92" spans="1:10" x14ac:dyDescent="0.25">
      <c r="A92" s="3">
        <v>41091</v>
      </c>
      <c r="B92">
        <v>2.0287000000000002</v>
      </c>
      <c r="C92">
        <f>B92-B91</f>
        <v>-2.0499999999999741E-2</v>
      </c>
      <c r="D92">
        <v>8.07</v>
      </c>
      <c r="E92">
        <v>103.43292</v>
      </c>
      <c r="F92" s="2">
        <f>E92-E91</f>
        <v>3.6350999999999942</v>
      </c>
      <c r="G92" s="7">
        <v>7.5</v>
      </c>
      <c r="H92" s="2">
        <v>182.95507529978801</v>
      </c>
      <c r="I92" s="2">
        <v>0.30313984168865332</v>
      </c>
      <c r="J92">
        <v>0.43</v>
      </c>
    </row>
    <row r="93" spans="1:10" x14ac:dyDescent="0.25">
      <c r="A93" s="3">
        <v>41122</v>
      </c>
      <c r="B93">
        <v>2.0293999999999999</v>
      </c>
      <c r="C93">
        <f>B93-B92</f>
        <v>6.9999999999970086E-4</v>
      </c>
      <c r="D93">
        <v>7.85</v>
      </c>
      <c r="E93">
        <v>105.15049</v>
      </c>
      <c r="F93" s="2">
        <f>E93-E92</f>
        <v>1.7175700000000091</v>
      </c>
      <c r="G93" s="7">
        <v>7.4</v>
      </c>
      <c r="H93" s="2">
        <v>181.62496484946101</v>
      </c>
      <c r="I93" s="2">
        <v>0.36404761904762084</v>
      </c>
      <c r="J93">
        <v>0.41</v>
      </c>
    </row>
    <row r="94" spans="1:10" x14ac:dyDescent="0.25">
      <c r="A94" s="3">
        <v>41153</v>
      </c>
      <c r="B94">
        <v>2.0280999999999998</v>
      </c>
      <c r="C94">
        <f>B94-B93</f>
        <v>-1.3000000000000789E-3</v>
      </c>
      <c r="D94">
        <v>7.39</v>
      </c>
      <c r="E94">
        <v>99.320800000000006</v>
      </c>
      <c r="F94" s="2">
        <f>E94-E93</f>
        <v>-5.8296899999999994</v>
      </c>
      <c r="G94" s="7">
        <v>7.1</v>
      </c>
      <c r="H94" s="2">
        <v>181.93685206733301</v>
      </c>
      <c r="I94" s="2">
        <v>0.46013157894736817</v>
      </c>
      <c r="J94">
        <v>0.56999999999999995</v>
      </c>
    </row>
    <row r="95" spans="1:10" x14ac:dyDescent="0.25">
      <c r="A95" s="3">
        <v>41183</v>
      </c>
      <c r="B95">
        <v>2.0297999999999998</v>
      </c>
      <c r="C95">
        <f>B95-B94</f>
        <v>1.7000000000000348E-3</v>
      </c>
      <c r="D95">
        <v>7.23</v>
      </c>
      <c r="E95">
        <v>103.60682</v>
      </c>
      <c r="F95" s="2">
        <f>E95-E94</f>
        <v>4.2860199999999935</v>
      </c>
      <c r="G95" s="7">
        <v>7</v>
      </c>
      <c r="H95" s="2">
        <v>181.449899802788</v>
      </c>
      <c r="I95" s="2">
        <v>0.50593667546174081</v>
      </c>
      <c r="J95">
        <v>0.59</v>
      </c>
    </row>
    <row r="96" spans="1:10" x14ac:dyDescent="0.25">
      <c r="A96" s="3">
        <v>41214</v>
      </c>
      <c r="B96">
        <v>2.0678000000000001</v>
      </c>
      <c r="C96">
        <f>B96-B95</f>
        <v>3.8000000000000256E-2</v>
      </c>
      <c r="D96">
        <v>7.14</v>
      </c>
      <c r="E96">
        <v>101.11474</v>
      </c>
      <c r="F96" s="2">
        <f>E96-E95</f>
        <v>-2.4920800000000014</v>
      </c>
      <c r="G96" s="7">
        <v>6.8</v>
      </c>
      <c r="H96" s="2">
        <v>184.49499989106801</v>
      </c>
      <c r="I96" s="2">
        <v>0.52397368421052892</v>
      </c>
      <c r="J96">
        <v>0.6</v>
      </c>
    </row>
    <row r="97" spans="1:10" x14ac:dyDescent="0.25">
      <c r="A97" s="3">
        <v>41244</v>
      </c>
      <c r="B97">
        <v>2.0777999999999999</v>
      </c>
      <c r="C97">
        <f>B97-B96</f>
        <v>9.9999999999997868E-3</v>
      </c>
      <c r="D97">
        <v>7.16</v>
      </c>
      <c r="E97">
        <v>97.86157</v>
      </c>
      <c r="F97" s="2">
        <f>E97-E96</f>
        <v>-3.2531699999999972</v>
      </c>
      <c r="G97" s="7">
        <v>6.9</v>
      </c>
      <c r="H97" s="2">
        <v>181.83134478963501</v>
      </c>
      <c r="I97" s="2">
        <v>0.62556728232189873</v>
      </c>
      <c r="J97">
        <v>0.79</v>
      </c>
    </row>
    <row r="98" spans="1:10" x14ac:dyDescent="0.25">
      <c r="A98" s="3">
        <v>41275</v>
      </c>
      <c r="B98">
        <v>2.0310999999999999</v>
      </c>
      <c r="C98">
        <f>B98-B97</f>
        <v>-4.6699999999999964E-2</v>
      </c>
      <c r="D98">
        <v>7.11</v>
      </c>
      <c r="E98">
        <v>97.724170000000001</v>
      </c>
      <c r="F98" s="2">
        <f>E98-E97</f>
        <v>-0.13739999999999952</v>
      </c>
      <c r="G98" s="7">
        <v>7.3</v>
      </c>
      <c r="H98" s="2">
        <v>185.25092337133901</v>
      </c>
      <c r="I98" s="2">
        <v>0.54811170212766036</v>
      </c>
      <c r="J98">
        <v>0.86</v>
      </c>
    </row>
    <row r="99" spans="1:10" x14ac:dyDescent="0.25">
      <c r="A99" s="3">
        <v>41306</v>
      </c>
      <c r="B99">
        <v>1.9733000000000001</v>
      </c>
      <c r="C99">
        <f>B99-B98</f>
        <v>-5.7799999999999851E-2</v>
      </c>
      <c r="D99">
        <v>7.12</v>
      </c>
      <c r="E99">
        <v>95.490960000000001</v>
      </c>
      <c r="F99" s="2">
        <f>E99-E98</f>
        <v>-2.2332099999999997</v>
      </c>
      <c r="G99" s="7">
        <v>7.8</v>
      </c>
      <c r="H99" s="2">
        <v>187.83784460247199</v>
      </c>
      <c r="I99" s="2">
        <v>0.46239361702127707</v>
      </c>
      <c r="J99">
        <v>0.6</v>
      </c>
    </row>
    <row r="100" spans="1:10" x14ac:dyDescent="0.25">
      <c r="A100" s="3">
        <v>41334</v>
      </c>
      <c r="B100">
        <v>1.9827999999999999</v>
      </c>
      <c r="C100">
        <f>B100-B99</f>
        <v>9.4999999999998419E-3</v>
      </c>
      <c r="D100">
        <v>7.15</v>
      </c>
      <c r="E100">
        <v>103.81934</v>
      </c>
      <c r="F100" s="2">
        <f>E100-E99</f>
        <v>8.3283799999999957</v>
      </c>
      <c r="G100" s="7">
        <v>8.1</v>
      </c>
      <c r="H100" s="2">
        <v>188.22088903884</v>
      </c>
      <c r="I100" s="2">
        <v>0.48568733153638877</v>
      </c>
      <c r="J100">
        <v>0.47</v>
      </c>
    </row>
    <row r="101" spans="1:10" x14ac:dyDescent="0.25">
      <c r="A101" s="3">
        <v>41365</v>
      </c>
      <c r="B101">
        <v>2.0022000000000002</v>
      </c>
      <c r="C101">
        <f>B101-B100</f>
        <v>1.9400000000000306E-2</v>
      </c>
      <c r="D101">
        <v>7.26</v>
      </c>
      <c r="E101">
        <v>105.0697</v>
      </c>
      <c r="F101" s="2">
        <f>E101-E100</f>
        <v>1.2503600000000006</v>
      </c>
      <c r="G101" s="7">
        <v>7.9</v>
      </c>
      <c r="H101" s="2">
        <v>188.08015529290699</v>
      </c>
      <c r="I101" s="2">
        <v>0.41272000000000147</v>
      </c>
      <c r="J101">
        <v>0.55000000000000004</v>
      </c>
    </row>
    <row r="102" spans="1:10" x14ac:dyDescent="0.25">
      <c r="A102" s="3">
        <v>41395</v>
      </c>
      <c r="B102">
        <v>2.0348000000000002</v>
      </c>
      <c r="C102">
        <f>B102-B101</f>
        <v>3.2599999999999962E-2</v>
      </c>
      <c r="D102">
        <v>7.42</v>
      </c>
      <c r="E102">
        <v>103.13006</v>
      </c>
      <c r="F102" s="2">
        <f>E102-E101</f>
        <v>-1.9396399999999971</v>
      </c>
      <c r="G102" s="7">
        <v>7.7</v>
      </c>
      <c r="H102" s="2">
        <v>184.544738362521</v>
      </c>
      <c r="I102" s="2">
        <v>0.2842245989304813</v>
      </c>
      <c r="J102">
        <v>0.37</v>
      </c>
    </row>
    <row r="103" spans="1:10" x14ac:dyDescent="0.25">
      <c r="A103" s="3">
        <v>41426</v>
      </c>
      <c r="B103">
        <v>2.173</v>
      </c>
      <c r="C103">
        <f>B103-B102</f>
        <v>0.13819999999999988</v>
      </c>
      <c r="D103">
        <v>7.9</v>
      </c>
      <c r="E103">
        <v>101.61955</v>
      </c>
      <c r="F103" s="2">
        <f>E103-E102</f>
        <v>-1.5105099999999965</v>
      </c>
      <c r="G103" s="7">
        <v>7.5</v>
      </c>
      <c r="H103" s="2">
        <v>179.78797104063099</v>
      </c>
      <c r="I103" s="2">
        <v>0.28427419354838623</v>
      </c>
      <c r="J103">
        <v>0.26</v>
      </c>
    </row>
    <row r="104" spans="1:10" x14ac:dyDescent="0.25">
      <c r="A104" s="3">
        <v>41456</v>
      </c>
      <c r="B104">
        <v>2.2522000000000002</v>
      </c>
      <c r="C104">
        <f>B104-B103</f>
        <v>7.9200000000000159E-2</v>
      </c>
      <c r="D104">
        <v>8.23</v>
      </c>
      <c r="E104">
        <v>106.70641999999999</v>
      </c>
      <c r="F104" s="2">
        <f>E104-E103</f>
        <v>5.0868699999999905</v>
      </c>
      <c r="G104" s="7">
        <v>7.4</v>
      </c>
      <c r="H104" s="2">
        <v>177.00052147029399</v>
      </c>
      <c r="I104" s="2">
        <v>0.30478723404255281</v>
      </c>
      <c r="J104">
        <v>0.03</v>
      </c>
    </row>
    <row r="105" spans="1:10" x14ac:dyDescent="0.25">
      <c r="A105" s="3">
        <v>41487</v>
      </c>
      <c r="B105">
        <v>2.3422000000000001</v>
      </c>
      <c r="C105">
        <f>B105-B104</f>
        <v>8.9999999999999858E-2</v>
      </c>
      <c r="D105">
        <v>8.4499999999999993</v>
      </c>
      <c r="E105">
        <v>106.4833</v>
      </c>
      <c r="F105" s="2">
        <f>E105-E104</f>
        <v>-0.22311999999999443</v>
      </c>
      <c r="G105" s="7">
        <v>7.2</v>
      </c>
      <c r="H105" s="2">
        <v>171.54203239725601</v>
      </c>
      <c r="I105" s="2">
        <v>0.40336842105263204</v>
      </c>
      <c r="J105">
        <v>0.24</v>
      </c>
    </row>
    <row r="106" spans="1:10" x14ac:dyDescent="0.25">
      <c r="A106" s="3">
        <v>41518</v>
      </c>
      <c r="B106">
        <v>2.2705000000000002</v>
      </c>
      <c r="C106">
        <f>B106-B105</f>
        <v>-7.1699999999999875E-2</v>
      </c>
      <c r="D106">
        <v>8.9</v>
      </c>
      <c r="E106">
        <v>103.29901</v>
      </c>
      <c r="F106" s="2">
        <f>E106-E105</f>
        <v>-3.1842900000000043</v>
      </c>
      <c r="G106" s="7">
        <v>7</v>
      </c>
      <c r="H106" s="2">
        <v>175.449564393673</v>
      </c>
      <c r="I106" s="2">
        <v>0.48891820580474871</v>
      </c>
      <c r="J106">
        <v>0.35</v>
      </c>
    </row>
    <row r="107" spans="1:10" x14ac:dyDescent="0.25">
      <c r="A107" s="3">
        <v>41548</v>
      </c>
      <c r="B107">
        <v>2.1886000000000001</v>
      </c>
      <c r="C107">
        <f>B107-B106</f>
        <v>-8.1900000000000084E-2</v>
      </c>
      <c r="D107">
        <v>9.25</v>
      </c>
      <c r="E107">
        <v>106.55047999999999</v>
      </c>
      <c r="F107" s="2">
        <f>E107-E106</f>
        <v>3.2514699999999976</v>
      </c>
      <c r="G107" s="7">
        <v>6.8</v>
      </c>
      <c r="H107" s="2">
        <v>177.39119007346599</v>
      </c>
      <c r="I107" s="2">
        <v>0.55625329815303515</v>
      </c>
      <c r="J107">
        <v>0.56999999999999995</v>
      </c>
    </row>
    <row r="108" spans="1:10" x14ac:dyDescent="0.25">
      <c r="A108" s="3">
        <v>41579</v>
      </c>
      <c r="B108">
        <v>2.2953999999999999</v>
      </c>
      <c r="C108">
        <f>B108-B107</f>
        <v>0.10679999999999978</v>
      </c>
      <c r="D108">
        <v>9.4499999999999993</v>
      </c>
      <c r="E108">
        <v>103.66473999999999</v>
      </c>
      <c r="F108" s="2">
        <f>E108-E107</f>
        <v>-2.8857399999999984</v>
      </c>
      <c r="G108" s="7">
        <v>6.6</v>
      </c>
      <c r="H108" s="2">
        <v>174.69401436521099</v>
      </c>
      <c r="I108" s="2">
        <v>0.58994750656168027</v>
      </c>
      <c r="J108">
        <v>0.54</v>
      </c>
    </row>
    <row r="109" spans="1:10" x14ac:dyDescent="0.25">
      <c r="A109" s="3">
        <v>41609</v>
      </c>
      <c r="B109">
        <v>2.3454999999999999</v>
      </c>
      <c r="C109">
        <f>B109-B108</f>
        <v>5.0100000000000033E-2</v>
      </c>
      <c r="D109">
        <v>9.9</v>
      </c>
      <c r="E109">
        <v>102.24925</v>
      </c>
      <c r="F109" s="2">
        <f>E109-E108</f>
        <v>-1.4154899999999913</v>
      </c>
      <c r="G109" s="7">
        <v>6.3</v>
      </c>
      <c r="H109" s="2">
        <v>175.30849122787399</v>
      </c>
      <c r="I109" s="2">
        <v>0.65775132275132009</v>
      </c>
      <c r="J109">
        <v>0.92</v>
      </c>
    </row>
    <row r="110" spans="1:10" x14ac:dyDescent="0.25">
      <c r="A110" s="3">
        <v>41640</v>
      </c>
      <c r="B110">
        <v>2.3822000000000001</v>
      </c>
      <c r="C110">
        <f>B110-B109</f>
        <v>3.6700000000000177E-2</v>
      </c>
      <c r="D110">
        <v>10.17</v>
      </c>
      <c r="E110">
        <v>100.10621999999999</v>
      </c>
      <c r="F110" s="2">
        <f>E110-E109</f>
        <v>-2.1430300000000102</v>
      </c>
      <c r="G110" s="7">
        <v>6.5</v>
      </c>
      <c r="H110" s="2">
        <v>174.61877359465001</v>
      </c>
      <c r="I110" s="2">
        <v>0.58269129287598942</v>
      </c>
      <c r="J110">
        <v>0.55000000000000004</v>
      </c>
    </row>
    <row r="111" spans="1:10" x14ac:dyDescent="0.25">
      <c r="A111" s="3">
        <v>41671</v>
      </c>
      <c r="B111">
        <v>2.3837000000000002</v>
      </c>
      <c r="C111">
        <f>B111-B110</f>
        <v>1.5000000000000568E-3</v>
      </c>
      <c r="D111">
        <v>10.43</v>
      </c>
      <c r="E111">
        <v>100.67559</v>
      </c>
      <c r="F111" s="2">
        <f>E111-E110</f>
        <v>0.56937000000000637</v>
      </c>
      <c r="G111" s="7">
        <v>6.8</v>
      </c>
      <c r="H111" s="2">
        <v>173.86715388393401</v>
      </c>
      <c r="I111" s="2">
        <v>0.50063492063492121</v>
      </c>
      <c r="J111">
        <v>0.69</v>
      </c>
    </row>
    <row r="112" spans="1:10" x14ac:dyDescent="0.25">
      <c r="A112" s="3">
        <v>41699</v>
      </c>
      <c r="B112">
        <v>2.3260999999999998</v>
      </c>
      <c r="C112">
        <f>B112-B111</f>
        <v>-5.7600000000000318E-2</v>
      </c>
      <c r="D112">
        <v>10.65</v>
      </c>
      <c r="E112">
        <v>104.53377</v>
      </c>
      <c r="F112" s="2">
        <f>E112-E111</f>
        <v>3.8581800000000044</v>
      </c>
      <c r="G112" s="7">
        <v>7.2</v>
      </c>
      <c r="H112" s="2">
        <v>173.025023953182</v>
      </c>
      <c r="I112" s="2">
        <v>0.54188829787234105</v>
      </c>
      <c r="J112">
        <v>0.92</v>
      </c>
    </row>
    <row r="113" spans="1:10" x14ac:dyDescent="0.25">
      <c r="A113" s="3">
        <v>41730</v>
      </c>
      <c r="B113">
        <v>2.2328000000000001</v>
      </c>
      <c r="C113">
        <f>B113-B112</f>
        <v>-9.3299999999999716E-2</v>
      </c>
      <c r="D113">
        <v>10.87</v>
      </c>
      <c r="E113">
        <v>103.59702</v>
      </c>
      <c r="F113" s="2">
        <f>E113-E112</f>
        <v>-0.93675000000000352</v>
      </c>
      <c r="G113" s="7">
        <v>7.2</v>
      </c>
      <c r="H113" s="2">
        <v>171.36350388476001</v>
      </c>
      <c r="I113" s="2">
        <v>0.42794666666666625</v>
      </c>
      <c r="J113">
        <v>0.67</v>
      </c>
    </row>
    <row r="114" spans="1:10" x14ac:dyDescent="0.25">
      <c r="A114" s="3">
        <v>41760</v>
      </c>
      <c r="B114">
        <v>2.2208999999999999</v>
      </c>
      <c r="C114">
        <f>B114-B113</f>
        <v>-1.1900000000000244E-2</v>
      </c>
      <c r="D114">
        <v>10.9</v>
      </c>
      <c r="E114">
        <v>103.21118</v>
      </c>
      <c r="F114" s="2">
        <f>E114-E113</f>
        <v>-0.38584000000000174</v>
      </c>
      <c r="G114" s="7">
        <v>7.1</v>
      </c>
      <c r="H114" s="2">
        <v>172.88665510093099</v>
      </c>
      <c r="I114" s="2">
        <v>0.30887700534759177</v>
      </c>
      <c r="J114">
        <v>0.46</v>
      </c>
    </row>
    <row r="115" spans="1:10" x14ac:dyDescent="0.25">
      <c r="A115" s="3">
        <v>41791</v>
      </c>
      <c r="B115">
        <v>2.2355</v>
      </c>
      <c r="C115">
        <f>B115-B114</f>
        <v>1.4600000000000168E-2</v>
      </c>
      <c r="D115">
        <v>10.9</v>
      </c>
      <c r="E115">
        <v>98.820099999999996</v>
      </c>
      <c r="F115" s="2">
        <f>E115-E114</f>
        <v>-4.3910800000000023</v>
      </c>
      <c r="G115" s="7">
        <v>6.9</v>
      </c>
      <c r="H115" s="2">
        <v>171.85012728078101</v>
      </c>
      <c r="I115" s="2">
        <v>0.30702917771883265</v>
      </c>
      <c r="J115">
        <v>0.4</v>
      </c>
    </row>
    <row r="116" spans="1:10" x14ac:dyDescent="0.25">
      <c r="A116" s="3">
        <v>41821</v>
      </c>
      <c r="B116">
        <v>2.2246000000000001</v>
      </c>
      <c r="C116">
        <f>B116-B115</f>
        <v>-1.089999999999991E-2</v>
      </c>
      <c r="D116">
        <v>10.9</v>
      </c>
      <c r="E116">
        <v>105.10894</v>
      </c>
      <c r="F116" s="2">
        <f>E116-E115</f>
        <v>6.2888400000000075</v>
      </c>
      <c r="G116" s="7">
        <v>7</v>
      </c>
      <c r="H116" s="2">
        <v>169.83788147707301</v>
      </c>
      <c r="I116" s="2">
        <v>0.30264550264550255</v>
      </c>
      <c r="J116">
        <v>0.01</v>
      </c>
    </row>
    <row r="117" spans="1:10" x14ac:dyDescent="0.25">
      <c r="A117" s="3">
        <v>41852</v>
      </c>
      <c r="B117">
        <v>2.2679999999999998</v>
      </c>
      <c r="C117">
        <f>B117-B116</f>
        <v>4.3399999999999661E-2</v>
      </c>
      <c r="D117">
        <v>10.9</v>
      </c>
      <c r="E117">
        <v>104.00403</v>
      </c>
      <c r="F117" s="2">
        <f>E117-E116</f>
        <v>-1.1049100000000038</v>
      </c>
      <c r="G117" s="7">
        <v>7</v>
      </c>
      <c r="H117" s="2">
        <v>167.77088894728001</v>
      </c>
      <c r="I117" s="2">
        <v>0.40548812664907835</v>
      </c>
      <c r="J117">
        <v>0.25</v>
      </c>
    </row>
    <row r="118" spans="1:10" x14ac:dyDescent="0.25">
      <c r="A118" s="3">
        <v>41883</v>
      </c>
      <c r="B118">
        <v>2.3329</v>
      </c>
      <c r="C118">
        <f>B118-B117</f>
        <v>6.490000000000018E-2</v>
      </c>
      <c r="D118">
        <v>10.9</v>
      </c>
      <c r="E118">
        <v>103.89749</v>
      </c>
      <c r="F118" s="2">
        <f>E118-E117</f>
        <v>-0.10653999999999542</v>
      </c>
      <c r="G118" s="7">
        <v>6.9</v>
      </c>
      <c r="H118" s="2">
        <v>166.33826824410801</v>
      </c>
      <c r="I118" s="2">
        <v>0.49594240837696391</v>
      </c>
      <c r="J118">
        <v>0.56999999999999995</v>
      </c>
    </row>
    <row r="119" spans="1:10" x14ac:dyDescent="0.25">
      <c r="A119" s="3">
        <v>41913</v>
      </c>
      <c r="B119">
        <v>2.4483000000000001</v>
      </c>
      <c r="C119">
        <f>B119-B118</f>
        <v>0.11540000000000017</v>
      </c>
      <c r="D119">
        <v>10.92</v>
      </c>
      <c r="E119">
        <v>105.00749</v>
      </c>
      <c r="F119" s="2">
        <f>E119-E118</f>
        <v>1.1099999999999994</v>
      </c>
      <c r="G119" s="7">
        <v>6.7</v>
      </c>
      <c r="H119" s="2">
        <v>159.30779056141199</v>
      </c>
      <c r="I119" s="2">
        <v>0.56740157480314846</v>
      </c>
      <c r="J119">
        <v>0.42</v>
      </c>
    </row>
    <row r="120" spans="1:10" x14ac:dyDescent="0.25">
      <c r="A120" s="3">
        <v>41944</v>
      </c>
      <c r="B120">
        <v>2.5484</v>
      </c>
      <c r="C120">
        <f>B120-B119</f>
        <v>0.10009999999999986</v>
      </c>
      <c r="D120">
        <v>11.15</v>
      </c>
      <c r="E120">
        <v>101.65209</v>
      </c>
      <c r="F120" s="2">
        <f>E120-E119</f>
        <v>-3.355400000000003</v>
      </c>
      <c r="G120" s="7">
        <v>6.6</v>
      </c>
      <c r="H120" s="2">
        <v>156.190066645115</v>
      </c>
      <c r="I120" s="2">
        <v>0.63703124999999738</v>
      </c>
      <c r="J120">
        <v>0.51</v>
      </c>
    </row>
    <row r="121" spans="1:10" x14ac:dyDescent="0.25">
      <c r="A121" s="3">
        <v>41974</v>
      </c>
      <c r="B121">
        <v>2.6394000000000002</v>
      </c>
      <c r="C121">
        <f>B121-B120</f>
        <v>9.1000000000000192E-2</v>
      </c>
      <c r="D121">
        <v>11.58</v>
      </c>
      <c r="E121">
        <v>102.04196</v>
      </c>
      <c r="F121" s="2">
        <f>E121-E120</f>
        <v>0.38987000000000194</v>
      </c>
      <c r="G121" s="7">
        <v>6.6</v>
      </c>
      <c r="H121" s="2">
        <v>149.12528358748199</v>
      </c>
      <c r="I121" s="2">
        <v>0.76496062992125924</v>
      </c>
      <c r="J121">
        <v>0.78</v>
      </c>
    </row>
    <row r="122" spans="1:10" x14ac:dyDescent="0.25">
      <c r="A122" s="3">
        <v>42005</v>
      </c>
      <c r="B122">
        <v>2.6341999999999999</v>
      </c>
      <c r="C122">
        <f>B122-B121</f>
        <v>-5.2000000000003155E-3</v>
      </c>
      <c r="D122">
        <v>11.82</v>
      </c>
      <c r="E122">
        <v>97.521810000000002</v>
      </c>
      <c r="F122" s="2">
        <f>E122-E121</f>
        <v>-4.520150000000001</v>
      </c>
      <c r="G122" s="7">
        <v>6.9</v>
      </c>
      <c r="H122" s="2">
        <v>136.750216158737</v>
      </c>
      <c r="I122" s="2">
        <v>0.66986737400530505</v>
      </c>
      <c r="J122">
        <v>1.24</v>
      </c>
    </row>
    <row r="123" spans="1:10" x14ac:dyDescent="0.25">
      <c r="A123" s="3">
        <v>42036</v>
      </c>
      <c r="B123">
        <v>2.8165</v>
      </c>
      <c r="C123">
        <f>B123-B122</f>
        <v>0.18230000000000013</v>
      </c>
      <c r="D123">
        <v>12.15</v>
      </c>
      <c r="E123">
        <v>95.995040000000003</v>
      </c>
      <c r="F123" s="2">
        <f>E123-E122</f>
        <v>-1.5267699999999991</v>
      </c>
      <c r="G123" s="7">
        <v>7.5</v>
      </c>
      <c r="H123" s="2">
        <v>132.77483471447999</v>
      </c>
      <c r="I123" s="2">
        <v>0.58364361702127887</v>
      </c>
      <c r="J123">
        <v>1.22</v>
      </c>
    </row>
    <row r="124" spans="1:10" x14ac:dyDescent="0.25">
      <c r="A124" s="3">
        <v>42064</v>
      </c>
      <c r="B124">
        <v>3.1395</v>
      </c>
      <c r="C124">
        <f>B124-B123</f>
        <v>0.32299999999999995</v>
      </c>
      <c r="D124">
        <v>12.58</v>
      </c>
      <c r="E124">
        <v>104.88862</v>
      </c>
      <c r="F124" s="2">
        <f>E124-E123</f>
        <v>8.89358</v>
      </c>
      <c r="G124" s="7">
        <v>8</v>
      </c>
      <c r="H124" s="2">
        <v>127.370436628408</v>
      </c>
      <c r="I124" s="2">
        <v>0.55872000000000177</v>
      </c>
      <c r="J124">
        <v>1.32</v>
      </c>
    </row>
    <row r="125" spans="1:10" x14ac:dyDescent="0.25">
      <c r="A125" s="3">
        <v>42095</v>
      </c>
      <c r="B125">
        <v>3.0432000000000001</v>
      </c>
      <c r="C125">
        <f>B125-B124</f>
        <v>-9.629999999999983E-2</v>
      </c>
      <c r="D125">
        <v>12.68</v>
      </c>
      <c r="E125">
        <v>99.943759999999997</v>
      </c>
      <c r="F125" s="2">
        <f>E125-E124</f>
        <v>-4.9448600000000056</v>
      </c>
      <c r="G125" s="7">
        <v>8.1</v>
      </c>
      <c r="H125" s="2">
        <v>121.93869963993301</v>
      </c>
      <c r="I125" s="2">
        <v>0.44763925729442933</v>
      </c>
      <c r="J125">
        <v>0.71</v>
      </c>
    </row>
    <row r="126" spans="1:10" x14ac:dyDescent="0.25">
      <c r="A126" s="3">
        <v>42125</v>
      </c>
      <c r="B126">
        <v>3.0617000000000001</v>
      </c>
      <c r="C126">
        <f>B126-B125</f>
        <v>1.8499999999999961E-2</v>
      </c>
      <c r="D126">
        <v>13.15</v>
      </c>
      <c r="E126">
        <v>98.047349999999994</v>
      </c>
      <c r="F126" s="2">
        <f>E126-E125</f>
        <v>-1.896410000000003</v>
      </c>
      <c r="G126" s="7">
        <v>8.3000000000000007</v>
      </c>
      <c r="H126" s="2">
        <v>121.22228678817299</v>
      </c>
      <c r="I126" s="2">
        <v>0.31483957219251246</v>
      </c>
      <c r="J126">
        <v>0.74</v>
      </c>
    </row>
    <row r="127" spans="1:10" x14ac:dyDescent="0.25">
      <c r="A127" s="3">
        <v>42156</v>
      </c>
      <c r="B127">
        <v>3.1116999999999999</v>
      </c>
      <c r="C127">
        <f>B127-B126</f>
        <v>4.9999999999999822E-2</v>
      </c>
      <c r="D127">
        <v>13.58</v>
      </c>
      <c r="E127">
        <v>97.1327</v>
      </c>
      <c r="F127" s="2">
        <f>E127-E126</f>
        <v>-0.91464999999999463</v>
      </c>
      <c r="G127" s="7">
        <v>8.4</v>
      </c>
      <c r="H127" s="2">
        <v>122.023207726679</v>
      </c>
      <c r="I127" s="2">
        <v>0.32053191489361726</v>
      </c>
      <c r="J127">
        <v>0.79</v>
      </c>
    </row>
    <row r="128" spans="1:10" x14ac:dyDescent="0.25">
      <c r="A128" s="3">
        <v>42186</v>
      </c>
      <c r="B128">
        <v>3.2231000000000001</v>
      </c>
      <c r="C128">
        <f>B128-B127</f>
        <v>0.11140000000000017</v>
      </c>
      <c r="D128">
        <v>13.69</v>
      </c>
      <c r="E128">
        <v>100.41092999999999</v>
      </c>
      <c r="F128" s="2">
        <f>E128-E127</f>
        <v>3.2782299999999935</v>
      </c>
      <c r="G128" s="7">
        <v>8.6999999999999993</v>
      </c>
      <c r="H128" s="2">
        <v>123.147977406283</v>
      </c>
      <c r="I128" s="2">
        <v>0.32179894179894097</v>
      </c>
      <c r="J128">
        <v>0.62</v>
      </c>
    </row>
    <row r="129" spans="1:10" x14ac:dyDescent="0.25">
      <c r="A129" s="3">
        <v>42217</v>
      </c>
      <c r="B129">
        <v>3.5143</v>
      </c>
      <c r="C129">
        <f>B129-B128</f>
        <v>0.2911999999999999</v>
      </c>
      <c r="D129">
        <v>14.15</v>
      </c>
      <c r="E129">
        <v>98.743799999999993</v>
      </c>
      <c r="F129" s="2">
        <f>E129-E128</f>
        <v>-1.6671300000000002</v>
      </c>
      <c r="G129" s="7">
        <v>8.9</v>
      </c>
      <c r="H129" s="2">
        <v>118.797311731634</v>
      </c>
      <c r="I129" s="2">
        <v>0.4323607427055709</v>
      </c>
      <c r="J129">
        <v>0.22</v>
      </c>
    </row>
    <row r="130" spans="1:10" x14ac:dyDescent="0.25">
      <c r="A130" s="3">
        <v>42248</v>
      </c>
      <c r="B130">
        <v>3.9064999999999999</v>
      </c>
      <c r="C130">
        <f>B130-B129</f>
        <v>0.39219999999999988</v>
      </c>
      <c r="D130">
        <v>14.15</v>
      </c>
      <c r="E130">
        <v>96.833150000000003</v>
      </c>
      <c r="F130" s="2">
        <f>E130-E129</f>
        <v>-1.9106499999999897</v>
      </c>
      <c r="G130" s="7">
        <v>9</v>
      </c>
      <c r="H130" s="2">
        <v>116.220868242268</v>
      </c>
      <c r="I130" s="2">
        <v>0.50328042328042299</v>
      </c>
      <c r="J130">
        <v>0.54</v>
      </c>
    </row>
    <row r="131" spans="1:10" x14ac:dyDescent="0.25">
      <c r="A131" s="3">
        <v>42278</v>
      </c>
      <c r="B131">
        <v>3.8801000000000001</v>
      </c>
      <c r="C131">
        <f>B131-B130</f>
        <v>-2.6399999999999757E-2</v>
      </c>
      <c r="D131">
        <v>14.15</v>
      </c>
      <c r="E131">
        <v>98.332570000000004</v>
      </c>
      <c r="F131" s="2">
        <f>E131-E130</f>
        <v>1.4994200000000006</v>
      </c>
      <c r="G131" s="7">
        <v>9.1</v>
      </c>
      <c r="H131" s="2">
        <v>115.799176632154</v>
      </c>
      <c r="I131" s="2">
        <v>0.57136482939632627</v>
      </c>
      <c r="J131">
        <v>0.82</v>
      </c>
    </row>
    <row r="132" spans="1:10" x14ac:dyDescent="0.25">
      <c r="A132" s="3">
        <v>42309</v>
      </c>
      <c r="B132">
        <v>3.7765</v>
      </c>
      <c r="C132">
        <f>B132-B131</f>
        <v>-0.10360000000000014</v>
      </c>
      <c r="D132">
        <v>14.15</v>
      </c>
      <c r="E132">
        <v>95.511920000000003</v>
      </c>
      <c r="F132" s="2">
        <f>E132-E131</f>
        <v>-2.8206500000000005</v>
      </c>
      <c r="G132" s="7">
        <v>9.1</v>
      </c>
      <c r="H132" s="2">
        <v>113.71998943804201</v>
      </c>
      <c r="I132" s="2">
        <v>0.66260526315789503</v>
      </c>
      <c r="J132">
        <v>1.01</v>
      </c>
    </row>
    <row r="133" spans="1:10" x14ac:dyDescent="0.25">
      <c r="A133" s="3">
        <v>42339</v>
      </c>
      <c r="B133">
        <v>3.8711000000000002</v>
      </c>
      <c r="C133">
        <f>B133-B132</f>
        <v>9.4600000000000239E-2</v>
      </c>
      <c r="D133">
        <v>14.15</v>
      </c>
      <c r="E133">
        <v>95.609840000000005</v>
      </c>
      <c r="F133" s="2">
        <f>E133-E132</f>
        <v>9.7920000000002005E-2</v>
      </c>
      <c r="G133" s="7">
        <v>9.1</v>
      </c>
      <c r="H133" s="2">
        <v>107.09735075489699</v>
      </c>
      <c r="I133" s="2">
        <v>0.7192572944297102</v>
      </c>
      <c r="J133">
        <v>0.96</v>
      </c>
    </row>
    <row r="134" spans="1:10" x14ac:dyDescent="0.25">
      <c r="A134" s="3">
        <v>42370</v>
      </c>
      <c r="B134">
        <v>4.0523999999999996</v>
      </c>
      <c r="C134">
        <f>B134-B133</f>
        <v>0.18129999999999935</v>
      </c>
      <c r="D134">
        <v>14.15</v>
      </c>
      <c r="E134">
        <v>90.331410000000005</v>
      </c>
      <c r="F134" s="2">
        <f>E134-E133</f>
        <v>-5.2784300000000002</v>
      </c>
      <c r="G134" s="7">
        <v>9.6</v>
      </c>
      <c r="H134" s="2">
        <v>101.37233297981101</v>
      </c>
      <c r="I134" s="2">
        <v>0.67370370370370447</v>
      </c>
      <c r="J134">
        <v>1.27</v>
      </c>
    </row>
    <row r="135" spans="1:10" x14ac:dyDescent="0.25">
      <c r="A135" s="3">
        <v>42401</v>
      </c>
      <c r="B135">
        <v>3.9737</v>
      </c>
      <c r="C135">
        <f>B135-B134</f>
        <v>-7.8699999999999548E-2</v>
      </c>
      <c r="D135">
        <v>14.15</v>
      </c>
      <c r="E135">
        <v>91.965109999999996</v>
      </c>
      <c r="F135" s="2">
        <f>E135-E134</f>
        <v>1.6336999999999904</v>
      </c>
      <c r="G135" s="7">
        <v>10.3</v>
      </c>
      <c r="H135" s="2">
        <v>100.222917443486</v>
      </c>
      <c r="I135" s="2">
        <v>0.51723404255319227</v>
      </c>
      <c r="J135">
        <v>0.9</v>
      </c>
    </row>
    <row r="136" spans="1:10" x14ac:dyDescent="0.25">
      <c r="A136" s="3">
        <v>42430</v>
      </c>
      <c r="B136">
        <v>3.7039</v>
      </c>
      <c r="C136">
        <f>B136-B135</f>
        <v>-0.26980000000000004</v>
      </c>
      <c r="D136">
        <v>14.15</v>
      </c>
      <c r="E136">
        <v>98.493440000000007</v>
      </c>
      <c r="F136" s="2">
        <f>E136-E135</f>
        <v>6.5283300000000111</v>
      </c>
      <c r="G136" s="7">
        <v>11.1</v>
      </c>
      <c r="H136" s="2">
        <v>99.759478304448294</v>
      </c>
      <c r="I136" s="2">
        <v>0.56099195710455685</v>
      </c>
      <c r="J136">
        <v>0.43</v>
      </c>
    </row>
    <row r="137" spans="1:10" x14ac:dyDescent="0.25">
      <c r="A137" s="3">
        <v>42461</v>
      </c>
      <c r="B137">
        <v>3.5657999999999999</v>
      </c>
      <c r="C137">
        <f>B137-B136</f>
        <v>-0.13810000000000011</v>
      </c>
      <c r="D137">
        <v>14.15</v>
      </c>
      <c r="E137">
        <v>95.349010000000007</v>
      </c>
      <c r="F137" s="2">
        <f>E137-E136</f>
        <v>-3.1444299999999998</v>
      </c>
      <c r="G137" s="7">
        <v>11.3</v>
      </c>
      <c r="H137" s="2">
        <v>101.77528996192</v>
      </c>
      <c r="I137" s="2">
        <v>0.45215999999999995</v>
      </c>
      <c r="J137">
        <v>0.61</v>
      </c>
    </row>
    <row r="138" spans="1:10" x14ac:dyDescent="0.25">
      <c r="A138" s="3">
        <v>42491</v>
      </c>
      <c r="B138">
        <v>3.5392999999999999</v>
      </c>
      <c r="C138">
        <f>B138-B137</f>
        <v>-2.6499999999999968E-2</v>
      </c>
      <c r="D138">
        <v>14.15</v>
      </c>
      <c r="E138">
        <v>93.454009999999997</v>
      </c>
      <c r="F138" s="2">
        <f>E138-E137</f>
        <v>-1.8950000000000102</v>
      </c>
      <c r="G138" s="7">
        <v>11.3</v>
      </c>
      <c r="H138" s="2">
        <v>106.12483801558299</v>
      </c>
      <c r="I138" s="2">
        <v>0.28743315508021278</v>
      </c>
      <c r="J138">
        <v>0.78</v>
      </c>
    </row>
    <row r="139" spans="1:10" x14ac:dyDescent="0.25">
      <c r="A139" s="3">
        <v>42522</v>
      </c>
      <c r="B139">
        <v>3.4245000000000001</v>
      </c>
      <c r="C139">
        <f>B139-B138</f>
        <v>-0.11479999999999979</v>
      </c>
      <c r="D139">
        <v>14.15</v>
      </c>
      <c r="E139">
        <v>94.746539999999996</v>
      </c>
      <c r="F139" s="2">
        <f>E139-E138</f>
        <v>1.2925299999999993</v>
      </c>
      <c r="G139" s="7">
        <v>11.4</v>
      </c>
      <c r="H139" s="2">
        <v>109.45172923779501</v>
      </c>
      <c r="I139" s="2">
        <v>0.27588859416445594</v>
      </c>
      <c r="J139">
        <v>0.35</v>
      </c>
    </row>
    <row r="140" spans="1:10" x14ac:dyDescent="0.25">
      <c r="A140" s="3">
        <v>42552</v>
      </c>
      <c r="B140">
        <v>3.2755999999999998</v>
      </c>
      <c r="C140">
        <f>B140-B139</f>
        <v>-0.14890000000000025</v>
      </c>
      <c r="D140">
        <v>14.15</v>
      </c>
      <c r="E140">
        <v>95.810460000000006</v>
      </c>
      <c r="F140" s="2">
        <f>E140-E139</f>
        <v>1.0639200000000102</v>
      </c>
      <c r="G140" s="7">
        <v>11.7</v>
      </c>
      <c r="H140" s="2">
        <v>113.408484084801</v>
      </c>
      <c r="I140" s="2">
        <v>0.30186842105263118</v>
      </c>
      <c r="J140">
        <v>0.52</v>
      </c>
    </row>
    <row r="141" spans="1:10" x14ac:dyDescent="0.25">
      <c r="A141" s="3">
        <v>42583</v>
      </c>
      <c r="B141">
        <v>3.2097000000000002</v>
      </c>
      <c r="C141">
        <f>B141-B140</f>
        <v>-6.5899999999999626E-2</v>
      </c>
      <c r="D141">
        <v>14.15</v>
      </c>
      <c r="E141">
        <v>96.782309999999995</v>
      </c>
      <c r="F141" s="2">
        <f>E141-E140</f>
        <v>0.97184999999998922</v>
      </c>
      <c r="G141" s="7">
        <v>11.9</v>
      </c>
      <c r="H141" s="2">
        <v>114.019002351091</v>
      </c>
      <c r="I141" s="2">
        <v>0.40251322751322755</v>
      </c>
      <c r="J141">
        <v>0.44</v>
      </c>
    </row>
    <row r="142" spans="1:10" x14ac:dyDescent="0.25">
      <c r="A142" s="3">
        <v>42614</v>
      </c>
      <c r="B142">
        <v>3.2564000000000002</v>
      </c>
      <c r="C142">
        <f>B142-B141</f>
        <v>4.6699999999999964E-2</v>
      </c>
      <c r="D142">
        <v>14.15</v>
      </c>
      <c r="E142">
        <v>93.856430000000003</v>
      </c>
      <c r="F142" s="2">
        <f>E142-E141</f>
        <v>-2.9258799999999923</v>
      </c>
      <c r="G142" s="7">
        <v>11.9</v>
      </c>
      <c r="H142" s="2">
        <v>114.851238856366</v>
      </c>
      <c r="I142" s="2">
        <v>0.46994722955145124</v>
      </c>
      <c r="J142">
        <v>0.08</v>
      </c>
    </row>
    <row r="143" spans="1:10" x14ac:dyDescent="0.25">
      <c r="A143" s="3">
        <v>42644</v>
      </c>
      <c r="B143">
        <v>3.1858</v>
      </c>
      <c r="C143">
        <f>B143-B142</f>
        <v>-7.0600000000000218E-2</v>
      </c>
      <c r="D143">
        <v>14.05</v>
      </c>
      <c r="E143">
        <v>93.218360000000004</v>
      </c>
      <c r="F143" s="2">
        <f>E143-E142</f>
        <v>-0.63806999999999903</v>
      </c>
      <c r="G143" s="7">
        <v>11.9</v>
      </c>
      <c r="H143" s="2">
        <v>116.277420195682</v>
      </c>
      <c r="I143" s="2">
        <v>0.5207142857142858</v>
      </c>
      <c r="J143">
        <v>0.26</v>
      </c>
    </row>
    <row r="144" spans="1:10" x14ac:dyDescent="0.25">
      <c r="A144" s="3">
        <v>42675</v>
      </c>
      <c r="B144">
        <v>3.3420000000000001</v>
      </c>
      <c r="C144">
        <f>B144-B143</f>
        <v>0.15620000000000012</v>
      </c>
      <c r="D144">
        <v>13.9</v>
      </c>
      <c r="E144">
        <v>92.943449999999999</v>
      </c>
      <c r="F144" s="2">
        <f>E144-E143</f>
        <v>-0.27491000000000554</v>
      </c>
      <c r="G144" s="7">
        <v>12</v>
      </c>
      <c r="H144" s="2">
        <v>117.531848328769</v>
      </c>
      <c r="I144" s="2">
        <v>0.6246456692913388</v>
      </c>
      <c r="J144">
        <v>0.18</v>
      </c>
    </row>
    <row r="145" spans="1:10" x14ac:dyDescent="0.25">
      <c r="A145" s="3">
        <v>42705</v>
      </c>
      <c r="B145">
        <v>3.3523000000000001</v>
      </c>
      <c r="C145">
        <f>B145-B144</f>
        <v>1.0299999999999976E-2</v>
      </c>
      <c r="D145">
        <v>13.65</v>
      </c>
      <c r="E145">
        <v>93.769980000000004</v>
      </c>
      <c r="F145" s="2">
        <f>E145-E144</f>
        <v>0.82653000000000532</v>
      </c>
      <c r="G145" s="7">
        <v>12.2</v>
      </c>
      <c r="H145" s="2">
        <v>122.010976551959</v>
      </c>
      <c r="I145" s="2">
        <v>0.66007915567282271</v>
      </c>
      <c r="J145">
        <v>0.3</v>
      </c>
    </row>
    <row r="146" spans="1:10" x14ac:dyDescent="0.25">
      <c r="A146" s="3">
        <v>42736</v>
      </c>
      <c r="B146">
        <v>3.1966000000000001</v>
      </c>
      <c r="C146">
        <f>B146-B145</f>
        <v>-0.15569999999999995</v>
      </c>
      <c r="D146">
        <v>13.17</v>
      </c>
      <c r="E146">
        <v>90.569040000000001</v>
      </c>
      <c r="F146" s="2">
        <f>E146-E145</f>
        <v>-3.2009400000000028</v>
      </c>
      <c r="G146" s="7">
        <v>12.7</v>
      </c>
      <c r="H146" s="2">
        <v>124.414029436034</v>
      </c>
      <c r="I146" s="2">
        <v>0.60069148936170302</v>
      </c>
      <c r="J146">
        <v>0.38</v>
      </c>
    </row>
    <row r="147" spans="1:10" x14ac:dyDescent="0.25">
      <c r="A147" s="3">
        <v>42767</v>
      </c>
      <c r="B147">
        <v>3.1042000000000001</v>
      </c>
      <c r="C147">
        <f>B147-B146</f>
        <v>-9.2400000000000038E-2</v>
      </c>
      <c r="D147">
        <v>12.82</v>
      </c>
      <c r="E147">
        <v>90.927239999999998</v>
      </c>
      <c r="F147" s="2">
        <f>E147-E146</f>
        <v>0.35819999999999652</v>
      </c>
      <c r="G147" s="7">
        <v>13.3</v>
      </c>
      <c r="H147" s="2">
        <v>126.60517719286599</v>
      </c>
      <c r="I147" s="2">
        <v>0.43840848806366078</v>
      </c>
      <c r="J147">
        <v>0.33</v>
      </c>
    </row>
    <row r="148" spans="1:10" x14ac:dyDescent="0.25">
      <c r="A148" s="3">
        <v>42795</v>
      </c>
      <c r="B148">
        <v>3.1278999999999999</v>
      </c>
      <c r="C148">
        <f>B148-B147</f>
        <v>2.3699999999999832E-2</v>
      </c>
      <c r="D148">
        <v>12.15</v>
      </c>
      <c r="E148">
        <v>99.654470000000003</v>
      </c>
      <c r="F148" s="2">
        <f>E148-E147</f>
        <v>8.7272300000000058</v>
      </c>
      <c r="G148" s="7">
        <v>13.9</v>
      </c>
      <c r="H148" s="2">
        <v>127.957884821184</v>
      </c>
      <c r="I148" s="2">
        <v>0.47718832891246565</v>
      </c>
      <c r="J148">
        <v>0.25</v>
      </c>
    </row>
    <row r="149" spans="1:10" x14ac:dyDescent="0.25">
      <c r="A149" s="3">
        <v>42826</v>
      </c>
      <c r="B149">
        <v>3.1362000000000001</v>
      </c>
      <c r="C149">
        <f>B149-B148</f>
        <v>8.3000000000001961E-3</v>
      </c>
      <c r="D149">
        <v>11.59</v>
      </c>
      <c r="E149">
        <v>93.790980000000005</v>
      </c>
      <c r="F149" s="2">
        <f>E149-E148</f>
        <v>-5.8634899999999988</v>
      </c>
      <c r="G149" s="7">
        <v>13.7</v>
      </c>
      <c r="H149" s="2">
        <v>127.17440263280901</v>
      </c>
      <c r="I149" s="2">
        <v>0.40023936170212676</v>
      </c>
      <c r="J149">
        <v>0.14000000000000001</v>
      </c>
    </row>
    <row r="150" spans="1:10" x14ac:dyDescent="0.25">
      <c r="A150" s="3">
        <v>42856</v>
      </c>
      <c r="B150">
        <v>3.2094999999999998</v>
      </c>
      <c r="C150">
        <f>B150-B149</f>
        <v>7.3299999999999699E-2</v>
      </c>
      <c r="D150">
        <v>11.15</v>
      </c>
      <c r="E150">
        <v>95.224339999999998</v>
      </c>
      <c r="F150" s="2">
        <f>E150-E149</f>
        <v>1.4333599999999933</v>
      </c>
      <c r="G150" s="7">
        <v>13.4</v>
      </c>
      <c r="H150" s="2">
        <v>121.641758364605</v>
      </c>
      <c r="I150" s="2">
        <v>0.22863999999999934</v>
      </c>
      <c r="J150">
        <v>0.31</v>
      </c>
    </row>
    <row r="151" spans="1:10" x14ac:dyDescent="0.25">
      <c r="A151" s="3">
        <v>42887</v>
      </c>
      <c r="B151">
        <v>3.2953999999999999</v>
      </c>
      <c r="C151">
        <f>B151-B150</f>
        <v>8.5900000000000087E-2</v>
      </c>
      <c r="D151">
        <v>10.15</v>
      </c>
      <c r="E151">
        <v>94.59581</v>
      </c>
      <c r="F151" s="2">
        <f>E151-E150</f>
        <v>-0.62852999999999781</v>
      </c>
      <c r="G151" s="7">
        <v>13.1</v>
      </c>
      <c r="H151" s="2">
        <v>119.404070863024</v>
      </c>
      <c r="I151" s="2">
        <v>0.22584656084656116</v>
      </c>
      <c r="J151">
        <v>-0.23</v>
      </c>
    </row>
    <row r="152" spans="1:10" x14ac:dyDescent="0.25">
      <c r="A152" s="3">
        <v>42917</v>
      </c>
      <c r="B152">
        <v>3.2061000000000002</v>
      </c>
      <c r="C152">
        <f>B152-B151</f>
        <v>-8.9299999999999713E-2</v>
      </c>
      <c r="D152">
        <v>10.01</v>
      </c>
      <c r="E152">
        <v>97.023009999999999</v>
      </c>
      <c r="F152" s="2">
        <f>E152-E151</f>
        <v>2.4271999999999991</v>
      </c>
      <c r="G152" s="7">
        <v>12.9</v>
      </c>
      <c r="H152" s="2">
        <v>116.522318924956</v>
      </c>
      <c r="I152" s="2">
        <v>0.25999999999999923</v>
      </c>
      <c r="J152">
        <v>0.24</v>
      </c>
    </row>
    <row r="153" spans="1:10" x14ac:dyDescent="0.25">
      <c r="A153" s="3">
        <v>42948</v>
      </c>
      <c r="B153">
        <v>3.1509</v>
      </c>
      <c r="C153">
        <f>B153-B152</f>
        <v>-5.5200000000000138E-2</v>
      </c>
      <c r="D153">
        <v>9.15</v>
      </c>
      <c r="E153">
        <v>98.239699999999999</v>
      </c>
      <c r="F153" s="2">
        <f>E153-E152</f>
        <v>1.2166899999999998</v>
      </c>
      <c r="G153" s="7">
        <v>12.7</v>
      </c>
      <c r="H153" s="2">
        <v>117.34435057878601</v>
      </c>
      <c r="I153" s="2">
        <v>0.32986737400530453</v>
      </c>
      <c r="J153">
        <v>0.19</v>
      </c>
    </row>
    <row r="154" spans="1:10" x14ac:dyDescent="0.25">
      <c r="A154" s="3">
        <v>42979</v>
      </c>
      <c r="B154">
        <v>3.1347999999999998</v>
      </c>
      <c r="C154">
        <f>B154-B153</f>
        <v>-1.6100000000000225E-2</v>
      </c>
      <c r="D154">
        <v>8.35</v>
      </c>
      <c r="E154">
        <v>94.556529999999995</v>
      </c>
      <c r="F154" s="2">
        <f>E154-E153</f>
        <v>-3.6831700000000041</v>
      </c>
      <c r="G154" s="7">
        <v>12.5</v>
      </c>
      <c r="H154" s="2">
        <v>121.036469324956</v>
      </c>
      <c r="I154" s="2">
        <v>0.40590551181102513</v>
      </c>
      <c r="J154">
        <v>0.16</v>
      </c>
    </row>
    <row r="155" spans="1:10" x14ac:dyDescent="0.25">
      <c r="A155" s="3">
        <v>43009</v>
      </c>
      <c r="B155">
        <v>3.1911999999999998</v>
      </c>
      <c r="C155">
        <f>B155-B154</f>
        <v>5.6400000000000006E-2</v>
      </c>
      <c r="D155">
        <v>8.01</v>
      </c>
      <c r="E155">
        <v>95.516959999999997</v>
      </c>
      <c r="F155" s="2">
        <f>E155-E154</f>
        <v>0.96043000000000234</v>
      </c>
      <c r="G155" s="7">
        <v>12.3</v>
      </c>
      <c r="H155" s="2">
        <v>125.94466192654301</v>
      </c>
      <c r="I155" s="2">
        <v>0.43423280423280525</v>
      </c>
      <c r="J155">
        <v>0.42</v>
      </c>
    </row>
    <row r="156" spans="1:10" x14ac:dyDescent="0.25">
      <c r="A156" s="3">
        <v>43040</v>
      </c>
      <c r="B156">
        <v>3.2593999999999999</v>
      </c>
      <c r="C156">
        <f>B156-B155</f>
        <v>6.8200000000000038E-2</v>
      </c>
      <c r="D156">
        <v>7.4</v>
      </c>
      <c r="E156">
        <v>94.905550000000005</v>
      </c>
      <c r="F156" s="2">
        <f>E156-E155</f>
        <v>-0.61140999999999224</v>
      </c>
      <c r="G156" s="7">
        <v>12.1</v>
      </c>
      <c r="H156" s="2">
        <v>125.11643120604801</v>
      </c>
      <c r="I156" s="2">
        <v>0.50793103448275745</v>
      </c>
      <c r="J156">
        <v>0.28000000000000003</v>
      </c>
    </row>
    <row r="157" spans="1:10" x14ac:dyDescent="0.25">
      <c r="A157" s="3">
        <v>43070</v>
      </c>
      <c r="B157">
        <v>3.2919</v>
      </c>
      <c r="C157">
        <f>B157-B156</f>
        <v>3.2500000000000195E-2</v>
      </c>
      <c r="D157">
        <v>7</v>
      </c>
      <c r="E157">
        <v>95.486959999999996</v>
      </c>
      <c r="F157" s="2">
        <f>E157-E156</f>
        <v>0.5814099999999911</v>
      </c>
      <c r="G157" s="7">
        <v>11.9</v>
      </c>
      <c r="H157" s="2">
        <v>127.809649795412</v>
      </c>
      <c r="I157" s="2">
        <v>0.53957333333333346</v>
      </c>
      <c r="J157">
        <v>0.44</v>
      </c>
    </row>
    <row r="158" spans="1:10" x14ac:dyDescent="0.25">
      <c r="A158" s="3">
        <v>43101</v>
      </c>
      <c r="B158">
        <v>3.2105999999999999</v>
      </c>
      <c r="C158">
        <f>B158-B157</f>
        <v>-8.130000000000015E-2</v>
      </c>
      <c r="D158">
        <v>6.9</v>
      </c>
      <c r="E158">
        <v>92.912109999999998</v>
      </c>
      <c r="F158" s="2">
        <f>E158-E157</f>
        <v>-2.5748499999999979</v>
      </c>
      <c r="G158" s="7">
        <v>12.3</v>
      </c>
      <c r="H158" s="2">
        <v>128.16251085944501</v>
      </c>
      <c r="I158" s="2">
        <v>0.48305630026809654</v>
      </c>
      <c r="J158">
        <v>0.28999999999999998</v>
      </c>
    </row>
    <row r="159" spans="1:10" x14ac:dyDescent="0.25">
      <c r="A159" s="3">
        <v>43132</v>
      </c>
      <c r="B159">
        <v>3.2414999999999998</v>
      </c>
      <c r="C159">
        <f>B159-B158</f>
        <v>3.0899999999999928E-2</v>
      </c>
      <c r="D159">
        <v>6.72</v>
      </c>
      <c r="E159">
        <v>91.189779999999999</v>
      </c>
      <c r="F159" s="2">
        <f>E159-E158</f>
        <v>-1.7223299999999995</v>
      </c>
      <c r="G159" s="7">
        <v>12.7</v>
      </c>
      <c r="H159" s="2">
        <v>131.04596780307901</v>
      </c>
      <c r="I159" s="2">
        <v>0.3566844919786088</v>
      </c>
      <c r="J159">
        <v>0.32</v>
      </c>
    </row>
    <row r="160" spans="1:10" x14ac:dyDescent="0.25">
      <c r="A160" s="3">
        <v>43160</v>
      </c>
      <c r="B160">
        <v>3.2791999999999999</v>
      </c>
      <c r="C160">
        <f>B160-B159</f>
        <v>3.7700000000000067E-2</v>
      </c>
      <c r="D160">
        <v>6.58</v>
      </c>
      <c r="E160">
        <v>99.312839999999994</v>
      </c>
      <c r="F160" s="2">
        <f>E160-E159</f>
        <v>8.1230599999999953</v>
      </c>
      <c r="G160" s="7">
        <v>13.2</v>
      </c>
      <c r="H160" s="2">
        <v>131.276347236768</v>
      </c>
      <c r="I160" s="2">
        <v>0.38644385026738121</v>
      </c>
      <c r="J160">
        <v>0.09</v>
      </c>
    </row>
    <row r="161" spans="1:10" x14ac:dyDescent="0.25">
      <c r="A161" s="3">
        <v>43191</v>
      </c>
      <c r="B161">
        <v>3.4075000000000002</v>
      </c>
      <c r="C161">
        <f>B161-B160</f>
        <v>0.1283000000000003</v>
      </c>
      <c r="D161">
        <v>6.4</v>
      </c>
      <c r="E161">
        <v>97.472200000000001</v>
      </c>
      <c r="F161" s="2">
        <f>E161-E160</f>
        <v>-1.8406399999999934</v>
      </c>
      <c r="G161" s="7">
        <v>13</v>
      </c>
      <c r="H161" s="2">
        <v>132.86258453670399</v>
      </c>
      <c r="I161" s="2">
        <v>0.31407506702412707</v>
      </c>
      <c r="J161">
        <v>0.22</v>
      </c>
    </row>
    <row r="162" spans="1:10" x14ac:dyDescent="0.25">
      <c r="A162" s="3">
        <v>43221</v>
      </c>
      <c r="B162">
        <v>3.6360999999999999</v>
      </c>
      <c r="C162">
        <f>B162-B161</f>
        <v>0.22859999999999969</v>
      </c>
      <c r="D162">
        <v>6.4</v>
      </c>
      <c r="E162">
        <v>92.78004</v>
      </c>
      <c r="F162" s="2">
        <f>E162-E161</f>
        <v>-4.6921600000000012</v>
      </c>
      <c r="G162" s="7">
        <v>12.8</v>
      </c>
      <c r="H162" s="2">
        <v>132.70691794428899</v>
      </c>
      <c r="I162" s="2">
        <v>0.25156756756756754</v>
      </c>
      <c r="J162">
        <v>0.4</v>
      </c>
    </row>
    <row r="163" spans="1:10" x14ac:dyDescent="0.25">
      <c r="A163" s="3">
        <v>43252</v>
      </c>
      <c r="B163">
        <v>3.7732000000000001</v>
      </c>
      <c r="C163">
        <f>B163-B162</f>
        <v>0.13710000000000022</v>
      </c>
      <c r="D163">
        <v>6.4</v>
      </c>
      <c r="E163">
        <v>96.045410000000004</v>
      </c>
      <c r="F163" s="2">
        <f>E163-E162</f>
        <v>3.2653700000000043</v>
      </c>
      <c r="G163" s="7">
        <v>12.6</v>
      </c>
      <c r="H163" s="2">
        <v>133.82788342982201</v>
      </c>
      <c r="I163" s="2">
        <v>0.21498659517426272</v>
      </c>
      <c r="J163">
        <v>1.26</v>
      </c>
    </row>
    <row r="164" spans="1:10" x14ac:dyDescent="0.25">
      <c r="A164" s="3">
        <v>43282</v>
      </c>
      <c r="B164">
        <v>3.8288000000000002</v>
      </c>
      <c r="C164">
        <f>B164-B163</f>
        <v>5.5600000000000094E-2</v>
      </c>
      <c r="D164">
        <v>6.4</v>
      </c>
      <c r="E164">
        <v>98.924430000000001</v>
      </c>
      <c r="F164" s="2">
        <f>E164-E163</f>
        <v>2.879019999999997</v>
      </c>
      <c r="G164" s="7">
        <v>12.4</v>
      </c>
      <c r="H164" s="2">
        <v>134.01157800180201</v>
      </c>
      <c r="I164" s="2">
        <v>0.17786096256684453</v>
      </c>
      <c r="J164">
        <v>0.33</v>
      </c>
    </row>
    <row r="165" spans="1:10" x14ac:dyDescent="0.25">
      <c r="A165" s="3">
        <v>43313</v>
      </c>
      <c r="B165">
        <v>3.9298000000000002</v>
      </c>
      <c r="C165">
        <f>B165-B164</f>
        <v>0.10099999999999998</v>
      </c>
      <c r="D165">
        <v>6.4</v>
      </c>
      <c r="E165">
        <v>100.54921</v>
      </c>
      <c r="F165" s="2">
        <f>E165-E164</f>
        <v>1.6247800000000012</v>
      </c>
      <c r="G165" s="7">
        <v>12.3</v>
      </c>
      <c r="H165" s="2">
        <v>134.22237908467201</v>
      </c>
      <c r="I165" s="2">
        <v>0.27965240641711298</v>
      </c>
      <c r="J165">
        <v>-0.09</v>
      </c>
    </row>
    <row r="166" spans="1:10" x14ac:dyDescent="0.25">
      <c r="A166" s="3">
        <v>43344</v>
      </c>
      <c r="B166">
        <v>4.1165000000000003</v>
      </c>
      <c r="C166">
        <f>B166-B165</f>
        <v>0.18670000000000009</v>
      </c>
      <c r="D166">
        <v>6.4</v>
      </c>
      <c r="E166">
        <v>95.203850000000003</v>
      </c>
      <c r="F166" s="2">
        <f>E166-E165</f>
        <v>-5.3453599999999994</v>
      </c>
      <c r="G166" s="7">
        <v>12</v>
      </c>
      <c r="H166" s="2">
        <v>133.98947787201999</v>
      </c>
      <c r="I166" s="2">
        <v>0.35445333333333245</v>
      </c>
      <c r="J166">
        <v>0.48</v>
      </c>
    </row>
    <row r="167" spans="1:10" x14ac:dyDescent="0.25">
      <c r="A167" s="3">
        <v>43374</v>
      </c>
      <c r="B167">
        <v>3.7584</v>
      </c>
      <c r="C167">
        <f>B167-B166</f>
        <v>-0.35810000000000031</v>
      </c>
      <c r="D167">
        <v>6.4</v>
      </c>
      <c r="E167">
        <v>98.214160000000007</v>
      </c>
      <c r="F167" s="2">
        <f>E167-E166</f>
        <v>3.010310000000004</v>
      </c>
      <c r="G167" s="7">
        <v>11.9</v>
      </c>
      <c r="H167" s="2">
        <v>136.35888330588199</v>
      </c>
      <c r="I167" s="2">
        <v>0.343502673796791</v>
      </c>
      <c r="J167">
        <v>0.45</v>
      </c>
    </row>
    <row r="168" spans="1:10" x14ac:dyDescent="0.25">
      <c r="A168" s="3">
        <v>43405</v>
      </c>
      <c r="B168">
        <v>3.7867000000000002</v>
      </c>
      <c r="C168">
        <f>B168-B167</f>
        <v>2.8300000000000214E-2</v>
      </c>
      <c r="D168">
        <v>6.4</v>
      </c>
      <c r="E168">
        <v>96.724930000000001</v>
      </c>
      <c r="F168" s="2">
        <f>E168-E167</f>
        <v>-1.4892300000000063</v>
      </c>
      <c r="G168" s="7">
        <v>11.7</v>
      </c>
      <c r="H168" s="2">
        <v>134.60962543779399</v>
      </c>
      <c r="I168" s="2">
        <v>0.39497354497354342</v>
      </c>
      <c r="J168">
        <v>-0.21</v>
      </c>
    </row>
    <row r="169" spans="1:10" x14ac:dyDescent="0.25">
      <c r="A169" s="3">
        <v>43435</v>
      </c>
      <c r="B169">
        <v>3.8851</v>
      </c>
      <c r="C169">
        <f>B169-B168</f>
        <v>9.8399999999999821E-2</v>
      </c>
      <c r="D169">
        <v>6.4</v>
      </c>
      <c r="E169">
        <v>95.827979999999997</v>
      </c>
      <c r="F169" s="2">
        <f>E169-E168</f>
        <v>-0.89695000000000391</v>
      </c>
      <c r="G169" s="7">
        <v>11.7</v>
      </c>
      <c r="H169" s="2">
        <v>132.799977444192</v>
      </c>
      <c r="I169" s="2">
        <v>0.46626666666666644</v>
      </c>
      <c r="J169">
        <v>0.15</v>
      </c>
    </row>
    <row r="170" spans="1:10" x14ac:dyDescent="0.25">
      <c r="A170" s="3">
        <v>43466</v>
      </c>
      <c r="B170">
        <v>3.7416999999999998</v>
      </c>
      <c r="C170">
        <f>B170-B169</f>
        <v>-0.14340000000000019</v>
      </c>
      <c r="D170">
        <v>6.4</v>
      </c>
      <c r="E170">
        <v>93.836519999999993</v>
      </c>
      <c r="F170" s="2">
        <f>E170-E169</f>
        <v>-1.9914600000000036</v>
      </c>
      <c r="G170" s="7">
        <v>12.2</v>
      </c>
      <c r="H170" s="2">
        <v>129.20635722706601</v>
      </c>
      <c r="I170" s="2">
        <v>0.44445333333333353</v>
      </c>
      <c r="J170">
        <v>0.32</v>
      </c>
    </row>
    <row r="171" spans="1:10" x14ac:dyDescent="0.25">
      <c r="A171" s="3">
        <v>43497</v>
      </c>
      <c r="B171">
        <v>3.7235999999999998</v>
      </c>
      <c r="C171">
        <f>B171-B170</f>
        <v>-1.8100000000000005E-2</v>
      </c>
      <c r="D171">
        <v>6.4</v>
      </c>
      <c r="E171">
        <v>94.005030000000005</v>
      </c>
      <c r="F171" s="2">
        <f>E171-E170</f>
        <v>0.16851000000001193</v>
      </c>
      <c r="G171" s="7">
        <v>12.6</v>
      </c>
      <c r="H171" s="2">
        <v>126.181067296846</v>
      </c>
      <c r="I171" s="2">
        <v>0.35781333333333298</v>
      </c>
      <c r="J171">
        <v>0.43</v>
      </c>
    </row>
    <row r="172" spans="1:10" x14ac:dyDescent="0.25">
      <c r="A172" s="3">
        <v>43525</v>
      </c>
      <c r="B172">
        <v>3.8464999999999998</v>
      </c>
      <c r="C172">
        <f>B172-B171</f>
        <v>0.12290000000000001</v>
      </c>
      <c r="D172">
        <v>6.4</v>
      </c>
      <c r="E172">
        <v>97.483760000000004</v>
      </c>
      <c r="F172" s="2">
        <f>E172-E171</f>
        <v>3.4787299999999988</v>
      </c>
      <c r="G172" s="7">
        <v>12.8</v>
      </c>
      <c r="H172" s="2">
        <v>128.15283653146599</v>
      </c>
      <c r="I172" s="2">
        <v>0.39018817204300993</v>
      </c>
      <c r="J172">
        <v>0.75</v>
      </c>
    </row>
    <row r="173" spans="1:10" x14ac:dyDescent="0.25">
      <c r="A173" s="3">
        <v>43556</v>
      </c>
      <c r="B173">
        <v>3.8961999999999999</v>
      </c>
      <c r="C173">
        <f>B173-B172</f>
        <v>4.9700000000000077E-2</v>
      </c>
      <c r="D173">
        <v>6.4</v>
      </c>
      <c r="E173">
        <v>97.878</v>
      </c>
      <c r="F173" s="2">
        <f>E173-E172</f>
        <v>0.39423999999999637</v>
      </c>
      <c r="G173" s="7">
        <v>12.6</v>
      </c>
      <c r="H173" s="2">
        <v>128.52267524425</v>
      </c>
      <c r="I173" s="2">
        <v>0.3148793565683648</v>
      </c>
      <c r="J173">
        <v>0.56999999999999995</v>
      </c>
    </row>
    <row r="174" spans="1:10" x14ac:dyDescent="0.25">
      <c r="A174" s="3">
        <v>43586</v>
      </c>
      <c r="B174">
        <v>4.0015000000000001</v>
      </c>
      <c r="C174">
        <f>B174-B173</f>
        <v>0.10530000000000017</v>
      </c>
      <c r="D174">
        <v>6.4</v>
      </c>
      <c r="E174">
        <v>97.764269999999996</v>
      </c>
      <c r="F174" s="2">
        <f>E174-E173</f>
        <v>-0.11373000000000388</v>
      </c>
      <c r="G174" s="7">
        <v>12.4</v>
      </c>
      <c r="H174" s="2">
        <v>130.79765292681199</v>
      </c>
      <c r="I174" s="2">
        <v>0.21983957219251299</v>
      </c>
      <c r="J174">
        <v>0.13</v>
      </c>
    </row>
    <row r="175" spans="1:10" x14ac:dyDescent="0.25">
      <c r="A175" s="3">
        <v>43617</v>
      </c>
      <c r="B175">
        <v>3.8588</v>
      </c>
      <c r="C175">
        <f>B175-B174</f>
        <v>-0.14270000000000005</v>
      </c>
      <c r="D175">
        <v>6.4</v>
      </c>
      <c r="E175">
        <v>94.749849999999995</v>
      </c>
      <c r="F175" s="2">
        <f>E175-E174</f>
        <v>-3.0144200000000012</v>
      </c>
      <c r="G175" s="7">
        <v>12.1</v>
      </c>
      <c r="H175" s="2">
        <v>131.18722314761601</v>
      </c>
      <c r="I175" s="2">
        <v>0.21868983957219276</v>
      </c>
      <c r="J175">
        <v>0.01</v>
      </c>
    </row>
    <row r="176" spans="1:10" x14ac:dyDescent="0.25">
      <c r="A176" s="3">
        <v>43647</v>
      </c>
      <c r="B176">
        <v>3.7793000000000001</v>
      </c>
      <c r="C176">
        <f>B176-B175</f>
        <v>-7.9499999999999904E-2</v>
      </c>
      <c r="D176">
        <v>6.4</v>
      </c>
      <c r="E176">
        <v>100.38168</v>
      </c>
      <c r="F176" s="2">
        <f>E176-E175</f>
        <v>5.6318300000000079</v>
      </c>
      <c r="G176" s="7">
        <v>12</v>
      </c>
      <c r="H176" s="2">
        <v>132.656955146765</v>
      </c>
      <c r="I176" s="2">
        <v>0.17999999999999969</v>
      </c>
      <c r="J176">
        <v>0.19</v>
      </c>
    </row>
    <row r="177" spans="1:10" x14ac:dyDescent="0.25">
      <c r="A177" s="3">
        <v>43678</v>
      </c>
      <c r="B177">
        <v>4.0199999999999996</v>
      </c>
      <c r="C177">
        <f>B177-B176</f>
        <v>0.24069999999999947</v>
      </c>
      <c r="D177">
        <v>5.9</v>
      </c>
      <c r="E177">
        <v>99.668610000000001</v>
      </c>
      <c r="F177" s="2">
        <f>E177-E176</f>
        <v>-0.71307000000000187</v>
      </c>
      <c r="G177" s="7">
        <v>11.9</v>
      </c>
      <c r="H177" s="2">
        <v>132.18246525741901</v>
      </c>
      <c r="I177" s="2">
        <v>0.251534391534392</v>
      </c>
      <c r="J177">
        <v>0.11</v>
      </c>
    </row>
    <row r="178" spans="1:10" x14ac:dyDescent="0.25">
      <c r="A178" s="3">
        <v>43709</v>
      </c>
      <c r="B178">
        <v>4.1215000000000002</v>
      </c>
      <c r="C178">
        <f>B178-B177</f>
        <v>0.10150000000000059</v>
      </c>
      <c r="D178">
        <v>5.71</v>
      </c>
      <c r="E178">
        <v>96.921599999999998</v>
      </c>
      <c r="F178" s="2">
        <f>E178-E177</f>
        <v>-2.7470100000000031</v>
      </c>
      <c r="G178" s="7">
        <v>11.9</v>
      </c>
      <c r="H178" s="2">
        <v>125.823587640049</v>
      </c>
      <c r="I178" s="2">
        <v>0.30137566137566102</v>
      </c>
      <c r="J178">
        <v>-0.04</v>
      </c>
    </row>
    <row r="179" spans="1:10" x14ac:dyDescent="0.25">
      <c r="A179" s="3">
        <v>43739</v>
      </c>
      <c r="B179">
        <v>4.0869999999999997</v>
      </c>
      <c r="C179">
        <f>B179-B178</f>
        <v>-3.4500000000000419E-2</v>
      </c>
      <c r="D179">
        <v>5.38</v>
      </c>
      <c r="E179">
        <v>100.34062</v>
      </c>
      <c r="F179" s="2">
        <f>E179-E178</f>
        <v>3.4190200000000033</v>
      </c>
      <c r="G179" s="7">
        <v>11.8</v>
      </c>
      <c r="H179" s="2">
        <v>124.909767379766</v>
      </c>
      <c r="I179" s="2">
        <v>0.30261904761904712</v>
      </c>
      <c r="J179">
        <v>0.1</v>
      </c>
    </row>
    <row r="180" spans="1:10" x14ac:dyDescent="0.25">
      <c r="A180" s="3">
        <v>43770</v>
      </c>
      <c r="B180">
        <v>4.1553000000000004</v>
      </c>
      <c r="C180">
        <f>B180-B179</f>
        <v>6.8300000000000693E-2</v>
      </c>
      <c r="D180">
        <v>4.9000000000000004</v>
      </c>
      <c r="E180">
        <v>97.510059999999996</v>
      </c>
      <c r="F180" s="2">
        <f>E180-E179</f>
        <v>-2.8305600000000055</v>
      </c>
      <c r="G180" s="7">
        <v>11.3</v>
      </c>
      <c r="H180" s="2">
        <v>125.442841713953</v>
      </c>
      <c r="I180" s="2">
        <v>0.44698162729658886</v>
      </c>
      <c r="J180">
        <v>0.51</v>
      </c>
    </row>
    <row r="181" spans="1:10" x14ac:dyDescent="0.25">
      <c r="A181" s="3">
        <v>43800</v>
      </c>
      <c r="B181">
        <v>4.1096000000000004</v>
      </c>
      <c r="C181">
        <f>B181-B180</f>
        <v>-4.5700000000000074E-2</v>
      </c>
      <c r="D181">
        <v>4.59</v>
      </c>
      <c r="E181">
        <v>96.593739999999997</v>
      </c>
      <c r="F181" s="2">
        <f>E181-E180</f>
        <v>-0.91631999999999891</v>
      </c>
      <c r="G181" s="7">
        <v>11.1</v>
      </c>
      <c r="H181" s="2">
        <v>123.881932467364</v>
      </c>
      <c r="I181" s="2">
        <v>0.43867724867724861</v>
      </c>
      <c r="J181">
        <v>1.1499999999999999</v>
      </c>
    </row>
    <row r="182" spans="1:10" x14ac:dyDescent="0.25">
      <c r="A182" s="3">
        <v>43831</v>
      </c>
      <c r="B182">
        <v>4.1494999999999997</v>
      </c>
      <c r="C182">
        <f>B182-B181</f>
        <v>3.989999999999938E-2</v>
      </c>
      <c r="D182">
        <v>4.4000000000000004</v>
      </c>
      <c r="E182">
        <v>94.050399999999996</v>
      </c>
      <c r="F182" s="2">
        <f>E182-E181</f>
        <v>-2.5433400000000006</v>
      </c>
      <c r="G182" s="7">
        <v>11.4</v>
      </c>
      <c r="H182" s="2">
        <v>125.94567183761001</v>
      </c>
      <c r="I182" s="2">
        <v>0.41272486772486727</v>
      </c>
      <c r="J182">
        <v>0.21</v>
      </c>
    </row>
    <row r="183" spans="1:10" x14ac:dyDescent="0.25">
      <c r="A183" s="3">
        <v>43862</v>
      </c>
      <c r="B183">
        <v>4.3410000000000002</v>
      </c>
      <c r="C183">
        <f>B183-B182</f>
        <v>0.19150000000000045</v>
      </c>
      <c r="D183">
        <v>4.1900000000000004</v>
      </c>
      <c r="E183">
        <v>94.347020000000001</v>
      </c>
      <c r="F183" s="2">
        <f>E183-E182</f>
        <v>0.29662000000000432</v>
      </c>
      <c r="G183" s="7">
        <v>11.8</v>
      </c>
      <c r="H183" s="2">
        <v>124.600173277214</v>
      </c>
      <c r="I183" s="2">
        <v>0.31751978891820454</v>
      </c>
      <c r="J183">
        <v>0.25</v>
      </c>
    </row>
    <row r="184" spans="1:10" x14ac:dyDescent="0.25">
      <c r="A184" s="3">
        <v>43891</v>
      </c>
      <c r="B184">
        <v>4.8838999999999997</v>
      </c>
      <c r="C184">
        <f>B184-B183</f>
        <v>0.54289999999999949</v>
      </c>
      <c r="D184">
        <v>3.95</v>
      </c>
      <c r="E184">
        <v>95.634519999999995</v>
      </c>
      <c r="F184" s="2">
        <f>E184-E183</f>
        <v>1.2874999999999943</v>
      </c>
      <c r="G184" s="7">
        <v>12.4</v>
      </c>
      <c r="H184" s="2">
        <v>116.82629355903499</v>
      </c>
      <c r="I184" s="2">
        <v>0.32079787234042428</v>
      </c>
      <c r="J184">
        <v>7.0000000000000007E-2</v>
      </c>
    </row>
    <row r="185" spans="1:10" x14ac:dyDescent="0.25">
      <c r="A185" s="3">
        <v>43922</v>
      </c>
      <c r="B185">
        <v>5.3255999999999997</v>
      </c>
      <c r="C185">
        <f>B185-B184</f>
        <v>0.44169999999999998</v>
      </c>
      <c r="D185">
        <v>3.65</v>
      </c>
      <c r="E185">
        <v>83.806939999999997</v>
      </c>
      <c r="F185" s="2">
        <f>E185-E184</f>
        <v>-11.827579999999998</v>
      </c>
      <c r="G185" s="7">
        <v>12.7</v>
      </c>
      <c r="H185" s="2">
        <v>114.16134319180701</v>
      </c>
      <c r="I185" s="2">
        <v>0.22113756613756611</v>
      </c>
      <c r="J185">
        <v>-0.31</v>
      </c>
    </row>
    <row r="186" spans="1:10" x14ac:dyDescent="0.25">
      <c r="A186" s="3">
        <v>43952</v>
      </c>
      <c r="B186">
        <v>5.6433999999999997</v>
      </c>
      <c r="C186">
        <f>B186-B185</f>
        <v>0.31780000000000008</v>
      </c>
      <c r="D186">
        <v>3.01</v>
      </c>
      <c r="E186">
        <v>84.511600000000001</v>
      </c>
      <c r="F186" s="2">
        <f>E186-E185</f>
        <v>0.70466000000000406</v>
      </c>
      <c r="G186" s="7">
        <v>13.1</v>
      </c>
      <c r="H186" s="2">
        <v>104.082815582542</v>
      </c>
      <c r="I186" s="2">
        <v>0.20505319148936244</v>
      </c>
      <c r="J186">
        <v>-0.38</v>
      </c>
    </row>
    <row r="187" spans="1:10" x14ac:dyDescent="0.25">
      <c r="A187" s="3">
        <v>43983</v>
      </c>
      <c r="B187">
        <v>5.1966000000000001</v>
      </c>
      <c r="C187">
        <f>B187-B186</f>
        <v>-0.44679999999999964</v>
      </c>
      <c r="D187">
        <v>2.58</v>
      </c>
      <c r="E187">
        <v>89.093230000000005</v>
      </c>
      <c r="F187" s="2">
        <f>E187-E186</f>
        <v>4.5816300000000041</v>
      </c>
      <c r="G187" s="7">
        <v>13.6</v>
      </c>
      <c r="H187" s="2">
        <v>107.06571163532</v>
      </c>
      <c r="I187" s="2">
        <v>0.23851063829787258</v>
      </c>
      <c r="J187">
        <v>0.26</v>
      </c>
    </row>
    <row r="188" spans="1:10" x14ac:dyDescent="0.25">
      <c r="A188" s="3">
        <v>44013</v>
      </c>
      <c r="B188">
        <v>5.2801999999999998</v>
      </c>
      <c r="C188">
        <f>B188-B187</f>
        <v>8.3599999999999675E-2</v>
      </c>
      <c r="D188">
        <v>2.15</v>
      </c>
      <c r="E188">
        <v>95.72766</v>
      </c>
      <c r="F188" s="2">
        <f>E188-E187</f>
        <v>6.6344299999999947</v>
      </c>
      <c r="G188" s="7">
        <v>14.1</v>
      </c>
      <c r="H188" s="2">
        <v>110.827994766391</v>
      </c>
      <c r="I188" s="2">
        <v>0.18232804232804206</v>
      </c>
      <c r="J188">
        <v>0.36</v>
      </c>
    </row>
    <row r="189" spans="1:10" x14ac:dyDescent="0.25">
      <c r="A189" s="3">
        <v>44044</v>
      </c>
      <c r="B189">
        <v>5.4611999999999998</v>
      </c>
      <c r="C189">
        <f>B189-B188</f>
        <v>0.18100000000000005</v>
      </c>
      <c r="D189">
        <v>1.94</v>
      </c>
      <c r="E189">
        <v>95.238699999999994</v>
      </c>
      <c r="F189" s="2">
        <f>E189-E188</f>
        <v>-0.48896000000000583</v>
      </c>
      <c r="G189" s="7">
        <v>14.8</v>
      </c>
      <c r="H189" s="2">
        <v>114.51149116964901</v>
      </c>
      <c r="I189" s="2">
        <v>0.24530343007915564</v>
      </c>
      <c r="J189">
        <v>0.24</v>
      </c>
    </row>
    <row r="190" spans="1:10" x14ac:dyDescent="0.25">
      <c r="A190" s="3">
        <v>44075</v>
      </c>
      <c r="B190">
        <v>5.3994999999999997</v>
      </c>
      <c r="C190">
        <f>B190-B189</f>
        <v>-6.1700000000000088E-2</v>
      </c>
      <c r="D190">
        <v>1.9</v>
      </c>
      <c r="E190">
        <v>96.109030000000004</v>
      </c>
      <c r="F190" s="2">
        <f>E190-E189</f>
        <v>0.87033000000000982</v>
      </c>
      <c r="G190" s="7">
        <v>14.9</v>
      </c>
      <c r="H190" s="2">
        <v>119.47212239838299</v>
      </c>
      <c r="I190" s="2">
        <v>0.32408488063660346</v>
      </c>
      <c r="J190">
        <v>0.64</v>
      </c>
    </row>
    <row r="191" spans="1:10" x14ac:dyDescent="0.25">
      <c r="A191" s="3">
        <v>44105</v>
      </c>
      <c r="B191">
        <v>5.6257999999999999</v>
      </c>
      <c r="C191">
        <f>B191-B190</f>
        <v>0.22630000000000017</v>
      </c>
      <c r="D191">
        <v>1.9</v>
      </c>
      <c r="E191">
        <v>98.056989999999999</v>
      </c>
      <c r="F191" s="2">
        <f>E191-E190</f>
        <v>1.9479599999999948</v>
      </c>
      <c r="G191" s="7">
        <v>14.6</v>
      </c>
      <c r="H191" s="2">
        <v>121.178186847124</v>
      </c>
      <c r="I191" s="2">
        <v>0.29567282321899779</v>
      </c>
      <c r="J191">
        <v>0.86</v>
      </c>
    </row>
    <row r="192" spans="1:10" x14ac:dyDescent="0.25">
      <c r="A192" s="3">
        <v>44136</v>
      </c>
      <c r="B192">
        <v>5.4177999999999997</v>
      </c>
      <c r="C192">
        <f>B192-B191</f>
        <v>-0.20800000000000018</v>
      </c>
      <c r="D192">
        <v>1.9</v>
      </c>
      <c r="E192">
        <v>96.724940000000004</v>
      </c>
      <c r="F192" s="2">
        <f>E192-E191</f>
        <v>-1.3320499999999953</v>
      </c>
      <c r="G192" s="7">
        <v>14.4</v>
      </c>
      <c r="H192" s="2">
        <v>120.951275384317</v>
      </c>
      <c r="I192" s="2">
        <v>0.48223684210526391</v>
      </c>
      <c r="J192">
        <v>0.89</v>
      </c>
    </row>
    <row r="193" spans="1:10" x14ac:dyDescent="0.25">
      <c r="A193" s="3">
        <v>44166</v>
      </c>
      <c r="B193">
        <v>5.1456</v>
      </c>
      <c r="C193">
        <f>B193-B192</f>
        <v>-0.27219999999999978</v>
      </c>
      <c r="D193">
        <v>1.9</v>
      </c>
      <c r="E193">
        <v>97.560400000000001</v>
      </c>
      <c r="F193" s="2">
        <f>E193-E192</f>
        <v>0.83545999999999765</v>
      </c>
      <c r="G193" s="7">
        <v>14.2</v>
      </c>
      <c r="H193" s="2">
        <v>123.747064821397</v>
      </c>
      <c r="I193" s="2">
        <v>0.37308707124010576</v>
      </c>
      <c r="J193">
        <v>1.35</v>
      </c>
    </row>
    <row r="194" spans="1:10" x14ac:dyDescent="0.25">
      <c r="A194" s="3">
        <v>44197</v>
      </c>
      <c r="B194">
        <v>5.3562000000000003</v>
      </c>
      <c r="C194">
        <f>B194-B193</f>
        <v>0.21060000000000034</v>
      </c>
      <c r="D194">
        <v>1.9</v>
      </c>
      <c r="E194">
        <v>92.159170000000003</v>
      </c>
      <c r="F194" s="2">
        <f>E194-E193</f>
        <v>-5.4012299999999982</v>
      </c>
      <c r="G194" s="7">
        <v>14.5</v>
      </c>
      <c r="H194" s="2">
        <v>130.59171103745101</v>
      </c>
      <c r="I194" s="2">
        <v>0.39359788359788211</v>
      </c>
      <c r="J194">
        <v>0.25</v>
      </c>
    </row>
    <row r="195" spans="1:10" x14ac:dyDescent="0.25">
      <c r="A195" s="3">
        <v>44228</v>
      </c>
      <c r="B195">
        <v>5.4165000000000001</v>
      </c>
      <c r="C195">
        <f>B195-B194</f>
        <v>6.0299999999999798E-2</v>
      </c>
      <c r="D195">
        <v>1.9</v>
      </c>
      <c r="E195">
        <v>94.125060000000005</v>
      </c>
      <c r="F195" s="2">
        <f>E195-E194</f>
        <v>1.9658900000000017</v>
      </c>
      <c r="G195" s="7">
        <v>14.6</v>
      </c>
      <c r="H195" s="2">
        <v>140.05157707782499</v>
      </c>
      <c r="I195" s="2">
        <v>0.31645333333333359</v>
      </c>
      <c r="J195">
        <v>0.86</v>
      </c>
    </row>
    <row r="196" spans="1:10" x14ac:dyDescent="0.25">
      <c r="A196" s="3">
        <v>44256</v>
      </c>
      <c r="B196">
        <v>5.6460999999999997</v>
      </c>
      <c r="C196">
        <f>B196-B195</f>
        <v>0.22959999999999958</v>
      </c>
      <c r="D196">
        <v>2.23</v>
      </c>
      <c r="E196">
        <v>101.30363</v>
      </c>
      <c r="F196" s="2">
        <f>E196-E195</f>
        <v>7.1785699999999935</v>
      </c>
      <c r="G196" s="7">
        <v>14.9</v>
      </c>
      <c r="H196" s="2">
        <v>145.700813150638</v>
      </c>
      <c r="I196" s="2">
        <v>0.31589999999999913</v>
      </c>
      <c r="J196">
        <v>0.93</v>
      </c>
    </row>
    <row r="197" spans="1:10" x14ac:dyDescent="0.25">
      <c r="A197" s="3">
        <v>44287</v>
      </c>
      <c r="B197">
        <v>5.5621</v>
      </c>
      <c r="C197">
        <f>B197-B196</f>
        <v>-8.3999999999999631E-2</v>
      </c>
      <c r="D197">
        <v>2.65</v>
      </c>
      <c r="E197">
        <v>97.355109999999996</v>
      </c>
      <c r="F197" s="2">
        <f>E197-E196</f>
        <v>-3.948520000000002</v>
      </c>
      <c r="G197" s="7">
        <v>14.8</v>
      </c>
      <c r="H197" s="2">
        <v>149.38786047823999</v>
      </c>
      <c r="I197" s="2">
        <v>0.2675015999999999</v>
      </c>
      <c r="J197">
        <v>0.31</v>
      </c>
    </row>
    <row r="198" spans="1:10" x14ac:dyDescent="0.25">
      <c r="A198" s="3">
        <v>44317</v>
      </c>
      <c r="B198">
        <v>5.2911000000000001</v>
      </c>
      <c r="C198">
        <f>B198-B197</f>
        <v>-0.27099999999999991</v>
      </c>
      <c r="D198">
        <v>3.29</v>
      </c>
      <c r="E198">
        <v>96.229810000000001</v>
      </c>
      <c r="F198" s="2">
        <f>E198-E197</f>
        <v>-1.1252999999999957</v>
      </c>
      <c r="G198" s="7">
        <v>14.7</v>
      </c>
      <c r="H198" s="2">
        <v>154.892275830118</v>
      </c>
      <c r="I198" s="2">
        <v>0.23796970509383358</v>
      </c>
      <c r="J198">
        <v>0.83</v>
      </c>
    </row>
    <row r="199" spans="1:10" x14ac:dyDescent="0.25">
      <c r="A199" s="3">
        <v>44348</v>
      </c>
      <c r="B199">
        <v>5.0319000000000003</v>
      </c>
      <c r="C199">
        <f>B199-B198</f>
        <v>-0.25919999999999987</v>
      </c>
      <c r="D199">
        <v>3.76</v>
      </c>
      <c r="E199">
        <v>96.502350000000007</v>
      </c>
      <c r="F199" s="2">
        <f>E199-E198</f>
        <v>0.27254000000000644</v>
      </c>
      <c r="G199" s="7">
        <v>14.2</v>
      </c>
      <c r="H199" s="2">
        <v>165.285527963015</v>
      </c>
      <c r="I199" s="2">
        <v>0.27289414893617026</v>
      </c>
      <c r="J199">
        <v>0.53</v>
      </c>
    </row>
    <row r="200" spans="1:10" x14ac:dyDescent="0.25">
      <c r="A200" s="3">
        <v>44378</v>
      </c>
      <c r="B200">
        <v>5.1566999999999998</v>
      </c>
      <c r="C200">
        <f>B200-B199</f>
        <v>0.12479999999999958</v>
      </c>
      <c r="D200">
        <v>4.1500000000000004</v>
      </c>
      <c r="E200">
        <v>99.944239999999994</v>
      </c>
      <c r="F200" s="2">
        <f>E200-E199</f>
        <v>3.4418899999999866</v>
      </c>
      <c r="G200" s="7">
        <v>13.7</v>
      </c>
      <c r="H200" s="2">
        <v>167.14817730702501</v>
      </c>
      <c r="I200" s="2">
        <v>0.20340212765957455</v>
      </c>
      <c r="J200">
        <v>0.96</v>
      </c>
    </row>
    <row r="201" spans="1:10" x14ac:dyDescent="0.25">
      <c r="A201" s="3">
        <v>44409</v>
      </c>
      <c r="B201">
        <v>5.2516999999999996</v>
      </c>
      <c r="C201">
        <f>B201-B200</f>
        <v>9.4999999999999751E-2</v>
      </c>
      <c r="D201">
        <v>5.01</v>
      </c>
      <c r="E201">
        <v>99.317670000000007</v>
      </c>
      <c r="F201" s="2">
        <f>E201-E200</f>
        <v>-0.62656999999998675</v>
      </c>
      <c r="G201" s="7">
        <v>13.1</v>
      </c>
      <c r="H201" s="2">
        <v>171.450440179841</v>
      </c>
      <c r="I201" s="2">
        <v>0.29478643617021305</v>
      </c>
      <c r="J201">
        <v>0.87</v>
      </c>
    </row>
    <row r="202" spans="1:10" x14ac:dyDescent="0.25">
      <c r="A202" s="3">
        <v>44440</v>
      </c>
      <c r="B202">
        <v>5.2797000000000001</v>
      </c>
      <c r="C202">
        <f>B202-B201</f>
        <v>2.8000000000000469E-2</v>
      </c>
      <c r="D202">
        <v>5.43</v>
      </c>
      <c r="E202">
        <v>97.147080000000003</v>
      </c>
      <c r="F202" s="2">
        <f>E202-E201</f>
        <v>-2.1705900000000042</v>
      </c>
      <c r="G202" s="7">
        <v>12.6</v>
      </c>
      <c r="H202" s="2">
        <v>166.60891744190801</v>
      </c>
      <c r="I202" s="2">
        <v>0.32927414248021081</v>
      </c>
      <c r="J202">
        <v>1.1599999999999999</v>
      </c>
    </row>
    <row r="203" spans="1:10" x14ac:dyDescent="0.25">
      <c r="A203" s="3">
        <v>44470</v>
      </c>
      <c r="B203">
        <v>5.54</v>
      </c>
      <c r="C203">
        <f>B203-B202</f>
        <v>0.26029999999999998</v>
      </c>
      <c r="D203">
        <v>6.3</v>
      </c>
      <c r="E203">
        <v>96.517719999999997</v>
      </c>
      <c r="F203" s="2">
        <f>E203-E202</f>
        <v>-0.62936000000000547</v>
      </c>
      <c r="G203" s="7">
        <v>12.1</v>
      </c>
      <c r="H203" s="2">
        <v>167.56797534721301</v>
      </c>
      <c r="I203" s="2">
        <v>0.34224429708222764</v>
      </c>
      <c r="J203">
        <v>1.25</v>
      </c>
    </row>
    <row r="204" spans="1:10" x14ac:dyDescent="0.25">
      <c r="A204" s="3">
        <v>44501</v>
      </c>
      <c r="B204">
        <v>5.5568999999999997</v>
      </c>
      <c r="C204">
        <f>B204-B203</f>
        <v>1.6899999999999693E-2</v>
      </c>
      <c r="D204">
        <v>7.65</v>
      </c>
      <c r="E204">
        <v>97.802379999999999</v>
      </c>
      <c r="F204" s="2">
        <f>E204-E203</f>
        <v>1.2846600000000024</v>
      </c>
      <c r="G204" s="7">
        <v>11.6</v>
      </c>
      <c r="H204" s="2">
        <v>167.744175204443</v>
      </c>
      <c r="I204" s="2">
        <v>0.47938730158730153</v>
      </c>
      <c r="J204">
        <v>0.95</v>
      </c>
    </row>
    <row r="205" spans="1:10" x14ac:dyDescent="0.25">
      <c r="A205" s="3">
        <v>44531</v>
      </c>
      <c r="B205">
        <v>5.6513999999999998</v>
      </c>
      <c r="C205">
        <f>B205-B204</f>
        <v>9.4500000000000028E-2</v>
      </c>
      <c r="D205">
        <v>8.76</v>
      </c>
      <c r="E205">
        <v>99.232950000000002</v>
      </c>
      <c r="F205" s="2">
        <f>E205-E204</f>
        <v>1.430570000000003</v>
      </c>
      <c r="G205" s="7">
        <v>11.1</v>
      </c>
      <c r="H205" s="2">
        <v>164.886657506598</v>
      </c>
      <c r="I205" s="2">
        <v>0.40788496042216443</v>
      </c>
      <c r="J205">
        <v>0.73</v>
      </c>
    </row>
    <row r="206" spans="1:10" x14ac:dyDescent="0.25">
      <c r="A206" s="3">
        <v>44562</v>
      </c>
      <c r="B206">
        <v>5.5340999999999996</v>
      </c>
      <c r="C206">
        <f>B206-B205</f>
        <v>-0.11730000000000018</v>
      </c>
      <c r="D206">
        <v>9.15</v>
      </c>
      <c r="E206">
        <v>91.949510000000004</v>
      </c>
      <c r="F206" s="2">
        <f>E206-E205</f>
        <v>-7.2834399999999988</v>
      </c>
      <c r="G206" s="7">
        <v>11.2</v>
      </c>
      <c r="H206" s="2">
        <v>169.87209118872801</v>
      </c>
      <c r="I206" s="2">
        <v>0.48303129973474779</v>
      </c>
      <c r="J206">
        <v>0.54</v>
      </c>
    </row>
    <row r="207" spans="1:10" x14ac:dyDescent="0.25">
      <c r="A207" s="3">
        <v>44593</v>
      </c>
      <c r="B207">
        <v>5.1966000000000001</v>
      </c>
      <c r="C207">
        <f>B207-B206</f>
        <v>-0.33749999999999947</v>
      </c>
      <c r="D207">
        <v>10.49</v>
      </c>
      <c r="E207">
        <v>95.673450000000003</v>
      </c>
      <c r="F207" s="2">
        <f>E207-E206</f>
        <v>3.7239399999999989</v>
      </c>
      <c r="G207" s="7">
        <v>11.2</v>
      </c>
      <c r="H207" s="2">
        <v>182.73431497365499</v>
      </c>
      <c r="I207" s="2">
        <v>0.38868773333333367</v>
      </c>
      <c r="J207">
        <v>1.01</v>
      </c>
    </row>
    <row r="208" spans="1:10" x14ac:dyDescent="0.25">
      <c r="A208" s="3">
        <v>44621</v>
      </c>
      <c r="B208">
        <v>4.9683999999999999</v>
      </c>
      <c r="C208">
        <f>B208-B207</f>
        <v>-0.22820000000000018</v>
      </c>
      <c r="D208">
        <v>11.15</v>
      </c>
      <c r="E208">
        <v>104.72221</v>
      </c>
      <c r="F208" s="2">
        <f>E208-E207</f>
        <v>9.0487600000000015</v>
      </c>
      <c r="G208" s="7">
        <v>11.1</v>
      </c>
      <c r="H208" s="2">
        <v>188.66517299710699</v>
      </c>
      <c r="I208" s="2">
        <v>0.42393280423280466</v>
      </c>
      <c r="J208">
        <v>1.62</v>
      </c>
    </row>
    <row r="209" spans="1:10" x14ac:dyDescent="0.25">
      <c r="A209" s="3">
        <v>44652</v>
      </c>
      <c r="B209">
        <v>4.758</v>
      </c>
      <c r="C209">
        <f>B209-B208</f>
        <v>-0.21039999999999992</v>
      </c>
      <c r="D209">
        <v>11.65</v>
      </c>
      <c r="E209">
        <v>100.18125000000001</v>
      </c>
      <c r="F209" s="2">
        <f>E209-E208</f>
        <v>-4.5409599999999983</v>
      </c>
      <c r="G209" s="7">
        <v>10.5</v>
      </c>
      <c r="H209" s="2">
        <v>205.35297144814101</v>
      </c>
      <c r="I209" s="2">
        <v>0.19442042440318349</v>
      </c>
      <c r="J209">
        <v>1.06</v>
      </c>
    </row>
    <row r="210" spans="1:10" x14ac:dyDescent="0.25">
      <c r="A210" s="3">
        <v>44682</v>
      </c>
      <c r="B210">
        <v>4.9550999999999998</v>
      </c>
      <c r="C210">
        <f>B210-B209</f>
        <v>0.19709999999999983</v>
      </c>
      <c r="D210">
        <v>12.51</v>
      </c>
      <c r="E210">
        <v>99.776859999999999</v>
      </c>
      <c r="F210" s="2">
        <f>E210-E209</f>
        <v>-0.40439000000000647</v>
      </c>
      <c r="G210" s="7">
        <v>9.8000000000000007</v>
      </c>
      <c r="H210" s="2">
        <v>215.20868456682601</v>
      </c>
      <c r="I210" s="2">
        <v>0.30895053475935813</v>
      </c>
      <c r="J210">
        <v>0.47</v>
      </c>
    </row>
    <row r="211" spans="1:10" x14ac:dyDescent="0.25">
      <c r="A211" s="3">
        <v>44713</v>
      </c>
      <c r="B211">
        <v>5.0491999999999999</v>
      </c>
      <c r="C211">
        <f>B211-B210</f>
        <v>9.4100000000000072E-2</v>
      </c>
      <c r="D211">
        <v>12.89</v>
      </c>
      <c r="E211">
        <v>99.285790000000006</v>
      </c>
      <c r="F211" s="2">
        <f>E211-E210</f>
        <v>-0.49106999999999346</v>
      </c>
      <c r="G211" s="7">
        <v>9.3000000000000007</v>
      </c>
      <c r="H211" s="2">
        <v>214.09165049140299</v>
      </c>
      <c r="I211" s="2">
        <v>0.29670562659846589</v>
      </c>
      <c r="J211">
        <v>0.67</v>
      </c>
    </row>
    <row r="212" spans="1:10" x14ac:dyDescent="0.25">
      <c r="A212" s="3">
        <v>44743</v>
      </c>
      <c r="B212">
        <v>5.3681000000000001</v>
      </c>
      <c r="C212">
        <f>B212-B211</f>
        <v>0.31890000000000018</v>
      </c>
      <c r="D212">
        <v>13.15</v>
      </c>
      <c r="E212">
        <v>104.01343</v>
      </c>
      <c r="F212" s="2">
        <f>E212-E211</f>
        <v>4.7276399999999938</v>
      </c>
      <c r="G212" s="7">
        <v>9.1</v>
      </c>
      <c r="H212" s="2">
        <v>208.185256454116</v>
      </c>
      <c r="I212" s="2">
        <v>0.20446997578692469</v>
      </c>
      <c r="J212">
        <v>-0.68</v>
      </c>
    </row>
    <row r="213" spans="1:10" x14ac:dyDescent="0.25">
      <c r="A213" s="3">
        <v>44774</v>
      </c>
      <c r="B213">
        <v>5.1433</v>
      </c>
      <c r="C213">
        <f>B213-B212</f>
        <v>-0.22480000000000011</v>
      </c>
      <c r="D213">
        <v>13.58</v>
      </c>
      <c r="E213">
        <v>104.52409</v>
      </c>
      <c r="F213" s="2">
        <f>E213-E212</f>
        <v>0.51066000000000145</v>
      </c>
      <c r="G213" s="7">
        <v>8.9</v>
      </c>
      <c r="H213" s="2">
        <v>202.64259449566001</v>
      </c>
      <c r="I213" s="2">
        <v>0.31295126436781601</v>
      </c>
      <c r="J213">
        <v>-0.36</v>
      </c>
    </row>
    <row r="214" spans="1:10" x14ac:dyDescent="0.25">
      <c r="A214" s="3">
        <v>44805</v>
      </c>
      <c r="B214">
        <v>5.2370000000000001</v>
      </c>
      <c r="C214">
        <f>B214-B213</f>
        <v>9.3700000000000117E-2</v>
      </c>
      <c r="D214">
        <v>13.65</v>
      </c>
      <c r="E214">
        <v>101.11530999999999</v>
      </c>
      <c r="F214" s="2">
        <f>E214-E213</f>
        <v>-3.4087800000000072</v>
      </c>
      <c r="G214" s="7">
        <v>8.6999999999999993</v>
      </c>
      <c r="H214" s="2">
        <v>195.822285030931</v>
      </c>
      <c r="I214" s="2">
        <v>0.39729758241758267</v>
      </c>
      <c r="J214">
        <v>-0.28999999999999998</v>
      </c>
    </row>
    <row r="215" spans="1:10" x14ac:dyDescent="0.25">
      <c r="A215" s="3">
        <v>44835</v>
      </c>
      <c r="B215">
        <v>5.2503000000000002</v>
      </c>
      <c r="C215">
        <f>B215-B214</f>
        <v>1.330000000000009E-2</v>
      </c>
      <c r="D215">
        <v>13.65</v>
      </c>
      <c r="E215">
        <v>100.00256</v>
      </c>
      <c r="F215" s="2">
        <f>E215-E214</f>
        <v>-1.1127499999999912</v>
      </c>
      <c r="G215" s="7">
        <v>8.3000000000000007</v>
      </c>
      <c r="H215" s="2">
        <v>187.09788840270099</v>
      </c>
      <c r="I215" s="2">
        <v>0.40276968421052622</v>
      </c>
      <c r="J215">
        <v>0.59</v>
      </c>
    </row>
    <row r="216" spans="1:10" x14ac:dyDescent="0.25">
      <c r="A216" s="3">
        <v>44866</v>
      </c>
      <c r="B216">
        <v>5.2747000000000002</v>
      </c>
      <c r="C216">
        <f>B216-B215</f>
        <v>2.4399999999999977E-2</v>
      </c>
      <c r="D216">
        <v>13.65</v>
      </c>
      <c r="E216">
        <v>98.913160000000005</v>
      </c>
      <c r="F216" s="2">
        <f>E216-E215</f>
        <v>-1.0893999999999977</v>
      </c>
      <c r="G216" s="7">
        <v>8.1</v>
      </c>
      <c r="H216" s="2">
        <v>185.28835080656799</v>
      </c>
      <c r="I216" s="2">
        <v>0.57322877263581418</v>
      </c>
      <c r="J216">
        <v>0.41</v>
      </c>
    </row>
    <row r="217" spans="1:10" x14ac:dyDescent="0.25">
      <c r="A217" s="3">
        <v>44896</v>
      </c>
      <c r="B217">
        <v>5.2423999999999999</v>
      </c>
      <c r="C217">
        <f>B217-B216</f>
        <v>-3.2300000000000217E-2</v>
      </c>
      <c r="D217">
        <v>13.65</v>
      </c>
      <c r="E217">
        <v>99.842389999999995</v>
      </c>
      <c r="F217" s="2">
        <f>E217-E216</f>
        <v>0.92922999999998979</v>
      </c>
      <c r="G217" s="7">
        <v>7.9</v>
      </c>
      <c r="H217" s="2">
        <v>176.94402994200999</v>
      </c>
      <c r="I217" s="2">
        <v>0.45887225433526108</v>
      </c>
      <c r="J217">
        <v>0.62</v>
      </c>
    </row>
    <row r="218" spans="1:10" x14ac:dyDescent="0.25">
      <c r="A218" s="3">
        <v>44927</v>
      </c>
      <c r="B218">
        <v>5.2007000000000003</v>
      </c>
      <c r="C218">
        <f>B218-B217</f>
        <v>-4.1699999999999626E-2</v>
      </c>
      <c r="D218">
        <v>13.65</v>
      </c>
      <c r="E218">
        <v>95.449039999999997</v>
      </c>
      <c r="F218" s="2">
        <f>E218-E217</f>
        <v>-4.3933499999999981</v>
      </c>
      <c r="G218" s="7">
        <v>8.4</v>
      </c>
      <c r="H218" s="2">
        <v>176.773513163339</v>
      </c>
      <c r="I218" s="2">
        <v>0.50027495219885354</v>
      </c>
      <c r="J218">
        <v>0.53</v>
      </c>
    </row>
    <row r="219" spans="1:10" x14ac:dyDescent="0.25">
      <c r="A219" s="3">
        <v>44958</v>
      </c>
      <c r="B219">
        <v>5.1717000000000004</v>
      </c>
      <c r="C219">
        <f>B219-B218</f>
        <v>-2.8999999999999915E-2</v>
      </c>
      <c r="D219">
        <v>13.65</v>
      </c>
      <c r="E219">
        <v>98.760059999999996</v>
      </c>
      <c r="F219" s="2">
        <f>E219-E218</f>
        <v>3.3110199999999992</v>
      </c>
      <c r="G219" s="7">
        <v>8.6</v>
      </c>
      <c r="H219" s="2">
        <v>176.136478972188</v>
      </c>
      <c r="I219" s="2">
        <v>0.39133950381679355</v>
      </c>
      <c r="J219">
        <v>0.84</v>
      </c>
    </row>
    <row r="220" spans="1:10" x14ac:dyDescent="0.25">
      <c r="A220" s="3">
        <v>44986</v>
      </c>
      <c r="B220">
        <v>5.2115</v>
      </c>
      <c r="C220">
        <f>B220-B219</f>
        <v>3.9799999999999613E-2</v>
      </c>
      <c r="D220">
        <v>13.65</v>
      </c>
      <c r="E220">
        <v>110.8968</v>
      </c>
      <c r="F220" s="2">
        <f>E220-E219</f>
        <v>12.136740000000003</v>
      </c>
      <c r="G220" s="7">
        <v>8.8000000000000007</v>
      </c>
      <c r="H220" s="2">
        <v>174.991754020168</v>
      </c>
      <c r="I220" s="2">
        <v>0.3878163809523808</v>
      </c>
      <c r="J220">
        <v>0.71</v>
      </c>
    </row>
    <row r="221" spans="1:10" x14ac:dyDescent="0.25">
      <c r="A221" s="3">
        <v>45017</v>
      </c>
      <c r="B221">
        <v>5.0197000000000003</v>
      </c>
      <c r="C221">
        <f>B221-B220</f>
        <v>-0.19179999999999975</v>
      </c>
      <c r="D221">
        <v>13.65</v>
      </c>
      <c r="E221">
        <v>104.05193</v>
      </c>
      <c r="F221" s="2">
        <f>E221-E220</f>
        <v>-6.8448700000000002</v>
      </c>
      <c r="G221" s="7">
        <v>8.5</v>
      </c>
      <c r="H221" s="2">
        <v>174.29179208041799</v>
      </c>
      <c r="I221" s="2">
        <v>0.3068076628352488</v>
      </c>
      <c r="J221">
        <v>0.61</v>
      </c>
    </row>
    <row r="222" spans="1:10" x14ac:dyDescent="0.25">
      <c r="A222" s="3">
        <v>45047</v>
      </c>
      <c r="B222">
        <v>4.9828000000000001</v>
      </c>
      <c r="C222">
        <f>B222-B221</f>
        <v>-3.6900000000000155E-2</v>
      </c>
      <c r="D222">
        <v>13.65</v>
      </c>
      <c r="E222">
        <v>102.88522</v>
      </c>
      <c r="F222" s="2">
        <f>E222-E221</f>
        <v>-1.1667099999999948</v>
      </c>
      <c r="G222" s="7">
        <v>8.3000000000000007</v>
      </c>
      <c r="H222" s="2">
        <v>168.77029412062899</v>
      </c>
      <c r="I222" s="2">
        <v>0.26182076190476161</v>
      </c>
      <c r="J222">
        <v>0.23</v>
      </c>
    </row>
    <row r="223" spans="1:10" x14ac:dyDescent="0.25">
      <c r="A223" s="3">
        <v>45078</v>
      </c>
      <c r="B223">
        <v>4.8516000000000004</v>
      </c>
      <c r="C223">
        <f>B223-B222</f>
        <v>-0.13119999999999976</v>
      </c>
      <c r="D223">
        <v>13.65</v>
      </c>
      <c r="E223">
        <v>102.31859</v>
      </c>
      <c r="F223" s="2">
        <f>E223-E222</f>
        <v>-0.56663000000000352</v>
      </c>
      <c r="G223" s="7">
        <v>8</v>
      </c>
      <c r="H223" s="2">
        <v>164.58767964056901</v>
      </c>
      <c r="I223" s="2">
        <v>0.26012106261859563</v>
      </c>
      <c r="J223">
        <v>-0.08</v>
      </c>
    </row>
    <row r="224" spans="1:10" x14ac:dyDescent="0.25">
      <c r="A224" s="3">
        <v>45108</v>
      </c>
      <c r="B224">
        <v>4.8007999999999997</v>
      </c>
      <c r="C224">
        <f>B224-B223</f>
        <v>-5.0800000000000622E-2</v>
      </c>
      <c r="D224">
        <v>13.65</v>
      </c>
      <c r="E224">
        <v>105.51224999999999</v>
      </c>
      <c r="F224" s="2">
        <f>E224-E223</f>
        <v>3.1936599999999942</v>
      </c>
      <c r="G224" s="7">
        <v>7.9</v>
      </c>
      <c r="H224" s="2">
        <v>162.33222209390101</v>
      </c>
      <c r="I224" s="2">
        <v>0.21459219047619055</v>
      </c>
      <c r="J224">
        <v>0.12</v>
      </c>
    </row>
    <row r="225" spans="1:10" x14ac:dyDescent="0.25">
      <c r="A225" s="3">
        <v>45139</v>
      </c>
      <c r="B225">
        <v>4.9035000000000002</v>
      </c>
      <c r="C225">
        <f>B225-B224</f>
        <v>0.10270000000000046</v>
      </c>
      <c r="D225">
        <v>13.19</v>
      </c>
      <c r="E225">
        <v>106.19543</v>
      </c>
      <c r="F225" s="2">
        <f>E225-E224</f>
        <v>0.68318000000000723</v>
      </c>
      <c r="G225" s="7">
        <v>7.8</v>
      </c>
      <c r="H225" s="2">
        <v>164.36417306435899</v>
      </c>
      <c r="I225" s="2">
        <v>0.29071695238095119</v>
      </c>
      <c r="J225">
        <v>0.23</v>
      </c>
    </row>
    <row r="226" spans="1:10" x14ac:dyDescent="0.25">
      <c r="A226" s="3">
        <v>45170</v>
      </c>
      <c r="B226">
        <v>4.9370000000000003</v>
      </c>
      <c r="C226">
        <f>B226-B225</f>
        <v>3.3500000000000085E-2</v>
      </c>
      <c r="D226">
        <v>12.97</v>
      </c>
      <c r="E226">
        <v>101.91527000000001</v>
      </c>
      <c r="F226" s="2">
        <f>E226-E225</f>
        <v>-4.2801599999999951</v>
      </c>
      <c r="G226" s="7">
        <v>7.7</v>
      </c>
      <c r="H226" s="2">
        <v>167.74309464694201</v>
      </c>
      <c r="I226" s="2">
        <v>0.37225076335877855</v>
      </c>
      <c r="J226">
        <v>0.26</v>
      </c>
    </row>
    <row r="227" spans="1:10" x14ac:dyDescent="0.25">
      <c r="A227" s="3">
        <v>45200</v>
      </c>
      <c r="B227">
        <v>5.0648</v>
      </c>
      <c r="C227">
        <f>B227-B226</f>
        <v>0.12779999999999969</v>
      </c>
      <c r="D227">
        <v>12.65</v>
      </c>
      <c r="E227">
        <v>102.06657</v>
      </c>
      <c r="F227" s="2">
        <f>E227-E226</f>
        <v>0.151299999999992</v>
      </c>
      <c r="G227" s="7">
        <v>7.6</v>
      </c>
      <c r="H227" s="2">
        <v>171.630176730643</v>
      </c>
      <c r="I227" s="2">
        <v>0.33096889312977201</v>
      </c>
      <c r="J227">
        <v>0.24</v>
      </c>
    </row>
    <row r="228" spans="1:10" x14ac:dyDescent="0.25">
      <c r="A228" s="3">
        <v>45231</v>
      </c>
      <c r="B228">
        <v>4.8982999999999999</v>
      </c>
      <c r="C228">
        <f>B228-B227</f>
        <v>-0.16650000000000009</v>
      </c>
      <c r="D228">
        <v>12.17</v>
      </c>
      <c r="E228">
        <v>101.73447</v>
      </c>
      <c r="F228" s="2">
        <f>E228-E227</f>
        <v>-0.33209999999999695</v>
      </c>
      <c r="G228" s="7">
        <v>7.5</v>
      </c>
      <c r="H228" s="2">
        <v>171.973042170442</v>
      </c>
      <c r="I228" s="2">
        <v>0.50398393881453318</v>
      </c>
      <c r="J228">
        <v>0.28000000000000003</v>
      </c>
    </row>
    <row r="229" spans="1:10" x14ac:dyDescent="0.25">
      <c r="A229" s="3">
        <v>45261</v>
      </c>
      <c r="B229">
        <v>4.8971999999999998</v>
      </c>
      <c r="C229">
        <f>B229-B228</f>
        <v>-1.1000000000001009E-3</v>
      </c>
      <c r="D229">
        <v>11.87</v>
      </c>
      <c r="E229">
        <v>101.77426</v>
      </c>
      <c r="F229" s="2">
        <f>E229-E228</f>
        <v>3.9789999999996439E-2</v>
      </c>
      <c r="G229" s="7">
        <v>7.4</v>
      </c>
      <c r="H229" s="2">
        <v>170.99970308932299</v>
      </c>
      <c r="I229" s="2">
        <v>0.40459904030710109</v>
      </c>
      <c r="J229">
        <v>0.56000000000000005</v>
      </c>
    </row>
    <row r="230" spans="1:10" x14ac:dyDescent="0.25">
      <c r="A230" s="3">
        <v>45292</v>
      </c>
      <c r="B230">
        <v>4.9143999999999997</v>
      </c>
      <c r="C230">
        <f>B230-B229</f>
        <v>1.7199999999999882E-2</v>
      </c>
      <c r="D230">
        <v>11.65</v>
      </c>
      <c r="E230">
        <v>99.496380000000002</v>
      </c>
      <c r="F230" s="2">
        <f>E230-E229</f>
        <v>-2.2778799999999961</v>
      </c>
      <c r="G230" s="7">
        <v>7.6</v>
      </c>
      <c r="H230" s="2">
        <v>167.58825374644999</v>
      </c>
      <c r="I230" s="2">
        <v>0.48148023032629511</v>
      </c>
      <c r="J230">
        <v>0.42</v>
      </c>
    </row>
    <row r="231" spans="1:10" x14ac:dyDescent="0.25">
      <c r="A231" s="3">
        <v>45323</v>
      </c>
      <c r="B231">
        <v>4.9644000000000004</v>
      </c>
      <c r="C231">
        <f>B231-B230</f>
        <v>5.0000000000000711E-2</v>
      </c>
      <c r="D231">
        <v>11.15</v>
      </c>
      <c r="E231">
        <v>102.39082999999999</v>
      </c>
      <c r="F231" s="2">
        <f>E231-E230</f>
        <v>2.894449999999992</v>
      </c>
      <c r="G231" s="7">
        <v>7.8</v>
      </c>
      <c r="H231" s="2">
        <v>164.70048566517599</v>
      </c>
      <c r="I231" s="2">
        <v>0.32067735124759977</v>
      </c>
      <c r="J231">
        <v>0.83</v>
      </c>
    </row>
    <row r="232" spans="1:10" x14ac:dyDescent="0.25">
      <c r="A232" s="3">
        <v>45352</v>
      </c>
      <c r="B232">
        <v>4.9801000000000002</v>
      </c>
      <c r="C232">
        <f>B232-B231</f>
        <v>1.5699999999999825E-2</v>
      </c>
      <c r="D232">
        <v>11</v>
      </c>
      <c r="E232">
        <v>109.92073000000001</v>
      </c>
      <c r="F232" s="2">
        <f>E232-E231</f>
        <v>7.529900000000012</v>
      </c>
      <c r="G232" s="7">
        <v>7.9</v>
      </c>
      <c r="H232" s="2">
        <v>160.550225637458</v>
      </c>
      <c r="I232" s="2">
        <v>0.33575517241379188</v>
      </c>
      <c r="J232">
        <v>0.16</v>
      </c>
    </row>
    <row r="233" spans="1:10" x14ac:dyDescent="0.25">
      <c r="A233" s="3">
        <v>45383</v>
      </c>
      <c r="B233">
        <v>5.1291000000000002</v>
      </c>
      <c r="C233">
        <f>B233-B232</f>
        <v>0.14900000000000002</v>
      </c>
      <c r="D233">
        <v>10.65</v>
      </c>
      <c r="E233">
        <v>109.44011</v>
      </c>
      <c r="F233" s="2">
        <f>E233-E232</f>
        <v>-0.48062000000000182</v>
      </c>
      <c r="G233" s="7">
        <v>7.5</v>
      </c>
      <c r="H233" s="2">
        <v>159.32640774575401</v>
      </c>
      <c r="I233" s="2">
        <v>0.25399310344827591</v>
      </c>
      <c r="J233">
        <v>0.38</v>
      </c>
    </row>
    <row r="234" spans="1:10" x14ac:dyDescent="0.25">
      <c r="A234" s="3">
        <v>45413</v>
      </c>
      <c r="B234">
        <v>5.133</v>
      </c>
      <c r="C234">
        <f>B234-B233</f>
        <v>3.8999999999997925E-3</v>
      </c>
      <c r="D234">
        <v>10.46</v>
      </c>
      <c r="E234">
        <v>104.82939</v>
      </c>
      <c r="F234" s="2">
        <f>E234-E233</f>
        <v>-4.6107200000000006</v>
      </c>
      <c r="G234" s="7">
        <v>7.1</v>
      </c>
      <c r="H234" s="2">
        <v>162.71903303494901</v>
      </c>
      <c r="I234" s="2">
        <v>0.21397950191570878</v>
      </c>
      <c r="J234">
        <v>0.46</v>
      </c>
    </row>
    <row r="235" spans="1:10" x14ac:dyDescent="0.25">
      <c r="A235" s="3">
        <v>45444</v>
      </c>
      <c r="B235">
        <v>5.3890000000000002</v>
      </c>
      <c r="C235">
        <f>B235-B234</f>
        <v>0.25600000000000023</v>
      </c>
      <c r="D235">
        <v>10.4</v>
      </c>
      <c r="E235">
        <v>105.92375</v>
      </c>
      <c r="F235" s="2">
        <f>E235-E234</f>
        <v>1.0943599999999947</v>
      </c>
      <c r="G235" s="7">
        <v>6.9</v>
      </c>
      <c r="H235" s="2">
        <v>162.18003613942599</v>
      </c>
      <c r="I235" s="2">
        <v>0.20228301526717626</v>
      </c>
      <c r="J235">
        <v>0.21</v>
      </c>
    </row>
    <row r="236" spans="1:10" x14ac:dyDescent="0.25">
      <c r="A236" s="3">
        <v>45474</v>
      </c>
      <c r="B236">
        <v>5.5419999999999998</v>
      </c>
      <c r="C236">
        <f>B236-B235</f>
        <v>0.15299999999999958</v>
      </c>
      <c r="D236">
        <v>10.4</v>
      </c>
      <c r="E236">
        <v>111.7527</v>
      </c>
      <c r="F236" s="2">
        <f>E236-E235</f>
        <v>5.8289500000000061</v>
      </c>
      <c r="G236" s="7">
        <v>6.8</v>
      </c>
      <c r="H236" s="2">
        <v>162.34419491232401</v>
      </c>
      <c r="I236" s="2">
        <v>0.15375438931297639</v>
      </c>
      <c r="J236">
        <v>0.38</v>
      </c>
    </row>
    <row r="237" spans="1:10" x14ac:dyDescent="0.25">
      <c r="A237" s="3">
        <v>45505</v>
      </c>
      <c r="B237">
        <v>5.5526</v>
      </c>
      <c r="C237">
        <f>B237-B236</f>
        <v>1.0600000000000165E-2</v>
      </c>
      <c r="D237">
        <v>10.4</v>
      </c>
      <c r="E237">
        <v>110.24225</v>
      </c>
      <c r="F237" s="2">
        <f>E237-E236</f>
        <v>-1.5104500000000058</v>
      </c>
      <c r="G237" s="7">
        <v>6.6</v>
      </c>
      <c r="H237" s="2">
        <v>162.27719004622799</v>
      </c>
      <c r="I237" s="2">
        <v>0.24032026768642367</v>
      </c>
      <c r="J237">
        <v>-0.02</v>
      </c>
    </row>
    <row r="238" spans="1:10" x14ac:dyDescent="0.25">
      <c r="A238" s="3">
        <v>45536</v>
      </c>
      <c r="B238">
        <v>5.5415999999999999</v>
      </c>
      <c r="C238">
        <f>B238-B237</f>
        <v>-1.1000000000000121E-2</v>
      </c>
      <c r="D238">
        <v>10.5</v>
      </c>
      <c r="E238">
        <v>107.28254</v>
      </c>
      <c r="F238" s="2">
        <f>E238-E237</f>
        <v>-2.9597100000000012</v>
      </c>
      <c r="G238" s="7">
        <v>6.4</v>
      </c>
      <c r="H238" s="2">
        <v>161.906362855281</v>
      </c>
      <c r="I238" s="2">
        <v>0.33495564053537324</v>
      </c>
      <c r="J238">
        <v>0.44</v>
      </c>
    </row>
    <row r="239" spans="1:10" x14ac:dyDescent="0.25">
      <c r="A239" s="3">
        <v>45566</v>
      </c>
      <c r="B239">
        <v>5.6241000000000003</v>
      </c>
      <c r="C239">
        <f>B239-B238</f>
        <v>8.2500000000000462E-2</v>
      </c>
      <c r="D239">
        <v>10.65</v>
      </c>
      <c r="E239">
        <v>109.40891999999999</v>
      </c>
      <c r="F239" s="2">
        <f>E239-E238</f>
        <v>2.1263799999999975</v>
      </c>
      <c r="G239" s="7">
        <v>6.2</v>
      </c>
      <c r="H239" s="2">
        <v>159.730800011745</v>
      </c>
      <c r="I239" s="2">
        <v>0.27037131931166292</v>
      </c>
      <c r="J239">
        <v>0.56000000000000005</v>
      </c>
    </row>
    <row r="240" spans="1:10" x14ac:dyDescent="0.25">
      <c r="A240" s="3">
        <v>45597</v>
      </c>
      <c r="B240">
        <v>5.8071000000000002</v>
      </c>
      <c r="C240">
        <f>B240-B239</f>
        <v>0.18299999999999983</v>
      </c>
      <c r="D240">
        <v>11.04</v>
      </c>
      <c r="E240">
        <v>105.65034</v>
      </c>
      <c r="F240" s="2">
        <f>E240-E239</f>
        <v>-3.7585799999999949</v>
      </c>
      <c r="G240" s="7">
        <v>6.1</v>
      </c>
      <c r="H240" s="2">
        <v>164.129309498379</v>
      </c>
      <c r="I240" s="2">
        <v>0.48027251908396928</v>
      </c>
      <c r="J240">
        <v>0.39</v>
      </c>
    </row>
    <row r="241" spans="1:10" x14ac:dyDescent="0.25">
      <c r="A241" s="3">
        <v>45627</v>
      </c>
      <c r="B241">
        <v>6.0970000000000004</v>
      </c>
      <c r="C241">
        <f>B241-B240</f>
        <v>0.28990000000000027</v>
      </c>
      <c r="D241">
        <v>11.77</v>
      </c>
      <c r="E241">
        <v>104.37744000000001</v>
      </c>
      <c r="F241" s="2">
        <f>E241-E240</f>
        <v>-1.2728999999999928</v>
      </c>
      <c r="G241" s="7">
        <v>6.2</v>
      </c>
      <c r="H241" s="2">
        <v>162.808830519428</v>
      </c>
      <c r="I241" s="2">
        <v>0.38042347328244264</v>
      </c>
      <c r="J241">
        <v>0.52</v>
      </c>
    </row>
    <row r="242" spans="1:10" x14ac:dyDescent="0.25">
      <c r="A242" s="3">
        <v>45658</v>
      </c>
      <c r="B242">
        <v>6.0217999999999998</v>
      </c>
      <c r="C242">
        <f>B242-B241</f>
        <v>-7.52000000000006E-2</v>
      </c>
      <c r="D242">
        <v>12.24</v>
      </c>
      <c r="E242">
        <v>103.1032</v>
      </c>
      <c r="F242" s="2">
        <f>E242-E241</f>
        <v>-1.274240000000006</v>
      </c>
      <c r="G242" s="7">
        <v>6.5</v>
      </c>
      <c r="H242" s="2">
        <v>162.26554195759101</v>
      </c>
      <c r="I242" s="2">
        <v>0.60028138195777381</v>
      </c>
      <c r="J242">
        <v>0.16</v>
      </c>
    </row>
    <row r="243" spans="1:10" x14ac:dyDescent="0.25">
      <c r="A243" s="3">
        <v>45689</v>
      </c>
      <c r="B243">
        <v>5.7656000000000001</v>
      </c>
      <c r="C243">
        <f>B243-B242</f>
        <v>-0.25619999999999976</v>
      </c>
      <c r="D243">
        <v>13.15</v>
      </c>
      <c r="E243">
        <v>106.84416</v>
      </c>
      <c r="F243" s="2">
        <f>E243-E242</f>
        <v>3.7409600000000012</v>
      </c>
      <c r="G243" s="7">
        <v>6.8</v>
      </c>
      <c r="H243" s="2">
        <v>161.01338415878601</v>
      </c>
      <c r="I243" s="2">
        <v>0.35661030534351024</v>
      </c>
      <c r="J243">
        <v>1.31</v>
      </c>
    </row>
    <row r="244" spans="1:10" x14ac:dyDescent="0.25">
      <c r="A244" s="3">
        <v>45717</v>
      </c>
      <c r="B244">
        <v>5.7468000000000004</v>
      </c>
      <c r="C244">
        <f>B244-B243</f>
        <v>-1.8799999999999706E-2</v>
      </c>
      <c r="D244">
        <v>13.57</v>
      </c>
      <c r="E244">
        <v>113.86991</v>
      </c>
      <c r="F244" s="2">
        <f>E244-E243</f>
        <v>7.0257500000000022</v>
      </c>
      <c r="G244" s="7">
        <v>7</v>
      </c>
      <c r="H244" s="2">
        <v>160.158366860786</v>
      </c>
      <c r="I244" s="2">
        <v>0.36827365384615285</v>
      </c>
      <c r="J244">
        <v>0.56000000000000005</v>
      </c>
    </row>
    <row r="245" spans="1:10" x14ac:dyDescent="0.25">
      <c r="A245" s="3">
        <v>45748</v>
      </c>
      <c r="B245">
        <v>5.7836999999999996</v>
      </c>
      <c r="C245">
        <f>B245-B244</f>
        <v>3.6899999999999267E-2</v>
      </c>
      <c r="D245">
        <v>14.15</v>
      </c>
      <c r="E245">
        <v>112.13204</v>
      </c>
      <c r="F245" s="2">
        <f>E245-E244</f>
        <v>-1.7378700000000009</v>
      </c>
      <c r="G245" s="7">
        <v>6.6</v>
      </c>
      <c r="H245" s="2">
        <v>158.02959899381</v>
      </c>
      <c r="I245" s="2">
        <v>0.27662533589251387</v>
      </c>
      <c r="J245">
        <v>0.43</v>
      </c>
    </row>
    <row r="246" spans="1:10" x14ac:dyDescent="0.25">
      <c r="A246" s="3"/>
      <c r="E246"/>
      <c r="I246" s="2"/>
    </row>
    <row r="247" spans="1:10" x14ac:dyDescent="0.25">
      <c r="A247" s="3"/>
      <c r="E247"/>
      <c r="I247" s="2"/>
    </row>
    <row r="248" spans="1:10" x14ac:dyDescent="0.25">
      <c r="A248" s="3"/>
      <c r="E248"/>
      <c r="I248" s="2"/>
    </row>
  </sheetData>
  <pageMargins left="0.75" right="0.75" top="1" bottom="1" header="0.5" footer="0.5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2 3 H s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b c e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3 H s W i i K R 7 g O A A A A E Q A A A B M A H A B G b 3 J t d W x h c y 9 T Z W N 0 a W 9 u M S 5 t I K I Y A C i g F A A A A A A A A A A A A A A A A A A A A A A A A A A A A C t O T S 7 J z M 9 T C I b Q h t Y A U E s B A i 0 A F A A C A A g A 2 3 H s W s u b + L q m A A A A 9 w A A A B I A A A A A A A A A A A A A A A A A A A A A A E N v b m Z p Z y 9 Q Y W N r Y W d l L n h t b F B L A Q I t A B Q A A g A I A N t x 7 F o P y u m r p A A A A O k A A A A T A A A A A A A A A A A A A A A A A P I A A A B b Q 2 9 u d G V u d F 9 U e X B l c 1 0 u e G 1 s U E s B A i 0 A F A A C A A g A 2 3 H s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N w l c Q o j U N D r 9 L M f J D N K f I A A A A A A g A A A A A A E G Y A A A A B A A A g A A A A P V Z q 8 p V h u z b I o d w 3 / o m L t w x W l b f R U K V T T m a 7 G b k f z i E A A A A A D o A A A A A C A A A g A A A A l C C L 1 r q 2 4 s S b j c m b Z U u K W M I y A R R O 0 K n 2 g j 7 0 C x s F I 2 h Q A A A A g l t A J j e i 5 S N 6 b y 0 6 G U w L h j I j k + T D 5 N j U H z b / H S X r L F p g 9 U I k m y Y O v k I 1 u 6 k Z B 4 h K Q 8 A m 7 2 U S N I Y R r Q s c Q N 1 2 6 Y Z I C w y R 1 u G l l N R Q C C o u 2 c x A A A A A v T R l z u f 0 x 0 8 4 j u G H B a / m E L j s e S m 7 a L 1 U Z h D 9 i 9 P W 3 H U 5 7 A 0 + H / E P 5 v i A y o f Q k P z u n T 3 6 H B s X M B o j p r R l K N c O b g = = < / D a t a M a s h u p > 
</file>

<file path=customXml/itemProps1.xml><?xml version="1.0" encoding="utf-8"?>
<ds:datastoreItem xmlns:ds="http://schemas.openxmlformats.org/officeDocument/2006/customXml" ds:itemID="{A70A0EDF-EF50-4BC6-814A-6A30AB858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Giovani Nagano</cp:lastModifiedBy>
  <dcterms:created xsi:type="dcterms:W3CDTF">2025-07-12T03:07:59Z</dcterms:created>
  <dcterms:modified xsi:type="dcterms:W3CDTF">2025-07-20T20:55:02Z</dcterms:modified>
</cp:coreProperties>
</file>