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lson\OneDrive\Desktop\"/>
    </mc:Choice>
  </mc:AlternateContent>
  <xr:revisionPtr revIDLastSave="0" documentId="13_ncr:1_{7CE2B4EE-E8AC-4EBF-9F23-056B5EF3CAE4}" xr6:coauthVersionLast="47" xr6:coauthVersionMax="47" xr10:uidLastSave="{00000000-0000-0000-0000-000000000000}"/>
  <bookViews>
    <workbookView xWindow="-120" yWindow="-120" windowWidth="29040" windowHeight="16440" tabRatio="359" xr2:uid="{637B1DA0-B359-4A63-974A-2B1A67F80FCC}"/>
  </bookViews>
  <sheets>
    <sheet name="APP" sheetId="1" r:id="rId1"/>
    <sheet name="Planilha2" sheetId="2" r:id="rId2"/>
  </sheets>
  <definedNames>
    <definedName name="aporte">APP!$D$18</definedName>
    <definedName name="qtd_anos">APP!$D$19</definedName>
    <definedName name="rendimento_carteira">APP!$D$14</definedName>
    <definedName name="salario">APP!$D$13</definedName>
    <definedName name="sugestao">APP!$D$15</definedName>
    <definedName name="taxa_mensal">APP!$D$20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D22" i="1" s="1"/>
  <c r="C37" i="1"/>
  <c r="D37" i="1" s="1"/>
  <c r="C38" i="1"/>
  <c r="D38" i="1" s="1"/>
  <c r="C39" i="1"/>
  <c r="D39" i="1" s="1"/>
  <c r="C40" i="1"/>
  <c r="D40" i="1" s="1"/>
  <c r="C41" i="1"/>
  <c r="D41" i="1" s="1"/>
  <c r="C36" i="1"/>
  <c r="D36" i="1" s="1"/>
  <c r="H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4" i="2"/>
  <c r="D15" i="1"/>
  <c r="C29" i="1"/>
  <c r="D29" i="1" s="1"/>
  <c r="C28" i="1"/>
  <c r="D28" i="1" s="1"/>
  <c r="C27" i="1"/>
  <c r="D27" i="1" s="1"/>
  <c r="C26" i="1"/>
  <c r="D26" i="1" s="1"/>
  <c r="C25" i="1"/>
  <c r="D25" i="1" s="1"/>
  <c r="D42" i="1" l="1"/>
</calcChain>
</file>

<file path=xl/sharedStrings.xml><?xml version="1.0" encoding="utf-8"?>
<sst xmlns="http://schemas.openxmlformats.org/spreadsheetml/2006/main" count="70" uniqueCount="33">
  <si>
    <t>Quero investir po mês?</t>
  </si>
  <si>
    <t>Por quantos anos?</t>
  </si>
  <si>
    <t>Taxa de Rendimento mensal?</t>
  </si>
  <si>
    <t>Patrimônio acumulados?</t>
  </si>
  <si>
    <t>Dividendo Mensais?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</si>
  <si>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</si>
  <si>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</si>
  <si>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</si>
  <si>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</si>
  <si>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</si>
  <si>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</si>
  <si>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</si>
  <si>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</si>
  <si>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Rendimento Carteira</t>
  </si>
  <si>
    <t>Salário</t>
  </si>
  <si>
    <t>CONFIGURAÇÕES</t>
  </si>
  <si>
    <t>Moderado</t>
  </si>
  <si>
    <t>Conservador</t>
  </si>
  <si>
    <t>Agressivo</t>
  </si>
  <si>
    <t>VALOR A SER INVESTIDO POR MÊS</t>
  </si>
  <si>
    <t>PERFIL</t>
  </si>
  <si>
    <t>TIPO DE FII</t>
  </si>
  <si>
    <t xml:space="preserve">Percentual Sugerido </t>
  </si>
  <si>
    <t>Valores</t>
  </si>
  <si>
    <t>PAPEL</t>
  </si>
  <si>
    <t>TIJOLO</t>
  </si>
  <si>
    <t>HIBRIDOS</t>
  </si>
  <si>
    <t>FOFs</t>
  </si>
  <si>
    <t>DESENVOLVIMENTO</t>
  </si>
  <si>
    <t>HOTELARIAS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</si>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</sst>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8" formatCode="&quot;R$&quot;\ #,##0.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Border="1"/>
    <xf numFmtId="0" fontId="3" fillId="0" borderId="0" xfId="0" applyFont="1"/>
    <xf numFmtId="0" fontId="4" fillId="2" borderId="1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 indent="21"/>
    </xf>
    <xf numFmtId="0" fontId="4" fillId="5" borderId="4" xfId="0" applyFont="1" applyFill="1" applyBorder="1" applyAlignment="1">
      <alignment horizontal="left" vertical="center" indent="21"/>
    </xf>
    <xf numFmtId="0" fontId="4" fillId="5" borderId="2" xfId="0" applyFont="1" applyFill="1" applyBorder="1" applyAlignment="1">
      <alignment horizontal="left" vertical="center" indent="21"/>
    </xf>
    <xf numFmtId="0" fontId="4" fillId="2" borderId="1" xfId="0" applyFont="1" applyFill="1" applyBorder="1" applyAlignment="1">
      <alignment horizontal="left" vertical="center" indent="21"/>
    </xf>
    <xf numFmtId="0" fontId="4" fillId="2" borderId="4" xfId="0" applyFont="1" applyFill="1" applyBorder="1" applyAlignment="1">
      <alignment horizontal="left" vertical="center" indent="21"/>
    </xf>
    <xf numFmtId="0" fontId="4" fillId="2" borderId="2" xfId="0" applyFont="1" applyFill="1" applyBorder="1" applyAlignment="1">
      <alignment horizontal="left" vertical="center" indent="21"/>
    </xf>
    <xf numFmtId="0" fontId="0" fillId="0" borderId="0" xfId="0" applyAlignment="1">
      <alignment horizontal="left" indent="3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6" fillId="3" borderId="8" xfId="0" applyFont="1" applyFill="1" applyBorder="1" applyAlignment="1">
      <alignment horizontal="left" vertical="center" indent="3"/>
    </xf>
    <xf numFmtId="0" fontId="6" fillId="3" borderId="9" xfId="0" applyFont="1" applyFill="1" applyBorder="1" applyAlignment="1">
      <alignment horizontal="left" vertical="center" indent="3"/>
    </xf>
    <xf numFmtId="0" fontId="6" fillId="0" borderId="8" xfId="0" applyFont="1" applyBorder="1" applyAlignment="1">
      <alignment horizontal="left" vertical="center" indent="3"/>
    </xf>
    <xf numFmtId="0" fontId="6" fillId="0" borderId="9" xfId="0" applyFont="1" applyBorder="1" applyAlignment="1">
      <alignment horizontal="left" vertical="center" indent="3"/>
    </xf>
    <xf numFmtId="0" fontId="7" fillId="6" borderId="9" xfId="0" applyFont="1" applyFill="1" applyBorder="1" applyAlignment="1">
      <alignment horizontal="left" vertical="center" indent="3"/>
    </xf>
    <xf numFmtId="8" fontId="2" fillId="6" borderId="8" xfId="0" applyNumberFormat="1" applyFont="1" applyFill="1" applyBorder="1" applyAlignment="1">
      <alignment horizontal="center"/>
    </xf>
    <xf numFmtId="8" fontId="2" fillId="6" borderId="9" xfId="0" applyNumberFormat="1" applyFont="1" applyFill="1" applyBorder="1" applyAlignment="1">
      <alignment horizontal="center"/>
    </xf>
    <xf numFmtId="0" fontId="6" fillId="3" borderId="10" xfId="0" applyFont="1" applyFill="1" applyBorder="1" applyAlignment="1">
      <alignment horizontal="left" vertical="center" indent="3"/>
    </xf>
    <xf numFmtId="168" fontId="0" fillId="0" borderId="11" xfId="0" applyNumberFormat="1" applyBorder="1" applyAlignment="1">
      <alignment horizontal="center"/>
    </xf>
    <xf numFmtId="0" fontId="6" fillId="3" borderId="12" xfId="0" applyFont="1" applyFill="1" applyBorder="1" applyAlignment="1">
      <alignment horizontal="left" vertical="center" indent="3"/>
    </xf>
    <xf numFmtId="10" fontId="0" fillId="0" borderId="13" xfId="0" applyNumberFormat="1" applyBorder="1" applyAlignment="1">
      <alignment horizontal="center"/>
    </xf>
    <xf numFmtId="0" fontId="6" fillId="3" borderId="14" xfId="0" applyFont="1" applyFill="1" applyBorder="1" applyAlignment="1">
      <alignment horizontal="left" vertical="center" indent="3"/>
    </xf>
    <xf numFmtId="0" fontId="6" fillId="3" borderId="15" xfId="0" applyFont="1" applyFill="1" applyBorder="1" applyAlignment="1">
      <alignment horizontal="left" vertical="center" indent="3"/>
    </xf>
    <xf numFmtId="168" fontId="0" fillId="0" borderId="16" xfId="0" applyNumberFormat="1" applyBorder="1" applyAlignment="1">
      <alignment horizontal="center"/>
    </xf>
    <xf numFmtId="0" fontId="6" fillId="0" borderId="10" xfId="0" applyFont="1" applyBorder="1" applyAlignment="1">
      <alignment horizontal="left" vertical="center" indent="3"/>
    </xf>
    <xf numFmtId="168" fontId="2" fillId="0" borderId="11" xfId="0" applyNumberFormat="1" applyFont="1" applyBorder="1" applyAlignment="1">
      <alignment horizontal="center"/>
    </xf>
    <xf numFmtId="0" fontId="6" fillId="0" borderId="12" xfId="0" applyFont="1" applyBorder="1" applyAlignment="1">
      <alignment horizontal="left" vertical="center" indent="3"/>
    </xf>
    <xf numFmtId="0" fontId="2" fillId="0" borderId="13" xfId="0" applyFont="1" applyBorder="1" applyAlignment="1">
      <alignment horizontal="center"/>
    </xf>
    <xf numFmtId="10" fontId="2" fillId="0" borderId="13" xfId="1" applyNumberFormat="1" applyFont="1" applyBorder="1" applyAlignment="1">
      <alignment horizontal="center"/>
    </xf>
    <xf numFmtId="0" fontId="7" fillId="6" borderId="12" xfId="0" applyFont="1" applyFill="1" applyBorder="1" applyAlignment="1">
      <alignment horizontal="left" vertical="center" indent="3"/>
    </xf>
    <xf numFmtId="8" fontId="2" fillId="6" borderId="13" xfId="0" applyNumberFormat="1" applyFont="1" applyFill="1" applyBorder="1" applyAlignment="1">
      <alignment horizontal="center"/>
    </xf>
    <xf numFmtId="0" fontId="7" fillId="6" borderId="14" xfId="0" applyFont="1" applyFill="1" applyBorder="1" applyAlignment="1">
      <alignment horizontal="left" vertical="center" indent="3"/>
    </xf>
    <xf numFmtId="0" fontId="7" fillId="6" borderId="15" xfId="0" applyFont="1" applyFill="1" applyBorder="1" applyAlignment="1">
      <alignment horizontal="left" vertical="center" indent="3"/>
    </xf>
    <xf numFmtId="8" fontId="2" fillId="6" borderId="16" xfId="0" applyNumberFormat="1" applyFont="1" applyFill="1" applyBorder="1" applyAlignment="1">
      <alignment horizontal="center"/>
    </xf>
    <xf numFmtId="0" fontId="7" fillId="6" borderId="10" xfId="0" applyFont="1" applyFill="1" applyBorder="1" applyAlignment="1">
      <alignment horizontal="left" vertical="center" indent="3"/>
    </xf>
    <xf numFmtId="8" fontId="2" fillId="6" borderId="11" xfId="0" applyNumberFormat="1" applyFont="1" applyFill="1" applyBorder="1" applyAlignment="1">
      <alignment horizontal="center"/>
    </xf>
    <xf numFmtId="0" fontId="7" fillId="6" borderId="12" xfId="0" applyFont="1" applyFill="1" applyBorder="1" applyAlignment="1">
      <alignment horizontal="left" vertical="center" indent="3"/>
    </xf>
    <xf numFmtId="0" fontId="7" fillId="6" borderId="14" xfId="0" applyFont="1" applyFill="1" applyBorder="1" applyAlignment="1">
      <alignment horizontal="left" vertical="center" indent="3"/>
    </xf>
    <xf numFmtId="8" fontId="2" fillId="6" borderId="15" xfId="0" applyNumberFormat="1" applyFont="1" applyFill="1" applyBorder="1" applyAlignment="1">
      <alignment horizontal="center"/>
    </xf>
    <xf numFmtId="0" fontId="7" fillId="7" borderId="0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/>
    </xf>
    <xf numFmtId="168" fontId="0" fillId="3" borderId="0" xfId="0" applyNumberFormat="1" applyFill="1"/>
    <xf numFmtId="0" fontId="0" fillId="7" borderId="0" xfId="0" applyFill="1" applyAlignment="1"/>
    <xf numFmtId="0" fontId="2" fillId="4" borderId="0" xfId="0" applyFont="1" applyFill="1" applyAlignment="1">
      <alignment horizontal="center"/>
    </xf>
    <xf numFmtId="0" fontId="0" fillId="4" borderId="0" xfId="0" applyFill="1"/>
    <xf numFmtId="168" fontId="2" fillId="4" borderId="0" xfId="0" applyNumberFormat="1" applyFont="1" applyFill="1"/>
    <xf numFmtId="168" fontId="2" fillId="3" borderId="0" xfId="0" applyNumberFormat="1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4" borderId="0" xfId="0" applyFont="1" applyFill="1"/>
    <xf numFmtId="0" fontId="0" fillId="0" borderId="3" xfId="0" applyBorder="1"/>
    <xf numFmtId="0" fontId="0" fillId="0" borderId="3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2C-4ECB-A426-83C3E0B8C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238125</xdr:colOff>
      <xdr:row>0</xdr:row>
      <xdr:rowOff>180974</xdr:rowOff>
    </xdr:from>
    <xdr:to>
      <xdr:col>5</xdr:col>
      <xdr:colOff>207065</xdr:colOff>
      <xdr:row>9</xdr:row>
      <xdr:rowOff>114299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6CA3447A-C9DD-DB4D-0250-B56E6B049997}"/>
            </a:ext>
          </a:extLst>
        </xdr:cNvPr>
        <xdr:cNvSpPr/>
      </xdr:nvSpPr>
      <xdr:spPr>
        <a:xfrm>
          <a:off x="238125" y="180974"/>
          <a:ext cx="7299049" cy="16478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   </a:t>
          </a:r>
          <a:r>
            <a:rPr lang="pt-BR" sz="66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INVESTIMENTO</a:t>
          </a:r>
          <a:endParaRPr lang="pt-BR" sz="80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twoCellAnchor>
  <xdr:twoCellAnchor editAs="oneCell">
    <xdr:from>
      <xdr:col>0</xdr:col>
      <xdr:colOff>208308</xdr:colOff>
      <xdr:row>1</xdr:row>
      <xdr:rowOff>70817</xdr:rowOff>
    </xdr:from>
    <xdr:to>
      <xdr:col>1</xdr:col>
      <xdr:colOff>1132233</xdr:colOff>
      <xdr:row>8</xdr:row>
      <xdr:rowOff>4142</xdr:rowOff>
    </xdr:to>
    <xdr:pic>
      <xdr:nvPicPr>
        <xdr:cNvPr id="4" name="Gráfico 3" descr="Cofrinho com preenchimento sólido">
          <a:extLst>
            <a:ext uri="{FF2B5EF4-FFF2-40B4-BE49-F238E27FC236}">
              <a16:creationId xmlns:a16="http://schemas.microsoft.com/office/drawing/2014/main" id="{360D1DE3-8B47-888E-E78C-22FEBF497C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8308" y="261317"/>
          <a:ext cx="1495425" cy="1266825"/>
        </a:xfrm>
        <a:prstGeom prst="rect">
          <a:avLst/>
        </a:prstGeom>
      </xdr:spPr>
    </xdr:pic>
    <xdr:clientData/>
  </xdr:twoCellAnchor>
  <xdr:twoCellAnchor>
    <xdr:from>
      <xdr:col>0</xdr:col>
      <xdr:colOff>559076</xdr:colOff>
      <xdr:row>42</xdr:row>
      <xdr:rowOff>36444</xdr:rowOff>
    </xdr:from>
    <xdr:to>
      <xdr:col>4</xdr:col>
      <xdr:colOff>16564</xdr:colOff>
      <xdr:row>56</xdr:row>
      <xdr:rowOff>112644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0788BB0-35B6-A842-115A-7892221DA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6D797-A312-4A73-97E5-F8FE6436C2DF}">
  <dimension ref="A11:H55"/>
  <sheetViews>
    <sheetView showGridLines="0" showRowColHeaders="0" tabSelected="1" topLeftCell="A24" zoomScale="115" zoomScaleNormal="115" workbookViewId="0">
      <selection activeCell="G17" sqref="G17"/>
    </sheetView>
  </sheetViews>
  <sheetFormatPr defaultColWidth="0" defaultRowHeight="15" x14ac:dyDescent="0.25"/>
  <cols>
    <col min="1" max="1" width="8.5703125" customWidth="1"/>
    <col min="2" max="2" width="44.140625" customWidth="1"/>
    <col min="3" max="3" width="33.140625" customWidth="1"/>
    <col min="4" max="4" width="20" customWidth="1"/>
    <col min="5" max="5" width="4.140625" customWidth="1"/>
    <col min="6" max="6" width="3.5703125" customWidth="1"/>
    <col min="7" max="7" width="13" customWidth="1"/>
    <col min="8" max="8" width="8.42578125" customWidth="1"/>
    <col min="9" max="11" width="9.140625" hidden="1" customWidth="1"/>
    <col min="12" max="16384" width="9.140625" hidden="1"/>
  </cols>
  <sheetData>
    <row r="11" spans="2:4" ht="15.75" thickBot="1" x14ac:dyDescent="0.3"/>
    <row r="12" spans="2:4" ht="26.25" x14ac:dyDescent="0.25">
      <c r="B12" s="9" t="s">
        <v>15</v>
      </c>
      <c r="C12" s="10"/>
      <c r="D12" s="11"/>
    </row>
    <row r="13" spans="2:4" ht="15.75" x14ac:dyDescent="0.25">
      <c r="B13" s="26" t="s">
        <v>14</v>
      </c>
      <c r="C13" s="19"/>
      <c r="D13" s="27">
        <v>2000</v>
      </c>
    </row>
    <row r="14" spans="2:4" ht="15.75" x14ac:dyDescent="0.25">
      <c r="B14" s="28" t="s">
        <v>13</v>
      </c>
      <c r="C14" s="20"/>
      <c r="D14" s="29">
        <v>6.0000000000000001E-3</v>
      </c>
    </row>
    <row r="15" spans="2:4" ht="16.5" thickBot="1" x14ac:dyDescent="0.3">
      <c r="B15" s="30" t="s">
        <v>32</v>
      </c>
      <c r="C15" s="31"/>
      <c r="D15" s="32">
        <f>D13*30%</f>
        <v>600</v>
      </c>
    </row>
    <row r="16" spans="2:4" ht="15.75" thickBot="1" x14ac:dyDescent="0.3"/>
    <row r="17" spans="1:8" ht="42" customHeight="1" x14ac:dyDescent="0.25">
      <c r="B17" s="12" t="s">
        <v>5</v>
      </c>
      <c r="C17" s="13"/>
      <c r="D17" s="14"/>
      <c r="H17" s="15"/>
    </row>
    <row r="18" spans="1:8" ht="15.75" x14ac:dyDescent="0.25">
      <c r="B18" s="33" t="s">
        <v>0</v>
      </c>
      <c r="C18" s="21"/>
      <c r="D18" s="34">
        <v>200</v>
      </c>
    </row>
    <row r="19" spans="1:8" ht="15.75" x14ac:dyDescent="0.25">
      <c r="B19" s="35" t="s">
        <v>1</v>
      </c>
      <c r="C19" s="22"/>
      <c r="D19" s="36">
        <v>5</v>
      </c>
    </row>
    <row r="20" spans="1:8" ht="15.75" x14ac:dyDescent="0.25">
      <c r="B20" s="35" t="s">
        <v>2</v>
      </c>
      <c r="C20" s="22"/>
      <c r="D20" s="37">
        <v>1.0789999999999999E-2</v>
      </c>
    </row>
    <row r="21" spans="1:8" ht="15.75" x14ac:dyDescent="0.25">
      <c r="B21" s="38" t="s">
        <v>3</v>
      </c>
      <c r="C21" s="23"/>
      <c r="D21" s="39">
        <f>FV(taxa_mensal,qtd_anos*12,aporte*-1)</f>
        <v>16755.382799697527</v>
      </c>
      <c r="G21" s="1"/>
    </row>
    <row r="22" spans="1:8" ht="16.5" thickBot="1" x14ac:dyDescent="0.3">
      <c r="B22" s="40" t="s">
        <v>4</v>
      </c>
      <c r="C22" s="41"/>
      <c r="D22" s="42">
        <f>D21*$D$14</f>
        <v>100.53229679818516</v>
      </c>
    </row>
    <row r="23" spans="1:8" ht="15.75" thickBot="1" x14ac:dyDescent="0.3">
      <c r="B23" s="16"/>
      <c r="C23" s="17"/>
      <c r="D23" s="18"/>
    </row>
    <row r="24" spans="1:8" ht="26.25" x14ac:dyDescent="0.25">
      <c r="B24" s="3" t="s">
        <v>11</v>
      </c>
      <c r="C24" s="4"/>
      <c r="D24" s="8" t="s">
        <v>12</v>
      </c>
    </row>
    <row r="25" spans="1:8" ht="15.75" x14ac:dyDescent="0.25">
      <c r="A25" s="2">
        <v>2</v>
      </c>
      <c r="B25" s="43" t="s">
        <v>6</v>
      </c>
      <c r="C25" s="24">
        <f>FV($D$20,$A25*12,$D$18*-1)</f>
        <v>5445.5254595290435</v>
      </c>
      <c r="D25" s="44">
        <f>C25*rendimento_carteira</f>
        <v>32.673152757174265</v>
      </c>
    </row>
    <row r="26" spans="1:8" ht="15.75" x14ac:dyDescent="0.25">
      <c r="A26" s="2">
        <v>5</v>
      </c>
      <c r="B26" s="45" t="s">
        <v>7</v>
      </c>
      <c r="C26" s="25">
        <f>FV($D$20,$A26*12,$D$18*-1)</f>
        <v>16755.382799697527</v>
      </c>
      <c r="D26" s="39">
        <f>C26*rendimento_carteira</f>
        <v>100.53229679818516</v>
      </c>
    </row>
    <row r="27" spans="1:8" ht="15.75" x14ac:dyDescent="0.25">
      <c r="A27" s="2">
        <v>10</v>
      </c>
      <c r="B27" s="45" t="s">
        <v>8</v>
      </c>
      <c r="C27" s="25">
        <f>FV($D$20,$A27*12,$D$18*-1)</f>
        <v>48656.842506034438</v>
      </c>
      <c r="D27" s="39">
        <f>C27*rendimento_carteira</f>
        <v>291.94105503620665</v>
      </c>
    </row>
    <row r="28" spans="1:8" ht="15.75" x14ac:dyDescent="0.25">
      <c r="A28" s="2">
        <v>20</v>
      </c>
      <c r="B28" s="45" t="s">
        <v>9</v>
      </c>
      <c r="C28" s="25">
        <f>FV($D$20,$A28*12,$D$18*-1)</f>
        <v>225039.68001941612</v>
      </c>
      <c r="D28" s="39">
        <f>C28*rendimento_carteira</f>
        <v>1350.2380801164968</v>
      </c>
    </row>
    <row r="29" spans="1:8" ht="16.5" thickBot="1" x14ac:dyDescent="0.3">
      <c r="A29" s="2">
        <v>30</v>
      </c>
      <c r="B29" s="46" t="s">
        <v>10</v>
      </c>
      <c r="C29" s="47">
        <f>FV($D$20,$A29*12,$D$18*-1)</f>
        <v>864433.93100094295</v>
      </c>
      <c r="D29" s="42">
        <f>C29*rendimento_carteira</f>
        <v>5186.6035860056581</v>
      </c>
    </row>
    <row r="32" spans="1:8" ht="15.75" x14ac:dyDescent="0.25">
      <c r="B32" s="48" t="s">
        <v>20</v>
      </c>
      <c r="C32" s="56" t="s">
        <v>17</v>
      </c>
      <c r="D32" s="51"/>
    </row>
    <row r="33" spans="2:4" x14ac:dyDescent="0.25">
      <c r="B33" s="49" t="s">
        <v>19</v>
      </c>
      <c r="C33" s="55">
        <v>200</v>
      </c>
      <c r="D33" s="50"/>
    </row>
    <row r="35" spans="2:4" x14ac:dyDescent="0.25">
      <c r="B35" s="52" t="s">
        <v>21</v>
      </c>
      <c r="C35" s="52" t="s">
        <v>22</v>
      </c>
      <c r="D35" s="52" t="s">
        <v>23</v>
      </c>
    </row>
    <row r="36" spans="2:4" x14ac:dyDescent="0.25">
      <c r="B36" s="5" t="s">
        <v>24</v>
      </c>
      <c r="C36" s="7">
        <f>VLOOKUP($C$32&amp;"-"&amp;B36,Planilha2!$A:$D,4,FALSE)</f>
        <v>0.3</v>
      </c>
      <c r="D36" s="6">
        <f>C36*$C$33</f>
        <v>60</v>
      </c>
    </row>
    <row r="37" spans="2:4" x14ac:dyDescent="0.25">
      <c r="B37" s="5" t="s">
        <v>25</v>
      </c>
      <c r="C37" s="7">
        <f>VLOOKUP($C$32&amp;"-"&amp;B37,Planilha2!$A:$D,4,FALSE)</f>
        <v>0.5</v>
      </c>
      <c r="D37" s="6">
        <f t="shared" ref="D37:D41" si="0">C37*$C$33</f>
        <v>100</v>
      </c>
    </row>
    <row r="38" spans="2:4" x14ac:dyDescent="0.25">
      <c r="B38" s="5" t="s">
        <v>26</v>
      </c>
      <c r="C38" s="7">
        <f>VLOOKUP($C$32&amp;"-"&amp;B38,Planilha2!$A:$D,4,FALSE)</f>
        <v>0.1</v>
      </c>
      <c r="D38" s="6">
        <f t="shared" si="0"/>
        <v>20</v>
      </c>
    </row>
    <row r="39" spans="2:4" x14ac:dyDescent="0.25">
      <c r="B39" s="5" t="s">
        <v>27</v>
      </c>
      <c r="C39" s="7">
        <f>VLOOKUP($C$32&amp;"-"&amp;B39,Planilha2!$A:$D,4,FALSE)</f>
        <v>0.1</v>
      </c>
      <c r="D39" s="6">
        <f t="shared" si="0"/>
        <v>20</v>
      </c>
    </row>
    <row r="40" spans="2:4" x14ac:dyDescent="0.25">
      <c r="B40" s="5" t="s">
        <v>28</v>
      </c>
      <c r="C40" s="7">
        <f>VLOOKUP($C$32&amp;"-"&amp;B40,Planilha2!$A:$D,4,FALSE)</f>
        <v>0</v>
      </c>
      <c r="D40" s="6">
        <f t="shared" si="0"/>
        <v>0</v>
      </c>
    </row>
    <row r="41" spans="2:4" x14ac:dyDescent="0.25">
      <c r="B41" s="5" t="s">
        <v>29</v>
      </c>
      <c r="C41" s="7">
        <f>VLOOKUP($C$32&amp;"-"&amp;B41,Planilha2!$A:$D,4,FALSE)</f>
        <v>0</v>
      </c>
      <c r="D41" s="6">
        <f t="shared" si="0"/>
        <v>0</v>
      </c>
    </row>
    <row r="42" spans="2:4" x14ac:dyDescent="0.25">
      <c r="B42" s="53"/>
      <c r="C42" s="53"/>
      <c r="D42" s="54">
        <f>SUM(D36:D41)</f>
        <v>200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</sheetData>
  <mergeCells count="11">
    <mergeCell ref="B22:C22"/>
    <mergeCell ref="B17:D17"/>
    <mergeCell ref="B13:C13"/>
    <mergeCell ref="B14:C14"/>
    <mergeCell ref="B15:C15"/>
    <mergeCell ref="B12:D12"/>
    <mergeCell ref="B24:C24"/>
    <mergeCell ref="B18:C18"/>
    <mergeCell ref="B19:C19"/>
    <mergeCell ref="B20:C20"/>
    <mergeCell ref="B21:C21"/>
  </mergeCells>
  <dataValidations count="1">
    <dataValidation type="list" allowBlank="1" showInputMessage="1" showErrorMessage="1" sqref="C32" xr:uid="{8482ABB5-B7FE-4018-A2A0-036C55DA0102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A1FF1-C126-4E91-BA9B-0DDE3F699572}">
  <dimension ref="A3:H21"/>
  <sheetViews>
    <sheetView workbookViewId="0">
      <selection activeCell="I20" sqref="I20"/>
    </sheetView>
  </sheetViews>
  <sheetFormatPr defaultRowHeight="15" x14ac:dyDescent="0.25"/>
  <cols>
    <col min="1" max="1" width="30.85546875" bestFit="1" customWidth="1"/>
    <col min="2" max="2" width="17" customWidth="1"/>
    <col min="3" max="3" width="18.5703125" bestFit="1" customWidth="1"/>
    <col min="4" max="4" width="19.85546875" bestFit="1" customWidth="1"/>
    <col min="5" max="5" width="7.7109375" bestFit="1" customWidth="1"/>
    <col min="7" max="7" width="16.85546875" bestFit="1" customWidth="1"/>
  </cols>
  <sheetData>
    <row r="3" spans="1:8" x14ac:dyDescent="0.25">
      <c r="A3" s="57" t="s">
        <v>30</v>
      </c>
      <c r="B3" s="57" t="s">
        <v>20</v>
      </c>
      <c r="C3" s="52" t="s">
        <v>21</v>
      </c>
      <c r="D3" s="52" t="s">
        <v>22</v>
      </c>
    </row>
    <row r="4" spans="1:8" x14ac:dyDescent="0.25">
      <c r="A4" t="str">
        <f>B4&amp;"-"&amp;C4</f>
        <v>Conservador-PAPEL</v>
      </c>
      <c r="B4" t="s">
        <v>17</v>
      </c>
      <c r="C4" s="5" t="s">
        <v>24</v>
      </c>
      <c r="D4" s="7">
        <v>0.3</v>
      </c>
      <c r="G4" t="s">
        <v>31</v>
      </c>
      <c r="H4" s="61">
        <f>VLOOKUP(G4,$A:$D,4,FALSE)</f>
        <v>0.35</v>
      </c>
    </row>
    <row r="5" spans="1:8" x14ac:dyDescent="0.25">
      <c r="A5" t="str">
        <f t="shared" ref="A5:A21" si="0">B5&amp;"-"&amp;C5</f>
        <v>Conservador-TIJOLO</v>
      </c>
      <c r="B5" t="s">
        <v>17</v>
      </c>
      <c r="C5" s="5" t="s">
        <v>25</v>
      </c>
      <c r="D5" s="7">
        <v>0.5</v>
      </c>
    </row>
    <row r="6" spans="1:8" x14ac:dyDescent="0.25">
      <c r="A6" t="str">
        <f t="shared" si="0"/>
        <v>Conservador-HIBRIDOS</v>
      </c>
      <c r="B6" t="s">
        <v>17</v>
      </c>
      <c r="C6" s="5" t="s">
        <v>26</v>
      </c>
      <c r="D6" s="7">
        <v>0.1</v>
      </c>
    </row>
    <row r="7" spans="1:8" x14ac:dyDescent="0.25">
      <c r="A7" t="str">
        <f t="shared" si="0"/>
        <v>Conservador-FOFs</v>
      </c>
      <c r="B7" t="s">
        <v>17</v>
      </c>
      <c r="C7" s="5" t="s">
        <v>27</v>
      </c>
      <c r="D7" s="7">
        <v>0.1</v>
      </c>
    </row>
    <row r="8" spans="1:8" x14ac:dyDescent="0.25">
      <c r="A8" t="str">
        <f t="shared" si="0"/>
        <v>Conservador-DESENVOLVIMENTO</v>
      </c>
      <c r="B8" t="s">
        <v>17</v>
      </c>
      <c r="C8" s="5" t="s">
        <v>28</v>
      </c>
      <c r="D8" s="7">
        <v>0</v>
      </c>
    </row>
    <row r="9" spans="1:8" ht="15.75" thickBot="1" x14ac:dyDescent="0.3">
      <c r="A9" s="58" t="str">
        <f t="shared" si="0"/>
        <v>Conservador-HOTELARIAS</v>
      </c>
      <c r="B9" s="58" t="s">
        <v>17</v>
      </c>
      <c r="C9" s="59" t="s">
        <v>29</v>
      </c>
      <c r="D9" s="60">
        <v>0</v>
      </c>
      <c r="E9" s="58"/>
    </row>
    <row r="10" spans="1:8" x14ac:dyDescent="0.25">
      <c r="A10" t="str">
        <f t="shared" si="0"/>
        <v>Moderado-PAPEL</v>
      </c>
      <c r="B10" t="s">
        <v>16</v>
      </c>
      <c r="C10" s="5" t="s">
        <v>24</v>
      </c>
      <c r="D10" s="7">
        <v>0.32</v>
      </c>
    </row>
    <row r="11" spans="1:8" x14ac:dyDescent="0.25">
      <c r="A11" t="str">
        <f t="shared" si="0"/>
        <v>Moderado-TIJOLO</v>
      </c>
      <c r="B11" t="s">
        <v>16</v>
      </c>
      <c r="C11" s="5" t="s">
        <v>25</v>
      </c>
      <c r="D11" s="7">
        <v>0.35</v>
      </c>
    </row>
    <row r="12" spans="1:8" x14ac:dyDescent="0.25">
      <c r="A12" t="str">
        <f t="shared" si="0"/>
        <v>Moderado-HIBRIDOS</v>
      </c>
      <c r="B12" t="s">
        <v>16</v>
      </c>
      <c r="C12" s="5" t="s">
        <v>26</v>
      </c>
      <c r="D12" s="7">
        <v>0.08</v>
      </c>
    </row>
    <row r="13" spans="1:8" x14ac:dyDescent="0.25">
      <c r="A13" t="str">
        <f t="shared" si="0"/>
        <v>Moderado-FOFs</v>
      </c>
      <c r="B13" t="s">
        <v>16</v>
      </c>
      <c r="C13" s="5" t="s">
        <v>27</v>
      </c>
      <c r="D13" s="7">
        <v>0.05</v>
      </c>
    </row>
    <row r="14" spans="1:8" x14ac:dyDescent="0.25">
      <c r="A14" t="str">
        <f t="shared" si="0"/>
        <v>Moderado-DESENVOLVIMENTO</v>
      </c>
      <c r="B14" t="s">
        <v>16</v>
      </c>
      <c r="C14" s="5" t="s">
        <v>28</v>
      </c>
      <c r="D14" s="7">
        <v>0.1</v>
      </c>
    </row>
    <row r="15" spans="1:8" ht="15.75" thickBot="1" x14ac:dyDescent="0.3">
      <c r="A15" s="58" t="str">
        <f t="shared" si="0"/>
        <v>Moderado-HOTELARIAS</v>
      </c>
      <c r="B15" s="58" t="s">
        <v>16</v>
      </c>
      <c r="C15" s="59" t="s">
        <v>29</v>
      </c>
      <c r="D15" s="60">
        <v>0.1</v>
      </c>
      <c r="E15" s="58"/>
    </row>
    <row r="16" spans="1:8" x14ac:dyDescent="0.25">
      <c r="A16" t="str">
        <f t="shared" si="0"/>
        <v>Agressivo-PAPEL</v>
      </c>
      <c r="B16" t="s">
        <v>18</v>
      </c>
      <c r="C16" s="5" t="s">
        <v>24</v>
      </c>
      <c r="D16" s="7">
        <v>0.5</v>
      </c>
    </row>
    <row r="17" spans="1:4" x14ac:dyDescent="0.25">
      <c r="A17" t="str">
        <f t="shared" si="0"/>
        <v>Agressivo-TIJOLO</v>
      </c>
      <c r="B17" t="s">
        <v>18</v>
      </c>
      <c r="C17" s="5" t="s">
        <v>25</v>
      </c>
      <c r="D17" s="7">
        <v>0.1</v>
      </c>
    </row>
    <row r="18" spans="1:4" x14ac:dyDescent="0.25">
      <c r="A18" t="str">
        <f t="shared" si="0"/>
        <v>Agressivo-HIBRIDOS</v>
      </c>
      <c r="B18" t="s">
        <v>18</v>
      </c>
      <c r="C18" s="5" t="s">
        <v>26</v>
      </c>
      <c r="D18" s="7">
        <v>0.05</v>
      </c>
    </row>
    <row r="19" spans="1:4" x14ac:dyDescent="0.25">
      <c r="A19" t="str">
        <f t="shared" si="0"/>
        <v>Agressivo-FOFs</v>
      </c>
      <c r="B19" t="s">
        <v>18</v>
      </c>
      <c r="C19" s="5" t="s">
        <v>27</v>
      </c>
      <c r="D19" s="7">
        <v>0.05</v>
      </c>
    </row>
    <row r="20" spans="1:4" x14ac:dyDescent="0.25">
      <c r="A20" t="str">
        <f t="shared" si="0"/>
        <v>Agressivo-DESENVOLVIMENTO</v>
      </c>
      <c r="B20" t="s">
        <v>18</v>
      </c>
      <c r="C20" s="5" t="s">
        <v>28</v>
      </c>
      <c r="D20" s="7">
        <v>0.2</v>
      </c>
    </row>
    <row r="21" spans="1:4" x14ac:dyDescent="0.25">
      <c r="A21" t="str">
        <f t="shared" si="0"/>
        <v>Agressivo-HOTELARIAS</v>
      </c>
      <c r="B21" t="s">
        <v>18</v>
      </c>
      <c r="C21" s="5" t="s">
        <v>29</v>
      </c>
      <c r="D21" s="7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APP</vt:lpstr>
      <vt:lpstr>Planilha2</vt:lpstr>
      <vt:lpstr>aporte</vt:lpstr>
      <vt:lpstr>qtd_anos</vt:lpstr>
      <vt:lpstr>rendimento_carteira</vt:lpstr>
      <vt:lpstr>salario</vt:lpstr>
      <vt:lpstr>sugestao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Giovanna Rodrigues</dc:creator>
  <cp:lastModifiedBy>Giovanna Rodrigues</cp:lastModifiedBy>
  <dcterms:created xsi:type="dcterms:W3CDTF">2025-06-21T16:02:42Z</dcterms:created>
  <dcterms:modified xsi:type="dcterms:W3CDTF">2025-06-23T15:18:38Z</dcterms:modified>
</cp:coreProperties>
</file>