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rcelorMittal Tubarão\"/>
    </mc:Choice>
  </mc:AlternateContent>
  <bookViews>
    <workbookView xWindow="0" yWindow="0" windowWidth="24000" windowHeight="9135" firstSheet="7" activeTab="14"/>
  </bookViews>
  <sheets>
    <sheet name="Parâmetros" sheetId="2" state="hidden" r:id="rId1"/>
    <sheet name="Fugitivas-Carregam Carvão" sheetId="19" r:id="rId2"/>
    <sheet name="Fugitivas-Vaz Portas-Tampas" sheetId="20" r:id="rId3"/>
    <sheet name="Fugitivas-Planta Carboq" sheetId="27" r:id="rId4"/>
    <sheet name="Transferências" sheetId="11" r:id="rId5"/>
    <sheet name="Britagem e Peneiramento" sheetId="18" r:id="rId6"/>
    <sheet name="Maq e Equip1" sheetId="4" r:id="rId7"/>
    <sheet name="Maq e Equip2" sheetId="7" r:id="rId8"/>
    <sheet name="Navios" sheetId="21" r:id="rId9"/>
    <sheet name="Vias-Pav" sheetId="12" r:id="rId10"/>
    <sheet name="Vias-N Pav" sheetId="13" r:id="rId11"/>
    <sheet name="Vias-Outras" sheetId="15" r:id="rId12"/>
    <sheet name="Pátio Minérios_Carvão" sheetId="14" r:id="rId13"/>
    <sheet name="Outras Pilhas" sheetId="26" r:id="rId14"/>
    <sheet name="Tanques" sheetId="23" r:id="rId15"/>
  </sheets>
  <externalReferences>
    <externalReference r:id="rId16"/>
  </externalReferences>
  <definedNames>
    <definedName name="a">[1]Parâmetros!$G$5:$G$9</definedName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7" l="1"/>
  <c r="B7" i="27"/>
  <c r="D6" i="27"/>
  <c r="B6" i="27"/>
  <c r="D5" i="27"/>
  <c r="B5" i="27"/>
  <c r="D4" i="27"/>
  <c r="B4" i="27"/>
  <c r="F8" i="27" l="1"/>
  <c r="B25" i="19"/>
  <c r="D14" i="26" l="1"/>
  <c r="D11" i="26"/>
  <c r="D21" i="26"/>
  <c r="B21" i="26"/>
  <c r="D20" i="26"/>
  <c r="B20" i="26"/>
  <c r="D19" i="26"/>
  <c r="B19" i="26"/>
  <c r="D18" i="26"/>
  <c r="B18" i="26"/>
  <c r="B14" i="26"/>
  <c r="D13" i="26"/>
  <c r="B13" i="26"/>
  <c r="D12" i="26"/>
  <c r="B12" i="26"/>
  <c r="B11" i="26"/>
  <c r="D7" i="26"/>
  <c r="B7" i="26"/>
  <c r="D6" i="26"/>
  <c r="B6" i="26"/>
  <c r="D5" i="26"/>
  <c r="B5" i="26"/>
  <c r="D4" i="26"/>
  <c r="B4" i="26"/>
  <c r="F22" i="26" l="1"/>
  <c r="F15" i="26"/>
  <c r="F8" i="26"/>
  <c r="D7" i="23" l="1"/>
  <c r="D6" i="23"/>
  <c r="D5" i="23"/>
  <c r="D4" i="23"/>
  <c r="B7" i="23"/>
  <c r="B6" i="23"/>
  <c r="B4" i="23"/>
  <c r="B5" i="23"/>
  <c r="F8" i="23" l="1"/>
  <c r="D49" i="21" l="1"/>
  <c r="D48" i="21"/>
  <c r="D47" i="21"/>
  <c r="D46" i="21"/>
  <c r="D42" i="21"/>
  <c r="D41" i="21"/>
  <c r="D40" i="21"/>
  <c r="D39" i="21"/>
  <c r="B49" i="21"/>
  <c r="B48" i="21"/>
  <c r="B47" i="21"/>
  <c r="B46" i="21"/>
  <c r="B42" i="21"/>
  <c r="B41" i="21"/>
  <c r="B40" i="21"/>
  <c r="B39" i="21"/>
  <c r="B28" i="21" l="1"/>
  <c r="B27" i="21"/>
  <c r="B26" i="21"/>
  <c r="B25" i="21"/>
  <c r="D14" i="21" l="1"/>
  <c r="D13" i="21"/>
  <c r="D12" i="21"/>
  <c r="D11" i="21"/>
  <c r="B21" i="21"/>
  <c r="B20" i="21"/>
  <c r="B19" i="21"/>
  <c r="B18" i="21"/>
  <c r="B14" i="21"/>
  <c r="B13" i="21"/>
  <c r="B12" i="21"/>
  <c r="B11" i="21"/>
  <c r="D35" i="21"/>
  <c r="D34" i="21"/>
  <c r="D33" i="21"/>
  <c r="D32" i="21"/>
  <c r="D28" i="21"/>
  <c r="D27" i="21"/>
  <c r="D26" i="21"/>
  <c r="D25" i="21"/>
  <c r="B35" i="21"/>
  <c r="B34" i="21"/>
  <c r="B33" i="21"/>
  <c r="B32" i="21"/>
  <c r="D21" i="21"/>
  <c r="D20" i="21"/>
  <c r="D19" i="21"/>
  <c r="D18" i="21"/>
  <c r="B7" i="21"/>
  <c r="D7" i="21"/>
  <c r="D6" i="21"/>
  <c r="D5" i="21"/>
  <c r="D4" i="21"/>
  <c r="B6" i="21"/>
  <c r="B5" i="21"/>
  <c r="B4" i="21"/>
  <c r="F50" i="21" l="1"/>
  <c r="F43" i="21"/>
  <c r="F36" i="21"/>
  <c r="F29" i="21"/>
  <c r="F22" i="21"/>
  <c r="F15" i="21"/>
  <c r="F8" i="21"/>
  <c r="B46" i="20" l="1"/>
  <c r="B39" i="20"/>
  <c r="D42" i="20"/>
  <c r="D41" i="20"/>
  <c r="D40" i="20"/>
  <c r="D39" i="20"/>
  <c r="B42" i="20"/>
  <c r="B41" i="20"/>
  <c r="B40" i="20"/>
  <c r="D35" i="20"/>
  <c r="D34" i="20"/>
  <c r="D33" i="20"/>
  <c r="D32" i="20"/>
  <c r="B35" i="20"/>
  <c r="B34" i="20"/>
  <c r="B33" i="20"/>
  <c r="B32" i="20"/>
  <c r="D28" i="20"/>
  <c r="D27" i="20"/>
  <c r="D26" i="20"/>
  <c r="D25" i="20"/>
  <c r="B28" i="20"/>
  <c r="B27" i="20"/>
  <c r="B26" i="20"/>
  <c r="B25" i="20"/>
  <c r="F29" i="20" l="1"/>
  <c r="F43" i="20"/>
  <c r="F36" i="20"/>
  <c r="D49" i="20" l="1"/>
  <c r="B49" i="20"/>
  <c r="D48" i="20"/>
  <c r="B48" i="20"/>
  <c r="D47" i="20"/>
  <c r="B47" i="20"/>
  <c r="D46" i="20"/>
  <c r="D21" i="20"/>
  <c r="B21" i="20"/>
  <c r="D20" i="20"/>
  <c r="B20" i="20"/>
  <c r="D19" i="20"/>
  <c r="B19" i="20"/>
  <c r="D18" i="20"/>
  <c r="B18" i="20"/>
  <c r="D14" i="20"/>
  <c r="B14" i="20"/>
  <c r="D13" i="20"/>
  <c r="B13" i="20"/>
  <c r="D12" i="20"/>
  <c r="B12" i="20"/>
  <c r="D11" i="20"/>
  <c r="B11" i="20"/>
  <c r="D7" i="20"/>
  <c r="B7" i="20"/>
  <c r="D6" i="20"/>
  <c r="B6" i="20"/>
  <c r="D5" i="20"/>
  <c r="B5" i="20"/>
  <c r="D4" i="20"/>
  <c r="B4" i="20"/>
  <c r="D28" i="19"/>
  <c r="D27" i="19"/>
  <c r="D26" i="19"/>
  <c r="D25" i="19"/>
  <c r="B28" i="19"/>
  <c r="B27" i="19"/>
  <c r="B26" i="19"/>
  <c r="F15" i="20" l="1"/>
  <c r="F22" i="20"/>
  <c r="F8" i="20"/>
  <c r="F50" i="20"/>
  <c r="F29" i="19" l="1"/>
  <c r="D21" i="19"/>
  <c r="B21" i="19"/>
  <c r="D20" i="19"/>
  <c r="B20" i="19"/>
  <c r="D19" i="19"/>
  <c r="B19" i="19"/>
  <c r="D18" i="19"/>
  <c r="B18" i="19"/>
  <c r="F22" i="19" s="1"/>
  <c r="D14" i="19"/>
  <c r="B14" i="19"/>
  <c r="D13" i="19"/>
  <c r="B13" i="19"/>
  <c r="D12" i="19"/>
  <c r="B12" i="19"/>
  <c r="D11" i="19"/>
  <c r="B11" i="19"/>
  <c r="F15" i="19" s="1"/>
  <c r="D7" i="19"/>
  <c r="B7" i="19"/>
  <c r="D6" i="19"/>
  <c r="B6" i="19"/>
  <c r="D5" i="19"/>
  <c r="B5" i="19"/>
  <c r="D4" i="19"/>
  <c r="B4" i="19"/>
  <c r="F8" i="19" s="1"/>
  <c r="B18" i="18"/>
  <c r="D21" i="18" l="1"/>
  <c r="B21" i="18"/>
  <c r="D20" i="18"/>
  <c r="B20" i="18"/>
  <c r="D19" i="18"/>
  <c r="B19" i="18"/>
  <c r="D18" i="18"/>
  <c r="D14" i="18"/>
  <c r="B14" i="18"/>
  <c r="D13" i="18"/>
  <c r="B13" i="18"/>
  <c r="D12" i="18"/>
  <c r="B12" i="18"/>
  <c r="D11" i="18"/>
  <c r="B11" i="18"/>
  <c r="D7" i="18"/>
  <c r="B7" i="18"/>
  <c r="D6" i="18"/>
  <c r="B6" i="18"/>
  <c r="D5" i="18"/>
  <c r="B5" i="18"/>
  <c r="D4" i="18"/>
  <c r="B4" i="18"/>
  <c r="F22" i="18" l="1"/>
  <c r="F15" i="18"/>
  <c r="F8" i="18"/>
  <c r="B42" i="7"/>
  <c r="B49" i="7"/>
  <c r="B35" i="7"/>
  <c r="B21" i="7"/>
  <c r="B14" i="7"/>
  <c r="B25" i="7"/>
  <c r="D47" i="15" l="1"/>
  <c r="D40" i="15"/>
  <c r="D33" i="15"/>
  <c r="D26" i="15"/>
  <c r="D19" i="15"/>
  <c r="D12" i="15"/>
  <c r="D49" i="15"/>
  <c r="B49" i="15"/>
  <c r="D48" i="15"/>
  <c r="B48" i="15"/>
  <c r="B47" i="15"/>
  <c r="D46" i="15"/>
  <c r="B46" i="15"/>
  <c r="D42" i="15"/>
  <c r="B42" i="15"/>
  <c r="D41" i="15"/>
  <c r="B41" i="15"/>
  <c r="B40" i="15"/>
  <c r="D39" i="15"/>
  <c r="B39" i="15"/>
  <c r="D35" i="15"/>
  <c r="B35" i="15"/>
  <c r="D34" i="15"/>
  <c r="B34" i="15"/>
  <c r="B33" i="15"/>
  <c r="D32" i="15"/>
  <c r="B32" i="15"/>
  <c r="D28" i="15"/>
  <c r="B28" i="15"/>
  <c r="D27" i="15"/>
  <c r="B27" i="15"/>
  <c r="B26" i="15"/>
  <c r="D25" i="15"/>
  <c r="B25" i="15"/>
  <c r="D21" i="15"/>
  <c r="B21" i="15"/>
  <c r="D20" i="15"/>
  <c r="B20" i="15"/>
  <c r="B19" i="15"/>
  <c r="D18" i="15"/>
  <c r="B18" i="15"/>
  <c r="D14" i="15"/>
  <c r="B14" i="15"/>
  <c r="D13" i="15"/>
  <c r="B13" i="15"/>
  <c r="B12" i="15"/>
  <c r="D11" i="15"/>
  <c r="B11" i="15"/>
  <c r="D6" i="15"/>
  <c r="D5" i="15"/>
  <c r="D40" i="7"/>
  <c r="D47" i="7"/>
  <c r="D33" i="7"/>
  <c r="D7" i="15"/>
  <c r="B7" i="15"/>
  <c r="B6" i="15"/>
  <c r="B5" i="15"/>
  <c r="D4" i="15"/>
  <c r="B4" i="15"/>
  <c r="F29" i="15" l="1"/>
  <c r="F50" i="15"/>
  <c r="F43" i="15"/>
  <c r="F36" i="15"/>
  <c r="F22" i="15"/>
  <c r="F15" i="15"/>
  <c r="F8" i="15"/>
  <c r="B18" i="14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3"/>
  <c r="B21" i="13"/>
  <c r="D20" i="13"/>
  <c r="B20" i="13"/>
  <c r="D19" i="13"/>
  <c r="B19" i="13"/>
  <c r="D18" i="13"/>
  <c r="B18" i="13"/>
  <c r="D14" i="13"/>
  <c r="B14" i="13"/>
  <c r="D13" i="13"/>
  <c r="B13" i="13"/>
  <c r="D12" i="13"/>
  <c r="B12" i="13"/>
  <c r="D11" i="13"/>
  <c r="B11" i="13"/>
  <c r="D7" i="13"/>
  <c r="B7" i="13"/>
  <c r="D6" i="13"/>
  <c r="B6" i="13"/>
  <c r="D5" i="13"/>
  <c r="B5" i="13"/>
  <c r="D4" i="13"/>
  <c r="B4" i="13"/>
  <c r="D21" i="12"/>
  <c r="B21" i="12"/>
  <c r="D20" i="12"/>
  <c r="B20" i="12"/>
  <c r="D19" i="12"/>
  <c r="B19" i="12"/>
  <c r="D18" i="12"/>
  <c r="B18" i="12"/>
  <c r="D14" i="12"/>
  <c r="B14" i="12"/>
  <c r="D13" i="12"/>
  <c r="B13" i="12"/>
  <c r="D12" i="12"/>
  <c r="B12" i="12"/>
  <c r="D11" i="12"/>
  <c r="B11" i="12"/>
  <c r="D7" i="12"/>
  <c r="B7" i="12"/>
  <c r="D6" i="12"/>
  <c r="B6" i="12"/>
  <c r="D5" i="12"/>
  <c r="B5" i="12"/>
  <c r="D4" i="12"/>
  <c r="B4" i="12"/>
  <c r="F8" i="13" l="1"/>
  <c r="F15" i="13"/>
  <c r="F22" i="13"/>
  <c r="F22" i="12"/>
  <c r="F15" i="12"/>
  <c r="F8" i="12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2" i="7" l="1"/>
  <c r="D41" i="7"/>
  <c r="B41" i="7"/>
  <c r="B40" i="7"/>
  <c r="D39" i="7"/>
  <c r="B39" i="7"/>
  <c r="D35" i="7"/>
  <c r="D34" i="7"/>
  <c r="B34" i="7"/>
  <c r="B33" i="7"/>
  <c r="D32" i="7"/>
  <c r="B32" i="7"/>
  <c r="D21" i="7"/>
  <c r="D20" i="7"/>
  <c r="B20" i="7"/>
  <c r="D19" i="7"/>
  <c r="B19" i="7"/>
  <c r="D18" i="7"/>
  <c r="B18" i="7"/>
  <c r="D14" i="7"/>
  <c r="D13" i="7"/>
  <c r="B13" i="7"/>
  <c r="D12" i="7"/>
  <c r="B12" i="7"/>
  <c r="D11" i="7"/>
  <c r="B11" i="7"/>
  <c r="D49" i="7"/>
  <c r="D48" i="7"/>
  <c r="B48" i="7"/>
  <c r="B47" i="7"/>
  <c r="D46" i="7"/>
  <c r="B46" i="7"/>
  <c r="D28" i="7"/>
  <c r="B28" i="7"/>
  <c r="D27" i="7"/>
  <c r="B27" i="7"/>
  <c r="D26" i="7"/>
  <c r="B26" i="7"/>
  <c r="D25" i="7"/>
  <c r="D7" i="7"/>
  <c r="B7" i="7"/>
  <c r="D6" i="7"/>
  <c r="B6" i="7"/>
  <c r="D5" i="7"/>
  <c r="B5" i="7"/>
  <c r="D4" i="7"/>
  <c r="B4" i="7"/>
  <c r="D49" i="4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22" i="7" l="1"/>
  <c r="F43" i="7"/>
  <c r="F15" i="7"/>
  <c r="F36" i="7"/>
  <c r="F50" i="7"/>
  <c r="F29" i="7"/>
  <c r="F8" i="7"/>
  <c r="F50" i="4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C4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Pag. 5 - Primeiro parágrafo - Capítulo 13.2.1
</t>
        </r>
      </text>
    </comment>
  </commentList>
</comments>
</file>

<file path=xl/sharedStrings.xml><?xml version="1.0" encoding="utf-8"?>
<sst xmlns="http://schemas.openxmlformats.org/spreadsheetml/2006/main" count="1371" uniqueCount="108">
  <si>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</si>
  <si>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</si>
  <si>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</si>
  <si>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</si>
  <si>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</si>
  <si>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</si>
  <si>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</si>
  <si>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</si>
  <si>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</si>
  <si>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</si>
  <si>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</si>
  <si>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</si>
  <si>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</si>
  <si>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</si>
  <si>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</si>
  <si>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</si>
  <si>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</si>
  <si>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</si>
  <si>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</si>
  <si>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</si>
  <si>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</si>
  <si>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</si>
  <si>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</si>
  <si>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</si>
  <si>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</si>
  <si>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</si>
  <si>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</si>
  <si>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</si>
  <si>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</si>
  <si>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</si>
  <si>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</si>
  <si>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</si>
  <si>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</si>
  <si>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</si>
  <si>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</si>
  <si>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</si>
  <si>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</si>
  <si>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</si>
  <si>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</si>
  <si>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</si>
  <si>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</si>
  <si>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</si>
  <si>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</si>
  <si>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</si>
  <si>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</si>
  <si>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</si>
  <si>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</si>
  <si>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</si>
  <si>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</si>
  <si>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</si>
  <si>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</si>
  <si>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</si>
  <si>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</si>
  <si>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</si>
  <si>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</si>
  <si>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</si>
  <si>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</si>
  <si>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</si>
  <si>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</si>
  <si>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</si>
  <si>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</si>
  <si>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</si>
  <si>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</si>
  <si>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</si>
  <si>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</si>
  <si>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</si>
  <si>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</si>
  <si>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</si>
  <si>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</si>
  <si>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</si>
  <si>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</si>
  <si>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</si>
  <si>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</si>
  <si>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</si>
  <si>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</si>
  <si>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</si>
  <si>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</si>
  <si>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</si>
  <si>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</si>
  <si>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</si>
  <si>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</si>
  <si>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</si>
  <si>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</si>
  <si>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</si>
  <si>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</si>
  <si>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</si>
  <si>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</si>
  <si>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</si>
  <si>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</si>
  <si>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</si>
  <si>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</si>
  <si>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</si>
  <si>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Vias Pavimentadas - Ressuspensão</t>
  </si>
  <si>
    <t>Vias Não Pavimentadas  - Ressuspensão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</si>
  <si>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</si>
  <si>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</si>
  <si>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Britagem e Peneiramento</t>
  </si>
  <si>
    <t>Fugitivas - Carregamento Carvão</t>
  </si>
  <si>
    <t xml:space="preserve">Mini Pá Carregadeira </t>
  </si>
  <si>
    <t xml:space="preserve"> Pá Carregadeira, Retroescavadeira, Empilhadeira e Trator</t>
  </si>
  <si>
    <t>Navios</t>
  </si>
  <si>
    <t>Diesel</t>
  </si>
  <si>
    <t>Tanque 01 - TPS e Tanque 02 - VIX</t>
  </si>
  <si>
    <t>Pátio de Minérios e Pátio de Carvão</t>
  </si>
  <si>
    <t>Outras Pilhas</t>
  </si>
  <si>
    <t>Vias (Escapamento, evaporativa, desgaste da pista, pneus e freios)</t>
  </si>
  <si>
    <t>Fugitivas - Vazamento Portas e Tampas</t>
  </si>
  <si>
    <t>Fugitivas - Planta Carboquímica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</si>
</sst>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165" fontId="1" fillId="0" borderId="14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es\Vale\PRJ1301096-Estudo%20QAr%20RGV\Invent&#225;rio\Memorial%20de%20C&#225;lculo\Vipasa-OK\DARS_Vipa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Caldeiras"/>
      <sheetName val="Empilhadeira"/>
    </sheetNames>
    <sheetDataSet>
      <sheetData sheetId="0">
        <row r="5">
          <cell r="G5" t="str">
            <v>AP42 Factor Rating - A</v>
          </cell>
        </row>
        <row r="6">
          <cell r="G6" t="str">
            <v>AP42 Factor Rating - B</v>
          </cell>
        </row>
        <row r="7">
          <cell r="G7" t="str">
            <v>AP42 Factor Rating - C</v>
          </cell>
        </row>
        <row r="8">
          <cell r="G8" t="str">
            <v>AP42 Factor Rating - D</v>
          </cell>
        </row>
        <row r="9">
          <cell r="G9" t="str">
            <v>AP42 Factor Rating - 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H5" sqref="H5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3" t="s">
        <v>30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15" customHeight="1" x14ac:dyDescent="0.25">
      <c r="A2" s="44" t="s">
        <v>73</v>
      </c>
      <c r="B2" s="44"/>
      <c r="C2" s="4"/>
      <c r="D2" s="44" t="s">
        <v>74</v>
      </c>
      <c r="E2" s="44"/>
      <c r="G2" s="44" t="s">
        <v>25</v>
      </c>
      <c r="H2" s="44"/>
      <c r="I2" s="44"/>
      <c r="J2" s="44"/>
      <c r="K2" s="44"/>
    </row>
    <row r="3" spans="1:11" ht="15" customHeight="1" x14ac:dyDescent="0.25">
      <c r="A3" s="1" t="s">
        <v>16</v>
      </c>
      <c r="B3" s="26">
        <v>10</v>
      </c>
      <c r="D3" s="1" t="s">
        <v>27</v>
      </c>
      <c r="E3" s="26">
        <v>10</v>
      </c>
      <c r="G3" s="45" t="s">
        <v>21</v>
      </c>
      <c r="H3" s="45" t="s">
        <v>22</v>
      </c>
      <c r="I3" s="45"/>
      <c r="J3" s="45"/>
      <c r="K3" s="45"/>
    </row>
    <row r="4" spans="1:11" ht="15" customHeight="1" x14ac:dyDescent="0.25">
      <c r="A4" s="1" t="s">
        <v>17</v>
      </c>
      <c r="B4" s="26">
        <v>9</v>
      </c>
      <c r="D4" s="1" t="s">
        <v>26</v>
      </c>
      <c r="E4" s="26">
        <v>9</v>
      </c>
      <c r="G4" s="45"/>
      <c r="H4" s="26" t="s">
        <v>23</v>
      </c>
      <c r="I4" s="26" t="s">
        <v>10</v>
      </c>
      <c r="J4" s="26" t="s">
        <v>15</v>
      </c>
      <c r="K4" s="26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6">
        <v>6</v>
      </c>
      <c r="G5" s="26" t="s">
        <v>67</v>
      </c>
      <c r="H5" s="26">
        <v>6</v>
      </c>
      <c r="I5" s="26">
        <v>6</v>
      </c>
      <c r="J5" s="26">
        <v>5</v>
      </c>
      <c r="K5" s="26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6">
        <v>3</v>
      </c>
      <c r="G6" s="26" t="s">
        <v>68</v>
      </c>
      <c r="H6" s="26">
        <v>6</v>
      </c>
      <c r="I6" s="26">
        <v>6</v>
      </c>
      <c r="J6" s="26">
        <v>5</v>
      </c>
      <c r="K6" s="26">
        <v>5</v>
      </c>
    </row>
    <row r="7" spans="1:11" ht="22.5" x14ac:dyDescent="0.25">
      <c r="A7" s="2" t="s">
        <v>78</v>
      </c>
      <c r="B7" s="26">
        <v>5</v>
      </c>
      <c r="D7" s="1" t="s">
        <v>29</v>
      </c>
      <c r="E7" s="26">
        <v>1</v>
      </c>
      <c r="G7" s="26" t="s">
        <v>69</v>
      </c>
      <c r="H7" s="26">
        <v>5</v>
      </c>
      <c r="I7" s="26">
        <v>5</v>
      </c>
      <c r="J7" s="26">
        <v>4</v>
      </c>
      <c r="K7" s="26">
        <v>4</v>
      </c>
    </row>
    <row r="8" spans="1:11" ht="15" customHeight="1" x14ac:dyDescent="0.25">
      <c r="A8" s="1" t="s">
        <v>20</v>
      </c>
      <c r="B8" s="26">
        <v>3</v>
      </c>
      <c r="G8" s="26" t="s">
        <v>70</v>
      </c>
      <c r="H8" s="26">
        <v>5</v>
      </c>
      <c r="I8" s="26">
        <v>5</v>
      </c>
      <c r="J8" s="26">
        <v>4</v>
      </c>
      <c r="K8" s="26">
        <v>4</v>
      </c>
    </row>
    <row r="9" spans="1:11" ht="15" customHeight="1" x14ac:dyDescent="0.25">
      <c r="A9" s="1" t="s">
        <v>60</v>
      </c>
      <c r="B9" s="26">
        <v>1</v>
      </c>
      <c r="G9" s="26" t="s">
        <v>71</v>
      </c>
      <c r="H9" s="26">
        <v>4</v>
      </c>
      <c r="I9" s="26">
        <v>4</v>
      </c>
      <c r="J9" s="26">
        <v>3</v>
      </c>
      <c r="K9" s="26">
        <v>3</v>
      </c>
    </row>
    <row r="11" spans="1:11" ht="15" customHeight="1" x14ac:dyDescent="0.25">
      <c r="A11" s="43" t="s">
        <v>50</v>
      </c>
      <c r="B11" s="43"/>
      <c r="C11" s="43"/>
      <c r="D11" s="43"/>
      <c r="E11" s="43"/>
    </row>
    <row r="12" spans="1:11" ht="15" customHeight="1" x14ac:dyDescent="0.25">
      <c r="A12" s="44" t="s">
        <v>79</v>
      </c>
      <c r="B12" s="44"/>
      <c r="D12" s="44" t="s">
        <v>80</v>
      </c>
      <c r="E12" s="44"/>
    </row>
    <row r="13" spans="1:11" ht="15" customHeight="1" x14ac:dyDescent="0.25">
      <c r="A13" s="1" t="s">
        <v>81</v>
      </c>
      <c r="B13" s="26">
        <v>10</v>
      </c>
      <c r="D13" s="1" t="s">
        <v>37</v>
      </c>
      <c r="E13" s="26">
        <v>10</v>
      </c>
    </row>
    <row r="14" spans="1:11" ht="15" customHeight="1" x14ac:dyDescent="0.25">
      <c r="A14" s="1" t="s">
        <v>31</v>
      </c>
      <c r="B14" s="26">
        <v>9</v>
      </c>
      <c r="D14" s="1" t="s">
        <v>38</v>
      </c>
      <c r="E14" s="26">
        <v>9</v>
      </c>
    </row>
    <row r="15" spans="1:11" ht="15" customHeight="1" x14ac:dyDescent="0.25">
      <c r="A15" s="1" t="s">
        <v>32</v>
      </c>
      <c r="B15" s="26">
        <v>8</v>
      </c>
      <c r="D15" s="1" t="s">
        <v>39</v>
      </c>
      <c r="E15" s="26">
        <v>7</v>
      </c>
    </row>
    <row r="16" spans="1:11" ht="15" customHeight="1" x14ac:dyDescent="0.25">
      <c r="A16" s="1" t="s">
        <v>33</v>
      </c>
      <c r="B16" s="26">
        <v>7</v>
      </c>
      <c r="D16" s="1" t="s">
        <v>40</v>
      </c>
      <c r="E16" s="26">
        <v>5</v>
      </c>
    </row>
    <row r="17" spans="1:5" ht="15" customHeight="1" x14ac:dyDescent="0.25">
      <c r="A17" s="1" t="s">
        <v>72</v>
      </c>
      <c r="B17" s="26">
        <v>6</v>
      </c>
      <c r="D17" s="1" t="s">
        <v>94</v>
      </c>
      <c r="E17" s="26">
        <v>3</v>
      </c>
    </row>
    <row r="18" spans="1:5" ht="15" customHeight="1" x14ac:dyDescent="0.25">
      <c r="A18" s="1" t="s">
        <v>34</v>
      </c>
      <c r="B18" s="26">
        <v>5</v>
      </c>
      <c r="D18" s="1" t="s">
        <v>41</v>
      </c>
      <c r="E18" s="26">
        <v>1</v>
      </c>
    </row>
    <row r="19" spans="1:5" ht="15" customHeight="1" x14ac:dyDescent="0.25">
      <c r="A19" s="1" t="s">
        <v>35</v>
      </c>
      <c r="B19" s="26">
        <v>3</v>
      </c>
      <c r="E19" s="26"/>
    </row>
    <row r="20" spans="1:5" ht="15" customHeight="1" x14ac:dyDescent="0.25">
      <c r="A20" s="1" t="s">
        <v>36</v>
      </c>
      <c r="B20" s="26">
        <v>1</v>
      </c>
      <c r="E20" s="26"/>
    </row>
    <row r="21" spans="1:5" ht="15" customHeight="1" x14ac:dyDescent="0.25">
      <c r="E21" s="26"/>
    </row>
    <row r="22" spans="1:5" ht="15" customHeight="1" x14ac:dyDescent="0.25">
      <c r="A22" s="43" t="s">
        <v>42</v>
      </c>
      <c r="B22" s="43"/>
      <c r="C22" s="43"/>
      <c r="D22" s="43"/>
      <c r="E22" s="43"/>
    </row>
    <row r="23" spans="1:5" ht="15" customHeight="1" x14ac:dyDescent="0.25">
      <c r="A23" s="44" t="s">
        <v>82</v>
      </c>
      <c r="B23" s="44"/>
      <c r="D23" s="44" t="s">
        <v>83</v>
      </c>
      <c r="E23" s="44"/>
    </row>
    <row r="24" spans="1:5" ht="15" customHeight="1" x14ac:dyDescent="0.25">
      <c r="A24" s="1" t="s">
        <v>84</v>
      </c>
      <c r="B24" s="26">
        <v>10</v>
      </c>
      <c r="D24" s="1" t="s">
        <v>66</v>
      </c>
      <c r="E24" s="26">
        <v>10</v>
      </c>
    </row>
    <row r="25" spans="1:5" ht="22.5" x14ac:dyDescent="0.25">
      <c r="A25" s="2" t="s">
        <v>85</v>
      </c>
      <c r="B25" s="26">
        <v>9</v>
      </c>
      <c r="D25" s="2" t="s">
        <v>95</v>
      </c>
      <c r="E25" s="26">
        <v>9</v>
      </c>
    </row>
    <row r="26" spans="1:5" ht="15" customHeight="1" x14ac:dyDescent="0.25">
      <c r="A26" s="1" t="s">
        <v>53</v>
      </c>
      <c r="B26" s="26">
        <v>7</v>
      </c>
      <c r="D26" s="1" t="s">
        <v>54</v>
      </c>
      <c r="E26" s="26">
        <v>7</v>
      </c>
    </row>
    <row r="27" spans="1:5" ht="15" customHeight="1" x14ac:dyDescent="0.25">
      <c r="A27" s="1" t="s">
        <v>44</v>
      </c>
      <c r="B27" s="26">
        <v>5</v>
      </c>
      <c r="D27" s="1" t="s">
        <v>47</v>
      </c>
      <c r="E27" s="26">
        <v>5</v>
      </c>
    </row>
    <row r="28" spans="1:5" ht="15" customHeight="1" x14ac:dyDescent="0.25">
      <c r="A28" s="1" t="s">
        <v>45</v>
      </c>
      <c r="B28" s="26">
        <v>3</v>
      </c>
      <c r="D28" s="1" t="s">
        <v>48</v>
      </c>
      <c r="E28" s="26">
        <v>3</v>
      </c>
    </row>
    <row r="29" spans="1:5" ht="15" customHeight="1" x14ac:dyDescent="0.25">
      <c r="A29" s="2" t="s">
        <v>43</v>
      </c>
      <c r="B29" s="26">
        <v>1</v>
      </c>
      <c r="D29" s="1" t="s">
        <v>46</v>
      </c>
      <c r="E29" s="26">
        <v>1</v>
      </c>
    </row>
    <row r="30" spans="1:5" ht="15" customHeight="1" x14ac:dyDescent="0.25">
      <c r="B30" s="26"/>
      <c r="E30" s="26"/>
    </row>
    <row r="31" spans="1:5" ht="15" customHeight="1" x14ac:dyDescent="0.25">
      <c r="A31" s="43" t="s">
        <v>49</v>
      </c>
      <c r="B31" s="43"/>
      <c r="C31" s="43"/>
      <c r="D31" s="43"/>
      <c r="E31" s="43"/>
    </row>
    <row r="32" spans="1:5" ht="15" customHeight="1" x14ac:dyDescent="0.25">
      <c r="A32" s="44" t="s">
        <v>86</v>
      </c>
      <c r="B32" s="44"/>
      <c r="C32" s="25"/>
      <c r="D32" s="44" t="s">
        <v>87</v>
      </c>
      <c r="E32" s="44"/>
    </row>
    <row r="33" spans="1:5" ht="15" customHeight="1" x14ac:dyDescent="0.25">
      <c r="A33" s="1" t="s">
        <v>51</v>
      </c>
      <c r="B33" s="26">
        <v>10</v>
      </c>
      <c r="D33" s="1" t="s">
        <v>56</v>
      </c>
      <c r="E33" s="26">
        <v>10</v>
      </c>
    </row>
    <row r="34" spans="1:5" ht="22.5" x14ac:dyDescent="0.25">
      <c r="A34" s="1" t="s">
        <v>52</v>
      </c>
      <c r="B34" s="26">
        <v>9</v>
      </c>
      <c r="D34" s="2" t="s">
        <v>57</v>
      </c>
      <c r="E34" s="26">
        <v>9</v>
      </c>
    </row>
    <row r="35" spans="1:5" ht="22.5" x14ac:dyDescent="0.25">
      <c r="A35" s="1" t="s">
        <v>88</v>
      </c>
      <c r="B35" s="26">
        <v>8</v>
      </c>
      <c r="D35" s="2" t="s">
        <v>58</v>
      </c>
      <c r="E35" s="26">
        <v>8</v>
      </c>
    </row>
    <row r="36" spans="1:5" ht="15" customHeight="1" x14ac:dyDescent="0.25">
      <c r="A36" s="1" t="s">
        <v>64</v>
      </c>
      <c r="B36" s="26">
        <v>7</v>
      </c>
      <c r="D36" s="1" t="s">
        <v>64</v>
      </c>
      <c r="E36" s="26">
        <v>7</v>
      </c>
    </row>
    <row r="37" spans="1:5" ht="15" customHeight="1" x14ac:dyDescent="0.25">
      <c r="A37" s="1" t="s">
        <v>65</v>
      </c>
      <c r="B37" s="26">
        <v>5</v>
      </c>
      <c r="D37" s="1" t="s">
        <v>65</v>
      </c>
      <c r="E37" s="26">
        <v>5</v>
      </c>
    </row>
    <row r="38" spans="1:5" ht="15" customHeight="1" x14ac:dyDescent="0.25">
      <c r="A38" s="1" t="s">
        <v>55</v>
      </c>
      <c r="B38" s="26">
        <v>3</v>
      </c>
      <c r="D38" s="1" t="s">
        <v>55</v>
      </c>
      <c r="E38" s="26">
        <v>3</v>
      </c>
    </row>
    <row r="39" spans="1:5" ht="15" customHeight="1" x14ac:dyDescent="0.25">
      <c r="A39" s="1" t="s">
        <v>89</v>
      </c>
      <c r="B39" s="26">
        <v>1</v>
      </c>
      <c r="D39" s="1" t="s">
        <v>59</v>
      </c>
      <c r="E39" s="26">
        <v>1</v>
      </c>
    </row>
    <row r="40" spans="1:5" ht="15" customHeight="1" x14ac:dyDescent="0.25">
      <c r="B40" s="26"/>
      <c r="E40" s="26"/>
    </row>
    <row r="41" spans="1:5" ht="15" customHeight="1" x14ac:dyDescent="0.25">
      <c r="B41" s="26"/>
      <c r="E41" s="26"/>
    </row>
    <row r="42" spans="1:5" ht="15" customHeight="1" x14ac:dyDescent="0.25">
      <c r="B42" s="26"/>
    </row>
    <row r="43" spans="1:5" ht="15" customHeight="1" x14ac:dyDescent="0.25">
      <c r="B43" s="26"/>
    </row>
    <row r="44" spans="1:5" ht="15" customHeight="1" x14ac:dyDescent="0.25">
      <c r="B44" s="26"/>
    </row>
    <row r="45" spans="1:5" ht="15" customHeight="1" x14ac:dyDescent="0.25">
      <c r="B45" s="26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D30" sqref="D3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92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7" t="s">
        <v>3</v>
      </c>
      <c r="B4" s="28">
        <f>VLOOKUP(C4,Parâmetros!$G$5:$K$9,5,FALSE)/10</f>
        <v>0.5</v>
      </c>
      <c r="C4" s="29" t="s">
        <v>67</v>
      </c>
      <c r="D4" s="28">
        <f>VLOOKUP(E4,Parâmetros!$D$3:$E$7,2,FALSE)/10</f>
        <v>0.6</v>
      </c>
      <c r="E4" s="29" t="s">
        <v>76</v>
      </c>
      <c r="F4" s="47"/>
      <c r="AC4" s="1" t="s">
        <v>24</v>
      </c>
    </row>
    <row r="5" spans="1:29" ht="15.95" customHeight="1" x14ac:dyDescent="0.25">
      <c r="A5" s="27" t="s">
        <v>4</v>
      </c>
      <c r="B5" s="28">
        <f>VLOOKUP(C5,Parâmetros!$A$13:$B$20,2,FALSE)/10</f>
        <v>0.6</v>
      </c>
      <c r="C5" s="29" t="s">
        <v>72</v>
      </c>
      <c r="D5" s="28">
        <f>VLOOKUP(E5,Parâmetros!$D$13:$E$18,2,FALSE)/10</f>
        <v>0.9</v>
      </c>
      <c r="E5" s="29" t="s">
        <v>38</v>
      </c>
      <c r="F5" s="47"/>
      <c r="AC5" s="1" t="s">
        <v>61</v>
      </c>
    </row>
    <row r="6" spans="1:29" ht="15.95" customHeight="1" x14ac:dyDescent="0.25">
      <c r="A6" s="27" t="s">
        <v>63</v>
      </c>
      <c r="B6" s="28">
        <f>VLOOKUP(C6,Parâmetros!$A$24:$B$29,2,FALSE)/10</f>
        <v>0.1</v>
      </c>
      <c r="C6" s="29" t="s">
        <v>43</v>
      </c>
      <c r="D6" s="28">
        <f>VLOOKUP(E6,Parâmetros!$D$24:$E$29,2,FALSE)/10</f>
        <v>1</v>
      </c>
      <c r="E6" s="29" t="s">
        <v>66</v>
      </c>
      <c r="F6" s="47"/>
      <c r="AC6" s="1" t="s">
        <v>10</v>
      </c>
    </row>
    <row r="7" spans="1:29" ht="15.95" customHeight="1" x14ac:dyDescent="0.25">
      <c r="A7" s="27" t="s">
        <v>5</v>
      </c>
      <c r="B7" s="28">
        <f>VLOOKUP(C7,Parâmetros!$A$33:$B$39,2,FALSE)/10</f>
        <v>0.5</v>
      </c>
      <c r="C7" s="29" t="s">
        <v>65</v>
      </c>
      <c r="D7" s="28">
        <f>VLOOKUP(E7,Parâmetros!$D$33:$E$39,2,FALSE)/10</f>
        <v>1</v>
      </c>
      <c r="E7" s="29" t="s">
        <v>56</v>
      </c>
      <c r="F7" s="48"/>
      <c r="AC7" s="1" t="s">
        <v>23</v>
      </c>
    </row>
    <row r="8" spans="1:29" x14ac:dyDescent="0.25">
      <c r="A8" s="54"/>
      <c r="B8" s="54"/>
      <c r="C8" s="54"/>
      <c r="D8" s="54"/>
      <c r="E8" s="54"/>
      <c r="F8" s="31">
        <f>((B4*D4)+(B5*D5)+(B6*D6)+(B7*D7))/4</f>
        <v>0.36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46" t="s">
        <v>90</v>
      </c>
    </row>
    <row r="11" spans="1:29" ht="15" customHeight="1" x14ac:dyDescent="0.25">
      <c r="A11" s="27" t="s">
        <v>3</v>
      </c>
      <c r="B11" s="28">
        <f>VLOOKUP(C11,Parâmetros!$G$5:$K$9,5,FALSE)/10</f>
        <v>0.5</v>
      </c>
      <c r="C11" s="29" t="s">
        <v>67</v>
      </c>
      <c r="D11" s="28">
        <f>VLOOKUP(E11,Parâmetros!$D$3:$E$7,2,FALSE)/10</f>
        <v>0.6</v>
      </c>
      <c r="E11" s="29" t="s">
        <v>76</v>
      </c>
      <c r="F11" s="47"/>
    </row>
    <row r="12" spans="1:29" ht="15" customHeight="1" x14ac:dyDescent="0.25">
      <c r="A12" s="27" t="s">
        <v>4</v>
      </c>
      <c r="B12" s="28">
        <f>VLOOKUP(C12,Parâmetros!$A$13:$B$20,2,FALSE)/10</f>
        <v>0.6</v>
      </c>
      <c r="C12" s="29" t="s">
        <v>72</v>
      </c>
      <c r="D12" s="28">
        <f>VLOOKUP(E12,Parâmetros!$D$13:$E$18,2,FALSE)/10</f>
        <v>0.9</v>
      </c>
      <c r="E12" s="29" t="s">
        <v>38</v>
      </c>
      <c r="F12" s="47"/>
    </row>
    <row r="13" spans="1:29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47"/>
    </row>
    <row r="14" spans="1:29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1</v>
      </c>
      <c r="E14" s="29" t="s">
        <v>56</v>
      </c>
      <c r="F14" s="48"/>
    </row>
    <row r="15" spans="1:29" x14ac:dyDescent="0.25">
      <c r="A15" s="54"/>
      <c r="B15" s="54"/>
      <c r="C15" s="54"/>
      <c r="D15" s="54"/>
      <c r="E15" s="54"/>
      <c r="F15" s="31">
        <f>((B11*D11)+(B12*D12)+(B13*D13)+(B14*D14))/4</f>
        <v>0.36</v>
      </c>
    </row>
    <row r="16" spans="1:29" ht="15" customHeight="1" x14ac:dyDescent="0.25">
      <c r="A16" s="16" t="s">
        <v>8</v>
      </c>
      <c r="B16" s="17" t="s">
        <v>12</v>
      </c>
      <c r="C16" s="55"/>
      <c r="D16" s="56"/>
      <c r="E16" s="57"/>
      <c r="F16" s="18"/>
    </row>
    <row r="17" spans="1:9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46" t="s">
        <v>90</v>
      </c>
    </row>
    <row r="18" spans="1:9" ht="15" customHeight="1" x14ac:dyDescent="0.25">
      <c r="A18" s="27" t="s">
        <v>3</v>
      </c>
      <c r="B18" s="28">
        <f>VLOOKUP(C18,Parâmetros!$G$5:$K$9,5,FALSE)/10</f>
        <v>0.4</v>
      </c>
      <c r="C18" s="29" t="s">
        <v>70</v>
      </c>
      <c r="D18" s="28">
        <f>VLOOKUP(E18,Parâmetros!$D$3:$E$7,2,FALSE)/10</f>
        <v>0.6</v>
      </c>
      <c r="E18" s="29" t="s">
        <v>76</v>
      </c>
      <c r="F18" s="47"/>
    </row>
    <row r="19" spans="1:9" ht="15" customHeight="1" x14ac:dyDescent="0.25">
      <c r="A19" s="27" t="s">
        <v>4</v>
      </c>
      <c r="B19" s="28">
        <f>VLOOKUP(C19,Parâmetros!$A$13:$B$20,2,FALSE)/10</f>
        <v>0.6</v>
      </c>
      <c r="C19" s="29" t="s">
        <v>72</v>
      </c>
      <c r="D19" s="28">
        <f>VLOOKUP(E19,Parâmetros!$D$13:$E$18,2,FALSE)/10</f>
        <v>0.9</v>
      </c>
      <c r="E19" s="29" t="s">
        <v>38</v>
      </c>
      <c r="F19" s="47"/>
    </row>
    <row r="20" spans="1:9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47"/>
    </row>
    <row r="21" spans="1:9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1</v>
      </c>
      <c r="E21" s="29" t="s">
        <v>56</v>
      </c>
      <c r="F21" s="48"/>
    </row>
    <row r="22" spans="1:9" x14ac:dyDescent="0.25">
      <c r="A22" s="20"/>
      <c r="C22" s="21"/>
      <c r="D22" s="21"/>
      <c r="E22" s="21"/>
      <c r="F22" s="31">
        <f>((B18*D18)+(B19*D19)+(B20*D20)+(B21*D21))/4</f>
        <v>0.34499999999999997</v>
      </c>
      <c r="I22" s="19"/>
    </row>
    <row r="25" spans="1:9" x14ac:dyDescent="0.25">
      <c r="E25" s="22"/>
    </row>
    <row r="33" spans="5:5" x14ac:dyDescent="0.25">
      <c r="E33" s="23"/>
    </row>
  </sheetData>
  <sheetProtection algorithmName="SHA-512" hashValue="CQzbu/BdatSbXRAOpDPsk5LJ4kt3YoFID1xkkYGXtqdFEEtn7H/883BU3OmZKIS5PQ7qHX2wFupdYLIuhtwZng==" saltValue="JkZMnViDeq6PuIzvvIl+2g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7" sqref="C27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93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7" t="s">
        <v>3</v>
      </c>
      <c r="B4" s="28">
        <f>VLOOKUP(C4,Parâmetros!$G$5:$K$9,5,FALSE)/10</f>
        <v>0.5</v>
      </c>
      <c r="C4" s="29" t="s">
        <v>68</v>
      </c>
      <c r="D4" s="28">
        <f>VLOOKUP(E4,Parâmetros!$D$3:$E$7,2,FALSE)/10</f>
        <v>0.6</v>
      </c>
      <c r="E4" s="29" t="s">
        <v>76</v>
      </c>
      <c r="F4" s="47"/>
      <c r="AC4" s="1" t="s">
        <v>24</v>
      </c>
    </row>
    <row r="5" spans="1:29" ht="15.95" customHeight="1" x14ac:dyDescent="0.25">
      <c r="A5" s="27" t="s">
        <v>4</v>
      </c>
      <c r="B5" s="28">
        <f>VLOOKUP(C5,Parâmetros!$A$13:$B$20,2,FALSE)/10</f>
        <v>0.6</v>
      </c>
      <c r="C5" s="29" t="s">
        <v>72</v>
      </c>
      <c r="D5" s="28">
        <f>VLOOKUP(E5,Parâmetros!$D$13:$E$18,2,FALSE)/10</f>
        <v>0.9</v>
      </c>
      <c r="E5" s="29" t="s">
        <v>38</v>
      </c>
      <c r="F5" s="47"/>
      <c r="AC5" s="1" t="s">
        <v>61</v>
      </c>
    </row>
    <row r="6" spans="1:29" ht="15.95" customHeight="1" x14ac:dyDescent="0.25">
      <c r="A6" s="27" t="s">
        <v>63</v>
      </c>
      <c r="B6" s="28">
        <f>VLOOKUP(C6,Parâmetros!$A$24:$B$29,2,FALSE)/10</f>
        <v>0.1</v>
      </c>
      <c r="C6" s="29" t="s">
        <v>43</v>
      </c>
      <c r="D6" s="28">
        <f>VLOOKUP(E6,Parâmetros!$D$24:$E$29,2,FALSE)/10</f>
        <v>1</v>
      </c>
      <c r="E6" s="29" t="s">
        <v>66</v>
      </c>
      <c r="F6" s="47"/>
      <c r="AC6" s="1" t="s">
        <v>10</v>
      </c>
    </row>
    <row r="7" spans="1:29" ht="15.95" customHeight="1" x14ac:dyDescent="0.25">
      <c r="A7" s="27" t="s">
        <v>5</v>
      </c>
      <c r="B7" s="28">
        <f>VLOOKUP(C7,Parâmetros!$A$33:$B$39,2,FALSE)/10</f>
        <v>0.5</v>
      </c>
      <c r="C7" s="29" t="s">
        <v>65</v>
      </c>
      <c r="D7" s="28">
        <f>VLOOKUP(E7,Parâmetros!$D$33:$E$39,2,FALSE)/10</f>
        <v>0.9</v>
      </c>
      <c r="E7" s="29" t="s">
        <v>57</v>
      </c>
      <c r="F7" s="48"/>
      <c r="AC7" s="1" t="s">
        <v>23</v>
      </c>
    </row>
    <row r="8" spans="1:29" x14ac:dyDescent="0.25">
      <c r="A8" s="54"/>
      <c r="B8" s="54"/>
      <c r="C8" s="54"/>
      <c r="D8" s="54"/>
      <c r="E8" s="54"/>
      <c r="F8" s="31">
        <f>((B4*D4)+(B5*D5)+(B6*D6)+(B7*D7))/4</f>
        <v>0.34750000000000003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46" t="s">
        <v>90</v>
      </c>
    </row>
    <row r="11" spans="1:29" ht="15" customHeight="1" x14ac:dyDescent="0.25">
      <c r="A11" s="27" t="s">
        <v>3</v>
      </c>
      <c r="B11" s="28">
        <f>VLOOKUP(C11,Parâmetros!$G$5:$K$9,5,FALSE)/10</f>
        <v>0.5</v>
      </c>
      <c r="C11" s="29" t="s">
        <v>68</v>
      </c>
      <c r="D11" s="28">
        <f>VLOOKUP(E11,Parâmetros!$D$3:$E$7,2,FALSE)/10</f>
        <v>0.6</v>
      </c>
      <c r="E11" s="29" t="s">
        <v>76</v>
      </c>
      <c r="F11" s="47"/>
    </row>
    <row r="12" spans="1:29" ht="15" customHeight="1" x14ac:dyDescent="0.25">
      <c r="A12" s="27" t="s">
        <v>4</v>
      </c>
      <c r="B12" s="28">
        <f>VLOOKUP(C12,Parâmetros!$A$13:$B$20,2,FALSE)/10</f>
        <v>0.6</v>
      </c>
      <c r="C12" s="29" t="s">
        <v>72</v>
      </c>
      <c r="D12" s="28">
        <f>VLOOKUP(E12,Parâmetros!$D$13:$E$18,2,FALSE)/10</f>
        <v>0.9</v>
      </c>
      <c r="E12" s="29" t="s">
        <v>38</v>
      </c>
      <c r="F12" s="47"/>
    </row>
    <row r="13" spans="1:29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47"/>
    </row>
    <row r="14" spans="1:29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0.9</v>
      </c>
      <c r="E14" s="29" t="s">
        <v>57</v>
      </c>
      <c r="F14" s="48"/>
    </row>
    <row r="15" spans="1:29" x14ac:dyDescent="0.25">
      <c r="A15" s="54"/>
      <c r="B15" s="54"/>
      <c r="C15" s="54"/>
      <c r="D15" s="54"/>
      <c r="E15" s="54"/>
      <c r="F15" s="31">
        <f>((B11*D11)+(B12*D12)+(B13*D13)+(B14*D14))/4</f>
        <v>0.34750000000000003</v>
      </c>
    </row>
    <row r="16" spans="1:29" ht="15" customHeight="1" x14ac:dyDescent="0.25">
      <c r="A16" s="16" t="s">
        <v>8</v>
      </c>
      <c r="B16" s="17" t="s">
        <v>12</v>
      </c>
      <c r="C16" s="55"/>
      <c r="D16" s="56"/>
      <c r="E16" s="57"/>
      <c r="F16" s="18"/>
    </row>
    <row r="17" spans="1:9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46" t="s">
        <v>90</v>
      </c>
    </row>
    <row r="18" spans="1:9" ht="15" customHeight="1" x14ac:dyDescent="0.25">
      <c r="A18" s="27" t="s">
        <v>3</v>
      </c>
      <c r="B18" s="28">
        <f>VLOOKUP(C18,Parâmetros!$G$5:$K$9,5,FALSE)/10</f>
        <v>0.5</v>
      </c>
      <c r="C18" s="29" t="s">
        <v>68</v>
      </c>
      <c r="D18" s="28">
        <f>VLOOKUP(E18,Parâmetros!$D$3:$E$7,2,FALSE)/10</f>
        <v>0.6</v>
      </c>
      <c r="E18" s="29" t="s">
        <v>76</v>
      </c>
      <c r="F18" s="47"/>
    </row>
    <row r="19" spans="1:9" ht="15" customHeight="1" x14ac:dyDescent="0.25">
      <c r="A19" s="27" t="s">
        <v>4</v>
      </c>
      <c r="B19" s="28">
        <f>VLOOKUP(C19,Parâmetros!$A$13:$B$20,2,FALSE)/10</f>
        <v>0.6</v>
      </c>
      <c r="C19" s="29" t="s">
        <v>72</v>
      </c>
      <c r="D19" s="28">
        <f>VLOOKUP(E19,Parâmetros!$D$13:$E$18,2,FALSE)/10</f>
        <v>0.9</v>
      </c>
      <c r="E19" s="29" t="s">
        <v>38</v>
      </c>
      <c r="F19" s="47"/>
    </row>
    <row r="20" spans="1:9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47"/>
    </row>
    <row r="21" spans="1:9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0.9</v>
      </c>
      <c r="E21" s="29" t="s">
        <v>57</v>
      </c>
      <c r="F21" s="48"/>
    </row>
    <row r="22" spans="1:9" x14ac:dyDescent="0.25">
      <c r="A22" s="20"/>
      <c r="C22" s="21"/>
      <c r="D22" s="21"/>
      <c r="E22" s="21"/>
      <c r="F22" s="31">
        <f>((B18*D18)+(B19*D19)+(B20*D20)+(B21*D21))/4</f>
        <v>0.34750000000000003</v>
      </c>
      <c r="I22" s="19"/>
    </row>
    <row r="25" spans="1:9" x14ac:dyDescent="0.25">
      <c r="E25" s="22"/>
    </row>
    <row r="33" spans="5:5" x14ac:dyDescent="0.25">
      <c r="E33" s="23"/>
    </row>
  </sheetData>
  <sheetProtection algorithmName="SHA-512" hashValue="ImSYmyWwTXypdKC8YfFOHb8dbFfuFo6UBfuU/4Y502wjrquN3T3/m6l4MhMP2w3CbTDzrcZP3BP8xgSCPrKA5g==" saltValue="EOgdPGszQ/DziB0qsUTGmQ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31" workbookViewId="0">
      <selection activeCell="C24" sqref="C2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105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7" t="s">
        <v>3</v>
      </c>
      <c r="B4" s="28">
        <f>VLOOKUP(C4,Parâmetros!$A$3:$B$9,2,FALSE)/10</f>
        <v>0.3</v>
      </c>
      <c r="C4" s="29" t="s">
        <v>20</v>
      </c>
      <c r="D4" s="28">
        <f>VLOOKUP(E4,Parâmetros!$D$3:$E$7,2,FALSE)/10</f>
        <v>0.6</v>
      </c>
      <c r="E4" s="29" t="s">
        <v>76</v>
      </c>
      <c r="F4" s="47"/>
      <c r="AC4" s="1" t="s">
        <v>24</v>
      </c>
    </row>
    <row r="5" spans="1:29" s="33" customFormat="1" ht="15.95" customHeight="1" x14ac:dyDescent="0.25">
      <c r="A5" s="27" t="s">
        <v>4</v>
      </c>
      <c r="B5" s="28">
        <f>VLOOKUP(C5,Parâmetros!$A$13:$B$20,2,FALSE)/10</f>
        <v>0.7</v>
      </c>
      <c r="C5" s="29" t="s">
        <v>33</v>
      </c>
      <c r="D5" s="28">
        <f>VLOOKUP(E5,Parâmetros!$D$13:$E$18,2,FALSE)/10</f>
        <v>0.9</v>
      </c>
      <c r="E5" s="29" t="s">
        <v>38</v>
      </c>
      <c r="F5" s="47"/>
      <c r="AC5" s="33" t="s">
        <v>61</v>
      </c>
    </row>
    <row r="6" spans="1:29" ht="15.95" customHeight="1" x14ac:dyDescent="0.25">
      <c r="A6" s="27" t="s">
        <v>63</v>
      </c>
      <c r="B6" s="28">
        <f>VLOOKUP(C6,Parâmetros!$A$24:$B$29,2,FALSE)/10</f>
        <v>0.5</v>
      </c>
      <c r="C6" s="29" t="s">
        <v>44</v>
      </c>
      <c r="D6" s="28">
        <f>VLOOKUP(E6,Parâmetros!$D$24:$E$29,2,FALSE)/10</f>
        <v>0.5</v>
      </c>
      <c r="E6" s="29" t="s">
        <v>47</v>
      </c>
      <c r="F6" s="47"/>
      <c r="AC6" s="1" t="s">
        <v>10</v>
      </c>
    </row>
    <row r="7" spans="1:29" ht="15.95" customHeight="1" x14ac:dyDescent="0.25">
      <c r="A7" s="27" t="s">
        <v>5</v>
      </c>
      <c r="B7" s="28">
        <f>VLOOKUP(C7,Parâmetros!$A$33:$B$39,2,FALSE)/10</f>
        <v>0.5</v>
      </c>
      <c r="C7" s="29" t="s">
        <v>65</v>
      </c>
      <c r="D7" s="28">
        <f>VLOOKUP(E7,Parâmetros!$D$33:$E$39,2,FALSE)/10</f>
        <v>0.8</v>
      </c>
      <c r="E7" s="29" t="s">
        <v>58</v>
      </c>
      <c r="F7" s="48"/>
      <c r="AC7" s="1" t="s">
        <v>23</v>
      </c>
    </row>
    <row r="8" spans="1:29" ht="12.2" customHeight="1" x14ac:dyDescent="0.25">
      <c r="A8" s="54"/>
      <c r="B8" s="54"/>
      <c r="C8" s="54"/>
      <c r="D8" s="54"/>
      <c r="E8" s="64"/>
      <c r="F8" s="31">
        <f>((B4*D4)+(B5*D5)+(B6*D6)+(B7*D7))/4</f>
        <v>0.36499999999999999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5"/>
      <c r="D9" s="56"/>
      <c r="E9" s="57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46" t="s">
        <v>90</v>
      </c>
    </row>
    <row r="11" spans="1:29" ht="15" customHeight="1" x14ac:dyDescent="0.25">
      <c r="A11" s="27" t="s">
        <v>3</v>
      </c>
      <c r="B11" s="28">
        <f>VLOOKUP(C11,Parâmetros!$A$3:$B$9,2,FALSE)/10</f>
        <v>0.3</v>
      </c>
      <c r="C11" s="29" t="s">
        <v>20</v>
      </c>
      <c r="D11" s="28">
        <f>VLOOKUP(E11,Parâmetros!$D$3:$E$7,2,FALSE)/10</f>
        <v>0.6</v>
      </c>
      <c r="E11" s="29" t="s">
        <v>76</v>
      </c>
      <c r="F11" s="47"/>
    </row>
    <row r="12" spans="1:29" s="33" customFormat="1" ht="15" customHeight="1" x14ac:dyDescent="0.25">
      <c r="A12" s="27" t="s">
        <v>4</v>
      </c>
      <c r="B12" s="28">
        <f>VLOOKUP(C12,Parâmetros!$A$13:$B$20,2,FALSE)/10</f>
        <v>0.6</v>
      </c>
      <c r="C12" s="29" t="s">
        <v>72</v>
      </c>
      <c r="D12" s="28">
        <f>VLOOKUP(E12,Parâmetros!$D$13:$E$18,2,FALSE)/10</f>
        <v>0.9</v>
      </c>
      <c r="E12" s="29" t="s">
        <v>38</v>
      </c>
      <c r="F12" s="47"/>
    </row>
    <row r="13" spans="1:29" s="33" customFormat="1" ht="15" customHeight="1" x14ac:dyDescent="0.25">
      <c r="A13" s="27" t="s">
        <v>63</v>
      </c>
      <c r="B13" s="28">
        <f>VLOOKUP(C13,Parâmetros!$A$24:$B$29,2,FALSE)/10</f>
        <v>0.5</v>
      </c>
      <c r="C13" s="29" t="s">
        <v>44</v>
      </c>
      <c r="D13" s="28">
        <f>VLOOKUP(E13,Parâmetros!$D$24:$E$29,2,FALSE)/10</f>
        <v>0.5</v>
      </c>
      <c r="E13" s="29" t="s">
        <v>47</v>
      </c>
      <c r="F13" s="47"/>
    </row>
    <row r="14" spans="1:29" s="33" customFormat="1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0.8</v>
      </c>
      <c r="E14" s="29" t="s">
        <v>58</v>
      </c>
      <c r="F14" s="48"/>
    </row>
    <row r="15" spans="1:29" s="33" customFormat="1" ht="11.25" customHeight="1" x14ac:dyDescent="0.25">
      <c r="A15" s="54"/>
      <c r="B15" s="54"/>
      <c r="C15" s="54"/>
      <c r="D15" s="54"/>
      <c r="E15" s="64"/>
      <c r="F15" s="34">
        <f>((B11*D11)+(B12*D12)+(B13*D13)+(B14*D14))/4</f>
        <v>0.34250000000000003</v>
      </c>
    </row>
    <row r="16" spans="1:29" s="33" customFormat="1" ht="15" customHeight="1" x14ac:dyDescent="0.25">
      <c r="A16" s="16" t="s">
        <v>8</v>
      </c>
      <c r="B16" s="17" t="s">
        <v>12</v>
      </c>
      <c r="C16" s="55"/>
      <c r="D16" s="56"/>
      <c r="E16" s="57"/>
      <c r="F16" s="35"/>
    </row>
    <row r="17" spans="1:6" s="33" customFormat="1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58" t="s">
        <v>90</v>
      </c>
    </row>
    <row r="18" spans="1:6" s="33" customFormat="1" ht="15" customHeight="1" x14ac:dyDescent="0.25">
      <c r="A18" s="27" t="s">
        <v>3</v>
      </c>
      <c r="B18" s="28">
        <f>VLOOKUP(C18,Parâmetros!$A$3:$B$9,2,FALSE)/10</f>
        <v>0.3</v>
      </c>
      <c r="C18" s="29" t="s">
        <v>20</v>
      </c>
      <c r="D18" s="28">
        <f>VLOOKUP(E18,Parâmetros!$D$3:$E$7,2,FALSE)/10</f>
        <v>0.6</v>
      </c>
      <c r="E18" s="29" t="s">
        <v>76</v>
      </c>
      <c r="F18" s="59"/>
    </row>
    <row r="19" spans="1:6" s="33" customFormat="1" ht="15" customHeight="1" x14ac:dyDescent="0.25">
      <c r="A19" s="27" t="s">
        <v>4</v>
      </c>
      <c r="B19" s="28">
        <f>VLOOKUP(C19,Parâmetros!$A$13:$B$20,2,FALSE)/10</f>
        <v>0.6</v>
      </c>
      <c r="C19" s="29" t="s">
        <v>72</v>
      </c>
      <c r="D19" s="28">
        <f>VLOOKUP(E19,Parâmetros!$D$13:$E$18,2,FALSE)/10</f>
        <v>0.9</v>
      </c>
      <c r="E19" s="29" t="s">
        <v>38</v>
      </c>
      <c r="F19" s="59"/>
    </row>
    <row r="20" spans="1:6" s="33" customFormat="1" ht="15" customHeight="1" x14ac:dyDescent="0.25">
      <c r="A20" s="27" t="s">
        <v>63</v>
      </c>
      <c r="B20" s="28">
        <f>VLOOKUP(C20,Parâmetros!$A$24:$B$29,2,FALSE)/10</f>
        <v>0.5</v>
      </c>
      <c r="C20" s="29" t="s">
        <v>44</v>
      </c>
      <c r="D20" s="28">
        <f>VLOOKUP(E20,Parâmetros!$D$24:$E$29,2,FALSE)/10</f>
        <v>0.5</v>
      </c>
      <c r="E20" s="29" t="s">
        <v>47</v>
      </c>
      <c r="F20" s="59"/>
    </row>
    <row r="21" spans="1:6" s="33" customFormat="1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0.8</v>
      </c>
      <c r="E21" s="29" t="s">
        <v>58</v>
      </c>
      <c r="F21" s="60"/>
    </row>
    <row r="22" spans="1:6" s="33" customFormat="1" ht="12.2" customHeight="1" x14ac:dyDescent="0.25">
      <c r="A22" s="54"/>
      <c r="B22" s="54"/>
      <c r="C22" s="54"/>
      <c r="D22" s="54"/>
      <c r="E22" s="64"/>
      <c r="F22" s="34">
        <f>((B18*D18)+(B19*D19)+(B20*D20)+(B21*D21))/4</f>
        <v>0.34250000000000003</v>
      </c>
    </row>
    <row r="23" spans="1:6" s="33" customFormat="1" ht="15" customHeight="1" x14ac:dyDescent="0.25">
      <c r="A23" s="13" t="s">
        <v>8</v>
      </c>
      <c r="B23" s="14" t="s">
        <v>13</v>
      </c>
      <c r="C23" s="55"/>
      <c r="D23" s="56"/>
      <c r="E23" s="57"/>
      <c r="F23" s="36"/>
    </row>
    <row r="24" spans="1:6" s="33" customFormat="1" ht="15" customHeight="1" x14ac:dyDescent="0.25">
      <c r="A24" s="30" t="s">
        <v>0</v>
      </c>
      <c r="B24" s="30" t="s">
        <v>1</v>
      </c>
      <c r="C24" s="30" t="s">
        <v>6</v>
      </c>
      <c r="D24" s="30" t="s">
        <v>2</v>
      </c>
      <c r="E24" s="30" t="s">
        <v>6</v>
      </c>
      <c r="F24" s="58" t="s">
        <v>90</v>
      </c>
    </row>
    <row r="25" spans="1:6" s="33" customFormat="1" ht="15" customHeight="1" x14ac:dyDescent="0.25">
      <c r="A25" s="27" t="s">
        <v>3</v>
      </c>
      <c r="B25" s="28">
        <f>VLOOKUP(C25,Parâmetros!$A$3:$B$9,2,FALSE)/10</f>
        <v>0.3</v>
      </c>
      <c r="C25" s="29" t="s">
        <v>20</v>
      </c>
      <c r="D25" s="28">
        <f>VLOOKUP(E25,Parâmetros!$D$3:$E$7,2,FALSE)/10</f>
        <v>0.6</v>
      </c>
      <c r="E25" s="29" t="s">
        <v>76</v>
      </c>
      <c r="F25" s="59"/>
    </row>
    <row r="26" spans="1:6" s="33" customFormat="1" ht="15" customHeight="1" x14ac:dyDescent="0.25">
      <c r="A26" s="27" t="s">
        <v>4</v>
      </c>
      <c r="B26" s="28">
        <f>VLOOKUP(C26,Parâmetros!$A$13:$B$20,2,FALSE)/10</f>
        <v>0.7</v>
      </c>
      <c r="C26" s="29" t="s">
        <v>33</v>
      </c>
      <c r="D26" s="28">
        <f>VLOOKUP(E26,Parâmetros!$D$13:$E$18,2,FALSE)/10</f>
        <v>0.9</v>
      </c>
      <c r="E26" s="29" t="s">
        <v>38</v>
      </c>
      <c r="F26" s="59"/>
    </row>
    <row r="27" spans="1:6" s="33" customFormat="1" ht="15" customHeight="1" x14ac:dyDescent="0.25">
      <c r="A27" s="27" t="s">
        <v>63</v>
      </c>
      <c r="B27" s="28">
        <f>VLOOKUP(C27,Parâmetros!$A$24:$B$29,2,FALSE)/10</f>
        <v>0.5</v>
      </c>
      <c r="C27" s="29" t="s">
        <v>44</v>
      </c>
      <c r="D27" s="28">
        <f>VLOOKUP(E27,Parâmetros!$D$24:$E$29,2,FALSE)/10</f>
        <v>0.5</v>
      </c>
      <c r="E27" s="29" t="s">
        <v>47</v>
      </c>
      <c r="F27" s="59"/>
    </row>
    <row r="28" spans="1:6" s="33" customFormat="1" ht="15" customHeight="1" x14ac:dyDescent="0.25">
      <c r="A28" s="27" t="s">
        <v>5</v>
      </c>
      <c r="B28" s="28">
        <f>VLOOKUP(C28,Parâmetros!$A$33:$B$39,2,FALSE)/10</f>
        <v>0.5</v>
      </c>
      <c r="C28" s="29" t="s">
        <v>65</v>
      </c>
      <c r="D28" s="28">
        <f>VLOOKUP(E28,Parâmetros!$D$33:$E$39,2,FALSE)/10</f>
        <v>0.8</v>
      </c>
      <c r="E28" s="29" t="s">
        <v>58</v>
      </c>
      <c r="F28" s="60"/>
    </row>
    <row r="29" spans="1:6" s="33" customFormat="1" ht="12.2" customHeight="1" x14ac:dyDescent="0.25">
      <c r="A29" s="54"/>
      <c r="B29" s="54"/>
      <c r="C29" s="54"/>
      <c r="D29" s="54"/>
      <c r="E29" s="64"/>
      <c r="F29" s="34">
        <f>((B25*D25)+(B26*D26)+(B27*D27)+(B28*D28))/4</f>
        <v>0.36499999999999999</v>
      </c>
    </row>
    <row r="30" spans="1:6" s="33" customFormat="1" ht="15" customHeight="1" x14ac:dyDescent="0.25">
      <c r="A30" s="13" t="s">
        <v>8</v>
      </c>
      <c r="B30" s="14" t="s">
        <v>14</v>
      </c>
      <c r="C30" s="55"/>
      <c r="D30" s="56"/>
      <c r="E30" s="57"/>
      <c r="F30" s="35"/>
    </row>
    <row r="31" spans="1:6" s="33" customFormat="1" ht="15" customHeight="1" x14ac:dyDescent="0.25">
      <c r="A31" s="30" t="s">
        <v>0</v>
      </c>
      <c r="B31" s="30" t="s">
        <v>1</v>
      </c>
      <c r="C31" s="30" t="s">
        <v>6</v>
      </c>
      <c r="D31" s="30" t="s">
        <v>2</v>
      </c>
      <c r="E31" s="30" t="s">
        <v>6</v>
      </c>
      <c r="F31" s="58" t="s">
        <v>90</v>
      </c>
    </row>
    <row r="32" spans="1:6" s="33" customFormat="1" ht="15" customHeight="1" x14ac:dyDescent="0.25">
      <c r="A32" s="27" t="s">
        <v>3</v>
      </c>
      <c r="B32" s="28">
        <f>VLOOKUP(C32,Parâmetros!$A$3:$B$9,2,FALSE)/10</f>
        <v>0.3</v>
      </c>
      <c r="C32" s="29" t="s">
        <v>20</v>
      </c>
      <c r="D32" s="28">
        <f>VLOOKUP(E32,Parâmetros!$D$3:$E$7,2,FALSE)/10</f>
        <v>0.6</v>
      </c>
      <c r="E32" s="29" t="s">
        <v>76</v>
      </c>
      <c r="F32" s="59"/>
    </row>
    <row r="33" spans="1:6" s="33" customFormat="1" ht="15" customHeight="1" x14ac:dyDescent="0.25">
      <c r="A33" s="27" t="s">
        <v>4</v>
      </c>
      <c r="B33" s="28">
        <f>VLOOKUP(C33,Parâmetros!$A$13:$B$20,2,FALSE)/10</f>
        <v>0.7</v>
      </c>
      <c r="C33" s="29" t="s">
        <v>33</v>
      </c>
      <c r="D33" s="28">
        <f>VLOOKUP(E33,Parâmetros!$D$13:$E$18,2,FALSE)/10</f>
        <v>0.9</v>
      </c>
      <c r="E33" s="29" t="s">
        <v>38</v>
      </c>
      <c r="F33" s="59"/>
    </row>
    <row r="34" spans="1:6" s="33" customFormat="1" ht="15" customHeight="1" x14ac:dyDescent="0.25">
      <c r="A34" s="27" t="s">
        <v>63</v>
      </c>
      <c r="B34" s="28">
        <f>VLOOKUP(C34,Parâmetros!$A$24:$B$29,2,FALSE)/10</f>
        <v>0.5</v>
      </c>
      <c r="C34" s="29" t="s">
        <v>44</v>
      </c>
      <c r="D34" s="28">
        <f>VLOOKUP(E34,Parâmetros!$D$24:$E$29,2,FALSE)/10</f>
        <v>0.5</v>
      </c>
      <c r="E34" s="29" t="s">
        <v>47</v>
      </c>
      <c r="F34" s="59"/>
    </row>
    <row r="35" spans="1:6" s="33" customFormat="1" ht="15" customHeight="1" x14ac:dyDescent="0.25">
      <c r="A35" s="27" t="s">
        <v>5</v>
      </c>
      <c r="B35" s="28">
        <f>VLOOKUP(C35,Parâmetros!$A$33:$B$39,2,FALSE)/10</f>
        <v>0.5</v>
      </c>
      <c r="C35" s="29" t="s">
        <v>65</v>
      </c>
      <c r="D35" s="28">
        <f>VLOOKUP(E35,Parâmetros!$D$33:$E$39,2,FALSE)/10</f>
        <v>0.8</v>
      </c>
      <c r="E35" s="29" t="s">
        <v>58</v>
      </c>
      <c r="F35" s="60"/>
    </row>
    <row r="36" spans="1:6" s="33" customFormat="1" ht="12.2" customHeight="1" x14ac:dyDescent="0.25">
      <c r="A36" s="54"/>
      <c r="B36" s="54"/>
      <c r="C36" s="54"/>
      <c r="D36" s="54"/>
      <c r="E36" s="64"/>
      <c r="F36" s="34">
        <f>((B32*D32)+(B33*D33)+(B34*D34)+(B35*D35))/4</f>
        <v>0.36499999999999999</v>
      </c>
    </row>
    <row r="37" spans="1:6" s="33" customFormat="1" ht="15" customHeight="1" x14ac:dyDescent="0.25">
      <c r="A37" s="13" t="s">
        <v>8</v>
      </c>
      <c r="B37" s="14" t="s">
        <v>10</v>
      </c>
      <c r="C37" s="55"/>
      <c r="D37" s="56"/>
      <c r="E37" s="57"/>
      <c r="F37" s="35"/>
    </row>
    <row r="38" spans="1:6" s="33" customFormat="1" ht="15" customHeight="1" x14ac:dyDescent="0.25">
      <c r="A38" s="30" t="s">
        <v>0</v>
      </c>
      <c r="B38" s="30" t="s">
        <v>1</v>
      </c>
      <c r="C38" s="30" t="s">
        <v>6</v>
      </c>
      <c r="D38" s="30" t="s">
        <v>2</v>
      </c>
      <c r="E38" s="30" t="s">
        <v>6</v>
      </c>
      <c r="F38" s="58" t="s">
        <v>90</v>
      </c>
    </row>
    <row r="39" spans="1:6" s="33" customFormat="1" ht="15" customHeight="1" x14ac:dyDescent="0.25">
      <c r="A39" s="27" t="s">
        <v>3</v>
      </c>
      <c r="B39" s="28">
        <f>VLOOKUP(C39,Parâmetros!$A$3:$B$9,2,FALSE)/10</f>
        <v>0.3</v>
      </c>
      <c r="C39" s="29" t="s">
        <v>20</v>
      </c>
      <c r="D39" s="28">
        <f>VLOOKUP(E39,Parâmetros!$D$3:$E$7,2,FALSE)/10</f>
        <v>0.6</v>
      </c>
      <c r="E39" s="29" t="s">
        <v>76</v>
      </c>
      <c r="F39" s="59"/>
    </row>
    <row r="40" spans="1:6" s="33" customFormat="1" ht="15" customHeight="1" x14ac:dyDescent="0.25">
      <c r="A40" s="27" t="s">
        <v>4</v>
      </c>
      <c r="B40" s="28">
        <f>VLOOKUP(C40,Parâmetros!$A$13:$B$20,2,FALSE)/10</f>
        <v>0.7</v>
      </c>
      <c r="C40" s="29" t="s">
        <v>33</v>
      </c>
      <c r="D40" s="28">
        <f>VLOOKUP(E40,Parâmetros!$D$13:$E$18,2,FALSE)/10</f>
        <v>0.9</v>
      </c>
      <c r="E40" s="29" t="s">
        <v>38</v>
      </c>
      <c r="F40" s="59"/>
    </row>
    <row r="41" spans="1:6" s="33" customFormat="1" ht="15" customHeight="1" x14ac:dyDescent="0.25">
      <c r="A41" s="27" t="s">
        <v>63</v>
      </c>
      <c r="B41" s="28">
        <f>VLOOKUP(C41,Parâmetros!$A$24:$B$29,2,FALSE)/10</f>
        <v>0.5</v>
      </c>
      <c r="C41" s="29" t="s">
        <v>44</v>
      </c>
      <c r="D41" s="28">
        <f>VLOOKUP(E41,Parâmetros!$D$24:$E$29,2,FALSE)/10</f>
        <v>0.5</v>
      </c>
      <c r="E41" s="29" t="s">
        <v>47</v>
      </c>
      <c r="F41" s="59"/>
    </row>
    <row r="42" spans="1:6" s="33" customFormat="1" ht="15" customHeight="1" x14ac:dyDescent="0.25">
      <c r="A42" s="27" t="s">
        <v>5</v>
      </c>
      <c r="B42" s="28">
        <f>VLOOKUP(C42,Parâmetros!$A$33:$B$39,2,FALSE)/10</f>
        <v>0.5</v>
      </c>
      <c r="C42" s="29" t="s">
        <v>65</v>
      </c>
      <c r="D42" s="28">
        <f>VLOOKUP(E42,Parâmetros!$D$33:$E$39,2,FALSE)/10</f>
        <v>0.8</v>
      </c>
      <c r="E42" s="29" t="s">
        <v>58</v>
      </c>
      <c r="F42" s="60"/>
    </row>
    <row r="43" spans="1:6" s="33" customFormat="1" ht="11.25" customHeight="1" x14ac:dyDescent="0.25">
      <c r="A43" s="54"/>
      <c r="B43" s="54"/>
      <c r="C43" s="54"/>
      <c r="D43" s="54"/>
      <c r="E43" s="64"/>
      <c r="F43" s="34">
        <f>((B39*D39)+(B40*D40)+(B41*D41)+(B42*D42))/4</f>
        <v>0.36499999999999999</v>
      </c>
    </row>
    <row r="44" spans="1:6" s="33" customFormat="1" ht="15" customHeight="1" x14ac:dyDescent="0.25">
      <c r="A44" s="13" t="s">
        <v>8</v>
      </c>
      <c r="B44" s="14" t="s">
        <v>15</v>
      </c>
      <c r="C44" s="55"/>
      <c r="D44" s="56"/>
      <c r="E44" s="57"/>
      <c r="F44" s="35"/>
    </row>
    <row r="45" spans="1:6" s="33" customFormat="1" ht="15" customHeight="1" x14ac:dyDescent="0.25">
      <c r="A45" s="30" t="s">
        <v>0</v>
      </c>
      <c r="B45" s="30" t="s">
        <v>1</v>
      </c>
      <c r="C45" s="30" t="s">
        <v>6</v>
      </c>
      <c r="D45" s="30" t="s">
        <v>2</v>
      </c>
      <c r="E45" s="30" t="s">
        <v>6</v>
      </c>
      <c r="F45" s="58" t="s">
        <v>90</v>
      </c>
    </row>
    <row r="46" spans="1:6" s="33" customFormat="1" ht="15" customHeight="1" x14ac:dyDescent="0.25">
      <c r="A46" s="27" t="s">
        <v>3</v>
      </c>
      <c r="B46" s="28">
        <f>VLOOKUP(C46,Parâmetros!$A$3:$B$9,2,FALSE)/10</f>
        <v>0.3</v>
      </c>
      <c r="C46" s="29" t="s">
        <v>20</v>
      </c>
      <c r="D46" s="28">
        <f>VLOOKUP(E46,Parâmetros!$D$3:$E$7,2,FALSE)/10</f>
        <v>0.6</v>
      </c>
      <c r="E46" s="29" t="s">
        <v>76</v>
      </c>
      <c r="F46" s="59"/>
    </row>
    <row r="47" spans="1:6" s="33" customFormat="1" ht="15" customHeight="1" x14ac:dyDescent="0.25">
      <c r="A47" s="27" t="s">
        <v>4</v>
      </c>
      <c r="B47" s="28">
        <f>VLOOKUP(C47,Parâmetros!$A$13:$B$20,2,FALSE)/10</f>
        <v>0.6</v>
      </c>
      <c r="C47" s="29" t="s">
        <v>72</v>
      </c>
      <c r="D47" s="28">
        <f>VLOOKUP(E47,Parâmetros!$D$13:$E$18,2,FALSE)/10</f>
        <v>0.9</v>
      </c>
      <c r="E47" s="29" t="s">
        <v>38</v>
      </c>
      <c r="F47" s="59"/>
    </row>
    <row r="48" spans="1:6" s="33" customFormat="1" ht="15" customHeight="1" x14ac:dyDescent="0.25">
      <c r="A48" s="27" t="s">
        <v>63</v>
      </c>
      <c r="B48" s="28">
        <f>VLOOKUP(C48,Parâmetros!$A$24:$B$29,2,FALSE)/10</f>
        <v>0.5</v>
      </c>
      <c r="C48" s="29" t="s">
        <v>44</v>
      </c>
      <c r="D48" s="28">
        <f>VLOOKUP(E48,Parâmetros!$D$24:$E$29,2,FALSE)/10</f>
        <v>0.5</v>
      </c>
      <c r="E48" s="29" t="s">
        <v>47</v>
      </c>
      <c r="F48" s="59"/>
    </row>
    <row r="49" spans="1:9" s="33" customFormat="1" ht="15" customHeight="1" x14ac:dyDescent="0.25">
      <c r="A49" s="27" t="s">
        <v>5</v>
      </c>
      <c r="B49" s="28">
        <f>VLOOKUP(C49,Parâmetros!$A$33:$B$39,2,FALSE)/10</f>
        <v>0.5</v>
      </c>
      <c r="C49" s="29" t="s">
        <v>65</v>
      </c>
      <c r="D49" s="28">
        <f>VLOOKUP(E49,Parâmetros!$D$33:$E$39,2,FALSE)/10</f>
        <v>0.8</v>
      </c>
      <c r="E49" s="29" t="s">
        <v>58</v>
      </c>
      <c r="F49" s="60"/>
      <c r="I49" s="39"/>
    </row>
    <row r="50" spans="1:9" s="33" customFormat="1" x14ac:dyDescent="0.25">
      <c r="A50" s="37"/>
      <c r="C50" s="38"/>
      <c r="D50" s="38"/>
      <c r="E50" s="38"/>
      <c r="F50" s="34">
        <f>((B46*D46)+(B47*D47)+(B48*D48)+(B49*D49))/4</f>
        <v>0.34250000000000003</v>
      </c>
      <c r="I50" s="39"/>
    </row>
    <row r="53" spans="1:9" x14ac:dyDescent="0.25">
      <c r="E53" s="22"/>
    </row>
    <row r="61" spans="1:9" x14ac:dyDescent="0.25">
      <c r="E61" s="23"/>
    </row>
  </sheetData>
  <sheetProtection algorithmName="SHA-512" hashValue="cE+EfCNbLkO9sfMykQEY4dRbEvFrn0uok2tiMlBIpcP+dw3BILHJRigui1tlwdj9qd2bo9mNLIrdGLj+nqk0FQ==" saltValue="m7sbDzEul+9JoOOLYGsYCw==" spinCount="100000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8 C32 C39 C11 C25 C46">
      <formula1>Fator_Medição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 E32 E25 E39 E18 E11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9" sqref="C2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103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s="33" customFormat="1" ht="15" customHeight="1" x14ac:dyDescent="0.25">
      <c r="A3" s="30" t="s">
        <v>0</v>
      </c>
      <c r="B3" s="30" t="s">
        <v>1</v>
      </c>
      <c r="C3" s="30" t="s">
        <v>6</v>
      </c>
      <c r="D3" s="30" t="s">
        <v>2</v>
      </c>
      <c r="E3" s="30" t="s">
        <v>6</v>
      </c>
      <c r="F3" s="58" t="s">
        <v>90</v>
      </c>
      <c r="AC3" s="33" t="s">
        <v>9</v>
      </c>
    </row>
    <row r="4" spans="1:29" s="33" customFormat="1" ht="15" customHeight="1" x14ac:dyDescent="0.25">
      <c r="A4" s="27" t="s">
        <v>3</v>
      </c>
      <c r="B4" s="28">
        <f>VLOOKUP(C4,Parâmetros!$A$3:$B$9,2,FALSE)/10</f>
        <v>0.5</v>
      </c>
      <c r="C4" s="29" t="s">
        <v>78</v>
      </c>
      <c r="D4" s="28">
        <f>VLOOKUP(E4,Parâmetros!$D$3:$E$7,2,FALSE)/10</f>
        <v>0.3</v>
      </c>
      <c r="E4" s="29" t="s">
        <v>28</v>
      </c>
      <c r="F4" s="59"/>
      <c r="AC4" s="33" t="s">
        <v>24</v>
      </c>
    </row>
    <row r="5" spans="1:29" s="33" customFormat="1" ht="15" customHeight="1" x14ac:dyDescent="0.25">
      <c r="A5" s="27" t="s">
        <v>4</v>
      </c>
      <c r="B5" s="28">
        <f>VLOOKUP(C5,Parâmetros!$A$13:$B$20,2,FALSE)/10</f>
        <v>0.5</v>
      </c>
      <c r="C5" s="29" t="s">
        <v>34</v>
      </c>
      <c r="D5" s="28">
        <f>VLOOKUP(E5,Parâmetros!$D$13:$E$18,2,FALSE)/10</f>
        <v>0.3</v>
      </c>
      <c r="E5" s="29" t="s">
        <v>94</v>
      </c>
      <c r="F5" s="59"/>
      <c r="AC5" s="33" t="s">
        <v>61</v>
      </c>
    </row>
    <row r="6" spans="1:29" s="33" customFormat="1" ht="15" customHeight="1" x14ac:dyDescent="0.25">
      <c r="A6" s="27" t="s">
        <v>63</v>
      </c>
      <c r="B6" s="28">
        <f>VLOOKUP(C6,Parâmetros!$A$24:$B$29,2,FALSE)/10</f>
        <v>0.1</v>
      </c>
      <c r="C6" s="29" t="s">
        <v>43</v>
      </c>
      <c r="D6" s="28">
        <f>VLOOKUP(E6,Parâmetros!$D$24:$E$29,2,FALSE)/10</f>
        <v>1</v>
      </c>
      <c r="E6" s="29" t="s">
        <v>66</v>
      </c>
      <c r="F6" s="59"/>
      <c r="AC6" s="33" t="s">
        <v>10</v>
      </c>
    </row>
    <row r="7" spans="1:29" s="33" customFormat="1" ht="15" customHeight="1" x14ac:dyDescent="0.25">
      <c r="A7" s="27" t="s">
        <v>5</v>
      </c>
      <c r="B7" s="28">
        <f>VLOOKUP(C7,Parâmetros!$A$33:$B$39,2,FALSE)/10</f>
        <v>0.3</v>
      </c>
      <c r="C7" s="29" t="s">
        <v>55</v>
      </c>
      <c r="D7" s="28">
        <f>VLOOKUP(E7,Parâmetros!$D$33:$E$39,2,FALSE)/10</f>
        <v>0.3</v>
      </c>
      <c r="E7" s="29" t="s">
        <v>55</v>
      </c>
      <c r="F7" s="60"/>
      <c r="AC7" s="33" t="s">
        <v>23</v>
      </c>
    </row>
    <row r="8" spans="1:29" s="33" customFormat="1" ht="15" customHeight="1" x14ac:dyDescent="0.25">
      <c r="A8" s="54"/>
      <c r="B8" s="54"/>
      <c r="C8" s="54"/>
      <c r="D8" s="54"/>
      <c r="E8" s="54"/>
      <c r="F8" s="34">
        <f>((B4*D4)+(B5*D5)+(B6*D6)+(B7*D7))/4</f>
        <v>0.1225</v>
      </c>
      <c r="AC8" s="33" t="s">
        <v>62</v>
      </c>
    </row>
    <row r="9" spans="1:29" s="33" customFormat="1" ht="15" customHeight="1" x14ac:dyDescent="0.25">
      <c r="A9" s="13" t="s">
        <v>8</v>
      </c>
      <c r="B9" s="14" t="s">
        <v>11</v>
      </c>
      <c r="C9" s="51"/>
      <c r="D9" s="52"/>
      <c r="E9" s="52"/>
      <c r="F9" s="36"/>
      <c r="AC9" s="33" t="s">
        <v>15</v>
      </c>
    </row>
    <row r="10" spans="1:29" s="33" customFormat="1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58" t="s">
        <v>90</v>
      </c>
    </row>
    <row r="11" spans="1:29" s="33" customFormat="1" ht="15" customHeight="1" x14ac:dyDescent="0.25">
      <c r="A11" s="27" t="s">
        <v>3</v>
      </c>
      <c r="B11" s="28">
        <f>VLOOKUP(C11,Parâmetros!$A$3:$B$9,2,FALSE)/10</f>
        <v>0.5</v>
      </c>
      <c r="C11" s="29" t="s">
        <v>78</v>
      </c>
      <c r="D11" s="28">
        <f>VLOOKUP(E11,Parâmetros!$D$3:$E$7,2,FALSE)/10</f>
        <v>0.3</v>
      </c>
      <c r="E11" s="29" t="s">
        <v>28</v>
      </c>
      <c r="F11" s="59"/>
    </row>
    <row r="12" spans="1:29" s="33" customFormat="1" ht="15" customHeight="1" x14ac:dyDescent="0.25">
      <c r="A12" s="27" t="s">
        <v>4</v>
      </c>
      <c r="B12" s="28">
        <f>VLOOKUP(C12,Parâmetros!$A$13:$B$20,2,FALSE)/10</f>
        <v>0.5</v>
      </c>
      <c r="C12" s="29" t="s">
        <v>34</v>
      </c>
      <c r="D12" s="28">
        <f>VLOOKUP(E12,Parâmetros!$D$13:$E$18,2,FALSE)/10</f>
        <v>0.3</v>
      </c>
      <c r="E12" s="29" t="s">
        <v>94</v>
      </c>
      <c r="F12" s="59"/>
    </row>
    <row r="13" spans="1:29" s="33" customFormat="1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59"/>
    </row>
    <row r="14" spans="1:29" s="33" customFormat="1" ht="15" customHeight="1" x14ac:dyDescent="0.25">
      <c r="A14" s="27" t="s">
        <v>5</v>
      </c>
      <c r="B14" s="28">
        <f>VLOOKUP(C14,Parâmetros!$A$33:$B$39,2,FALSE)/10</f>
        <v>0.3</v>
      </c>
      <c r="C14" s="29" t="s">
        <v>55</v>
      </c>
      <c r="D14" s="28">
        <f>VLOOKUP(E14,Parâmetros!$D$33:$E$39,2,FALSE)/10</f>
        <v>0.3</v>
      </c>
      <c r="E14" s="29" t="s">
        <v>55</v>
      </c>
      <c r="F14" s="60"/>
    </row>
    <row r="15" spans="1:29" s="33" customFormat="1" ht="15" customHeight="1" x14ac:dyDescent="0.25">
      <c r="A15" s="54"/>
      <c r="B15" s="54"/>
      <c r="C15" s="54"/>
      <c r="D15" s="54"/>
      <c r="E15" s="54"/>
      <c r="F15" s="34">
        <f>((B11*D11)+(B12*D12)+(B13*D13)+(B14*D14))/4</f>
        <v>0.1225</v>
      </c>
    </row>
    <row r="16" spans="1:29" s="33" customFormat="1" ht="15" customHeight="1" x14ac:dyDescent="0.25">
      <c r="A16" s="16" t="s">
        <v>8</v>
      </c>
      <c r="B16" s="17" t="s">
        <v>12</v>
      </c>
      <c r="C16" s="55"/>
      <c r="D16" s="56"/>
      <c r="E16" s="57"/>
      <c r="F16" s="35"/>
    </row>
    <row r="17" spans="1:9" s="33" customFormat="1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58" t="s">
        <v>90</v>
      </c>
    </row>
    <row r="18" spans="1:9" s="33" customFormat="1" ht="15" customHeight="1" x14ac:dyDescent="0.25">
      <c r="A18" s="27" t="s">
        <v>3</v>
      </c>
      <c r="B18" s="28">
        <f>VLOOKUP(C18,Parâmetros!$A$3:$B$9,2,FALSE)/10</f>
        <v>0.5</v>
      </c>
      <c r="C18" s="29" t="s">
        <v>78</v>
      </c>
      <c r="D18" s="28">
        <f>VLOOKUP(E18,Parâmetros!$D$3:$E$7,2,FALSE)/10</f>
        <v>0.3</v>
      </c>
      <c r="E18" s="29" t="s">
        <v>28</v>
      </c>
      <c r="F18" s="59"/>
    </row>
    <row r="19" spans="1:9" s="33" customFormat="1" ht="15" customHeight="1" x14ac:dyDescent="0.25">
      <c r="A19" s="27" t="s">
        <v>4</v>
      </c>
      <c r="B19" s="28">
        <f>VLOOKUP(C19,Parâmetros!$A$13:$B$20,2,FALSE)/10</f>
        <v>0.5</v>
      </c>
      <c r="C19" s="29" t="s">
        <v>34</v>
      </c>
      <c r="D19" s="28">
        <f>VLOOKUP(E19,Parâmetros!$D$13:$E$18,2,FALSE)/10</f>
        <v>0.3</v>
      </c>
      <c r="E19" s="29" t="s">
        <v>94</v>
      </c>
      <c r="F19" s="59"/>
    </row>
    <row r="20" spans="1:9" s="33" customFormat="1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59"/>
    </row>
    <row r="21" spans="1:9" s="33" customFormat="1" ht="15" customHeight="1" x14ac:dyDescent="0.25">
      <c r="A21" s="27" t="s">
        <v>5</v>
      </c>
      <c r="B21" s="28">
        <f>VLOOKUP(C21,Parâmetros!$A$33:$B$39,2,FALSE)/10</f>
        <v>0.3</v>
      </c>
      <c r="C21" s="29" t="s">
        <v>55</v>
      </c>
      <c r="D21" s="28">
        <f>VLOOKUP(E21,Parâmetros!$D$33:$E$39,2,FALSE)/10</f>
        <v>0.3</v>
      </c>
      <c r="E21" s="29" t="s">
        <v>55</v>
      </c>
      <c r="F21" s="60"/>
    </row>
    <row r="22" spans="1:9" s="33" customFormat="1" ht="15" customHeight="1" x14ac:dyDescent="0.25">
      <c r="A22" s="37"/>
      <c r="C22" s="38"/>
      <c r="D22" s="38"/>
      <c r="E22" s="38"/>
      <c r="F22" s="34">
        <f>((B18*D18)+(B19*D19)+(B20*D20)+(B21*D21))/4</f>
        <v>0.1225</v>
      </c>
      <c r="I22" s="39"/>
    </row>
    <row r="25" spans="1:9" x14ac:dyDescent="0.25">
      <c r="E25" s="22"/>
    </row>
    <row r="33" spans="5:5" x14ac:dyDescent="0.25">
      <c r="E33" s="23"/>
    </row>
  </sheetData>
  <sheetProtection algorithmName="SHA-512" hashValue="aCOQSj++7WXMVRiOAv/bp60qL3Q1G+Ho+K2QMwAGKEdPU7AP3QFKibJ4O7O+ItF2dw/P+qgPY5RtFRNdsygywA==" saltValue="JMGAqAlGC/jjBg50YQp03A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7" sqref="C27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104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s="33" customFormat="1" ht="15" customHeight="1" x14ac:dyDescent="0.25">
      <c r="A3" s="30" t="s">
        <v>0</v>
      </c>
      <c r="B3" s="30" t="s">
        <v>1</v>
      </c>
      <c r="C3" s="30" t="s">
        <v>6</v>
      </c>
      <c r="D3" s="30" t="s">
        <v>2</v>
      </c>
      <c r="E3" s="30" t="s">
        <v>6</v>
      </c>
      <c r="F3" s="58" t="s">
        <v>90</v>
      </c>
      <c r="AC3" s="33" t="s">
        <v>9</v>
      </c>
    </row>
    <row r="4" spans="1:29" s="33" customFormat="1" ht="15" customHeight="1" x14ac:dyDescent="0.25">
      <c r="A4" s="27" t="s">
        <v>3</v>
      </c>
      <c r="B4" s="28">
        <f>VLOOKUP(C4,Parâmetros!$A$3:$B$9,2,FALSE)/10</f>
        <v>0.5</v>
      </c>
      <c r="C4" s="29" t="s">
        <v>78</v>
      </c>
      <c r="D4" s="28">
        <f>VLOOKUP(E4,Parâmetros!$D$3:$E$7,2,FALSE)/10</f>
        <v>0.1</v>
      </c>
      <c r="E4" s="29" t="s">
        <v>29</v>
      </c>
      <c r="F4" s="59"/>
      <c r="AC4" s="33" t="s">
        <v>24</v>
      </c>
    </row>
    <row r="5" spans="1:29" s="33" customFormat="1" ht="15" customHeight="1" x14ac:dyDescent="0.25">
      <c r="A5" s="27" t="s">
        <v>4</v>
      </c>
      <c r="B5" s="28">
        <f>VLOOKUP(C5,Parâmetros!$A$13:$B$20,2,FALSE)/10</f>
        <v>0.5</v>
      </c>
      <c r="C5" s="29" t="s">
        <v>34</v>
      </c>
      <c r="D5" s="28">
        <f>VLOOKUP(E5,Parâmetros!$D$13:$E$18,2,FALSE)/10</f>
        <v>0.3</v>
      </c>
      <c r="E5" s="29" t="s">
        <v>94</v>
      </c>
      <c r="F5" s="59"/>
      <c r="AC5" s="33" t="s">
        <v>61</v>
      </c>
    </row>
    <row r="6" spans="1:29" s="33" customFormat="1" ht="15" customHeight="1" x14ac:dyDescent="0.25">
      <c r="A6" s="27" t="s">
        <v>63</v>
      </c>
      <c r="B6" s="28">
        <f>VLOOKUP(C6,Parâmetros!$A$24:$B$29,2,FALSE)/10</f>
        <v>0.1</v>
      </c>
      <c r="C6" s="29" t="s">
        <v>43</v>
      </c>
      <c r="D6" s="28">
        <f>VLOOKUP(E6,Parâmetros!$D$24:$E$29,2,FALSE)/10</f>
        <v>1</v>
      </c>
      <c r="E6" s="29" t="s">
        <v>66</v>
      </c>
      <c r="F6" s="59"/>
      <c r="AC6" s="33" t="s">
        <v>10</v>
      </c>
    </row>
    <row r="7" spans="1:29" s="33" customFormat="1" ht="15" customHeight="1" x14ac:dyDescent="0.25">
      <c r="A7" s="27" t="s">
        <v>5</v>
      </c>
      <c r="B7" s="28">
        <f>VLOOKUP(C7,Parâmetros!$A$33:$B$39,2,FALSE)/10</f>
        <v>0.5</v>
      </c>
      <c r="C7" s="29" t="s">
        <v>65</v>
      </c>
      <c r="D7" s="28">
        <f>VLOOKUP(E7,Parâmetros!$D$33:$E$39,2,FALSE)/10</f>
        <v>0.1</v>
      </c>
      <c r="E7" s="29" t="s">
        <v>59</v>
      </c>
      <c r="F7" s="60"/>
      <c r="AC7" s="33" t="s">
        <v>23</v>
      </c>
    </row>
    <row r="8" spans="1:29" s="33" customFormat="1" ht="15" customHeight="1" x14ac:dyDescent="0.25">
      <c r="A8" s="54"/>
      <c r="B8" s="54"/>
      <c r="C8" s="54"/>
      <c r="D8" s="54"/>
      <c r="E8" s="54"/>
      <c r="F8" s="34">
        <f>((B4*D4)+(B5*D5)+(B6*D6)+(B7*D7))/4</f>
        <v>8.7500000000000008E-2</v>
      </c>
      <c r="AC8" s="33" t="s">
        <v>62</v>
      </c>
    </row>
    <row r="9" spans="1:29" s="33" customFormat="1" ht="15" customHeight="1" x14ac:dyDescent="0.25">
      <c r="A9" s="13" t="s">
        <v>8</v>
      </c>
      <c r="B9" s="14" t="s">
        <v>11</v>
      </c>
      <c r="C9" s="51"/>
      <c r="D9" s="52"/>
      <c r="E9" s="52"/>
      <c r="F9" s="36"/>
      <c r="AC9" s="33" t="s">
        <v>15</v>
      </c>
    </row>
    <row r="10" spans="1:29" s="33" customFormat="1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58" t="s">
        <v>90</v>
      </c>
    </row>
    <row r="11" spans="1:29" s="33" customFormat="1" ht="15" customHeight="1" x14ac:dyDescent="0.25">
      <c r="A11" s="27" t="s">
        <v>3</v>
      </c>
      <c r="B11" s="28">
        <f>VLOOKUP(C11,Parâmetros!$A$3:$B$9,2,FALSE)/10</f>
        <v>0.5</v>
      </c>
      <c r="C11" s="29" t="s">
        <v>78</v>
      </c>
      <c r="D11" s="28">
        <f>VLOOKUP(E11,Parâmetros!$D$3:$E$7,2,FALSE)/10</f>
        <v>0.1</v>
      </c>
      <c r="E11" s="29" t="s">
        <v>29</v>
      </c>
      <c r="F11" s="59"/>
    </row>
    <row r="12" spans="1:29" s="33" customFormat="1" ht="15" customHeight="1" x14ac:dyDescent="0.25">
      <c r="A12" s="27" t="s">
        <v>4</v>
      </c>
      <c r="B12" s="28">
        <f>VLOOKUP(C12,Parâmetros!$A$13:$B$20,2,FALSE)/10</f>
        <v>0.5</v>
      </c>
      <c r="C12" s="29" t="s">
        <v>34</v>
      </c>
      <c r="D12" s="28">
        <f>VLOOKUP(E12,Parâmetros!$D$13:$E$18,2,FALSE)/10</f>
        <v>0.3</v>
      </c>
      <c r="E12" s="29" t="s">
        <v>94</v>
      </c>
      <c r="F12" s="59"/>
    </row>
    <row r="13" spans="1:29" s="33" customFormat="1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59"/>
    </row>
    <row r="14" spans="1:29" s="33" customFormat="1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0.1</v>
      </c>
      <c r="E14" s="29" t="s">
        <v>59</v>
      </c>
      <c r="F14" s="60"/>
    </row>
    <row r="15" spans="1:29" s="33" customFormat="1" ht="15" customHeight="1" x14ac:dyDescent="0.25">
      <c r="A15" s="54"/>
      <c r="B15" s="54"/>
      <c r="C15" s="54"/>
      <c r="D15" s="54"/>
      <c r="E15" s="54"/>
      <c r="F15" s="34">
        <f>((B11*D11)+(B12*D12)+(B13*D13)+(B14*D14))/4</f>
        <v>8.7500000000000008E-2</v>
      </c>
    </row>
    <row r="16" spans="1:29" s="33" customFormat="1" ht="15" customHeight="1" x14ac:dyDescent="0.25">
      <c r="A16" s="16" t="s">
        <v>8</v>
      </c>
      <c r="B16" s="17" t="s">
        <v>12</v>
      </c>
      <c r="C16" s="55"/>
      <c r="D16" s="56"/>
      <c r="E16" s="57"/>
      <c r="F16" s="35"/>
    </row>
    <row r="17" spans="1:9" s="33" customFormat="1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58" t="s">
        <v>90</v>
      </c>
    </row>
    <row r="18" spans="1:9" s="33" customFormat="1" ht="15" customHeight="1" x14ac:dyDescent="0.25">
      <c r="A18" s="27" t="s">
        <v>3</v>
      </c>
      <c r="B18" s="28">
        <f>VLOOKUP(C18,Parâmetros!$A$3:$B$9,2,FALSE)/10</f>
        <v>0.5</v>
      </c>
      <c r="C18" s="29" t="s">
        <v>78</v>
      </c>
      <c r="D18" s="28">
        <f>VLOOKUP(E18,Parâmetros!$D$3:$E$7,2,FALSE)/10</f>
        <v>0.1</v>
      </c>
      <c r="E18" s="29" t="s">
        <v>29</v>
      </c>
      <c r="F18" s="59"/>
    </row>
    <row r="19" spans="1:9" s="33" customFormat="1" ht="15" customHeight="1" x14ac:dyDescent="0.25">
      <c r="A19" s="27" t="s">
        <v>4</v>
      </c>
      <c r="B19" s="28">
        <f>VLOOKUP(C19,Parâmetros!$A$13:$B$20,2,FALSE)/10</f>
        <v>0.5</v>
      </c>
      <c r="C19" s="29" t="s">
        <v>34</v>
      </c>
      <c r="D19" s="28">
        <f>VLOOKUP(E19,Parâmetros!$D$13:$E$18,2,FALSE)/10</f>
        <v>0.3</v>
      </c>
      <c r="E19" s="29" t="s">
        <v>94</v>
      </c>
      <c r="F19" s="59"/>
    </row>
    <row r="20" spans="1:9" s="33" customFormat="1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59"/>
    </row>
    <row r="21" spans="1:9" s="33" customFormat="1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0.1</v>
      </c>
      <c r="E21" s="29" t="s">
        <v>59</v>
      </c>
      <c r="F21" s="60"/>
    </row>
    <row r="22" spans="1:9" s="33" customFormat="1" ht="15" customHeight="1" x14ac:dyDescent="0.25">
      <c r="A22" s="37"/>
      <c r="C22" s="38"/>
      <c r="D22" s="38"/>
      <c r="E22" s="38"/>
      <c r="F22" s="34">
        <f>((B18*D18)+(B19*D19)+(B20*D20)+(B21*D21))/4</f>
        <v>8.7500000000000008E-2</v>
      </c>
      <c r="I22" s="39"/>
    </row>
    <row r="25" spans="1:9" x14ac:dyDescent="0.25">
      <c r="E25" s="22"/>
    </row>
    <row r="33" spans="5:5" x14ac:dyDescent="0.25">
      <c r="E33" s="23"/>
    </row>
  </sheetData>
  <sheetProtection algorithmName="SHA-512" hashValue="W5rpx8HuQFtjUVCVOyhozfRfvks8FKc1xaTZuLghYWXpHVYdJknBkZRKeA8Rdj3ZVK9zxIzAFE3/URVI/Onm8g==" saltValue="KzurhtFZRzR0aU1dAIKvHw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4 C11 C18">
      <formula1>Fator_Medição</formula1>
    </dataValidation>
    <dataValidation type="list" allowBlank="1" showInputMessage="1" showErrorMessage="1" sqref="E21 E7 E14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8 E11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22" sqref="C22"/>
    </sheetView>
  </sheetViews>
  <sheetFormatPr defaultRowHeight="15" x14ac:dyDescent="0.25"/>
  <cols>
    <col min="1" max="1" width="21.140625" customWidth="1"/>
    <col min="2" max="2" width="10.7109375" customWidth="1"/>
    <col min="3" max="3" width="86.28515625" customWidth="1"/>
    <col min="4" max="4" width="10.7109375" customWidth="1"/>
    <col min="5" max="5" width="87.28515625" bestFit="1" customWidth="1"/>
    <col min="6" max="6" width="5.28515625" customWidth="1"/>
  </cols>
  <sheetData>
    <row r="1" spans="1:6" x14ac:dyDescent="0.25">
      <c r="A1" s="5" t="s">
        <v>7</v>
      </c>
      <c r="B1" s="49" t="s">
        <v>102</v>
      </c>
      <c r="C1" s="50"/>
      <c r="D1" s="50"/>
      <c r="E1" s="50"/>
      <c r="F1" s="6"/>
    </row>
    <row r="2" spans="1:6" x14ac:dyDescent="0.25">
      <c r="A2" s="40" t="s">
        <v>8</v>
      </c>
      <c r="B2" s="41" t="s">
        <v>15</v>
      </c>
      <c r="C2" s="65" t="s">
        <v>101</v>
      </c>
      <c r="D2" s="66"/>
      <c r="E2" s="66"/>
      <c r="F2" s="42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67" t="s">
        <v>90</v>
      </c>
    </row>
    <row r="4" spans="1:6" x14ac:dyDescent="0.25">
      <c r="A4" s="12" t="s">
        <v>3</v>
      </c>
      <c r="B4" s="28">
        <f>VLOOKUP(C4,Parâmetros!$A$3:$B$9,2,FALSE)/10</f>
        <v>0.5</v>
      </c>
      <c r="C4" s="27" t="s">
        <v>78</v>
      </c>
      <c r="D4" s="28">
        <f>VLOOKUP(E4,Parâmetros!$D$3:$E$7,2,FALSE)/10</f>
        <v>0.6</v>
      </c>
      <c r="E4" s="27" t="s">
        <v>76</v>
      </c>
      <c r="F4" s="68"/>
    </row>
    <row r="5" spans="1:6" x14ac:dyDescent="0.25">
      <c r="A5" s="12" t="s">
        <v>4</v>
      </c>
      <c r="B5" s="28">
        <f>VLOOKUP(C5,Parâmetros!$A$13:$B$20,2,FALSE)/10</f>
        <v>0.6</v>
      </c>
      <c r="C5" s="27" t="s">
        <v>72</v>
      </c>
      <c r="D5" s="28">
        <f>VLOOKUP(E5,Parâmetros!$D$13:$E$18,2,FALSE)/10</f>
        <v>0.7</v>
      </c>
      <c r="E5" s="27" t="s">
        <v>39</v>
      </c>
      <c r="F5" s="68"/>
    </row>
    <row r="6" spans="1:6" x14ac:dyDescent="0.25">
      <c r="A6" s="12" t="s">
        <v>63</v>
      </c>
      <c r="B6" s="28">
        <f>VLOOKUP(C6,Parâmetros!$A$24:$B$29,2,FALSE)/10</f>
        <v>0.1</v>
      </c>
      <c r="C6" s="27" t="s">
        <v>43</v>
      </c>
      <c r="D6" s="28">
        <f>VLOOKUP(E6,Parâmetros!$D$24:$E$29,2,FALSE)/10</f>
        <v>1</v>
      </c>
      <c r="E6" s="27" t="s">
        <v>66</v>
      </c>
      <c r="F6" s="68"/>
    </row>
    <row r="7" spans="1:6" x14ac:dyDescent="0.25">
      <c r="A7" s="12" t="s">
        <v>5</v>
      </c>
      <c r="B7" s="28">
        <f>VLOOKUP(C7,Parâmetros!$A$33:$B$39,2,FALSE)/10</f>
        <v>1</v>
      </c>
      <c r="C7" s="27" t="s">
        <v>51</v>
      </c>
      <c r="D7" s="28">
        <f>VLOOKUP(E7,Parâmetros!$D$33:$E$39,2,FALSE)/10</f>
        <v>1</v>
      </c>
      <c r="E7" s="27" t="s">
        <v>56</v>
      </c>
      <c r="F7" s="69"/>
    </row>
    <row r="8" spans="1:6" x14ac:dyDescent="0.25">
      <c r="A8" s="20"/>
      <c r="B8" s="1"/>
      <c r="C8" s="21"/>
      <c r="D8" s="21"/>
      <c r="E8" s="21"/>
      <c r="F8" s="31">
        <f>((B4*D4)+(B5*D5)+(B6*D6)+(B7*D7))/4</f>
        <v>0.45499999999999996</v>
      </c>
    </row>
  </sheetData>
  <sheetProtection algorithmName="SHA-512" hashValue="4uuHgIovHy/cwvbXnfFAe0M2J+QgS3ESLKOgNtaQU9jhpfdd7eaU/2bXNm846wZCsXRRc5HF5PGq3G3Px9Jbgw==" saltValue="qDNBKeJWBRUwbE1LWuYQuQ==" spinCount="100000" sheet="1" objects="1" scenarios="1"/>
  <mergeCells count="3">
    <mergeCell ref="B1:E1"/>
    <mergeCell ref="C2:E2"/>
    <mergeCell ref="F3:F7"/>
  </mergeCells>
  <dataValidations count="9">
    <dataValidation type="list" allowBlank="1" showErrorMessage="1" sqref="B2">
      <formula1>#REF!</formula1>
    </dataValidation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7" sqref="C27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97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7" t="s">
        <v>3</v>
      </c>
      <c r="B4" s="28">
        <f>VLOOKUP(C4,Parâmetros!$G$5:$K$9,5,FALSE)/10</f>
        <v>0.4</v>
      </c>
      <c r="C4" s="29" t="s">
        <v>70</v>
      </c>
      <c r="D4" s="28">
        <f>VLOOKUP(E4,Parâmetros!$D$3:$E$7,2,FALSE)/10</f>
        <v>0.6</v>
      </c>
      <c r="E4" s="29" t="s">
        <v>76</v>
      </c>
      <c r="F4" s="47"/>
      <c r="AC4" s="1" t="s">
        <v>24</v>
      </c>
    </row>
    <row r="5" spans="1:29" ht="15.95" customHeight="1" x14ac:dyDescent="0.25">
      <c r="A5" s="27" t="s">
        <v>4</v>
      </c>
      <c r="B5" s="28">
        <f>VLOOKUP(C5,Parâmetros!$A$13:$B$20,2,FALSE)/10</f>
        <v>0.6</v>
      </c>
      <c r="C5" s="29" t="s">
        <v>72</v>
      </c>
      <c r="D5" s="28">
        <f>VLOOKUP(E5,Parâmetros!$D$13:$E$18,2,FALSE)/10</f>
        <v>0.7</v>
      </c>
      <c r="E5" s="29" t="s">
        <v>39</v>
      </c>
      <c r="F5" s="47"/>
      <c r="AC5" s="1" t="s">
        <v>61</v>
      </c>
    </row>
    <row r="6" spans="1:29" ht="15.95" customHeight="1" x14ac:dyDescent="0.25">
      <c r="A6" s="27" t="s">
        <v>63</v>
      </c>
      <c r="B6" s="28">
        <f>VLOOKUP(C6,Parâmetros!$A$24:$B$29,2,FALSE)/10</f>
        <v>0.1</v>
      </c>
      <c r="C6" s="29" t="s">
        <v>43</v>
      </c>
      <c r="D6" s="28">
        <f>VLOOKUP(E6,Parâmetros!$D$24:$E$29,2,FALSE)/10</f>
        <v>1</v>
      </c>
      <c r="E6" s="29" t="s">
        <v>66</v>
      </c>
      <c r="F6" s="47"/>
      <c r="AC6" s="1" t="s">
        <v>10</v>
      </c>
    </row>
    <row r="7" spans="1:29" ht="15.95" customHeight="1" x14ac:dyDescent="0.25">
      <c r="A7" s="27" t="s">
        <v>5</v>
      </c>
      <c r="B7" s="28">
        <f>VLOOKUP(C7,Parâmetros!$A$33:$B$39,2,FALSE)/10</f>
        <v>0.5</v>
      </c>
      <c r="C7" s="29" t="s">
        <v>65</v>
      </c>
      <c r="D7" s="28">
        <f>VLOOKUP(E7,Parâmetros!$D$33:$E$39,2,FALSE)/10</f>
        <v>1</v>
      </c>
      <c r="E7" s="29" t="s">
        <v>56</v>
      </c>
      <c r="F7" s="48"/>
      <c r="AC7" s="1" t="s">
        <v>23</v>
      </c>
    </row>
    <row r="8" spans="1:29" x14ac:dyDescent="0.25">
      <c r="A8" s="54"/>
      <c r="B8" s="54"/>
      <c r="C8" s="54"/>
      <c r="D8" s="54"/>
      <c r="E8" s="54"/>
      <c r="F8" s="31">
        <f>((B4*D4)+(B5*D5)+(B6*D6)+(B7*D7))/4</f>
        <v>0.31499999999999995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46" t="s">
        <v>90</v>
      </c>
    </row>
    <row r="11" spans="1:29" ht="15" customHeight="1" x14ac:dyDescent="0.25">
      <c r="A11" s="27" t="s">
        <v>3</v>
      </c>
      <c r="B11" s="28">
        <f>VLOOKUP(C11,Parâmetros!$G$5:$K$9,5,FALSE)/10</f>
        <v>0.4</v>
      </c>
      <c r="C11" s="29" t="s">
        <v>70</v>
      </c>
      <c r="D11" s="28">
        <f>VLOOKUP(E11,Parâmetros!$D$3:$E$7,2,FALSE)/10</f>
        <v>0.6</v>
      </c>
      <c r="E11" s="29" t="s">
        <v>76</v>
      </c>
      <c r="F11" s="47"/>
    </row>
    <row r="12" spans="1:29" ht="15" customHeight="1" x14ac:dyDescent="0.25">
      <c r="A12" s="27" t="s">
        <v>4</v>
      </c>
      <c r="B12" s="28">
        <f>VLOOKUP(C12,Parâmetros!$A$13:$B$20,2,FALSE)/10</f>
        <v>0.6</v>
      </c>
      <c r="C12" s="29" t="s">
        <v>72</v>
      </c>
      <c r="D12" s="28">
        <f>VLOOKUP(E12,Parâmetros!$D$13:$E$18,2,FALSE)/10</f>
        <v>0.7</v>
      </c>
      <c r="E12" s="29" t="s">
        <v>39</v>
      </c>
      <c r="F12" s="47"/>
    </row>
    <row r="13" spans="1:29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47"/>
    </row>
    <row r="14" spans="1:29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1</v>
      </c>
      <c r="E14" s="29" t="s">
        <v>56</v>
      </c>
      <c r="F14" s="48"/>
    </row>
    <row r="15" spans="1:29" x14ac:dyDescent="0.25">
      <c r="A15" s="54"/>
      <c r="B15" s="54"/>
      <c r="C15" s="54"/>
      <c r="D15" s="54"/>
      <c r="E15" s="54"/>
      <c r="F15" s="31">
        <f>((B11*D11)+(B12*D12)+(B13*D13)+(B14*D14))/4</f>
        <v>0.31499999999999995</v>
      </c>
    </row>
    <row r="16" spans="1:29" ht="15" customHeight="1" x14ac:dyDescent="0.25">
      <c r="A16" s="16" t="s">
        <v>8</v>
      </c>
      <c r="B16" s="17" t="s">
        <v>12</v>
      </c>
      <c r="C16" s="55"/>
      <c r="D16" s="56"/>
      <c r="E16" s="57"/>
      <c r="F16" s="18"/>
    </row>
    <row r="17" spans="1:6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46" t="s">
        <v>90</v>
      </c>
    </row>
    <row r="18" spans="1:6" ht="15" customHeight="1" x14ac:dyDescent="0.25">
      <c r="A18" s="27" t="s">
        <v>3</v>
      </c>
      <c r="B18" s="28">
        <f>VLOOKUP(C18,Parâmetros!$G$5:$K$9,5,FALSE)/10</f>
        <v>0.4</v>
      </c>
      <c r="C18" s="29" t="s">
        <v>70</v>
      </c>
      <c r="D18" s="28">
        <f>VLOOKUP(E18,Parâmetros!$D$3:$E$7,2,FALSE)/10</f>
        <v>0.6</v>
      </c>
      <c r="E18" s="29" t="s">
        <v>76</v>
      </c>
      <c r="F18" s="47"/>
    </row>
    <row r="19" spans="1:6" ht="15" customHeight="1" x14ac:dyDescent="0.25">
      <c r="A19" s="27" t="s">
        <v>4</v>
      </c>
      <c r="B19" s="28">
        <f>VLOOKUP(C19,Parâmetros!$A$13:$B$20,2,FALSE)/10</f>
        <v>0.6</v>
      </c>
      <c r="C19" s="29" t="s">
        <v>72</v>
      </c>
      <c r="D19" s="28">
        <f>VLOOKUP(E19,Parâmetros!$D$13:$E$18,2,FALSE)/10</f>
        <v>0.7</v>
      </c>
      <c r="E19" s="29" t="s">
        <v>39</v>
      </c>
      <c r="F19" s="47"/>
    </row>
    <row r="20" spans="1:6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47"/>
    </row>
    <row r="21" spans="1:6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1</v>
      </c>
      <c r="E21" s="29" t="s">
        <v>56</v>
      </c>
      <c r="F21" s="48"/>
    </row>
    <row r="22" spans="1:6" x14ac:dyDescent="0.25">
      <c r="A22" s="54"/>
      <c r="B22" s="54"/>
      <c r="C22" s="54"/>
      <c r="D22" s="54"/>
      <c r="E22" s="54"/>
      <c r="F22" s="31">
        <f>((B18*D18)+(B19*D19)+(B20*D20)+(B21*D21))/4</f>
        <v>0.31499999999999995</v>
      </c>
    </row>
    <row r="23" spans="1:6" ht="15" customHeight="1" x14ac:dyDescent="0.25">
      <c r="A23" s="13" t="s">
        <v>8</v>
      </c>
      <c r="B23" s="14" t="s">
        <v>15</v>
      </c>
      <c r="C23" s="55"/>
      <c r="D23" s="56"/>
      <c r="E23" s="57"/>
      <c r="F23" s="18"/>
    </row>
    <row r="24" spans="1:6" ht="15" customHeight="1" x14ac:dyDescent="0.25">
      <c r="A24" s="11" t="s">
        <v>0</v>
      </c>
      <c r="B24" s="11" t="s">
        <v>1</v>
      </c>
      <c r="C24" s="11" t="s">
        <v>6</v>
      </c>
      <c r="D24" s="11" t="s">
        <v>2</v>
      </c>
      <c r="E24" s="11" t="s">
        <v>6</v>
      </c>
      <c r="F24" s="46" t="s">
        <v>90</v>
      </c>
    </row>
    <row r="25" spans="1:6" ht="15" customHeight="1" x14ac:dyDescent="0.25">
      <c r="A25" s="12" t="s">
        <v>3</v>
      </c>
      <c r="B25" s="28">
        <f>VLOOKUP(C25,Parâmetros!$G$5:$K$9,4,FALSE)/10</f>
        <v>0.5</v>
      </c>
      <c r="C25" s="24" t="s">
        <v>68</v>
      </c>
      <c r="D25" s="28">
        <f>VLOOKUP(E25,Parâmetros!$D$3:$E$7,2,FALSE)/10</f>
        <v>0.6</v>
      </c>
      <c r="E25" s="24" t="s">
        <v>76</v>
      </c>
      <c r="F25" s="47"/>
    </row>
    <row r="26" spans="1:6" ht="15" customHeight="1" x14ac:dyDescent="0.25">
      <c r="A26" s="12" t="s">
        <v>4</v>
      </c>
      <c r="B26" s="28">
        <f>VLOOKUP(C26,Parâmetros!$A$13:$B$20,2,FALSE)/10</f>
        <v>0.6</v>
      </c>
      <c r="C26" s="24" t="s">
        <v>72</v>
      </c>
      <c r="D26" s="28">
        <f>VLOOKUP(E26,Parâmetros!$D$13:$E$18,2,FALSE)/10</f>
        <v>0.7</v>
      </c>
      <c r="E26" s="24" t="s">
        <v>39</v>
      </c>
      <c r="F26" s="47"/>
    </row>
    <row r="27" spans="1:6" ht="15" customHeight="1" x14ac:dyDescent="0.25">
      <c r="A27" s="12" t="s">
        <v>63</v>
      </c>
      <c r="B27" s="28">
        <f>VLOOKUP(C27,Parâmetros!$A$24:$B$29,2,FALSE)/10</f>
        <v>0.1</v>
      </c>
      <c r="C27" s="24" t="s">
        <v>43</v>
      </c>
      <c r="D27" s="28">
        <f>VLOOKUP(E27,Parâmetros!$D$24:$E$29,2,FALSE)/10</f>
        <v>1</v>
      </c>
      <c r="E27" s="24" t="s">
        <v>66</v>
      </c>
      <c r="F27" s="47"/>
    </row>
    <row r="28" spans="1:6" ht="15" customHeight="1" x14ac:dyDescent="0.25">
      <c r="A28" s="12" t="s">
        <v>5</v>
      </c>
      <c r="B28" s="28">
        <f>VLOOKUP(C28,Parâmetros!$A$33:$B$39,2,FALSE)/10</f>
        <v>0.5</v>
      </c>
      <c r="C28" s="24" t="s">
        <v>65</v>
      </c>
      <c r="D28" s="28">
        <f>VLOOKUP(E28,Parâmetros!$D$33:$E$39,2,FALSE)/10</f>
        <v>1</v>
      </c>
      <c r="E28" s="24" t="s">
        <v>56</v>
      </c>
      <c r="F28" s="48"/>
    </row>
    <row r="29" spans="1:6" ht="15" customHeight="1" x14ac:dyDescent="0.25">
      <c r="A29" s="20"/>
      <c r="C29" s="21"/>
      <c r="D29" s="21"/>
      <c r="E29" s="21"/>
      <c r="F29" s="31">
        <f>((B25*D25)+(B26*D26)+(B27*D27)+(B28*D28))/4</f>
        <v>0.32999999999999996</v>
      </c>
    </row>
    <row r="30" spans="1:6" ht="15" customHeight="1" x14ac:dyDescent="0.25"/>
    <row r="33" spans="5:5" x14ac:dyDescent="0.25">
      <c r="E33" s="23"/>
    </row>
  </sheetData>
  <sheetProtection algorithmName="SHA-512" hashValue="OT534/OGCAGKFn8Ni/8+l5vyb18SAZgtcG1WkW7zXmTaY3gd8ps1Pwt3+FHUxnJTGJuYmXV0JlhBRacnFBAgZg==" saltValue="i5VvX59jo8tVPcs7EEAfCQ==" spinCount="100000" sheet="1" objects="1" scenarios="1"/>
  <mergeCells count="12">
    <mergeCell ref="A15:E15"/>
    <mergeCell ref="C16:E16"/>
    <mergeCell ref="F17:F21"/>
    <mergeCell ref="C23:E23"/>
    <mergeCell ref="F24:F28"/>
    <mergeCell ref="A22:E22"/>
    <mergeCell ref="F10:F14"/>
    <mergeCell ref="B1:E1"/>
    <mergeCell ref="C2:E2"/>
    <mergeCell ref="F3:F7"/>
    <mergeCell ref="A8:E8"/>
    <mergeCell ref="C9:E9"/>
  </mergeCells>
  <dataValidations count="9">
    <dataValidation type="list" allowBlank="1" showInputMessage="1" showErrorMessage="1" sqref="C11 C4 C18 C25">
      <formula1>AP42_Factor_Rating</formula1>
    </dataValidation>
    <dataValidation type="list" allowBlank="1" showInputMessage="1" showErrorMessage="1" sqref="E14 E7 E21 E28">
      <formula1>Atividade_Temporal</formula1>
    </dataValidation>
    <dataValidation type="list" allowBlank="1" showInputMessage="1" showErrorMessage="1" sqref="C14 C7 C21 C28">
      <formula1>Fator_Temporal</formula1>
    </dataValidation>
    <dataValidation type="list" allowBlank="1" showInputMessage="1" showErrorMessage="1" sqref="E13 E6 E20 E27">
      <formula1>Atividade_Espacial</formula1>
    </dataValidation>
    <dataValidation type="list" allowBlank="1" showInputMessage="1" showErrorMessage="1" sqref="C13 C6 C20 C27">
      <formula1>Fator_Espacial</formula1>
    </dataValidation>
    <dataValidation type="list" allowBlank="1" showInputMessage="1" showErrorMessage="1" sqref="E12 E5 E19 E26">
      <formula1>Atividade_Especif_Fonte</formula1>
    </dataValidation>
    <dataValidation type="list" allowBlank="1" showInputMessage="1" showErrorMessage="1" sqref="C12 C5 C19 C26">
      <formula1>Fator_Especif_Fonte</formula1>
    </dataValidation>
    <dataValidation type="list" allowBlank="1" showInputMessage="1" showErrorMessage="1" sqref="E4 E11 E18 E25">
      <formula1>Atividade_Medição</formula1>
    </dataValidation>
    <dataValidation type="list" allowBlank="1" showErrorMessage="1" sqref="B2 B9 B16 B23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workbookViewId="0">
      <selection activeCell="C20" sqref="C2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106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7" t="s">
        <v>3</v>
      </c>
      <c r="B4" s="28">
        <f>VLOOKUP(C4,Parâmetros!$G$5:$K$9,5,FALSE)/10</f>
        <v>0.3</v>
      </c>
      <c r="C4" s="29" t="s">
        <v>71</v>
      </c>
      <c r="D4" s="28">
        <f>VLOOKUP(E4,Parâmetros!$D$3:$E$7,2,FALSE)/10</f>
        <v>0.6</v>
      </c>
      <c r="E4" s="29" t="s">
        <v>76</v>
      </c>
      <c r="F4" s="47"/>
      <c r="AC4" s="1" t="s">
        <v>24</v>
      </c>
    </row>
    <row r="5" spans="1:29" ht="15.95" customHeight="1" x14ac:dyDescent="0.25">
      <c r="A5" s="27" t="s">
        <v>4</v>
      </c>
      <c r="B5" s="28">
        <f>VLOOKUP(C5,Parâmetros!$A$13:$B$20,2,FALSE)/10</f>
        <v>0.6</v>
      </c>
      <c r="C5" s="29" t="s">
        <v>72</v>
      </c>
      <c r="D5" s="28">
        <f>VLOOKUP(E5,Parâmetros!$D$13:$E$18,2,FALSE)/10</f>
        <v>0.7</v>
      </c>
      <c r="E5" s="29" t="s">
        <v>39</v>
      </c>
      <c r="F5" s="47"/>
      <c r="AC5" s="1" t="s">
        <v>61</v>
      </c>
    </row>
    <row r="6" spans="1:29" ht="15.95" customHeight="1" x14ac:dyDescent="0.25">
      <c r="A6" s="27" t="s">
        <v>63</v>
      </c>
      <c r="B6" s="28">
        <f>VLOOKUP(C6,Parâmetros!$A$24:$B$29,2,FALSE)/10</f>
        <v>0.1</v>
      </c>
      <c r="C6" s="29" t="s">
        <v>43</v>
      </c>
      <c r="D6" s="28">
        <f>VLOOKUP(E6,Parâmetros!$D$24:$E$29,2,FALSE)/10</f>
        <v>1</v>
      </c>
      <c r="E6" s="29" t="s">
        <v>66</v>
      </c>
      <c r="F6" s="47"/>
      <c r="AC6" s="1" t="s">
        <v>10</v>
      </c>
    </row>
    <row r="7" spans="1:29" ht="15.95" customHeight="1" x14ac:dyDescent="0.25">
      <c r="A7" s="27" t="s">
        <v>5</v>
      </c>
      <c r="B7" s="28">
        <f>VLOOKUP(C7,Parâmetros!$A$33:$B$39,2,FALSE)/10</f>
        <v>0.5</v>
      </c>
      <c r="C7" s="29" t="s">
        <v>65</v>
      </c>
      <c r="D7" s="28">
        <f>VLOOKUP(E7,Parâmetros!$D$33:$E$39,2,FALSE)/10</f>
        <v>1</v>
      </c>
      <c r="E7" s="29" t="s">
        <v>56</v>
      </c>
      <c r="F7" s="48"/>
      <c r="AC7" s="1" t="s">
        <v>23</v>
      </c>
    </row>
    <row r="8" spans="1:29" x14ac:dyDescent="0.25">
      <c r="A8" s="54"/>
      <c r="B8" s="54"/>
      <c r="C8" s="54"/>
      <c r="D8" s="54"/>
      <c r="E8" s="54"/>
      <c r="F8" s="31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46" t="s">
        <v>90</v>
      </c>
    </row>
    <row r="11" spans="1:29" ht="15" customHeight="1" x14ac:dyDescent="0.25">
      <c r="A11" s="27" t="s">
        <v>3</v>
      </c>
      <c r="B11" s="28">
        <f>VLOOKUP(C11,Parâmetros!$G$5:$K$9,5,FALSE)/10</f>
        <v>0.3</v>
      </c>
      <c r="C11" s="29" t="s">
        <v>71</v>
      </c>
      <c r="D11" s="28">
        <f>VLOOKUP(E11,Parâmetros!$D$3:$E$7,2,FALSE)/10</f>
        <v>0.6</v>
      </c>
      <c r="E11" s="29" t="s">
        <v>76</v>
      </c>
      <c r="F11" s="47"/>
    </row>
    <row r="12" spans="1:29" ht="15" customHeight="1" x14ac:dyDescent="0.25">
      <c r="A12" s="27" t="s">
        <v>4</v>
      </c>
      <c r="B12" s="28">
        <f>VLOOKUP(C12,Parâmetros!$A$13:$B$20,2,FALSE)/10</f>
        <v>0.6</v>
      </c>
      <c r="C12" s="29" t="s">
        <v>72</v>
      </c>
      <c r="D12" s="28">
        <f>VLOOKUP(E12,Parâmetros!$D$13:$E$18,2,FALSE)/10</f>
        <v>0.7</v>
      </c>
      <c r="E12" s="29" t="s">
        <v>39</v>
      </c>
      <c r="F12" s="47"/>
    </row>
    <row r="13" spans="1:29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47"/>
    </row>
    <row r="14" spans="1:29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1</v>
      </c>
      <c r="E14" s="29" t="s">
        <v>56</v>
      </c>
      <c r="F14" s="48"/>
    </row>
    <row r="15" spans="1:29" x14ac:dyDescent="0.25">
      <c r="A15" s="54"/>
      <c r="B15" s="54"/>
      <c r="C15" s="54"/>
      <c r="D15" s="54"/>
      <c r="E15" s="54"/>
      <c r="F15" s="31">
        <f>((B11*D11)+(B12*D12)+(B13*D13)+(B14*D14))/4</f>
        <v>0.3</v>
      </c>
    </row>
    <row r="16" spans="1:29" ht="15" customHeight="1" x14ac:dyDescent="0.25">
      <c r="A16" s="16" t="s">
        <v>8</v>
      </c>
      <c r="B16" s="17" t="s">
        <v>12</v>
      </c>
      <c r="C16" s="55"/>
      <c r="D16" s="56"/>
      <c r="E16" s="57"/>
      <c r="F16" s="18"/>
    </row>
    <row r="17" spans="1:6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46" t="s">
        <v>90</v>
      </c>
    </row>
    <row r="18" spans="1:6" ht="15" customHeight="1" x14ac:dyDescent="0.25">
      <c r="A18" s="27" t="s">
        <v>3</v>
      </c>
      <c r="B18" s="28">
        <f>VLOOKUP(C18,Parâmetros!$G$5:$K$9,5,FALSE)/10</f>
        <v>0.3</v>
      </c>
      <c r="C18" s="29" t="s">
        <v>71</v>
      </c>
      <c r="D18" s="28">
        <f>VLOOKUP(E18,Parâmetros!$D$3:$E$7,2,FALSE)/10</f>
        <v>0.6</v>
      </c>
      <c r="E18" s="29" t="s">
        <v>76</v>
      </c>
      <c r="F18" s="47"/>
    </row>
    <row r="19" spans="1:6" ht="15" customHeight="1" x14ac:dyDescent="0.25">
      <c r="A19" s="27" t="s">
        <v>4</v>
      </c>
      <c r="B19" s="28">
        <f>VLOOKUP(C19,Parâmetros!$A$13:$B$20,2,FALSE)/10</f>
        <v>0.6</v>
      </c>
      <c r="C19" s="29" t="s">
        <v>72</v>
      </c>
      <c r="D19" s="28">
        <f>VLOOKUP(E19,Parâmetros!$D$13:$E$18,2,FALSE)/10</f>
        <v>0.7</v>
      </c>
      <c r="E19" s="29" t="s">
        <v>39</v>
      </c>
      <c r="F19" s="47"/>
    </row>
    <row r="20" spans="1:6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47"/>
    </row>
    <row r="21" spans="1:6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1</v>
      </c>
      <c r="E21" s="29" t="s">
        <v>56</v>
      </c>
      <c r="F21" s="48"/>
    </row>
    <row r="22" spans="1:6" ht="15" customHeight="1" x14ac:dyDescent="0.25">
      <c r="A22" s="54"/>
      <c r="B22" s="54"/>
      <c r="C22" s="54"/>
      <c r="D22" s="54"/>
      <c r="E22" s="54"/>
      <c r="F22" s="31">
        <f>((B18*D18)+(B19*D19)+(B20*D20)+(B21*D21))/4</f>
        <v>0.3</v>
      </c>
    </row>
    <row r="23" spans="1:6" s="33" customFormat="1" ht="15" customHeight="1" x14ac:dyDescent="0.25">
      <c r="A23" s="13" t="s">
        <v>8</v>
      </c>
      <c r="B23" s="14" t="s">
        <v>13</v>
      </c>
      <c r="C23" s="51"/>
      <c r="D23" s="52"/>
      <c r="E23" s="52"/>
      <c r="F23" s="36"/>
    </row>
    <row r="24" spans="1:6" s="33" customFormat="1" ht="15" customHeight="1" x14ac:dyDescent="0.25">
      <c r="A24" s="30" t="s">
        <v>0</v>
      </c>
      <c r="B24" s="30" t="s">
        <v>1</v>
      </c>
      <c r="C24" s="30" t="s">
        <v>6</v>
      </c>
      <c r="D24" s="30" t="s">
        <v>2</v>
      </c>
      <c r="E24" s="30" t="s">
        <v>6</v>
      </c>
      <c r="F24" s="58" t="s">
        <v>90</v>
      </c>
    </row>
    <row r="25" spans="1:6" s="33" customFormat="1" ht="15" customHeight="1" x14ac:dyDescent="0.25">
      <c r="A25" s="27" t="s">
        <v>3</v>
      </c>
      <c r="B25" s="28">
        <f>VLOOKUP(C25,Parâmetros!$A$3:$B$9,2,FALSE)/10</f>
        <v>0.5</v>
      </c>
      <c r="C25" s="29" t="s">
        <v>78</v>
      </c>
      <c r="D25" s="28">
        <f>VLOOKUP(E25,Parâmetros!$D$3:$E$7,2,FALSE)/10</f>
        <v>0.6</v>
      </c>
      <c r="E25" s="29" t="s">
        <v>76</v>
      </c>
      <c r="F25" s="59"/>
    </row>
    <row r="26" spans="1:6" s="33" customFormat="1" ht="15" customHeight="1" x14ac:dyDescent="0.25">
      <c r="A26" s="27" t="s">
        <v>4</v>
      </c>
      <c r="B26" s="28">
        <f>VLOOKUP(C26,Parâmetros!$A$13:$B$20,2,FALSE)/10</f>
        <v>0.6</v>
      </c>
      <c r="C26" s="29" t="s">
        <v>72</v>
      </c>
      <c r="D26" s="28">
        <f>VLOOKUP(E26,Parâmetros!$D$13:$E$18,2,FALSE)/10</f>
        <v>0.7</v>
      </c>
      <c r="E26" s="29" t="s">
        <v>39</v>
      </c>
      <c r="F26" s="59"/>
    </row>
    <row r="27" spans="1:6" s="33" customFormat="1" ht="15" customHeight="1" x14ac:dyDescent="0.25">
      <c r="A27" s="27" t="s">
        <v>63</v>
      </c>
      <c r="B27" s="28">
        <f>VLOOKUP(C27,Parâmetros!$A$24:$B$29,2,FALSE)/10</f>
        <v>0.1</v>
      </c>
      <c r="C27" s="29" t="s">
        <v>43</v>
      </c>
      <c r="D27" s="28">
        <f>VLOOKUP(E27,Parâmetros!$D$24:$E$29,2,FALSE)/10</f>
        <v>1</v>
      </c>
      <c r="E27" s="29" t="s">
        <v>66</v>
      </c>
      <c r="F27" s="59"/>
    </row>
    <row r="28" spans="1:6" s="33" customFormat="1" ht="15" customHeight="1" x14ac:dyDescent="0.25">
      <c r="A28" s="27" t="s">
        <v>5</v>
      </c>
      <c r="B28" s="28">
        <f>VLOOKUP(C28,Parâmetros!$A$33:$B$39,2,FALSE)/10</f>
        <v>0.5</v>
      </c>
      <c r="C28" s="29" t="s">
        <v>65</v>
      </c>
      <c r="D28" s="28">
        <f>VLOOKUP(E28,Parâmetros!$D$33:$E$39,2,FALSE)/10</f>
        <v>1</v>
      </c>
      <c r="E28" s="29" t="s">
        <v>56</v>
      </c>
      <c r="F28" s="60"/>
    </row>
    <row r="29" spans="1:6" s="33" customFormat="1" ht="15" customHeight="1" x14ac:dyDescent="0.25">
      <c r="A29" s="54"/>
      <c r="B29" s="54"/>
      <c r="C29" s="54"/>
      <c r="D29" s="54"/>
      <c r="E29" s="61"/>
      <c r="F29" s="34">
        <f>((B25*D25)+(B26*D26)+(B27*D27)+(B28*D28))/4</f>
        <v>0.32999999999999996</v>
      </c>
    </row>
    <row r="30" spans="1:6" s="33" customFormat="1" ht="15" customHeight="1" x14ac:dyDescent="0.25">
      <c r="A30" s="13" t="s">
        <v>8</v>
      </c>
      <c r="B30" s="14" t="s">
        <v>14</v>
      </c>
      <c r="C30" s="51"/>
      <c r="D30" s="52"/>
      <c r="E30" s="52"/>
      <c r="F30" s="35"/>
    </row>
    <row r="31" spans="1:6" s="33" customFormat="1" ht="15" customHeight="1" x14ac:dyDescent="0.25">
      <c r="A31" s="30" t="s">
        <v>0</v>
      </c>
      <c r="B31" s="30" t="s">
        <v>1</v>
      </c>
      <c r="C31" s="30" t="s">
        <v>6</v>
      </c>
      <c r="D31" s="30" t="s">
        <v>2</v>
      </c>
      <c r="E31" s="30" t="s">
        <v>6</v>
      </c>
      <c r="F31" s="58" t="s">
        <v>90</v>
      </c>
    </row>
    <row r="32" spans="1:6" s="33" customFormat="1" ht="15" customHeight="1" x14ac:dyDescent="0.25">
      <c r="A32" s="27" t="s">
        <v>3</v>
      </c>
      <c r="B32" s="28">
        <f>VLOOKUP(C32,Parâmetros!$G$5:$K$9,2,FALSE)/10</f>
        <v>0.4</v>
      </c>
      <c r="C32" s="29" t="s">
        <v>71</v>
      </c>
      <c r="D32" s="28">
        <f>VLOOKUP(E32,Parâmetros!$D$3:$E$7,2,FALSE)/10</f>
        <v>0.6</v>
      </c>
      <c r="E32" s="29" t="s">
        <v>76</v>
      </c>
      <c r="F32" s="59"/>
    </row>
    <row r="33" spans="1:6" s="33" customFormat="1" ht="15" customHeight="1" x14ac:dyDescent="0.25">
      <c r="A33" s="27" t="s">
        <v>4</v>
      </c>
      <c r="B33" s="28">
        <f>VLOOKUP(C33,Parâmetros!$A$13:$B$20,2,FALSE)/10</f>
        <v>0.6</v>
      </c>
      <c r="C33" s="29" t="s">
        <v>72</v>
      </c>
      <c r="D33" s="28">
        <f>VLOOKUP(E33,Parâmetros!$D$13:$E$18,2,FALSE)/10</f>
        <v>0.7</v>
      </c>
      <c r="E33" s="29" t="s">
        <v>39</v>
      </c>
      <c r="F33" s="59"/>
    </row>
    <row r="34" spans="1:6" s="33" customFormat="1" ht="15" customHeight="1" x14ac:dyDescent="0.25">
      <c r="A34" s="27" t="s">
        <v>63</v>
      </c>
      <c r="B34" s="28">
        <f>VLOOKUP(C34,Parâmetros!$A$24:$B$29,2,FALSE)/10</f>
        <v>0.1</v>
      </c>
      <c r="C34" s="29" t="s">
        <v>43</v>
      </c>
      <c r="D34" s="28">
        <f>VLOOKUP(E34,Parâmetros!$D$24:$E$29,2,FALSE)/10</f>
        <v>1</v>
      </c>
      <c r="E34" s="29" t="s">
        <v>66</v>
      </c>
      <c r="F34" s="59"/>
    </row>
    <row r="35" spans="1:6" s="33" customFormat="1" ht="15" customHeight="1" x14ac:dyDescent="0.25">
      <c r="A35" s="27" t="s">
        <v>5</v>
      </c>
      <c r="B35" s="28">
        <f>VLOOKUP(C35,Parâmetros!$A$33:$B$39,2,FALSE)/10</f>
        <v>0.5</v>
      </c>
      <c r="C35" s="29" t="s">
        <v>65</v>
      </c>
      <c r="D35" s="28">
        <f>VLOOKUP(E35,Parâmetros!$D$33:$E$39,2,FALSE)/10</f>
        <v>1</v>
      </c>
      <c r="E35" s="29" t="s">
        <v>56</v>
      </c>
      <c r="F35" s="60"/>
    </row>
    <row r="36" spans="1:6" s="33" customFormat="1" ht="15" customHeight="1" x14ac:dyDescent="0.25">
      <c r="A36" s="54"/>
      <c r="B36" s="54"/>
      <c r="C36" s="54"/>
      <c r="D36" s="54"/>
      <c r="E36" s="61"/>
      <c r="F36" s="34">
        <f>((B32*D32)+(B33*D33)+(B34*D34)+(B35*D35))/4</f>
        <v>0.31499999999999995</v>
      </c>
    </row>
    <row r="37" spans="1:6" s="33" customFormat="1" ht="15" customHeight="1" x14ac:dyDescent="0.25">
      <c r="A37" s="13" t="s">
        <v>8</v>
      </c>
      <c r="B37" s="14" t="s">
        <v>10</v>
      </c>
      <c r="C37" s="51"/>
      <c r="D37" s="52"/>
      <c r="E37" s="52"/>
      <c r="F37" s="35"/>
    </row>
    <row r="38" spans="1:6" s="33" customFormat="1" ht="15" customHeight="1" x14ac:dyDescent="0.25">
      <c r="A38" s="30" t="s">
        <v>0</v>
      </c>
      <c r="B38" s="30" t="s">
        <v>1</v>
      </c>
      <c r="C38" s="30" t="s">
        <v>6</v>
      </c>
      <c r="D38" s="30" t="s">
        <v>2</v>
      </c>
      <c r="E38" s="30" t="s">
        <v>6</v>
      </c>
      <c r="F38" s="58" t="s">
        <v>90</v>
      </c>
    </row>
    <row r="39" spans="1:6" s="33" customFormat="1" ht="15" customHeight="1" x14ac:dyDescent="0.25">
      <c r="A39" s="27" t="s">
        <v>3</v>
      </c>
      <c r="B39" s="28">
        <f>VLOOKUP(C39,Parâmetros!$G$5:$K$9,3,FALSE)/10</f>
        <v>0.4</v>
      </c>
      <c r="C39" s="29" t="s">
        <v>71</v>
      </c>
      <c r="D39" s="28">
        <f>VLOOKUP(E39,Parâmetros!$D$3:$E$7,2,FALSE)/10</f>
        <v>0.6</v>
      </c>
      <c r="E39" s="29" t="s">
        <v>76</v>
      </c>
      <c r="F39" s="59"/>
    </row>
    <row r="40" spans="1:6" s="33" customFormat="1" ht="15" customHeight="1" x14ac:dyDescent="0.25">
      <c r="A40" s="27" t="s">
        <v>4</v>
      </c>
      <c r="B40" s="28">
        <f>VLOOKUP(C40,Parâmetros!$A$13:$B$20,2,FALSE)/10</f>
        <v>0.6</v>
      </c>
      <c r="C40" s="29" t="s">
        <v>72</v>
      </c>
      <c r="D40" s="28">
        <f>VLOOKUP(E40,Parâmetros!$D$13:$E$18,2,FALSE)/10</f>
        <v>0.7</v>
      </c>
      <c r="E40" s="29" t="s">
        <v>39</v>
      </c>
      <c r="F40" s="59"/>
    </row>
    <row r="41" spans="1:6" s="33" customFormat="1" ht="15" customHeight="1" x14ac:dyDescent="0.25">
      <c r="A41" s="27" t="s">
        <v>63</v>
      </c>
      <c r="B41" s="28">
        <f>VLOOKUP(C41,Parâmetros!$A$24:$B$29,2,FALSE)/10</f>
        <v>0.1</v>
      </c>
      <c r="C41" s="29" t="s">
        <v>43</v>
      </c>
      <c r="D41" s="28">
        <f>VLOOKUP(E41,Parâmetros!$D$24:$E$29,2,FALSE)/10</f>
        <v>1</v>
      </c>
      <c r="E41" s="29" t="s">
        <v>66</v>
      </c>
      <c r="F41" s="59"/>
    </row>
    <row r="42" spans="1:6" s="33" customFormat="1" ht="15" customHeight="1" x14ac:dyDescent="0.25">
      <c r="A42" s="27" t="s">
        <v>5</v>
      </c>
      <c r="B42" s="28">
        <f>VLOOKUP(C42,Parâmetros!$A$33:$B$39,2,FALSE)/10</f>
        <v>0.5</v>
      </c>
      <c r="C42" s="29" t="s">
        <v>65</v>
      </c>
      <c r="D42" s="28">
        <f>VLOOKUP(E42,Parâmetros!$D$33:$E$39,2,FALSE)/10</f>
        <v>1</v>
      </c>
      <c r="E42" s="29" t="s">
        <v>56</v>
      </c>
      <c r="F42" s="60"/>
    </row>
    <row r="43" spans="1:6" s="33" customFormat="1" ht="15" customHeight="1" x14ac:dyDescent="0.25">
      <c r="A43" s="54"/>
      <c r="B43" s="54"/>
      <c r="C43" s="54"/>
      <c r="D43" s="54"/>
      <c r="E43" s="61"/>
      <c r="F43" s="34">
        <f>((B39*D39)+(B40*D40)+(B41*D41)+(B42*D42))/4</f>
        <v>0.31499999999999995</v>
      </c>
    </row>
    <row r="44" spans="1:6" ht="15" customHeight="1" x14ac:dyDescent="0.25">
      <c r="A44" s="13" t="s">
        <v>8</v>
      </c>
      <c r="B44" s="14" t="s">
        <v>15</v>
      </c>
      <c r="C44" s="55"/>
      <c r="D44" s="56"/>
      <c r="E44" s="57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90</v>
      </c>
    </row>
    <row r="46" spans="1:6" ht="15" customHeight="1" x14ac:dyDescent="0.25">
      <c r="A46" s="12" t="s">
        <v>3</v>
      </c>
      <c r="B46" s="28">
        <f>VLOOKUP(C46,Parâmetros!$G$5:$K$9,4,FALSE)/10</f>
        <v>0.3</v>
      </c>
      <c r="C46" s="24" t="s">
        <v>71</v>
      </c>
      <c r="D46" s="28">
        <f>VLOOKUP(E46,Parâmetros!$D$3:$E$7,2,FALSE)/10</f>
        <v>0.6</v>
      </c>
      <c r="E46" s="24" t="s">
        <v>76</v>
      </c>
      <c r="F46" s="47"/>
    </row>
    <row r="47" spans="1:6" ht="15" customHeight="1" x14ac:dyDescent="0.25">
      <c r="A47" s="12" t="s">
        <v>4</v>
      </c>
      <c r="B47" s="28">
        <f>VLOOKUP(C47,Parâmetros!$A$13:$B$20,2,FALSE)/10</f>
        <v>0.6</v>
      </c>
      <c r="C47" s="24" t="s">
        <v>72</v>
      </c>
      <c r="D47" s="28">
        <f>VLOOKUP(E47,Parâmetros!$D$13:$E$18,2,FALSE)/10</f>
        <v>0.7</v>
      </c>
      <c r="E47" s="24" t="s">
        <v>39</v>
      </c>
      <c r="F47" s="47"/>
    </row>
    <row r="48" spans="1:6" ht="15" customHeight="1" x14ac:dyDescent="0.25">
      <c r="A48" s="12" t="s">
        <v>63</v>
      </c>
      <c r="B48" s="28">
        <f>VLOOKUP(C48,Parâmetros!$A$24:$B$29,2,FALSE)/10</f>
        <v>0.1</v>
      </c>
      <c r="C48" s="24" t="s">
        <v>43</v>
      </c>
      <c r="D48" s="28">
        <f>VLOOKUP(E48,Parâmetros!$D$24:$E$29,2,FALSE)/10</f>
        <v>1</v>
      </c>
      <c r="E48" s="24" t="s">
        <v>66</v>
      </c>
      <c r="F48" s="47"/>
    </row>
    <row r="49" spans="1:6" ht="15" customHeight="1" x14ac:dyDescent="0.25">
      <c r="A49" s="12" t="s">
        <v>5</v>
      </c>
      <c r="B49" s="28">
        <f>VLOOKUP(C49,Parâmetros!$A$33:$B$39,2,FALSE)/10</f>
        <v>0.5</v>
      </c>
      <c r="C49" s="24" t="s">
        <v>65</v>
      </c>
      <c r="D49" s="28">
        <f>VLOOKUP(E49,Parâmetros!$D$33:$E$39,2,FALSE)/10</f>
        <v>1</v>
      </c>
      <c r="E49" s="24" t="s">
        <v>56</v>
      </c>
      <c r="F49" s="48"/>
    </row>
    <row r="50" spans="1:6" ht="15" customHeight="1" x14ac:dyDescent="0.25">
      <c r="A50" s="20"/>
      <c r="C50" s="21"/>
      <c r="D50" s="21"/>
      <c r="E50" s="21"/>
      <c r="F50" s="31">
        <f>((B46*D46)+(B47*D47)+(B48*D48)+(B49*D49))/4</f>
        <v>0.3</v>
      </c>
    </row>
    <row r="51" spans="1:6" ht="15" customHeight="1" x14ac:dyDescent="0.25"/>
    <row r="54" spans="1:6" x14ac:dyDescent="0.25">
      <c r="E54" s="23"/>
    </row>
  </sheetData>
  <sheetProtection algorithmName="SHA-512" hashValue="o78XozerKVvQheNzWKGyo1IPTR2WLVwyTzPxH3lMiZ+vh1VYVz4PBN1DU2Vubodgtu4j07fcV2iAxDQIyl0MRA==" saltValue="kKmIlfbwl+OVgghkZJ8uEQ==" spinCount="100000" sheet="1" objects="1" scenarios="1"/>
  <mergeCells count="21">
    <mergeCell ref="A15:E15"/>
    <mergeCell ref="C16:E16"/>
    <mergeCell ref="F17:F21"/>
    <mergeCell ref="A22:E22"/>
    <mergeCell ref="C44:E44"/>
    <mergeCell ref="F38:F42"/>
    <mergeCell ref="A43:E43"/>
    <mergeCell ref="F31:F35"/>
    <mergeCell ref="A36:E36"/>
    <mergeCell ref="C37:E37"/>
    <mergeCell ref="F45:F49"/>
    <mergeCell ref="C23:E23"/>
    <mergeCell ref="F24:F28"/>
    <mergeCell ref="A29:E29"/>
    <mergeCell ref="C30:E30"/>
    <mergeCell ref="F10:F14"/>
    <mergeCell ref="B1:E1"/>
    <mergeCell ref="C2:E2"/>
    <mergeCell ref="F3:F7"/>
    <mergeCell ref="A8:E8"/>
    <mergeCell ref="C9:E9"/>
  </mergeCells>
  <dataValidations count="10">
    <dataValidation type="list" allowBlank="1" showErrorMessage="1" sqref="B2 B9 B16 B44 B23 B30 B37">
      <formula1>$AC$3:$AC$9</formula1>
    </dataValidation>
    <dataValidation type="list" allowBlank="1" showInputMessage="1" showErrorMessage="1" sqref="E4 E11 E18 E46 E32 E25 E39">
      <formula1>Atividade_Medição</formula1>
    </dataValidation>
    <dataValidation type="list" allowBlank="1" showInputMessage="1" showErrorMessage="1" sqref="C12 C5 C19 C47 C33 C26 C40">
      <formula1>Fator_Especif_Fonte</formula1>
    </dataValidation>
    <dataValidation type="list" allowBlank="1" showInputMessage="1" showErrorMessage="1" sqref="E12 E5 E19 E47 E33 E26 E40">
      <formula1>Atividade_Especif_Fonte</formula1>
    </dataValidation>
    <dataValidation type="list" allowBlank="1" showInputMessage="1" showErrorMessage="1" sqref="C13 C6 C20 C48 C34 C27 C41">
      <formula1>Fator_Espacial</formula1>
    </dataValidation>
    <dataValidation type="list" allowBlank="1" showInputMessage="1" showErrorMessage="1" sqref="E13 E6 E20 E48 E34 E27 E41">
      <formula1>Atividade_Espacial</formula1>
    </dataValidation>
    <dataValidation type="list" allowBlank="1" showInputMessage="1" showErrorMessage="1" sqref="C14 C7 C21 C49 C35 C28 C42">
      <formula1>Fator_Temporal</formula1>
    </dataValidation>
    <dataValidation type="list" allowBlank="1" showInputMessage="1" showErrorMessage="1" sqref="E14 E7 E21 E49 E35 E28 E42">
      <formula1>Atividade_Temporal</formula1>
    </dataValidation>
    <dataValidation type="list" allowBlank="1" showInputMessage="1" showErrorMessage="1" sqref="C11 C4 C18 C46 C32 C39">
      <formula1>AP42_Factor_Rating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workbookViewId="0">
      <selection activeCell="C24" sqref="C2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7" ht="22.7" customHeight="1" x14ac:dyDescent="0.25">
      <c r="A1" s="5" t="s">
        <v>7</v>
      </c>
      <c r="B1" s="49" t="s">
        <v>107</v>
      </c>
      <c r="C1" s="50"/>
      <c r="D1" s="50"/>
      <c r="E1" s="50"/>
      <c r="F1" s="6"/>
      <c r="G1" s="7"/>
    </row>
    <row r="2" spans="1:7" ht="15" customHeight="1" x14ac:dyDescent="0.25">
      <c r="A2" s="13" t="s">
        <v>8</v>
      </c>
      <c r="B2" s="14" t="s">
        <v>15</v>
      </c>
      <c r="C2" s="55"/>
      <c r="D2" s="56"/>
      <c r="E2" s="57"/>
      <c r="F2" s="18"/>
    </row>
    <row r="3" spans="1:7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</row>
    <row r="4" spans="1:7" ht="15" customHeight="1" x14ac:dyDescent="0.25">
      <c r="A4" s="12" t="s">
        <v>3</v>
      </c>
      <c r="B4" s="28">
        <f>VLOOKUP(C4,Parâmetros!$G$5:$K$9,4,FALSE)/10</f>
        <v>0.3</v>
      </c>
      <c r="C4" s="24" t="s">
        <v>71</v>
      </c>
      <c r="D4" s="28">
        <f>VLOOKUP(E4,Parâmetros!$D$3:$E$7,2,FALSE)/10</f>
        <v>0.6</v>
      </c>
      <c r="E4" s="24" t="s">
        <v>76</v>
      </c>
      <c r="F4" s="47"/>
    </row>
    <row r="5" spans="1:7" ht="15" customHeight="1" x14ac:dyDescent="0.25">
      <c r="A5" s="12" t="s">
        <v>4</v>
      </c>
      <c r="B5" s="28">
        <f>VLOOKUP(C5,Parâmetros!$A$13:$B$20,2,FALSE)/10</f>
        <v>0.6</v>
      </c>
      <c r="C5" s="24" t="s">
        <v>72</v>
      </c>
      <c r="D5" s="28">
        <f>VLOOKUP(E5,Parâmetros!$D$13:$E$18,2,FALSE)/10</f>
        <v>0.7</v>
      </c>
      <c r="E5" s="24" t="s">
        <v>39</v>
      </c>
      <c r="F5" s="47"/>
    </row>
    <row r="6" spans="1:7" ht="15" customHeight="1" x14ac:dyDescent="0.25">
      <c r="A6" s="12" t="s">
        <v>63</v>
      </c>
      <c r="B6" s="28">
        <f>VLOOKUP(C6,Parâmetros!$A$24:$B$29,2,FALSE)/10</f>
        <v>0.1</v>
      </c>
      <c r="C6" s="24" t="s">
        <v>43</v>
      </c>
      <c r="D6" s="28">
        <f>VLOOKUP(E6,Parâmetros!$D$24:$E$29,2,FALSE)/10</f>
        <v>1</v>
      </c>
      <c r="E6" s="24" t="s">
        <v>66</v>
      </c>
      <c r="F6" s="47"/>
    </row>
    <row r="7" spans="1:7" ht="15" customHeight="1" x14ac:dyDescent="0.25">
      <c r="A7" s="12" t="s">
        <v>5</v>
      </c>
      <c r="B7" s="28">
        <f>VLOOKUP(C7,Parâmetros!$A$33:$B$39,2,FALSE)/10</f>
        <v>0.5</v>
      </c>
      <c r="C7" s="24" t="s">
        <v>65</v>
      </c>
      <c r="D7" s="28">
        <f>VLOOKUP(E7,Parâmetros!$D$33:$E$39,2,FALSE)/10</f>
        <v>1</v>
      </c>
      <c r="E7" s="24" t="s">
        <v>56</v>
      </c>
      <c r="F7" s="48"/>
    </row>
    <row r="8" spans="1:7" ht="15" customHeight="1" x14ac:dyDescent="0.25">
      <c r="A8" s="20"/>
      <c r="C8" s="21"/>
      <c r="D8" s="21"/>
      <c r="E8" s="21"/>
      <c r="F8" s="31">
        <f>((B4*D4)+(B5*D5)+(B6*D6)+(B7*D7))/4</f>
        <v>0.3</v>
      </c>
    </row>
    <row r="9" spans="1:7" ht="15" customHeight="1" x14ac:dyDescent="0.25"/>
    <row r="12" spans="1:7" x14ac:dyDescent="0.25">
      <c r="E12" s="23"/>
    </row>
  </sheetData>
  <sheetProtection algorithmName="SHA-512" hashValue="KPvbhoPMEmliSyx3Qc4yHVjnTzE4jORuho0+nKn9Sapwy5Pj07A+CSqr4gA0scjV6R6VoB2CYXogM0IfwQkIWQ==" saltValue="7w2k7k8aBIfyHZ9nEeWq/A==" spinCount="100000" sheet="1" objects="1" scenarios="1"/>
  <mergeCells count="3">
    <mergeCell ref="C2:E2"/>
    <mergeCell ref="F3:F7"/>
    <mergeCell ref="B1:E1"/>
  </mergeCells>
  <dataValidations count="9">
    <dataValidation type="list" allowBlank="1" showInputMessage="1" showErrorMessage="1" sqref="C4">
      <formula1>AP42_Factor_Rating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4">
      <formula1>Atividade_Medição</formula1>
    </dataValidation>
    <dataValidation type="list" allowBlank="1" showErrorMessage="1" sqref="B2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4" sqref="C2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91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7" t="s">
        <v>3</v>
      </c>
      <c r="B4" s="28">
        <f>VLOOKUP(C4,Parâmetros!$G$5:$K$9,5,FALSE)/10</f>
        <v>0.5</v>
      </c>
      <c r="C4" s="29" t="s">
        <v>68</v>
      </c>
      <c r="D4" s="28">
        <f>VLOOKUP(E4,Parâmetros!$D$3:$E$7,2,FALSE)/10</f>
        <v>0.6</v>
      </c>
      <c r="E4" s="29" t="s">
        <v>76</v>
      </c>
      <c r="F4" s="47"/>
      <c r="AC4" s="1" t="s">
        <v>24</v>
      </c>
    </row>
    <row r="5" spans="1:29" ht="15.95" customHeight="1" x14ac:dyDescent="0.25">
      <c r="A5" s="27" t="s">
        <v>4</v>
      </c>
      <c r="B5" s="28">
        <f>VLOOKUP(C5,Parâmetros!$A$13:$B$20,2,FALSE)/10</f>
        <v>0.6</v>
      </c>
      <c r="C5" s="29" t="s">
        <v>72</v>
      </c>
      <c r="D5" s="28">
        <f>VLOOKUP(E5,Parâmetros!$D$13:$E$18,2,FALSE)/10</f>
        <v>0.9</v>
      </c>
      <c r="E5" s="29" t="s">
        <v>38</v>
      </c>
      <c r="F5" s="47"/>
      <c r="AC5" s="1" t="s">
        <v>61</v>
      </c>
    </row>
    <row r="6" spans="1:29" ht="15.95" customHeight="1" x14ac:dyDescent="0.25">
      <c r="A6" s="27" t="s">
        <v>63</v>
      </c>
      <c r="B6" s="28">
        <f>VLOOKUP(C6,Parâmetros!$A$24:$B$29,2,FALSE)/10</f>
        <v>0.1</v>
      </c>
      <c r="C6" s="29" t="s">
        <v>43</v>
      </c>
      <c r="D6" s="28">
        <f>VLOOKUP(E6,Parâmetros!$D$24:$E$29,2,FALSE)/10</f>
        <v>1</v>
      </c>
      <c r="E6" s="29" t="s">
        <v>66</v>
      </c>
      <c r="F6" s="47"/>
      <c r="AC6" s="1" t="s">
        <v>10</v>
      </c>
    </row>
    <row r="7" spans="1:29" ht="15.95" customHeight="1" x14ac:dyDescent="0.25">
      <c r="A7" s="27" t="s">
        <v>5</v>
      </c>
      <c r="B7" s="28">
        <f>VLOOKUP(C7,Parâmetros!$A$33:$B$39,2,FALSE)/10</f>
        <v>0.5</v>
      </c>
      <c r="C7" s="29" t="s">
        <v>65</v>
      </c>
      <c r="D7" s="28">
        <f>VLOOKUP(E7,Parâmetros!$D$33:$E$39,2,FALSE)/10</f>
        <v>1</v>
      </c>
      <c r="E7" s="29" t="s">
        <v>56</v>
      </c>
      <c r="F7" s="48"/>
      <c r="AC7" s="1" t="s">
        <v>23</v>
      </c>
    </row>
    <row r="8" spans="1:29" x14ac:dyDescent="0.25">
      <c r="A8" s="54"/>
      <c r="B8" s="54"/>
      <c r="C8" s="54"/>
      <c r="D8" s="54"/>
      <c r="E8" s="54"/>
      <c r="F8" s="31">
        <f>((B4*D4)+(B5*D5)+(B6*D6)+(B7*D7))/4</f>
        <v>0.36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46" t="s">
        <v>90</v>
      </c>
    </row>
    <row r="11" spans="1:29" ht="15" customHeight="1" x14ac:dyDescent="0.25">
      <c r="A11" s="27" t="s">
        <v>3</v>
      </c>
      <c r="B11" s="28">
        <f>VLOOKUP(C11,Parâmetros!$G$5:$K$9,5,FALSE)/10</f>
        <v>0.5</v>
      </c>
      <c r="C11" s="29" t="s">
        <v>68</v>
      </c>
      <c r="D11" s="28">
        <f>VLOOKUP(E11,Parâmetros!$D$3:$E$7,2,FALSE)/10</f>
        <v>0.6</v>
      </c>
      <c r="E11" s="29" t="s">
        <v>76</v>
      </c>
      <c r="F11" s="47"/>
    </row>
    <row r="12" spans="1:29" ht="15" customHeight="1" x14ac:dyDescent="0.25">
      <c r="A12" s="27" t="s">
        <v>4</v>
      </c>
      <c r="B12" s="28">
        <f>VLOOKUP(C12,Parâmetros!$A$13:$B$20,2,FALSE)/10</f>
        <v>0.6</v>
      </c>
      <c r="C12" s="29" t="s">
        <v>72</v>
      </c>
      <c r="D12" s="28">
        <f>VLOOKUP(E12,Parâmetros!$D$13:$E$18,2,FALSE)/10</f>
        <v>0.9</v>
      </c>
      <c r="E12" s="29" t="s">
        <v>38</v>
      </c>
      <c r="F12" s="47"/>
    </row>
    <row r="13" spans="1:29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47"/>
    </row>
    <row r="14" spans="1:29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1</v>
      </c>
      <c r="E14" s="29" t="s">
        <v>56</v>
      </c>
      <c r="F14" s="48"/>
    </row>
    <row r="15" spans="1:29" x14ac:dyDescent="0.25">
      <c r="A15" s="54"/>
      <c r="B15" s="54"/>
      <c r="C15" s="54"/>
      <c r="D15" s="54"/>
      <c r="E15" s="54"/>
      <c r="F15" s="31">
        <f>((B11*D11)+(B12*D12)+(B13*D13)+(B14*D14))/4</f>
        <v>0.36</v>
      </c>
    </row>
    <row r="16" spans="1:29" ht="15" customHeight="1" x14ac:dyDescent="0.25">
      <c r="A16" s="16" t="s">
        <v>8</v>
      </c>
      <c r="B16" s="17" t="s">
        <v>12</v>
      </c>
      <c r="C16" s="55"/>
      <c r="D16" s="56"/>
      <c r="E16" s="57"/>
      <c r="F16" s="18"/>
    </row>
    <row r="17" spans="1:9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46" t="s">
        <v>90</v>
      </c>
    </row>
    <row r="18" spans="1:9" ht="15" customHeight="1" x14ac:dyDescent="0.25">
      <c r="A18" s="27" t="s">
        <v>3</v>
      </c>
      <c r="B18" s="28">
        <f>VLOOKUP(C18,Parâmetros!$G$5:$K$9,5,FALSE)/10</f>
        <v>0.5</v>
      </c>
      <c r="C18" s="29" t="s">
        <v>68</v>
      </c>
      <c r="D18" s="28">
        <f>VLOOKUP(E18,Parâmetros!$D$3:$E$7,2,FALSE)/10</f>
        <v>0.6</v>
      </c>
      <c r="E18" s="29" t="s">
        <v>76</v>
      </c>
      <c r="F18" s="47"/>
    </row>
    <row r="19" spans="1:9" ht="15" customHeight="1" x14ac:dyDescent="0.25">
      <c r="A19" s="27" t="s">
        <v>4</v>
      </c>
      <c r="B19" s="28">
        <f>VLOOKUP(C19,Parâmetros!$A$13:$B$20,2,FALSE)/10</f>
        <v>0.6</v>
      </c>
      <c r="C19" s="29" t="s">
        <v>72</v>
      </c>
      <c r="D19" s="28">
        <f>VLOOKUP(E19,Parâmetros!$D$13:$E$18,2,FALSE)/10</f>
        <v>0.9</v>
      </c>
      <c r="E19" s="29" t="s">
        <v>38</v>
      </c>
      <c r="F19" s="47"/>
    </row>
    <row r="20" spans="1:9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47"/>
    </row>
    <row r="21" spans="1:9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1</v>
      </c>
      <c r="E21" s="29" t="s">
        <v>56</v>
      </c>
      <c r="F21" s="48"/>
    </row>
    <row r="22" spans="1:9" x14ac:dyDescent="0.25">
      <c r="A22" s="20"/>
      <c r="C22" s="21"/>
      <c r="D22" s="21"/>
      <c r="E22" s="21"/>
      <c r="F22" s="31">
        <f>((B18*D18)+(B19*D19)+(B20*D20)+(B21*D21))/4</f>
        <v>0.36</v>
      </c>
      <c r="I22" s="19"/>
    </row>
    <row r="25" spans="1:9" x14ac:dyDescent="0.25">
      <c r="E25" s="22"/>
    </row>
    <row r="33" spans="5:5" x14ac:dyDescent="0.25">
      <c r="E33" s="23"/>
    </row>
  </sheetData>
  <sheetProtection algorithmName="SHA-512" hashValue="01jcsu61XrXyCS6W0dnJzjyLLVAmcNnDWYpY1TpWyHQjR5/L+5gMPfxREeX7PLxxzrJTtAdJsNwFItBSa/qxJw==" saltValue="ivJMHOKG9L1z7mqgprw2EA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13" sqref="C1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96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7" t="s">
        <v>3</v>
      </c>
      <c r="B4" s="28">
        <f>VLOOKUP(C4,Parâmetros!$G$5:$K$9,5,FALSE)/10</f>
        <v>0.3</v>
      </c>
      <c r="C4" s="29" t="s">
        <v>71</v>
      </c>
      <c r="D4" s="28">
        <f>VLOOKUP(E4,Parâmetros!$D$3:$E$7,2,FALSE)/10</f>
        <v>0.6</v>
      </c>
      <c r="E4" s="29" t="s">
        <v>76</v>
      </c>
      <c r="F4" s="47"/>
      <c r="AC4" s="1" t="s">
        <v>24</v>
      </c>
    </row>
    <row r="5" spans="1:29" ht="15.95" customHeight="1" x14ac:dyDescent="0.25">
      <c r="A5" s="27" t="s">
        <v>4</v>
      </c>
      <c r="B5" s="28">
        <f>VLOOKUP(C5,Parâmetros!$A$13:$B$20,2,FALSE)/10</f>
        <v>0.3</v>
      </c>
      <c r="C5" s="29" t="s">
        <v>35</v>
      </c>
      <c r="D5" s="28">
        <f>VLOOKUP(E5,Parâmetros!$D$13:$E$18,2,FALSE)/10</f>
        <v>0.9</v>
      </c>
      <c r="E5" s="29" t="s">
        <v>38</v>
      </c>
      <c r="F5" s="47"/>
      <c r="AC5" s="1" t="s">
        <v>61</v>
      </c>
    </row>
    <row r="6" spans="1:29" ht="15.95" customHeight="1" x14ac:dyDescent="0.25">
      <c r="A6" s="27" t="s">
        <v>63</v>
      </c>
      <c r="B6" s="28">
        <f>VLOOKUP(C6,Parâmetros!$A$24:$B$29,2,FALSE)/10</f>
        <v>0.1</v>
      </c>
      <c r="C6" s="29" t="s">
        <v>43</v>
      </c>
      <c r="D6" s="28">
        <f>VLOOKUP(E6,Parâmetros!$D$24:$E$29,2,FALSE)/10</f>
        <v>1</v>
      </c>
      <c r="E6" s="29" t="s">
        <v>66</v>
      </c>
      <c r="F6" s="47"/>
      <c r="AC6" s="1" t="s">
        <v>10</v>
      </c>
    </row>
    <row r="7" spans="1:29" ht="15.95" customHeight="1" x14ac:dyDescent="0.25">
      <c r="A7" s="27" t="s">
        <v>5</v>
      </c>
      <c r="B7" s="28">
        <f>VLOOKUP(C7,Parâmetros!$A$33:$B$39,2,FALSE)/10</f>
        <v>0.5</v>
      </c>
      <c r="C7" s="29" t="s">
        <v>65</v>
      </c>
      <c r="D7" s="28">
        <f>VLOOKUP(E7,Parâmetros!$D$33:$E$39,2,FALSE)/10</f>
        <v>1</v>
      </c>
      <c r="E7" s="29" t="s">
        <v>56</v>
      </c>
      <c r="F7" s="48"/>
      <c r="AC7" s="1" t="s">
        <v>23</v>
      </c>
    </row>
    <row r="8" spans="1:29" x14ac:dyDescent="0.25">
      <c r="A8" s="54"/>
      <c r="B8" s="54"/>
      <c r="C8" s="54"/>
      <c r="D8" s="54"/>
      <c r="E8" s="54"/>
      <c r="F8" s="31">
        <f>((B4*D4)+(B5*D5)+(B6*D6)+(B7*D7))/4</f>
        <v>0.26250000000000001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46" t="s">
        <v>90</v>
      </c>
    </row>
    <row r="11" spans="1:29" ht="15" customHeight="1" x14ac:dyDescent="0.25">
      <c r="A11" s="27" t="s">
        <v>3</v>
      </c>
      <c r="B11" s="28">
        <f>VLOOKUP(C11,Parâmetros!$G$5:$K$9,5,FALSE)/10</f>
        <v>0.4</v>
      </c>
      <c r="C11" s="29" t="s">
        <v>69</v>
      </c>
      <c r="D11" s="28">
        <f>VLOOKUP(E11,Parâmetros!$D$3:$E$7,2,FALSE)/10</f>
        <v>0.6</v>
      </c>
      <c r="E11" s="29" t="s">
        <v>76</v>
      </c>
      <c r="F11" s="47"/>
    </row>
    <row r="12" spans="1:29" ht="15" customHeight="1" x14ac:dyDescent="0.25">
      <c r="A12" s="27" t="s">
        <v>4</v>
      </c>
      <c r="B12" s="28">
        <f>VLOOKUP(C12,Parâmetros!$A$13:$B$20,2,FALSE)/10</f>
        <v>0.3</v>
      </c>
      <c r="C12" s="29" t="s">
        <v>35</v>
      </c>
      <c r="D12" s="28">
        <f>VLOOKUP(E12,Parâmetros!$D$13:$E$18,2,FALSE)/10</f>
        <v>0.9</v>
      </c>
      <c r="E12" s="29" t="s">
        <v>38</v>
      </c>
      <c r="F12" s="47"/>
    </row>
    <row r="13" spans="1:29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47"/>
    </row>
    <row r="14" spans="1:29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1</v>
      </c>
      <c r="E14" s="29" t="s">
        <v>56</v>
      </c>
      <c r="F14" s="48"/>
    </row>
    <row r="15" spans="1:29" x14ac:dyDescent="0.25">
      <c r="A15" s="54"/>
      <c r="B15" s="54"/>
      <c r="C15" s="54"/>
      <c r="D15" s="54"/>
      <c r="E15" s="54"/>
      <c r="F15" s="31">
        <f>((B11*D11)+(B12*D12)+(B13*D13)+(B14*D14))/4</f>
        <v>0.27749999999999997</v>
      </c>
    </row>
    <row r="16" spans="1:29" ht="15" customHeight="1" x14ac:dyDescent="0.25">
      <c r="A16" s="16" t="s">
        <v>8</v>
      </c>
      <c r="B16" s="17" t="s">
        <v>12</v>
      </c>
      <c r="C16" s="55"/>
      <c r="D16" s="56"/>
      <c r="E16" s="57"/>
      <c r="F16" s="18"/>
    </row>
    <row r="17" spans="1:9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46" t="s">
        <v>90</v>
      </c>
    </row>
    <row r="18" spans="1:9" ht="15" customHeight="1" x14ac:dyDescent="0.25">
      <c r="A18" s="27" t="s">
        <v>3</v>
      </c>
      <c r="B18" s="28">
        <f>VLOOKUP(C18,Parâmetros!$A$3:$B$9,2,FALSE)/10</f>
        <v>0.1</v>
      </c>
      <c r="C18" s="29" t="s">
        <v>60</v>
      </c>
      <c r="D18" s="28">
        <f>VLOOKUP(E18,Parâmetros!$D$3:$E$7,2,FALSE)/10</f>
        <v>0.6</v>
      </c>
      <c r="E18" s="29" t="s">
        <v>76</v>
      </c>
      <c r="F18" s="47"/>
    </row>
    <row r="19" spans="1:9" ht="15" customHeight="1" x14ac:dyDescent="0.25">
      <c r="A19" s="27" t="s">
        <v>4</v>
      </c>
      <c r="B19" s="28">
        <f>VLOOKUP(C19,Parâmetros!$A$13:$B$20,2,FALSE)/10</f>
        <v>0.3</v>
      </c>
      <c r="C19" s="29" t="s">
        <v>35</v>
      </c>
      <c r="D19" s="28">
        <f>VLOOKUP(E19,Parâmetros!$D$13:$E$18,2,FALSE)/10</f>
        <v>0.9</v>
      </c>
      <c r="E19" s="29" t="s">
        <v>38</v>
      </c>
      <c r="F19" s="47"/>
    </row>
    <row r="20" spans="1:9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47"/>
    </row>
    <row r="21" spans="1:9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1</v>
      </c>
      <c r="E21" s="29" t="s">
        <v>56</v>
      </c>
      <c r="F21" s="48"/>
    </row>
    <row r="22" spans="1:9" x14ac:dyDescent="0.25">
      <c r="A22" s="20"/>
      <c r="C22" s="21"/>
      <c r="D22" s="21"/>
      <c r="E22" s="21"/>
      <c r="F22" s="31">
        <f>((B18*D18)+(B19*D19)+(B20*D20)+(B21*D21))/4</f>
        <v>0.23250000000000001</v>
      </c>
      <c r="I22" s="19"/>
    </row>
    <row r="25" spans="1:9" x14ac:dyDescent="0.25">
      <c r="E25" s="22"/>
    </row>
    <row r="33" spans="5:5" x14ac:dyDescent="0.25">
      <c r="E33" s="23"/>
    </row>
  </sheetData>
  <sheetProtection algorithmName="SHA-512" hashValue="4Phtz+HVw1Ix1GoA2OaojpstazXdY7HoIg6N7z13lq1IdK2FXzP8UHKIKh3/cSAct4LWrGvUtXkRO4feW9WVeA==" saltValue="x2bcYJ2ugCanOScyzGlSQQ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10">
    <dataValidation type="list" allowBlank="1" showInputMessage="1" showErrorMessage="1" sqref="C11 C4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25" workbookViewId="0">
      <selection activeCell="C5" sqref="C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99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7" t="s">
        <v>3</v>
      </c>
      <c r="B4" s="28">
        <f>VLOOKUP(C4,Parâmetros!$A$3:$B$9,2,FALSE)/10</f>
        <v>0.3</v>
      </c>
      <c r="C4" s="29" t="s">
        <v>20</v>
      </c>
      <c r="D4" s="28">
        <f>VLOOKUP(E4,Parâmetros!$D$3:$E$7,2,FALSE)/10</f>
        <v>0.6</v>
      </c>
      <c r="E4" s="29" t="s">
        <v>76</v>
      </c>
      <c r="F4" s="47"/>
      <c r="AC4" s="1" t="s">
        <v>24</v>
      </c>
    </row>
    <row r="5" spans="1:29" ht="15.95" customHeight="1" x14ac:dyDescent="0.25">
      <c r="A5" s="27" t="s">
        <v>4</v>
      </c>
      <c r="B5" s="28">
        <f>VLOOKUP(C5,Parâmetros!$A$13:$B$20,2,FALSE)/10</f>
        <v>0.6</v>
      </c>
      <c r="C5" s="29" t="s">
        <v>72</v>
      </c>
      <c r="D5" s="28">
        <f>VLOOKUP(E5,Parâmetros!$D$13:$E$18,2,FALSE)/10</f>
        <v>0.5</v>
      </c>
      <c r="E5" s="29" t="s">
        <v>40</v>
      </c>
      <c r="F5" s="47"/>
      <c r="AC5" s="1" t="s">
        <v>61</v>
      </c>
    </row>
    <row r="6" spans="1:29" ht="15.95" customHeight="1" x14ac:dyDescent="0.25">
      <c r="A6" s="27" t="s">
        <v>63</v>
      </c>
      <c r="B6" s="28">
        <f>VLOOKUP(C6,Parâmetros!$A$24:$B$29,2,FALSE)/10</f>
        <v>0.1</v>
      </c>
      <c r="C6" s="29" t="s">
        <v>43</v>
      </c>
      <c r="D6" s="28">
        <f>VLOOKUP(E6,Parâmetros!$D$24:$E$29,2,FALSE)/10</f>
        <v>1</v>
      </c>
      <c r="E6" s="29" t="s">
        <v>66</v>
      </c>
      <c r="F6" s="47"/>
      <c r="AC6" s="1" t="s">
        <v>10</v>
      </c>
    </row>
    <row r="7" spans="1:29" ht="15.95" customHeight="1" x14ac:dyDescent="0.25">
      <c r="A7" s="27" t="s">
        <v>5</v>
      </c>
      <c r="B7" s="28">
        <f>VLOOKUP(C7,Parâmetros!$A$33:$B$39,2,FALSE)/10</f>
        <v>0.5</v>
      </c>
      <c r="C7" s="29" t="s">
        <v>65</v>
      </c>
      <c r="D7" s="28">
        <f>VLOOKUP(E7,Parâmetros!$D$33:$E$39,2,FALSE)/10</f>
        <v>1</v>
      </c>
      <c r="E7" s="29" t="s">
        <v>56</v>
      </c>
      <c r="F7" s="48"/>
      <c r="AC7" s="1" t="s">
        <v>23</v>
      </c>
    </row>
    <row r="8" spans="1:29" ht="12.2" customHeight="1" x14ac:dyDescent="0.25">
      <c r="A8" s="54"/>
      <c r="B8" s="54"/>
      <c r="C8" s="54"/>
      <c r="D8" s="54"/>
      <c r="E8" s="64"/>
      <c r="F8" s="31">
        <f>((B4*D4)+(B5*D5)+(B6*D6)+(B7*D7))/4</f>
        <v>0.27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5"/>
      <c r="D9" s="56"/>
      <c r="E9" s="57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46" t="s">
        <v>90</v>
      </c>
    </row>
    <row r="11" spans="1:29" ht="15" customHeight="1" x14ac:dyDescent="0.25">
      <c r="A11" s="27" t="s">
        <v>3</v>
      </c>
      <c r="B11" s="28">
        <f>VLOOKUP(C11,Parâmetros!$A$3:$B$9,2,FALSE)/10</f>
        <v>0.1</v>
      </c>
      <c r="C11" s="29" t="s">
        <v>60</v>
      </c>
      <c r="D11" s="28">
        <f>VLOOKUP(E11,Parâmetros!$D$3:$E$7,2,FALSE)/10</f>
        <v>0.6</v>
      </c>
      <c r="E11" s="29" t="s">
        <v>76</v>
      </c>
      <c r="F11" s="47"/>
    </row>
    <row r="12" spans="1:29" ht="15" customHeight="1" x14ac:dyDescent="0.25">
      <c r="A12" s="27" t="s">
        <v>4</v>
      </c>
      <c r="B12" s="28">
        <f>VLOOKUP(C12,Parâmetros!$A$13:$B$20,2,FALSE)/10</f>
        <v>0.6</v>
      </c>
      <c r="C12" s="29" t="s">
        <v>72</v>
      </c>
      <c r="D12" s="28">
        <f>VLOOKUP(E12,Parâmetros!$D$13:$E$18,2,FALSE)/10</f>
        <v>0.5</v>
      </c>
      <c r="E12" s="29" t="s">
        <v>40</v>
      </c>
      <c r="F12" s="47"/>
    </row>
    <row r="13" spans="1:29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47"/>
    </row>
    <row r="14" spans="1:29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1</v>
      </c>
      <c r="E14" s="29" t="s">
        <v>56</v>
      </c>
      <c r="F14" s="48"/>
    </row>
    <row r="15" spans="1:29" ht="11.25" customHeight="1" x14ac:dyDescent="0.25">
      <c r="A15" s="54"/>
      <c r="B15" s="54"/>
      <c r="C15" s="54"/>
      <c r="D15" s="54"/>
      <c r="E15" s="64"/>
      <c r="F15" s="31">
        <f>((B11*D11)+(B12*D12)+(B13*D13)+(B14*D14))/4</f>
        <v>0.24</v>
      </c>
    </row>
    <row r="16" spans="1:29" ht="15" customHeight="1" x14ac:dyDescent="0.25">
      <c r="A16" s="16" t="s">
        <v>8</v>
      </c>
      <c r="B16" s="17" t="s">
        <v>12</v>
      </c>
      <c r="C16" s="55"/>
      <c r="D16" s="56"/>
      <c r="E16" s="57"/>
      <c r="F16" s="18"/>
    </row>
    <row r="17" spans="1:6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46" t="s">
        <v>90</v>
      </c>
    </row>
    <row r="18" spans="1:6" ht="15" customHeight="1" x14ac:dyDescent="0.25">
      <c r="A18" s="27" t="s">
        <v>3</v>
      </c>
      <c r="B18" s="28">
        <f>VLOOKUP(C18,Parâmetros!$A$3:$B$9,2,FALSE)/10</f>
        <v>0.1</v>
      </c>
      <c r="C18" s="29" t="s">
        <v>60</v>
      </c>
      <c r="D18" s="28">
        <f>VLOOKUP(E18,Parâmetros!$D$3:$E$7,2,FALSE)/10</f>
        <v>0.6</v>
      </c>
      <c r="E18" s="29" t="s">
        <v>76</v>
      </c>
      <c r="F18" s="47"/>
    </row>
    <row r="19" spans="1:6" ht="15" customHeight="1" x14ac:dyDescent="0.25">
      <c r="A19" s="27" t="s">
        <v>4</v>
      </c>
      <c r="B19" s="28">
        <f>VLOOKUP(C19,Parâmetros!$A$13:$B$20,2,FALSE)/10</f>
        <v>0.6</v>
      </c>
      <c r="C19" s="29" t="s">
        <v>72</v>
      </c>
      <c r="D19" s="28">
        <f>VLOOKUP(E19,Parâmetros!$D$13:$E$18,2,FALSE)/10</f>
        <v>0.5</v>
      </c>
      <c r="E19" s="29" t="s">
        <v>40</v>
      </c>
      <c r="F19" s="47"/>
    </row>
    <row r="20" spans="1:6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47"/>
    </row>
    <row r="21" spans="1:6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1</v>
      </c>
      <c r="E21" s="29" t="s">
        <v>56</v>
      </c>
      <c r="F21" s="48"/>
    </row>
    <row r="22" spans="1:6" ht="12.2" customHeight="1" x14ac:dyDescent="0.25">
      <c r="A22" s="54"/>
      <c r="B22" s="54"/>
      <c r="C22" s="54"/>
      <c r="D22" s="54"/>
      <c r="E22" s="64"/>
      <c r="F22" s="31">
        <f>((B18*D18)+(B19*D19)+(B20*D20)+(B21*D21))/4</f>
        <v>0.24</v>
      </c>
    </row>
    <row r="23" spans="1:6" ht="15" customHeight="1" x14ac:dyDescent="0.25">
      <c r="A23" s="13" t="s">
        <v>8</v>
      </c>
      <c r="B23" s="14" t="s">
        <v>13</v>
      </c>
      <c r="C23" s="55"/>
      <c r="D23" s="56"/>
      <c r="E23" s="57"/>
      <c r="F23" s="15"/>
    </row>
    <row r="24" spans="1:6" ht="15" customHeight="1" x14ac:dyDescent="0.25">
      <c r="A24" s="30" t="s">
        <v>0</v>
      </c>
      <c r="B24" s="30" t="s">
        <v>1</v>
      </c>
      <c r="C24" s="30" t="s">
        <v>6</v>
      </c>
      <c r="D24" s="30" t="s">
        <v>2</v>
      </c>
      <c r="E24" s="30" t="s">
        <v>6</v>
      </c>
      <c r="F24" s="46" t="s">
        <v>90</v>
      </c>
    </row>
    <row r="25" spans="1:6" ht="15" customHeight="1" x14ac:dyDescent="0.25">
      <c r="A25" s="27" t="s">
        <v>3</v>
      </c>
      <c r="B25" s="28">
        <f>VLOOKUP(C25,Parâmetros!$A$3:$B$9,2,FALSE)/10</f>
        <v>0.1</v>
      </c>
      <c r="C25" s="32" t="s">
        <v>60</v>
      </c>
      <c r="D25" s="28">
        <f>VLOOKUP(E25,Parâmetros!$D$3:$E$7,2,FALSE)/10</f>
        <v>0.6</v>
      </c>
      <c r="E25" s="29" t="s">
        <v>76</v>
      </c>
      <c r="F25" s="47"/>
    </row>
    <row r="26" spans="1:6" ht="15" customHeight="1" x14ac:dyDescent="0.25">
      <c r="A26" s="27" t="s">
        <v>4</v>
      </c>
      <c r="B26" s="28">
        <f>VLOOKUP(C26,Parâmetros!$A$13:$B$20,2,FALSE)/10</f>
        <v>0.6</v>
      </c>
      <c r="C26" s="29" t="s">
        <v>72</v>
      </c>
      <c r="D26" s="28">
        <f>VLOOKUP(E26,Parâmetros!$D$13:$E$18,2,FALSE)/10</f>
        <v>0.5</v>
      </c>
      <c r="E26" s="29" t="s">
        <v>40</v>
      </c>
      <c r="F26" s="47"/>
    </row>
    <row r="27" spans="1:6" ht="15" customHeight="1" x14ac:dyDescent="0.25">
      <c r="A27" s="27" t="s">
        <v>63</v>
      </c>
      <c r="B27" s="28">
        <f>VLOOKUP(C27,Parâmetros!$A$24:$B$29,2,FALSE)/10</f>
        <v>0.1</v>
      </c>
      <c r="C27" s="29" t="s">
        <v>43</v>
      </c>
      <c r="D27" s="28">
        <f>VLOOKUP(E27,Parâmetros!$D$24:$E$29,2,FALSE)/10</f>
        <v>1</v>
      </c>
      <c r="E27" s="29" t="s">
        <v>66</v>
      </c>
      <c r="F27" s="47"/>
    </row>
    <row r="28" spans="1:6" ht="15" customHeight="1" x14ac:dyDescent="0.25">
      <c r="A28" s="27" t="s">
        <v>5</v>
      </c>
      <c r="B28" s="28">
        <f>VLOOKUP(C28,Parâmetros!$A$33:$B$39,2,FALSE)/10</f>
        <v>0.5</v>
      </c>
      <c r="C28" s="29" t="s">
        <v>65</v>
      </c>
      <c r="D28" s="28">
        <f>VLOOKUP(E28,Parâmetros!$D$33:$E$39,2,FALSE)/10</f>
        <v>1</v>
      </c>
      <c r="E28" s="29" t="s">
        <v>56</v>
      </c>
      <c r="F28" s="48"/>
    </row>
    <row r="29" spans="1:6" ht="12.2" customHeight="1" x14ac:dyDescent="0.25">
      <c r="A29" s="54"/>
      <c r="B29" s="54"/>
      <c r="C29" s="54"/>
      <c r="D29" s="54"/>
      <c r="E29" s="64"/>
      <c r="F29" s="31">
        <f>((B25*D25)+(B26*D26)+(B27*D27)+(B28*D28))/4</f>
        <v>0.24</v>
      </c>
    </row>
    <row r="30" spans="1:6" ht="15" customHeight="1" x14ac:dyDescent="0.25">
      <c r="A30" s="13" t="s">
        <v>8</v>
      </c>
      <c r="B30" s="14" t="s">
        <v>14</v>
      </c>
      <c r="C30" s="55"/>
      <c r="D30" s="56"/>
      <c r="E30" s="57"/>
      <c r="F30" s="18"/>
    </row>
    <row r="31" spans="1:6" ht="15" customHeight="1" x14ac:dyDescent="0.25">
      <c r="A31" s="30" t="s">
        <v>0</v>
      </c>
      <c r="B31" s="30" t="s">
        <v>1</v>
      </c>
      <c r="C31" s="30" t="s">
        <v>6</v>
      </c>
      <c r="D31" s="30" t="s">
        <v>2</v>
      </c>
      <c r="E31" s="30" t="s">
        <v>6</v>
      </c>
      <c r="F31" s="46" t="s">
        <v>90</v>
      </c>
    </row>
    <row r="32" spans="1:6" ht="15" customHeight="1" x14ac:dyDescent="0.25">
      <c r="A32" s="27" t="s">
        <v>3</v>
      </c>
      <c r="B32" s="28">
        <f>VLOOKUP(C32,Parâmetros!$A$3:$B$9,2,FALSE)/10</f>
        <v>0.3</v>
      </c>
      <c r="C32" s="29" t="s">
        <v>20</v>
      </c>
      <c r="D32" s="28">
        <f>VLOOKUP(E32,Parâmetros!$D$3:$E$7,2,FALSE)/10</f>
        <v>0.6</v>
      </c>
      <c r="E32" s="29" t="s">
        <v>76</v>
      </c>
      <c r="F32" s="47"/>
    </row>
    <row r="33" spans="1:6" ht="15" customHeight="1" x14ac:dyDescent="0.25">
      <c r="A33" s="27" t="s">
        <v>4</v>
      </c>
      <c r="B33" s="28">
        <f>VLOOKUP(C33,Parâmetros!$A$13:$B$20,2,FALSE)/10</f>
        <v>0.6</v>
      </c>
      <c r="C33" s="29" t="s">
        <v>72</v>
      </c>
      <c r="D33" s="28">
        <f>VLOOKUP(E33,Parâmetros!$D$13:$E$18,2,FALSE)/10</f>
        <v>0.5</v>
      </c>
      <c r="E33" s="29" t="s">
        <v>40</v>
      </c>
      <c r="F33" s="47"/>
    </row>
    <row r="34" spans="1:6" ht="15" customHeight="1" x14ac:dyDescent="0.25">
      <c r="A34" s="12" t="s">
        <v>63</v>
      </c>
      <c r="B34" s="28">
        <f>VLOOKUP(C34,Parâmetros!$A$24:$B$29,2,FALSE)/10</f>
        <v>0.1</v>
      </c>
      <c r="C34" s="29" t="s">
        <v>43</v>
      </c>
      <c r="D34" s="28">
        <f>VLOOKUP(E34,Parâmetros!$D$24:$E$29,2,FALSE)/10</f>
        <v>1</v>
      </c>
      <c r="E34" s="29" t="s">
        <v>66</v>
      </c>
      <c r="F34" s="47"/>
    </row>
    <row r="35" spans="1:6" ht="15" customHeight="1" x14ac:dyDescent="0.25">
      <c r="A35" s="12" t="s">
        <v>5</v>
      </c>
      <c r="B35" s="28">
        <f>VLOOKUP(C35,Parâmetros!$A$33:$B$39,2,FALSE)/10</f>
        <v>0.5</v>
      </c>
      <c r="C35" s="29" t="s">
        <v>65</v>
      </c>
      <c r="D35" s="28">
        <f>VLOOKUP(E35,Parâmetros!$D$33:$E$39,2,FALSE)/10</f>
        <v>1</v>
      </c>
      <c r="E35" s="29" t="s">
        <v>56</v>
      </c>
      <c r="F35" s="48"/>
    </row>
    <row r="36" spans="1:6" ht="12.2" customHeight="1" x14ac:dyDescent="0.25">
      <c r="A36" s="62"/>
      <c r="B36" s="62"/>
      <c r="C36" s="62"/>
      <c r="D36" s="62"/>
      <c r="E36" s="63"/>
      <c r="F36" s="31">
        <f>((B32*D32)+(B33*D33)+(B34*D34)+(B35*D35))/4</f>
        <v>0.27</v>
      </c>
    </row>
    <row r="37" spans="1:6" ht="15" customHeight="1" x14ac:dyDescent="0.25">
      <c r="A37" s="13" t="s">
        <v>8</v>
      </c>
      <c r="B37" s="14" t="s">
        <v>10</v>
      </c>
      <c r="C37" s="55"/>
      <c r="D37" s="56"/>
      <c r="E37" s="57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90</v>
      </c>
    </row>
    <row r="39" spans="1:6" ht="15" customHeight="1" x14ac:dyDescent="0.25">
      <c r="A39" s="12" t="s">
        <v>3</v>
      </c>
      <c r="B39" s="28">
        <f>VLOOKUP(C39,Parâmetros!$A$3:$B$9,2,FALSE)/10</f>
        <v>0.3</v>
      </c>
      <c r="C39" s="29" t="s">
        <v>20</v>
      </c>
      <c r="D39" s="28">
        <f>VLOOKUP(E39,Parâmetros!$D$3:$E$7,2,FALSE)/10</f>
        <v>0.6</v>
      </c>
      <c r="E39" s="29" t="s">
        <v>76</v>
      </c>
      <c r="F39" s="47"/>
    </row>
    <row r="40" spans="1:6" ht="15" customHeight="1" x14ac:dyDescent="0.25">
      <c r="A40" s="12" t="s">
        <v>4</v>
      </c>
      <c r="B40" s="28">
        <f>VLOOKUP(C40,Parâmetros!$A$13:$B$20,2,FALSE)/10</f>
        <v>0.6</v>
      </c>
      <c r="C40" s="29" t="s">
        <v>72</v>
      </c>
      <c r="D40" s="28">
        <f>VLOOKUP(E40,Parâmetros!$D$13:$E$18,2,FALSE)/10</f>
        <v>0.5</v>
      </c>
      <c r="E40" s="29" t="s">
        <v>40</v>
      </c>
      <c r="F40" s="47"/>
    </row>
    <row r="41" spans="1:6" ht="15" customHeight="1" x14ac:dyDescent="0.25">
      <c r="A41" s="12" t="s">
        <v>63</v>
      </c>
      <c r="B41" s="28">
        <f>VLOOKUP(C41,Parâmetros!$A$24:$B$29,2,FALSE)/10</f>
        <v>0.1</v>
      </c>
      <c r="C41" s="29" t="s">
        <v>43</v>
      </c>
      <c r="D41" s="28">
        <f>VLOOKUP(E41,Parâmetros!$D$24:$E$29,2,FALSE)/10</f>
        <v>1</v>
      </c>
      <c r="E41" s="29" t="s">
        <v>66</v>
      </c>
      <c r="F41" s="47"/>
    </row>
    <row r="42" spans="1:6" ht="15" customHeight="1" x14ac:dyDescent="0.25">
      <c r="A42" s="12" t="s">
        <v>5</v>
      </c>
      <c r="B42" s="28">
        <f>VLOOKUP(C42,Parâmetros!$A$33:$B$39,2,FALSE)/10</f>
        <v>0.5</v>
      </c>
      <c r="C42" s="29" t="s">
        <v>65</v>
      </c>
      <c r="D42" s="28">
        <f>VLOOKUP(E42,Parâmetros!$D$33:$E$39,2,FALSE)/10</f>
        <v>1</v>
      </c>
      <c r="E42" s="29" t="s">
        <v>56</v>
      </c>
      <c r="F42" s="48"/>
    </row>
    <row r="43" spans="1:6" ht="11.25" customHeight="1" x14ac:dyDescent="0.25">
      <c r="A43" s="62"/>
      <c r="B43" s="62"/>
      <c r="C43" s="62"/>
      <c r="D43" s="62"/>
      <c r="E43" s="63"/>
      <c r="F43" s="31">
        <f>((B39*D39)+(B40*D40)+(B41*D41)+(B42*D42))/4</f>
        <v>0.27</v>
      </c>
    </row>
    <row r="44" spans="1:6" ht="15" customHeight="1" x14ac:dyDescent="0.25">
      <c r="A44" s="13" t="s">
        <v>8</v>
      </c>
      <c r="B44" s="14" t="s">
        <v>15</v>
      </c>
      <c r="C44" s="55"/>
      <c r="D44" s="56"/>
      <c r="E44" s="57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90</v>
      </c>
    </row>
    <row r="46" spans="1:6" ht="15" customHeight="1" x14ac:dyDescent="0.25">
      <c r="A46" s="12" t="s">
        <v>3</v>
      </c>
      <c r="B46" s="28">
        <f>VLOOKUP(C46,Parâmetros!$A$3:$B$9,2,FALSE)/10</f>
        <v>0.1</v>
      </c>
      <c r="C46" s="29" t="s">
        <v>60</v>
      </c>
      <c r="D46" s="28">
        <f>VLOOKUP(E46,Parâmetros!$D$3:$E$7,2,FALSE)/10</f>
        <v>0.6</v>
      </c>
      <c r="E46" s="29" t="s">
        <v>76</v>
      </c>
      <c r="F46" s="47"/>
    </row>
    <row r="47" spans="1:6" ht="15" customHeight="1" x14ac:dyDescent="0.25">
      <c r="A47" s="12" t="s">
        <v>4</v>
      </c>
      <c r="B47" s="28">
        <f>VLOOKUP(C47,Parâmetros!$A$13:$B$20,2,FALSE)/10</f>
        <v>0.6</v>
      </c>
      <c r="C47" s="29" t="s">
        <v>72</v>
      </c>
      <c r="D47" s="28">
        <f>VLOOKUP(E47,Parâmetros!$D$13:$E$18,2,FALSE)/10</f>
        <v>0.5</v>
      </c>
      <c r="E47" s="29" t="s">
        <v>40</v>
      </c>
      <c r="F47" s="47"/>
    </row>
    <row r="48" spans="1:6" ht="15" customHeight="1" x14ac:dyDescent="0.25">
      <c r="A48" s="12" t="s">
        <v>63</v>
      </c>
      <c r="B48" s="28">
        <f>VLOOKUP(C48,Parâmetros!$A$24:$B$29,2,FALSE)/10</f>
        <v>0.1</v>
      </c>
      <c r="C48" s="29" t="s">
        <v>43</v>
      </c>
      <c r="D48" s="28">
        <f>VLOOKUP(E48,Parâmetros!$D$24:$E$29,2,FALSE)/10</f>
        <v>1</v>
      </c>
      <c r="E48" s="29" t="s">
        <v>66</v>
      </c>
      <c r="F48" s="47"/>
    </row>
    <row r="49" spans="1:9" ht="15" customHeight="1" x14ac:dyDescent="0.25">
      <c r="A49" s="12" t="s">
        <v>5</v>
      </c>
      <c r="B49" s="28">
        <f>VLOOKUP(C49,Parâmetros!$A$33:$B$39,2,FALSE)/10</f>
        <v>0.5</v>
      </c>
      <c r="C49" s="29" t="s">
        <v>65</v>
      </c>
      <c r="D49" s="28">
        <f>VLOOKUP(E49,Parâmetros!$D$33:$E$39,2,FALSE)/10</f>
        <v>1</v>
      </c>
      <c r="E49" s="29" t="s">
        <v>56</v>
      </c>
      <c r="F49" s="48"/>
      <c r="I49" s="19"/>
    </row>
    <row r="50" spans="1:9" x14ac:dyDescent="0.25">
      <c r="A50" s="20"/>
      <c r="C50" s="21"/>
      <c r="D50" s="21"/>
      <c r="E50" s="21"/>
      <c r="F50" s="31">
        <f>((B46*D46)+(B47*D47)+(B48*D48)+(B49*D49))/4</f>
        <v>0.24</v>
      </c>
      <c r="I50" s="19"/>
    </row>
    <row r="53" spans="1:9" x14ac:dyDescent="0.25">
      <c r="E53" s="22"/>
    </row>
    <row r="61" spans="1:9" x14ac:dyDescent="0.25">
      <c r="E61" s="23"/>
    </row>
  </sheetData>
  <sheetProtection algorithmName="SHA-512" hashValue="2lndT1Tn+FpF81NFzDSWA6UbsvnYf70Opug4GyXt+Wpb0zLKN+DPSCHkGxK6ISxYtkRBReXMGBvRpXH+BeiSxA==" saltValue="xCeyUS++FpUzz1fR+heQGw==" spinCount="100000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E6" sqref="E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98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7" t="s">
        <v>3</v>
      </c>
      <c r="B4" s="28">
        <f>VLOOKUP(C4,Parâmetros!$A$3:$B$9,2,FALSE)/10</f>
        <v>0.1</v>
      </c>
      <c r="C4" s="29" t="s">
        <v>60</v>
      </c>
      <c r="D4" s="28">
        <f>VLOOKUP(E4,Parâmetros!$D$3:$E$7,2,FALSE)/10</f>
        <v>0.6</v>
      </c>
      <c r="E4" s="29" t="s">
        <v>76</v>
      </c>
      <c r="F4" s="47"/>
      <c r="AC4" s="1" t="s">
        <v>24</v>
      </c>
    </row>
    <row r="5" spans="1:29" ht="15.95" customHeight="1" x14ac:dyDescent="0.25">
      <c r="A5" s="27" t="s">
        <v>4</v>
      </c>
      <c r="B5" s="28">
        <f>VLOOKUP(C5,Parâmetros!$A$13:$B$20,2,FALSE)/10</f>
        <v>0.1</v>
      </c>
      <c r="C5" s="29" t="s">
        <v>36</v>
      </c>
      <c r="D5" s="28">
        <f>VLOOKUP(E5,Parâmetros!$D$13:$E$18,2,FALSE)/10</f>
        <v>0.3</v>
      </c>
      <c r="E5" s="29" t="s">
        <v>94</v>
      </c>
      <c r="F5" s="47"/>
      <c r="AC5" s="1" t="s">
        <v>61</v>
      </c>
    </row>
    <row r="6" spans="1:29" ht="15.95" customHeight="1" x14ac:dyDescent="0.25">
      <c r="A6" s="27" t="s">
        <v>63</v>
      </c>
      <c r="B6" s="28">
        <f>VLOOKUP(C6,Parâmetros!$A$24:$B$29,2,FALSE)/10</f>
        <v>0.1</v>
      </c>
      <c r="C6" s="29" t="s">
        <v>43</v>
      </c>
      <c r="D6" s="28">
        <f>VLOOKUP(E6,Parâmetros!$D$24:$E$29,2,FALSE)/10</f>
        <v>1</v>
      </c>
      <c r="E6" s="29" t="s">
        <v>66</v>
      </c>
      <c r="F6" s="47"/>
      <c r="AC6" s="1" t="s">
        <v>10</v>
      </c>
    </row>
    <row r="7" spans="1:29" ht="15.95" customHeight="1" x14ac:dyDescent="0.25">
      <c r="A7" s="27" t="s">
        <v>5</v>
      </c>
      <c r="B7" s="28">
        <f>VLOOKUP(C7,Parâmetros!$A$33:$B$39,2,FALSE)/10</f>
        <v>0.5</v>
      </c>
      <c r="C7" s="29" t="s">
        <v>65</v>
      </c>
      <c r="D7" s="28">
        <f>VLOOKUP(E7,Parâmetros!$D$33:$E$39,2,FALSE)/10</f>
        <v>1</v>
      </c>
      <c r="E7" s="29" t="s">
        <v>56</v>
      </c>
      <c r="F7" s="48"/>
      <c r="AC7" s="1" t="s">
        <v>23</v>
      </c>
    </row>
    <row r="8" spans="1:29" ht="12.2" customHeight="1" x14ac:dyDescent="0.25">
      <c r="A8" s="54"/>
      <c r="B8" s="54"/>
      <c r="C8" s="54"/>
      <c r="D8" s="54"/>
      <c r="E8" s="64"/>
      <c r="F8" s="31">
        <f>((B4*D4)+(B5*D5)+(B6*D6)+(B7*D7))/4</f>
        <v>0.17249999999999999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5"/>
      <c r="D9" s="56"/>
      <c r="E9" s="57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46" t="s">
        <v>90</v>
      </c>
    </row>
    <row r="11" spans="1:29" ht="15" customHeight="1" x14ac:dyDescent="0.25">
      <c r="A11" s="27" t="s">
        <v>3</v>
      </c>
      <c r="B11" s="28">
        <f>VLOOKUP(C11,Parâmetros!$A$3:$B$9,2,FALSE)/10</f>
        <v>0.1</v>
      </c>
      <c r="C11" s="29" t="s">
        <v>60</v>
      </c>
      <c r="D11" s="28">
        <f>VLOOKUP(E11,Parâmetros!$D$3:$E$7,2,FALSE)/10</f>
        <v>0.6</v>
      </c>
      <c r="E11" s="29" t="s">
        <v>76</v>
      </c>
      <c r="F11" s="47"/>
    </row>
    <row r="12" spans="1:29" ht="15" customHeight="1" x14ac:dyDescent="0.25">
      <c r="A12" s="27" t="s">
        <v>4</v>
      </c>
      <c r="B12" s="28">
        <f>VLOOKUP(C12,Parâmetros!$A$13:$B$20,2,FALSE)/10</f>
        <v>0.1</v>
      </c>
      <c r="C12" s="29" t="s">
        <v>36</v>
      </c>
      <c r="D12" s="28">
        <f>VLOOKUP(E12,Parâmetros!$D$13:$E$18,2,FALSE)/10</f>
        <v>0.3</v>
      </c>
      <c r="E12" s="29" t="s">
        <v>94</v>
      </c>
      <c r="F12" s="47"/>
    </row>
    <row r="13" spans="1:29" ht="15" customHeight="1" x14ac:dyDescent="0.25">
      <c r="A13" s="27" t="s">
        <v>63</v>
      </c>
      <c r="B13" s="28">
        <f>VLOOKUP(C13,Parâmetros!$A$24:$B$29,2,FALSE)/10</f>
        <v>0.1</v>
      </c>
      <c r="C13" s="29" t="s">
        <v>43</v>
      </c>
      <c r="D13" s="28">
        <f>VLOOKUP(E13,Parâmetros!$D$24:$E$29,2,FALSE)/10</f>
        <v>1</v>
      </c>
      <c r="E13" s="29" t="s">
        <v>66</v>
      </c>
      <c r="F13" s="47"/>
    </row>
    <row r="14" spans="1:29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1</v>
      </c>
      <c r="E14" s="29" t="s">
        <v>56</v>
      </c>
      <c r="F14" s="48"/>
    </row>
    <row r="15" spans="1:29" ht="11.25" customHeight="1" x14ac:dyDescent="0.25">
      <c r="A15" s="54"/>
      <c r="B15" s="54"/>
      <c r="C15" s="54"/>
      <c r="D15" s="54"/>
      <c r="E15" s="64"/>
      <c r="F15" s="31">
        <f>((B11*D11)+(B12*D12)+(B13*D13)+(B14*D14))/4</f>
        <v>0.17249999999999999</v>
      </c>
    </row>
    <row r="16" spans="1:29" ht="15" customHeight="1" x14ac:dyDescent="0.25">
      <c r="A16" s="16" t="s">
        <v>8</v>
      </c>
      <c r="B16" s="17" t="s">
        <v>12</v>
      </c>
      <c r="C16" s="55"/>
      <c r="D16" s="56"/>
      <c r="E16" s="57"/>
      <c r="F16" s="18"/>
    </row>
    <row r="17" spans="1:6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46" t="s">
        <v>90</v>
      </c>
    </row>
    <row r="18" spans="1:6" ht="15" customHeight="1" x14ac:dyDescent="0.25">
      <c r="A18" s="27" t="s">
        <v>3</v>
      </c>
      <c r="B18" s="28">
        <f>VLOOKUP(C18,Parâmetros!$A$3:$B$9,2,FALSE)/10</f>
        <v>0.1</v>
      </c>
      <c r="C18" s="29" t="s">
        <v>60</v>
      </c>
      <c r="D18" s="28">
        <f>VLOOKUP(E18,Parâmetros!$D$3:$E$7,2,FALSE)/10</f>
        <v>0.6</v>
      </c>
      <c r="E18" s="29" t="s">
        <v>76</v>
      </c>
      <c r="F18" s="47"/>
    </row>
    <row r="19" spans="1:6" ht="15" customHeight="1" x14ac:dyDescent="0.25">
      <c r="A19" s="27" t="s">
        <v>4</v>
      </c>
      <c r="B19" s="28">
        <f>VLOOKUP(C19,Parâmetros!$A$13:$B$20,2,FALSE)/10</f>
        <v>0.1</v>
      </c>
      <c r="C19" s="29" t="s">
        <v>36</v>
      </c>
      <c r="D19" s="28">
        <f>VLOOKUP(E19,Parâmetros!$D$13:$E$18,2,FALSE)/10</f>
        <v>0.3</v>
      </c>
      <c r="E19" s="29" t="s">
        <v>94</v>
      </c>
      <c r="F19" s="47"/>
    </row>
    <row r="20" spans="1:6" ht="15" customHeight="1" x14ac:dyDescent="0.25">
      <c r="A20" s="27" t="s">
        <v>63</v>
      </c>
      <c r="B20" s="28">
        <f>VLOOKUP(C20,Parâmetros!$A$24:$B$29,2,FALSE)/10</f>
        <v>0.1</v>
      </c>
      <c r="C20" s="29" t="s">
        <v>43</v>
      </c>
      <c r="D20" s="28">
        <f>VLOOKUP(E20,Parâmetros!$D$24:$E$29,2,FALSE)/10</f>
        <v>1</v>
      </c>
      <c r="E20" s="29" t="s">
        <v>66</v>
      </c>
      <c r="F20" s="47"/>
    </row>
    <row r="21" spans="1:6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1</v>
      </c>
      <c r="E21" s="29" t="s">
        <v>56</v>
      </c>
      <c r="F21" s="48"/>
    </row>
    <row r="22" spans="1:6" ht="12.2" customHeight="1" x14ac:dyDescent="0.25">
      <c r="A22" s="54"/>
      <c r="B22" s="54"/>
      <c r="C22" s="54"/>
      <c r="D22" s="54"/>
      <c r="E22" s="64"/>
      <c r="F22" s="31">
        <f>((B18*D18)+(B19*D19)+(B20*D20)+(B21*D21))/4</f>
        <v>0.17249999999999999</v>
      </c>
    </row>
    <row r="23" spans="1:6" ht="15" customHeight="1" x14ac:dyDescent="0.25">
      <c r="A23" s="13" t="s">
        <v>8</v>
      </c>
      <c r="B23" s="14" t="s">
        <v>13</v>
      </c>
      <c r="C23" s="55"/>
      <c r="D23" s="56"/>
      <c r="E23" s="57"/>
      <c r="F23" s="15"/>
    </row>
    <row r="24" spans="1:6" ht="15" customHeight="1" x14ac:dyDescent="0.25">
      <c r="A24" s="30" t="s">
        <v>0</v>
      </c>
      <c r="B24" s="30" t="s">
        <v>1</v>
      </c>
      <c r="C24" s="30" t="s">
        <v>6</v>
      </c>
      <c r="D24" s="30" t="s">
        <v>2</v>
      </c>
      <c r="E24" s="30" t="s">
        <v>6</v>
      </c>
      <c r="F24" s="46" t="s">
        <v>90</v>
      </c>
    </row>
    <row r="25" spans="1:6" ht="15" customHeight="1" x14ac:dyDescent="0.25">
      <c r="A25" s="27" t="s">
        <v>3</v>
      </c>
      <c r="B25" s="28">
        <f>VLOOKUP(C25,Parâmetros!$A$3:$B$9,2,FALSE)/10</f>
        <v>0.1</v>
      </c>
      <c r="C25" s="32" t="s">
        <v>60</v>
      </c>
      <c r="D25" s="28">
        <f>VLOOKUP(E25,Parâmetros!$D$3:$E$7,2,FALSE)/10</f>
        <v>0.6</v>
      </c>
      <c r="E25" s="29" t="s">
        <v>76</v>
      </c>
      <c r="F25" s="47"/>
    </row>
    <row r="26" spans="1:6" ht="15" customHeight="1" x14ac:dyDescent="0.25">
      <c r="A26" s="27" t="s">
        <v>4</v>
      </c>
      <c r="B26" s="28">
        <f>VLOOKUP(C26,Parâmetros!$A$13:$B$20,2,FALSE)/10</f>
        <v>0.1</v>
      </c>
      <c r="C26" s="29" t="s">
        <v>36</v>
      </c>
      <c r="D26" s="28">
        <f>VLOOKUP(E26,Parâmetros!$D$13:$E$18,2,FALSE)/10</f>
        <v>0.3</v>
      </c>
      <c r="E26" s="29" t="s">
        <v>94</v>
      </c>
      <c r="F26" s="47"/>
    </row>
    <row r="27" spans="1:6" ht="15" customHeight="1" x14ac:dyDescent="0.25">
      <c r="A27" s="27" t="s">
        <v>63</v>
      </c>
      <c r="B27" s="28">
        <f>VLOOKUP(C27,Parâmetros!$A$24:$B$29,2,FALSE)/10</f>
        <v>0.1</v>
      </c>
      <c r="C27" s="29" t="s">
        <v>43</v>
      </c>
      <c r="D27" s="28">
        <f>VLOOKUP(E27,Parâmetros!$D$24:$E$29,2,FALSE)/10</f>
        <v>1</v>
      </c>
      <c r="E27" s="29" t="s">
        <v>66</v>
      </c>
      <c r="F27" s="47"/>
    </row>
    <row r="28" spans="1:6" ht="15" customHeight="1" x14ac:dyDescent="0.25">
      <c r="A28" s="27" t="s">
        <v>5</v>
      </c>
      <c r="B28" s="28">
        <f>VLOOKUP(C28,Parâmetros!$A$33:$B$39,2,FALSE)/10</f>
        <v>0.7</v>
      </c>
      <c r="C28" s="29" t="s">
        <v>64</v>
      </c>
      <c r="D28" s="28">
        <f>VLOOKUP(E28,Parâmetros!$D$33:$E$39,2,FALSE)/10</f>
        <v>1</v>
      </c>
      <c r="E28" s="29" t="s">
        <v>56</v>
      </c>
      <c r="F28" s="48"/>
    </row>
    <row r="29" spans="1:6" ht="12.2" customHeight="1" x14ac:dyDescent="0.25">
      <c r="A29" s="54"/>
      <c r="B29" s="54"/>
      <c r="C29" s="54"/>
      <c r="D29" s="54"/>
      <c r="E29" s="64"/>
      <c r="F29" s="31">
        <f>((B25*D25)+(B26*D26)+(B27*D27)+(B28*D28))/4</f>
        <v>0.22249999999999998</v>
      </c>
    </row>
    <row r="30" spans="1:6" ht="15" customHeight="1" x14ac:dyDescent="0.25">
      <c r="A30" s="13" t="s">
        <v>8</v>
      </c>
      <c r="B30" s="14" t="s">
        <v>14</v>
      </c>
      <c r="C30" s="55"/>
      <c r="D30" s="56"/>
      <c r="E30" s="57"/>
      <c r="F30" s="18"/>
    </row>
    <row r="31" spans="1:6" ht="15" customHeight="1" x14ac:dyDescent="0.25">
      <c r="A31" s="30" t="s">
        <v>0</v>
      </c>
      <c r="B31" s="30" t="s">
        <v>1</v>
      </c>
      <c r="C31" s="30" t="s">
        <v>6</v>
      </c>
      <c r="D31" s="30" t="s">
        <v>2</v>
      </c>
      <c r="E31" s="30" t="s">
        <v>6</v>
      </c>
      <c r="F31" s="46" t="s">
        <v>90</v>
      </c>
    </row>
    <row r="32" spans="1:6" ht="15" customHeight="1" x14ac:dyDescent="0.25">
      <c r="A32" s="27" t="s">
        <v>3</v>
      </c>
      <c r="B32" s="28">
        <f>VLOOKUP(C32,Parâmetros!$A$3:$B$9,2,FALSE)/10</f>
        <v>0.1</v>
      </c>
      <c r="C32" s="29" t="s">
        <v>60</v>
      </c>
      <c r="D32" s="28">
        <f>VLOOKUP(E32,Parâmetros!$D$3:$E$7,2,FALSE)/10</f>
        <v>0.6</v>
      </c>
      <c r="E32" s="29" t="s">
        <v>76</v>
      </c>
      <c r="F32" s="47"/>
    </row>
    <row r="33" spans="1:6" ht="15" customHeight="1" x14ac:dyDescent="0.25">
      <c r="A33" s="27" t="s">
        <v>4</v>
      </c>
      <c r="B33" s="28">
        <f>VLOOKUP(C33,Parâmetros!$A$13:$B$20,2,FALSE)/10</f>
        <v>0.1</v>
      </c>
      <c r="C33" s="29" t="s">
        <v>36</v>
      </c>
      <c r="D33" s="28">
        <f>VLOOKUP(E33,Parâmetros!$D$13:$E$18,2,FALSE)/10</f>
        <v>0.3</v>
      </c>
      <c r="E33" s="29" t="s">
        <v>94</v>
      </c>
      <c r="F33" s="47"/>
    </row>
    <row r="34" spans="1:6" ht="15" customHeight="1" x14ac:dyDescent="0.25">
      <c r="A34" s="12" t="s">
        <v>63</v>
      </c>
      <c r="B34" s="28">
        <f>VLOOKUP(C34,Parâmetros!$A$24:$B$29,2,FALSE)/10</f>
        <v>0.1</v>
      </c>
      <c r="C34" s="29" t="s">
        <v>43</v>
      </c>
      <c r="D34" s="28">
        <f>VLOOKUP(E34,Parâmetros!$D$24:$E$29,2,FALSE)/10</f>
        <v>1</v>
      </c>
      <c r="E34" s="29" t="s">
        <v>66</v>
      </c>
      <c r="F34" s="47"/>
    </row>
    <row r="35" spans="1:6" ht="15" customHeight="1" x14ac:dyDescent="0.25">
      <c r="A35" s="12" t="s">
        <v>5</v>
      </c>
      <c r="B35" s="28">
        <f>VLOOKUP(C35,Parâmetros!$A$33:$B$39,2,FALSE)/10</f>
        <v>0.5</v>
      </c>
      <c r="C35" s="29" t="s">
        <v>65</v>
      </c>
      <c r="D35" s="28">
        <f>VLOOKUP(E35,Parâmetros!$D$33:$E$39,2,FALSE)/10</f>
        <v>1</v>
      </c>
      <c r="E35" s="29" t="s">
        <v>56</v>
      </c>
      <c r="F35" s="48"/>
    </row>
    <row r="36" spans="1:6" ht="12.2" customHeight="1" x14ac:dyDescent="0.25">
      <c r="A36" s="62"/>
      <c r="B36" s="62"/>
      <c r="C36" s="62"/>
      <c r="D36" s="62"/>
      <c r="E36" s="63"/>
      <c r="F36" s="31">
        <f>((B32*D32)+(B33*D33)+(B34*D34)+(B35*D35))/4</f>
        <v>0.17249999999999999</v>
      </c>
    </row>
    <row r="37" spans="1:6" ht="15" customHeight="1" x14ac:dyDescent="0.25">
      <c r="A37" s="13" t="s">
        <v>8</v>
      </c>
      <c r="B37" s="14" t="s">
        <v>10</v>
      </c>
      <c r="C37" s="55"/>
      <c r="D37" s="56"/>
      <c r="E37" s="57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90</v>
      </c>
    </row>
    <row r="39" spans="1:6" ht="15" customHeight="1" x14ac:dyDescent="0.25">
      <c r="A39" s="12" t="s">
        <v>3</v>
      </c>
      <c r="B39" s="28">
        <f>VLOOKUP(C39,Parâmetros!$A$3:$B$9,2,FALSE)/10</f>
        <v>0.1</v>
      </c>
      <c r="C39" s="29" t="s">
        <v>60</v>
      </c>
      <c r="D39" s="28">
        <f>VLOOKUP(E39,Parâmetros!$D$3:$E$7,2,FALSE)/10</f>
        <v>0.6</v>
      </c>
      <c r="E39" s="29" t="s">
        <v>76</v>
      </c>
      <c r="F39" s="47"/>
    </row>
    <row r="40" spans="1:6" ht="15" customHeight="1" x14ac:dyDescent="0.25">
      <c r="A40" s="12" t="s">
        <v>4</v>
      </c>
      <c r="B40" s="28">
        <f>VLOOKUP(C40,Parâmetros!$A$13:$B$20,2,FALSE)/10</f>
        <v>0.1</v>
      </c>
      <c r="C40" s="29" t="s">
        <v>36</v>
      </c>
      <c r="D40" s="28">
        <f>VLOOKUP(E40,Parâmetros!$D$13:$E$18,2,FALSE)/10</f>
        <v>0.3</v>
      </c>
      <c r="E40" s="29" t="s">
        <v>94</v>
      </c>
      <c r="F40" s="47"/>
    </row>
    <row r="41" spans="1:6" ht="15" customHeight="1" x14ac:dyDescent="0.25">
      <c r="A41" s="12" t="s">
        <v>63</v>
      </c>
      <c r="B41" s="28">
        <f>VLOOKUP(C41,Parâmetros!$A$24:$B$29,2,FALSE)/10</f>
        <v>0.1</v>
      </c>
      <c r="C41" s="29" t="s">
        <v>43</v>
      </c>
      <c r="D41" s="28">
        <f>VLOOKUP(E41,Parâmetros!$D$24:$E$29,2,FALSE)/10</f>
        <v>1</v>
      </c>
      <c r="E41" s="29" t="s">
        <v>66</v>
      </c>
      <c r="F41" s="47"/>
    </row>
    <row r="42" spans="1:6" ht="15" customHeight="1" x14ac:dyDescent="0.25">
      <c r="A42" s="12" t="s">
        <v>5</v>
      </c>
      <c r="B42" s="28">
        <f>VLOOKUP(C42,Parâmetros!$A$33:$B$39,2,FALSE)/10</f>
        <v>0.5</v>
      </c>
      <c r="C42" s="29" t="s">
        <v>65</v>
      </c>
      <c r="D42" s="28">
        <f>VLOOKUP(E42,Parâmetros!$D$33:$E$39,2,FALSE)/10</f>
        <v>1</v>
      </c>
      <c r="E42" s="29" t="s">
        <v>56</v>
      </c>
      <c r="F42" s="48"/>
    </row>
    <row r="43" spans="1:6" ht="11.25" customHeight="1" x14ac:dyDescent="0.25">
      <c r="A43" s="62"/>
      <c r="B43" s="62"/>
      <c r="C43" s="62"/>
      <c r="D43" s="62"/>
      <c r="E43" s="63"/>
      <c r="F43" s="31">
        <f>((B39*D39)+(B40*D40)+(B41*D41)+(B42*D42))/4</f>
        <v>0.17249999999999999</v>
      </c>
    </row>
    <row r="44" spans="1:6" ht="15" customHeight="1" x14ac:dyDescent="0.25">
      <c r="A44" s="13" t="s">
        <v>8</v>
      </c>
      <c r="B44" s="14" t="s">
        <v>15</v>
      </c>
      <c r="C44" s="55"/>
      <c r="D44" s="56"/>
      <c r="E44" s="57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90</v>
      </c>
    </row>
    <row r="46" spans="1:6" ht="15" customHeight="1" x14ac:dyDescent="0.25">
      <c r="A46" s="12" t="s">
        <v>3</v>
      </c>
      <c r="B46" s="28">
        <f>VLOOKUP(C46,Parâmetros!$A$3:$B$9,2,FALSE)/10</f>
        <v>0.1</v>
      </c>
      <c r="C46" s="29" t="s">
        <v>60</v>
      </c>
      <c r="D46" s="28">
        <f>VLOOKUP(E46,Parâmetros!$D$3:$E$7,2,FALSE)/10</f>
        <v>0.6</v>
      </c>
      <c r="E46" s="29" t="s">
        <v>76</v>
      </c>
      <c r="F46" s="47"/>
    </row>
    <row r="47" spans="1:6" ht="15" customHeight="1" x14ac:dyDescent="0.25">
      <c r="A47" s="12" t="s">
        <v>4</v>
      </c>
      <c r="B47" s="28">
        <f>VLOOKUP(C47,Parâmetros!$A$13:$B$20,2,FALSE)/10</f>
        <v>0.1</v>
      </c>
      <c r="C47" s="29" t="s">
        <v>36</v>
      </c>
      <c r="D47" s="28">
        <f>VLOOKUP(E47,Parâmetros!$D$13:$E$18,2,FALSE)/10</f>
        <v>0.3</v>
      </c>
      <c r="E47" s="29" t="s">
        <v>94</v>
      </c>
      <c r="F47" s="47"/>
    </row>
    <row r="48" spans="1:6" ht="15" customHeight="1" x14ac:dyDescent="0.25">
      <c r="A48" s="12" t="s">
        <v>63</v>
      </c>
      <c r="B48" s="28">
        <f>VLOOKUP(C48,Parâmetros!$A$24:$B$29,2,FALSE)/10</f>
        <v>0.1</v>
      </c>
      <c r="C48" s="29" t="s">
        <v>43</v>
      </c>
      <c r="D48" s="28">
        <f>VLOOKUP(E48,Parâmetros!$D$24:$E$29,2,FALSE)/10</f>
        <v>1</v>
      </c>
      <c r="E48" s="29" t="s">
        <v>66</v>
      </c>
      <c r="F48" s="47"/>
    </row>
    <row r="49" spans="1:9" ht="15" customHeight="1" x14ac:dyDescent="0.25">
      <c r="A49" s="12" t="s">
        <v>5</v>
      </c>
      <c r="B49" s="28">
        <f>VLOOKUP(C49,Parâmetros!$A$33:$B$39,2,FALSE)/10</f>
        <v>0.5</v>
      </c>
      <c r="C49" s="29" t="s">
        <v>65</v>
      </c>
      <c r="D49" s="28">
        <f>VLOOKUP(E49,Parâmetros!$D$33:$E$39,2,FALSE)/10</f>
        <v>1</v>
      </c>
      <c r="E49" s="29" t="s">
        <v>56</v>
      </c>
      <c r="F49" s="48"/>
      <c r="I49" s="19"/>
    </row>
    <row r="50" spans="1:9" x14ac:dyDescent="0.25">
      <c r="A50" s="20"/>
      <c r="C50" s="21"/>
      <c r="D50" s="21"/>
      <c r="E50" s="21"/>
      <c r="F50" s="31">
        <f>((B46*D46)+(B47*D47)+(B48*D48)+(B49*D49))/4</f>
        <v>0.17249999999999999</v>
      </c>
      <c r="I50" s="19"/>
    </row>
    <row r="53" spans="1:9" x14ac:dyDescent="0.25">
      <c r="E53" s="22"/>
    </row>
    <row r="61" spans="1:9" x14ac:dyDescent="0.25">
      <c r="E61" s="23"/>
    </row>
  </sheetData>
  <sheetProtection algorithmName="SHA-512" hashValue="697wRNH+IBqglBYKUDQ6Q5822x6btpBMPdEoT6ZYgWZXyR3JzrZiIqtGoWgrb7HHUuF+knNZNV4AOq1EyCwi8g==" saltValue="emLitTwMcU3CRLBR+GvDCg==" spinCount="100000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1 E32 E46 E25 E18 E39">
      <formula1>Atividade_Medição</formula1>
    </dataValidation>
    <dataValidation type="list" allowBlank="1" showInputMessage="1" showErrorMessage="1" sqref="C33 C12 C5 C47 C26 C19 C40">
      <formula1>Fator_Especif_Fonte</formula1>
    </dataValidation>
    <dataValidation type="list" allowBlank="1" showInputMessage="1" showErrorMessage="1" sqref="E26 E12 E5 E33 E47 E19 E40">
      <formula1>Atividade_Especif_Fonte</formula1>
    </dataValidation>
    <dataValidation type="list" allowBlank="1" showInputMessage="1" showErrorMessage="1" sqref="C34 C13 C6 C48 C27 C20 C41">
      <formula1>Fator_Espacial</formula1>
    </dataValidation>
    <dataValidation type="list" allowBlank="1" showInputMessage="1" showErrorMessage="1" sqref="E34 E13 E6 E48 E27 E20 E41">
      <formula1>Atividade_Espacial</formula1>
    </dataValidation>
    <dataValidation type="list" allowBlank="1" showInputMessage="1" showErrorMessage="1" sqref="C21 C49 C7 C35 C28 C14 C42">
      <formula1>Fator_Temporal</formula1>
    </dataValidation>
    <dataValidation type="list" allowBlank="1" showInputMessage="1" showErrorMessage="1" sqref="E35 E14 E7 E49 E28 E21 E42">
      <formula1>Atividade_Temporal</formula1>
    </dataValidation>
    <dataValidation type="list" allowBlank="1" showInputMessage="1" showErrorMessage="1" sqref="C4 C39 C11 C46 C18 C32 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31" workbookViewId="0">
      <selection activeCell="C23" sqref="C23:E2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100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7" t="s">
        <v>3</v>
      </c>
      <c r="B4" s="28">
        <f>VLOOKUP(C4,Parâmetros!$A$3:$B$9,2,FALSE)/10</f>
        <v>0.5</v>
      </c>
      <c r="C4" s="29" t="s">
        <v>78</v>
      </c>
      <c r="D4" s="28">
        <f>VLOOKUP(E4,Parâmetros!$D$3:$E$7,2,FALSE)/10</f>
        <v>0.3</v>
      </c>
      <c r="E4" s="29" t="s">
        <v>28</v>
      </c>
      <c r="F4" s="47"/>
      <c r="AC4" s="1" t="s">
        <v>24</v>
      </c>
    </row>
    <row r="5" spans="1:29" s="33" customFormat="1" ht="15.95" customHeight="1" x14ac:dyDescent="0.25">
      <c r="A5" s="27" t="s">
        <v>4</v>
      </c>
      <c r="B5" s="28">
        <f>VLOOKUP(C5,Parâmetros!$A$13:$B$20,2,FALSE)/10</f>
        <v>0.6</v>
      </c>
      <c r="C5" s="29" t="s">
        <v>72</v>
      </c>
      <c r="D5" s="28">
        <f>VLOOKUP(E5,Parâmetros!$D$13:$E$18,2,FALSE)/10</f>
        <v>0.9</v>
      </c>
      <c r="E5" s="29" t="s">
        <v>38</v>
      </c>
      <c r="F5" s="47"/>
      <c r="AC5" s="33" t="s">
        <v>61</v>
      </c>
    </row>
    <row r="6" spans="1:29" ht="15.95" customHeight="1" x14ac:dyDescent="0.25">
      <c r="A6" s="27" t="s">
        <v>63</v>
      </c>
      <c r="B6" s="28">
        <f>VLOOKUP(C6,Parâmetros!$A$24:$B$29,2,FALSE)/10</f>
        <v>0.3</v>
      </c>
      <c r="C6" s="29" t="s">
        <v>45</v>
      </c>
      <c r="D6" s="28">
        <f>VLOOKUP(E6,Parâmetros!$D$24:$E$29,2,FALSE)/10</f>
        <v>0.7</v>
      </c>
      <c r="E6" s="29" t="s">
        <v>54</v>
      </c>
      <c r="F6" s="47"/>
      <c r="AC6" s="1" t="s">
        <v>10</v>
      </c>
    </row>
    <row r="7" spans="1:29" ht="15.95" customHeight="1" x14ac:dyDescent="0.25">
      <c r="A7" s="27" t="s">
        <v>5</v>
      </c>
      <c r="B7" s="28">
        <f>VLOOKUP(C7,Parâmetros!$A$33:$B$39,2,FALSE)/10</f>
        <v>0.5</v>
      </c>
      <c r="C7" s="29" t="s">
        <v>65</v>
      </c>
      <c r="D7" s="28">
        <f>VLOOKUP(E7,Parâmetros!$D$33:$E$39,2,FALSE)/10</f>
        <v>0.5</v>
      </c>
      <c r="E7" s="29" t="s">
        <v>65</v>
      </c>
      <c r="F7" s="48"/>
      <c r="AC7" s="1" t="s">
        <v>23</v>
      </c>
    </row>
    <row r="8" spans="1:29" ht="12.2" customHeight="1" x14ac:dyDescent="0.25">
      <c r="A8" s="54"/>
      <c r="B8" s="54"/>
      <c r="C8" s="54"/>
      <c r="D8" s="54"/>
      <c r="E8" s="64"/>
      <c r="F8" s="31">
        <f>((B4*D4)+(B5*D5)+(B6*D6)+(B7*D7))/4</f>
        <v>0.28749999999999998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5"/>
      <c r="D9" s="56"/>
      <c r="E9" s="57"/>
      <c r="F9" s="15"/>
      <c r="AC9" s="1" t="s">
        <v>15</v>
      </c>
    </row>
    <row r="10" spans="1:29" ht="15" customHeight="1" x14ac:dyDescent="0.25">
      <c r="A10" s="30" t="s">
        <v>0</v>
      </c>
      <c r="B10" s="30" t="s">
        <v>1</v>
      </c>
      <c r="C10" s="30" t="s">
        <v>6</v>
      </c>
      <c r="D10" s="30" t="s">
        <v>2</v>
      </c>
      <c r="E10" s="30" t="s">
        <v>6</v>
      </c>
      <c r="F10" s="46" t="s">
        <v>90</v>
      </c>
    </row>
    <row r="11" spans="1:29" ht="15" customHeight="1" x14ac:dyDescent="0.25">
      <c r="A11" s="27" t="s">
        <v>3</v>
      </c>
      <c r="B11" s="28">
        <f>VLOOKUP(C11,Parâmetros!$A$3:$B$9,2,FALSE)/10</f>
        <v>0.1</v>
      </c>
      <c r="C11" s="29" t="s">
        <v>60</v>
      </c>
      <c r="D11" s="28">
        <f>VLOOKUP(E11,Parâmetros!$D$3:$E$7,2,FALSE)/10</f>
        <v>0.3</v>
      </c>
      <c r="E11" s="29" t="s">
        <v>28</v>
      </c>
      <c r="F11" s="47"/>
    </row>
    <row r="12" spans="1:29" s="33" customFormat="1" ht="15" customHeight="1" x14ac:dyDescent="0.25">
      <c r="A12" s="27" t="s">
        <v>4</v>
      </c>
      <c r="B12" s="28">
        <f>VLOOKUP(C12,Parâmetros!$A$13:$B$20,2,FALSE)/10</f>
        <v>0.6</v>
      </c>
      <c r="C12" s="29" t="s">
        <v>72</v>
      </c>
      <c r="D12" s="28">
        <f>VLOOKUP(E12,Parâmetros!$D$13:$E$18,2,FALSE)/10</f>
        <v>0.9</v>
      </c>
      <c r="E12" s="29" t="s">
        <v>38</v>
      </c>
      <c r="F12" s="47"/>
    </row>
    <row r="13" spans="1:29" s="33" customFormat="1" ht="15" customHeight="1" x14ac:dyDescent="0.25">
      <c r="A13" s="27" t="s">
        <v>63</v>
      </c>
      <c r="B13" s="28">
        <f>VLOOKUP(C13,Parâmetros!$A$24:$B$29,2,FALSE)/10</f>
        <v>0.3</v>
      </c>
      <c r="C13" s="29" t="s">
        <v>45</v>
      </c>
      <c r="D13" s="28">
        <f>VLOOKUP(E13,Parâmetros!$D$24:$E$29,2,FALSE)/10</f>
        <v>0.7</v>
      </c>
      <c r="E13" s="29" t="s">
        <v>54</v>
      </c>
      <c r="F13" s="47"/>
    </row>
    <row r="14" spans="1:29" s="33" customFormat="1" ht="15" customHeight="1" x14ac:dyDescent="0.25">
      <c r="A14" s="27" t="s">
        <v>5</v>
      </c>
      <c r="B14" s="28">
        <f>VLOOKUP(C14,Parâmetros!$A$33:$B$39,2,FALSE)/10</f>
        <v>0.5</v>
      </c>
      <c r="C14" s="29" t="s">
        <v>65</v>
      </c>
      <c r="D14" s="28">
        <f>VLOOKUP(E14,Parâmetros!$D$33:$E$39,2,FALSE)/10</f>
        <v>0.5</v>
      </c>
      <c r="E14" s="29" t="s">
        <v>65</v>
      </c>
      <c r="F14" s="48"/>
    </row>
    <row r="15" spans="1:29" s="33" customFormat="1" ht="11.25" customHeight="1" x14ac:dyDescent="0.25">
      <c r="A15" s="54"/>
      <c r="B15" s="54"/>
      <c r="C15" s="54"/>
      <c r="D15" s="54"/>
      <c r="E15" s="64"/>
      <c r="F15" s="34">
        <f>((B11*D11)+(B12*D12)+(B13*D13)+(B14*D14))/4</f>
        <v>0.25750000000000001</v>
      </c>
    </row>
    <row r="16" spans="1:29" s="33" customFormat="1" ht="15" customHeight="1" x14ac:dyDescent="0.25">
      <c r="A16" s="16" t="s">
        <v>8</v>
      </c>
      <c r="B16" s="17" t="s">
        <v>12</v>
      </c>
      <c r="C16" s="55"/>
      <c r="D16" s="56"/>
      <c r="E16" s="57"/>
      <c r="F16" s="35"/>
    </row>
    <row r="17" spans="1:6" s="33" customFormat="1" ht="15" customHeight="1" x14ac:dyDescent="0.25">
      <c r="A17" s="30" t="s">
        <v>0</v>
      </c>
      <c r="B17" s="30" t="s">
        <v>1</v>
      </c>
      <c r="C17" s="30" t="s">
        <v>6</v>
      </c>
      <c r="D17" s="30" t="s">
        <v>2</v>
      </c>
      <c r="E17" s="30" t="s">
        <v>6</v>
      </c>
      <c r="F17" s="58" t="s">
        <v>90</v>
      </c>
    </row>
    <row r="18" spans="1:6" s="33" customFormat="1" ht="15" customHeight="1" x14ac:dyDescent="0.25">
      <c r="A18" s="27" t="s">
        <v>3</v>
      </c>
      <c r="B18" s="28">
        <f>VLOOKUP(C18,Parâmetros!$A$3:$B$9,2,FALSE)/10</f>
        <v>0.1</v>
      </c>
      <c r="C18" s="29" t="s">
        <v>60</v>
      </c>
      <c r="D18" s="28">
        <f>VLOOKUP(E18,Parâmetros!$D$3:$E$7,2,FALSE)/10</f>
        <v>0.3</v>
      </c>
      <c r="E18" s="29" t="s">
        <v>28</v>
      </c>
      <c r="F18" s="59"/>
    </row>
    <row r="19" spans="1:6" s="33" customFormat="1" ht="15" customHeight="1" x14ac:dyDescent="0.25">
      <c r="A19" s="27" t="s">
        <v>4</v>
      </c>
      <c r="B19" s="28">
        <f>VLOOKUP(C19,Parâmetros!$A$13:$B$20,2,FALSE)/10</f>
        <v>0.6</v>
      </c>
      <c r="C19" s="29" t="s">
        <v>72</v>
      </c>
      <c r="D19" s="28">
        <f>VLOOKUP(E19,Parâmetros!$D$13:$E$18,2,FALSE)/10</f>
        <v>0.9</v>
      </c>
      <c r="E19" s="29" t="s">
        <v>38</v>
      </c>
      <c r="F19" s="59"/>
    </row>
    <row r="20" spans="1:6" s="33" customFormat="1" ht="15" customHeight="1" x14ac:dyDescent="0.25">
      <c r="A20" s="27" t="s">
        <v>63</v>
      </c>
      <c r="B20" s="28">
        <f>VLOOKUP(C20,Parâmetros!$A$24:$B$29,2,FALSE)/10</f>
        <v>0.3</v>
      </c>
      <c r="C20" s="29" t="s">
        <v>45</v>
      </c>
      <c r="D20" s="28">
        <f>VLOOKUP(E20,Parâmetros!$D$24:$E$29,2,FALSE)/10</f>
        <v>0.7</v>
      </c>
      <c r="E20" s="29" t="s">
        <v>54</v>
      </c>
      <c r="F20" s="59"/>
    </row>
    <row r="21" spans="1:6" s="33" customFormat="1" ht="15" customHeight="1" x14ac:dyDescent="0.25">
      <c r="A21" s="27" t="s">
        <v>5</v>
      </c>
      <c r="B21" s="28">
        <f>VLOOKUP(C21,Parâmetros!$A$33:$B$39,2,FALSE)/10</f>
        <v>0.5</v>
      </c>
      <c r="C21" s="29" t="s">
        <v>65</v>
      </c>
      <c r="D21" s="28">
        <f>VLOOKUP(E21,Parâmetros!$D$33:$E$39,2,FALSE)/10</f>
        <v>0.7</v>
      </c>
      <c r="E21" s="29" t="s">
        <v>64</v>
      </c>
      <c r="F21" s="60"/>
    </row>
    <row r="22" spans="1:6" s="33" customFormat="1" ht="12.2" customHeight="1" x14ac:dyDescent="0.25">
      <c r="A22" s="54"/>
      <c r="B22" s="54"/>
      <c r="C22" s="54"/>
      <c r="D22" s="54"/>
      <c r="E22" s="64"/>
      <c r="F22" s="34">
        <f>((B18*D18)+(B19*D19)+(B20*D20)+(B21*D21))/4</f>
        <v>0.28249999999999997</v>
      </c>
    </row>
    <row r="23" spans="1:6" s="33" customFormat="1" ht="15" customHeight="1" x14ac:dyDescent="0.25">
      <c r="A23" s="13" t="s">
        <v>8</v>
      </c>
      <c r="B23" s="14" t="s">
        <v>13</v>
      </c>
      <c r="C23" s="55"/>
      <c r="D23" s="56"/>
      <c r="E23" s="57"/>
      <c r="F23" s="36"/>
    </row>
    <row r="24" spans="1:6" s="33" customFormat="1" ht="15" customHeight="1" x14ac:dyDescent="0.25">
      <c r="A24" s="30" t="s">
        <v>0</v>
      </c>
      <c r="B24" s="30" t="s">
        <v>1</v>
      </c>
      <c r="C24" s="30" t="s">
        <v>6</v>
      </c>
      <c r="D24" s="30" t="s">
        <v>2</v>
      </c>
      <c r="E24" s="30" t="s">
        <v>6</v>
      </c>
      <c r="F24" s="58" t="s">
        <v>90</v>
      </c>
    </row>
    <row r="25" spans="1:6" s="33" customFormat="1" ht="15" customHeight="1" x14ac:dyDescent="0.25">
      <c r="A25" s="27" t="s">
        <v>3</v>
      </c>
      <c r="B25" s="28">
        <f>VLOOKUP(C25,Parâmetros!$A$3:$B$9,2,FALSE)/10</f>
        <v>0.5</v>
      </c>
      <c r="C25" s="29" t="s">
        <v>78</v>
      </c>
      <c r="D25" s="28">
        <f>VLOOKUP(E25,Parâmetros!$D$3:$E$7,2,FALSE)/10</f>
        <v>0.3</v>
      </c>
      <c r="E25" s="29" t="s">
        <v>28</v>
      </c>
      <c r="F25" s="59"/>
    </row>
    <row r="26" spans="1:6" s="33" customFormat="1" ht="15" customHeight="1" x14ac:dyDescent="0.25">
      <c r="A26" s="27" t="s">
        <v>4</v>
      </c>
      <c r="B26" s="28">
        <f>VLOOKUP(C26,Parâmetros!$A$13:$B$20,2,FALSE)/10</f>
        <v>0.6</v>
      </c>
      <c r="C26" s="29" t="s">
        <v>72</v>
      </c>
      <c r="D26" s="28">
        <f>VLOOKUP(E26,Parâmetros!$D$13:$E$18,2,FALSE)/10</f>
        <v>0.9</v>
      </c>
      <c r="E26" s="29" t="s">
        <v>38</v>
      </c>
      <c r="F26" s="59"/>
    </row>
    <row r="27" spans="1:6" s="33" customFormat="1" ht="15" customHeight="1" x14ac:dyDescent="0.25">
      <c r="A27" s="27" t="s">
        <v>63</v>
      </c>
      <c r="B27" s="28">
        <f>VLOOKUP(C27,Parâmetros!$A$24:$B$29,2,FALSE)/10</f>
        <v>0.3</v>
      </c>
      <c r="C27" s="29" t="s">
        <v>45</v>
      </c>
      <c r="D27" s="28">
        <f>VLOOKUP(E27,Parâmetros!$D$24:$E$29,2,FALSE)/10</f>
        <v>0.7</v>
      </c>
      <c r="E27" s="29" t="s">
        <v>54</v>
      </c>
      <c r="F27" s="59"/>
    </row>
    <row r="28" spans="1:6" s="33" customFormat="1" ht="15" customHeight="1" x14ac:dyDescent="0.25">
      <c r="A28" s="27" t="s">
        <v>5</v>
      </c>
      <c r="B28" s="28">
        <f>VLOOKUP(C28,Parâmetros!$A$33:$B$39,2,FALSE)/10</f>
        <v>0.5</v>
      </c>
      <c r="C28" s="29" t="s">
        <v>65</v>
      </c>
      <c r="D28" s="28">
        <f>VLOOKUP(E28,Parâmetros!$D$33:$E$39,2,FALSE)/10</f>
        <v>0.7</v>
      </c>
      <c r="E28" s="29" t="s">
        <v>64</v>
      </c>
      <c r="F28" s="60"/>
    </row>
    <row r="29" spans="1:6" s="33" customFormat="1" ht="12.2" customHeight="1" x14ac:dyDescent="0.25">
      <c r="A29" s="54"/>
      <c r="B29" s="54"/>
      <c r="C29" s="54"/>
      <c r="D29" s="54"/>
      <c r="E29" s="64"/>
      <c r="F29" s="34">
        <f>((B25*D25)+(B26*D26)+(B27*D27)+(B28*D28))/4</f>
        <v>0.3125</v>
      </c>
    </row>
    <row r="30" spans="1:6" s="33" customFormat="1" ht="15" customHeight="1" x14ac:dyDescent="0.25">
      <c r="A30" s="13" t="s">
        <v>8</v>
      </c>
      <c r="B30" s="14" t="s">
        <v>14</v>
      </c>
      <c r="C30" s="55"/>
      <c r="D30" s="56"/>
      <c r="E30" s="57"/>
      <c r="F30" s="35"/>
    </row>
    <row r="31" spans="1:6" s="33" customFormat="1" ht="15" customHeight="1" x14ac:dyDescent="0.25">
      <c r="A31" s="30" t="s">
        <v>0</v>
      </c>
      <c r="B31" s="30" t="s">
        <v>1</v>
      </c>
      <c r="C31" s="30" t="s">
        <v>6</v>
      </c>
      <c r="D31" s="30" t="s">
        <v>2</v>
      </c>
      <c r="E31" s="30" t="s">
        <v>6</v>
      </c>
      <c r="F31" s="58" t="s">
        <v>90</v>
      </c>
    </row>
    <row r="32" spans="1:6" s="33" customFormat="1" ht="15" customHeight="1" x14ac:dyDescent="0.25">
      <c r="A32" s="27" t="s">
        <v>3</v>
      </c>
      <c r="B32" s="28">
        <f>VLOOKUP(C32,Parâmetros!$A$3:$B$9,2,FALSE)/10</f>
        <v>0.7</v>
      </c>
      <c r="C32" s="29" t="s">
        <v>18</v>
      </c>
      <c r="D32" s="28">
        <f>VLOOKUP(E32,Parâmetros!$D$3:$E$7,2,FALSE)/10</f>
        <v>0.3</v>
      </c>
      <c r="E32" s="29" t="s">
        <v>28</v>
      </c>
      <c r="F32" s="59"/>
    </row>
    <row r="33" spans="1:6" s="33" customFormat="1" ht="15" customHeight="1" x14ac:dyDescent="0.25">
      <c r="A33" s="27" t="s">
        <v>4</v>
      </c>
      <c r="B33" s="28">
        <f>VLOOKUP(C33,Parâmetros!$A$13:$B$20,2,FALSE)/10</f>
        <v>0.6</v>
      </c>
      <c r="C33" s="29" t="s">
        <v>72</v>
      </c>
      <c r="D33" s="28">
        <f>VLOOKUP(E33,Parâmetros!$D$13:$E$18,2,FALSE)/10</f>
        <v>0.9</v>
      </c>
      <c r="E33" s="29" t="s">
        <v>38</v>
      </c>
      <c r="F33" s="59"/>
    </row>
    <row r="34" spans="1:6" s="33" customFormat="1" ht="15" customHeight="1" x14ac:dyDescent="0.25">
      <c r="A34" s="27" t="s">
        <v>63</v>
      </c>
      <c r="B34" s="28">
        <f>VLOOKUP(C34,Parâmetros!$A$24:$B$29,2,FALSE)/10</f>
        <v>0.3</v>
      </c>
      <c r="C34" s="29" t="s">
        <v>45</v>
      </c>
      <c r="D34" s="28">
        <f>VLOOKUP(E34,Parâmetros!$D$24:$E$29,2,FALSE)/10</f>
        <v>0.7</v>
      </c>
      <c r="E34" s="29" t="s">
        <v>54</v>
      </c>
      <c r="F34" s="59"/>
    </row>
    <row r="35" spans="1:6" s="33" customFormat="1" ht="15" customHeight="1" x14ac:dyDescent="0.25">
      <c r="A35" s="27" t="s">
        <v>5</v>
      </c>
      <c r="B35" s="28">
        <f>VLOOKUP(C35,Parâmetros!$A$33:$B$39,2,FALSE)/10</f>
        <v>0.5</v>
      </c>
      <c r="C35" s="29" t="s">
        <v>65</v>
      </c>
      <c r="D35" s="28">
        <f>VLOOKUP(E35,Parâmetros!$D$33:$E$39,2,FALSE)/10</f>
        <v>0.7</v>
      </c>
      <c r="E35" s="29" t="s">
        <v>64</v>
      </c>
      <c r="F35" s="60"/>
    </row>
    <row r="36" spans="1:6" s="33" customFormat="1" ht="12.2" customHeight="1" x14ac:dyDescent="0.25">
      <c r="A36" s="54"/>
      <c r="B36" s="54"/>
      <c r="C36" s="54"/>
      <c r="D36" s="54"/>
      <c r="E36" s="64"/>
      <c r="F36" s="34">
        <f>((B32*D32)+(B33*D33)+(B34*D34)+(B35*D35))/4</f>
        <v>0.32750000000000001</v>
      </c>
    </row>
    <row r="37" spans="1:6" s="33" customFormat="1" ht="15" customHeight="1" x14ac:dyDescent="0.25">
      <c r="A37" s="13" t="s">
        <v>8</v>
      </c>
      <c r="B37" s="14" t="s">
        <v>10</v>
      </c>
      <c r="C37" s="55"/>
      <c r="D37" s="56"/>
      <c r="E37" s="57"/>
      <c r="F37" s="35"/>
    </row>
    <row r="38" spans="1:6" s="33" customFormat="1" ht="15" customHeight="1" x14ac:dyDescent="0.25">
      <c r="A38" s="30" t="s">
        <v>0</v>
      </c>
      <c r="B38" s="30" t="s">
        <v>1</v>
      </c>
      <c r="C38" s="30" t="s">
        <v>6</v>
      </c>
      <c r="D38" s="30" t="s">
        <v>2</v>
      </c>
      <c r="E38" s="30" t="s">
        <v>6</v>
      </c>
      <c r="F38" s="58" t="s">
        <v>90</v>
      </c>
    </row>
    <row r="39" spans="1:6" s="33" customFormat="1" ht="15" customHeight="1" x14ac:dyDescent="0.25">
      <c r="A39" s="27" t="s">
        <v>3</v>
      </c>
      <c r="B39" s="28">
        <f>VLOOKUP(C39,Parâmetros!$A$3:$B$9,2,FALSE)/10</f>
        <v>0.5</v>
      </c>
      <c r="C39" s="29" t="s">
        <v>78</v>
      </c>
      <c r="D39" s="28">
        <f>VLOOKUP(E39,Parâmetros!$D$3:$E$7,2,FALSE)/10</f>
        <v>0.3</v>
      </c>
      <c r="E39" s="29" t="s">
        <v>28</v>
      </c>
      <c r="F39" s="59"/>
    </row>
    <row r="40" spans="1:6" s="33" customFormat="1" ht="15" customHeight="1" x14ac:dyDescent="0.25">
      <c r="A40" s="27" t="s">
        <v>4</v>
      </c>
      <c r="B40" s="28">
        <f>VLOOKUP(C40,Parâmetros!$A$13:$B$20,2,FALSE)/10</f>
        <v>0.6</v>
      </c>
      <c r="C40" s="29" t="s">
        <v>72</v>
      </c>
      <c r="D40" s="28">
        <f>VLOOKUP(E40,Parâmetros!$D$13:$E$18,2,FALSE)/10</f>
        <v>0.9</v>
      </c>
      <c r="E40" s="29" t="s">
        <v>38</v>
      </c>
      <c r="F40" s="59"/>
    </row>
    <row r="41" spans="1:6" s="33" customFormat="1" ht="15" customHeight="1" x14ac:dyDescent="0.25">
      <c r="A41" s="27" t="s">
        <v>63</v>
      </c>
      <c r="B41" s="28">
        <f>VLOOKUP(C41,Parâmetros!$A$24:$B$29,2,FALSE)/10</f>
        <v>0.3</v>
      </c>
      <c r="C41" s="29" t="s">
        <v>45</v>
      </c>
      <c r="D41" s="28">
        <f>VLOOKUP(E41,Parâmetros!$D$24:$E$29,2,FALSE)/10</f>
        <v>0.7</v>
      </c>
      <c r="E41" s="29" t="s">
        <v>54</v>
      </c>
      <c r="F41" s="59"/>
    </row>
    <row r="42" spans="1:6" s="33" customFormat="1" ht="15" customHeight="1" x14ac:dyDescent="0.25">
      <c r="A42" s="27" t="s">
        <v>5</v>
      </c>
      <c r="B42" s="28">
        <f>VLOOKUP(C42,Parâmetros!$A$33:$B$39,2,FALSE)/10</f>
        <v>0.5</v>
      </c>
      <c r="C42" s="29" t="s">
        <v>65</v>
      </c>
      <c r="D42" s="28">
        <f>VLOOKUP(E42,Parâmetros!$D$33:$E$39,2,FALSE)/10</f>
        <v>0.7</v>
      </c>
      <c r="E42" s="29" t="s">
        <v>64</v>
      </c>
      <c r="F42" s="60"/>
    </row>
    <row r="43" spans="1:6" s="33" customFormat="1" ht="11.25" customHeight="1" x14ac:dyDescent="0.25">
      <c r="A43" s="54"/>
      <c r="B43" s="54"/>
      <c r="C43" s="54"/>
      <c r="D43" s="54"/>
      <c r="E43" s="64"/>
      <c r="F43" s="34">
        <f>((B39*D39)+(B40*D40)+(B41*D41)+(B42*D42))/4</f>
        <v>0.3125</v>
      </c>
    </row>
    <row r="44" spans="1:6" s="33" customFormat="1" ht="15" customHeight="1" x14ac:dyDescent="0.25">
      <c r="A44" s="13" t="s">
        <v>8</v>
      </c>
      <c r="B44" s="14" t="s">
        <v>15</v>
      </c>
      <c r="C44" s="55"/>
      <c r="D44" s="56"/>
      <c r="E44" s="57"/>
      <c r="F44" s="35"/>
    </row>
    <row r="45" spans="1:6" s="33" customFormat="1" ht="15" customHeight="1" x14ac:dyDescent="0.25">
      <c r="A45" s="30" t="s">
        <v>0</v>
      </c>
      <c r="B45" s="30" t="s">
        <v>1</v>
      </c>
      <c r="C45" s="30" t="s">
        <v>6</v>
      </c>
      <c r="D45" s="30" t="s">
        <v>2</v>
      </c>
      <c r="E45" s="30" t="s">
        <v>6</v>
      </c>
      <c r="F45" s="58" t="s">
        <v>90</v>
      </c>
    </row>
    <row r="46" spans="1:6" s="33" customFormat="1" ht="15" customHeight="1" x14ac:dyDescent="0.25">
      <c r="A46" s="27" t="s">
        <v>3</v>
      </c>
      <c r="B46" s="28">
        <f>VLOOKUP(C46,Parâmetros!$A$3:$B$9,2,FALSE)/10</f>
        <v>0.1</v>
      </c>
      <c r="C46" s="29" t="s">
        <v>60</v>
      </c>
      <c r="D46" s="28">
        <f>VLOOKUP(E46,Parâmetros!$D$3:$E$7,2,FALSE)/10</f>
        <v>0.3</v>
      </c>
      <c r="E46" s="29" t="s">
        <v>28</v>
      </c>
      <c r="F46" s="59"/>
    </row>
    <row r="47" spans="1:6" s="33" customFormat="1" ht="15" customHeight="1" x14ac:dyDescent="0.25">
      <c r="A47" s="27" t="s">
        <v>4</v>
      </c>
      <c r="B47" s="28">
        <f>VLOOKUP(C47,Parâmetros!$A$13:$B$20,2,FALSE)/10</f>
        <v>0.6</v>
      </c>
      <c r="C47" s="29" t="s">
        <v>72</v>
      </c>
      <c r="D47" s="28">
        <f>VLOOKUP(E47,Parâmetros!$D$13:$E$18,2,FALSE)/10</f>
        <v>0.9</v>
      </c>
      <c r="E47" s="29" t="s">
        <v>38</v>
      </c>
      <c r="F47" s="59"/>
    </row>
    <row r="48" spans="1:6" s="33" customFormat="1" ht="15" customHeight="1" x14ac:dyDescent="0.25">
      <c r="A48" s="27" t="s">
        <v>63</v>
      </c>
      <c r="B48" s="28">
        <f>VLOOKUP(C48,Parâmetros!$A$24:$B$29,2,FALSE)/10</f>
        <v>0.3</v>
      </c>
      <c r="C48" s="29" t="s">
        <v>45</v>
      </c>
      <c r="D48" s="28">
        <f>VLOOKUP(E48,Parâmetros!$D$24:$E$29,2,FALSE)/10</f>
        <v>0.7</v>
      </c>
      <c r="E48" s="29" t="s">
        <v>54</v>
      </c>
      <c r="F48" s="59"/>
    </row>
    <row r="49" spans="1:9" s="33" customFormat="1" ht="15" customHeight="1" x14ac:dyDescent="0.25">
      <c r="A49" s="27" t="s">
        <v>5</v>
      </c>
      <c r="B49" s="28">
        <f>VLOOKUP(C49,Parâmetros!$A$33:$B$39,2,FALSE)/10</f>
        <v>0.5</v>
      </c>
      <c r="C49" s="29" t="s">
        <v>65</v>
      </c>
      <c r="D49" s="28">
        <f>VLOOKUP(E49,Parâmetros!$D$33:$E$39,2,FALSE)/10</f>
        <v>0.7</v>
      </c>
      <c r="E49" s="29" t="s">
        <v>64</v>
      </c>
      <c r="F49" s="60"/>
      <c r="I49" s="39"/>
    </row>
    <row r="50" spans="1:9" s="33" customFormat="1" x14ac:dyDescent="0.25">
      <c r="A50" s="37"/>
      <c r="C50" s="38"/>
      <c r="D50" s="38"/>
      <c r="E50" s="38"/>
      <c r="F50" s="34">
        <f>((B46*D46)+(B47*D47)+(B48*D48)+(B49*D49))/4</f>
        <v>0.28249999999999997</v>
      </c>
      <c r="I50" s="39"/>
    </row>
    <row r="53" spans="1:9" x14ac:dyDescent="0.25">
      <c r="E53" s="22"/>
    </row>
    <row r="61" spans="1:9" x14ac:dyDescent="0.25">
      <c r="E61" s="23"/>
    </row>
  </sheetData>
  <sheetProtection algorithmName="SHA-512" hashValue="ezGeoeFrmzmRHjG+jeSfFXFGjnDTwa+IqBuedEamy09pYjPDQqQJ5Sg4G8BJcsmJd4LvtG2suVkSHk4mPvJbSQ==" saltValue="InXkxmDWQ6wpDIizGVB+BA==" spinCount="100000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39 C11 C32 C18 C25 C46">
      <formula1>Fator_Medição</formula1>
    </dataValidation>
    <dataValidation type="list" allowBlank="1" showInputMessage="1" showErrorMessage="1" sqref="E42 E21 E7 E14 E35 E28 E49">
      <formula1>Atividade_Temporal</formula1>
    </dataValidation>
    <dataValidation type="list" allowBlank="1" showInputMessage="1" showErrorMessage="1" sqref="C28 C14 C7 C35 C42 C21 C49">
      <formula1>Fator_Temporal</formula1>
    </dataValidation>
    <dataValidation type="list" allowBlank="1" showInputMessage="1" showErrorMessage="1" sqref="E41 E34 E6 E20 E27 E13 E48">
      <formula1>Atividade_Espacial</formula1>
    </dataValidation>
    <dataValidation type="list" allowBlank="1" showInputMessage="1" showErrorMessage="1" sqref="C27 C13 C6 C34 C41 C20 C48">
      <formula1>Fator_Espacial</formula1>
    </dataValidation>
    <dataValidation type="list" allowBlank="1" showInputMessage="1" showErrorMessage="1" sqref="E12 E5 E33 E26 E40 E19 E47">
      <formula1>Atividade_Especif_Fonte</formula1>
    </dataValidation>
    <dataValidation type="list" allowBlank="1" showInputMessage="1" showErrorMessage="1" sqref="C26 C12 C5 C33 C40 C19 C47">
      <formula1>Fator_Especif_Fonte</formula1>
    </dataValidation>
    <dataValidation type="list" allowBlank="1" showInputMessage="1" showErrorMessage="1" sqref="E4 E18 E39 E11 E32 E25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9</vt:i4>
      </vt:variant>
    </vt:vector>
  </HeadingPairs>
  <TitlesOfParts>
    <vt:vector size="24" baseType="lpstr">
      <vt:lpstr>Parâmetros</vt:lpstr>
      <vt:lpstr>Fugitivas-Carregam Carvão</vt:lpstr>
      <vt:lpstr>Fugitivas-Vaz Portas-Tampas</vt:lpstr>
      <vt:lpstr>Fugitivas-Planta Carboq</vt:lpstr>
      <vt:lpstr>Transferências</vt:lpstr>
      <vt:lpstr>Britagem e Peneiramento</vt:lpstr>
      <vt:lpstr>Maq e Equip1</vt:lpstr>
      <vt:lpstr>Maq e Equip2</vt:lpstr>
      <vt:lpstr>Navios</vt:lpstr>
      <vt:lpstr>Vias-Pav</vt:lpstr>
      <vt:lpstr>Vias-N Pav</vt:lpstr>
      <vt:lpstr>Vias-Outras</vt:lpstr>
      <vt:lpstr>Pátio Minérios_Carvão</vt:lpstr>
      <vt:lpstr>Outras Pilhas</vt:lpstr>
      <vt:lpstr>Tanques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2019-06-06T19:05:06Z</dcterms:modified>
</cp:coreProperties>
</file>