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ArcelorMittal Tubarão\"/>
    </mc:Choice>
  </mc:AlternateContent>
  <bookViews>
    <workbookView xWindow="0" yWindow="0" windowWidth="24000" windowHeight="9735"/>
  </bookViews>
  <sheets>
    <sheet name="Resum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C5" i="1"/>
  <c r="B5" i="1"/>
  <c r="H8" i="1" l="1"/>
  <c r="C6" i="1" l="1"/>
  <c r="D6" i="1"/>
  <c r="E6" i="1"/>
  <c r="F6" i="1"/>
  <c r="G6" i="1"/>
  <c r="H6" i="1"/>
  <c r="B6" i="1"/>
  <c r="E7" i="1" l="1"/>
  <c r="D7" i="1"/>
  <c r="C7" i="1"/>
  <c r="B7" i="1"/>
  <c r="H7" i="1"/>
  <c r="G7" i="1"/>
  <c r="F7" i="1"/>
  <c r="C10" i="1" l="1"/>
  <c r="D10" i="1"/>
  <c r="E10" i="1"/>
  <c r="F10" i="1"/>
  <c r="G10" i="1"/>
  <c r="H10" i="1"/>
  <c r="B10" i="1"/>
  <c r="C4" i="1" l="1"/>
  <c r="D4" i="1"/>
  <c r="B4" i="1"/>
  <c r="H3" i="1" l="1"/>
  <c r="G3" i="1"/>
  <c r="F3" i="1"/>
  <c r="E3" i="1"/>
  <c r="D3" i="1"/>
  <c r="C3" i="1"/>
  <c r="B3" i="1"/>
  <c r="D9" i="1" l="1"/>
  <c r="C9" i="1"/>
  <c r="B9" i="1"/>
  <c r="B11" i="1" l="1"/>
  <c r="E11" i="1" l="1"/>
  <c r="F11" i="1"/>
  <c r="H11" i="1"/>
  <c r="G11" i="1" l="1"/>
  <c r="D11" i="1" l="1"/>
  <c r="C11" i="1" l="1"/>
</calcChain>
</file>

<file path=xl/sharedStrings.xml><?xml version="1.0" encoding="utf-8"?>
<sst xmlns="http://schemas.openxmlformats.org/spreadsheetml/2006/main" count="32" uniqueCount="19">
  <si>
    <t>Tipo de Fonte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</si>
  <si>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</si>
  <si>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</si>
  <si>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</si>
  <si>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</si>
  <si>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</si>
  <si>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</si>
  <si>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CO</t>
  </si>
  <si>
    <t>Chaminés</t>
  </si>
  <si>
    <t>Transferências</t>
  </si>
  <si>
    <t>-</t>
  </si>
  <si>
    <t>Máquinas/Equipamentos</t>
  </si>
  <si>
    <t>Vias</t>
  </si>
  <si>
    <t>Erosão Eólica - Pilhas</t>
  </si>
  <si>
    <t>TOTAL</t>
  </si>
  <si>
    <t>Fugitivas</t>
  </si>
  <si>
    <t>Tanques</t>
  </si>
  <si>
    <t>Navios</t>
  </si>
  <si>
    <t>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</si>
</sst>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gt;=0.005]\ #,##0.00;[&lt;0.005]&quot;&lt;0,01&quot;"/>
  </numFmts>
  <fonts count="4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ial_Chamin&#233;s_AM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ilhas/Resumo%20Pilhas_AM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es/PRJ1301096-Estudo%20QAr%20RGV/02-Invent&#225;rio/Memorial%20de%20C&#225;lculo/AMT_OK/Memorial_Difusas_AMT_R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ial_M&#225;q%20e%20Equip_AM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ial_Terminais_AM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ial_Difusas_AM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emorial_Vias_A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Coqueria"/>
      <sheetName val="FE-Iron and Steel"/>
      <sheetName val="FE-Lime"/>
      <sheetName val="FE-Gás Natural"/>
      <sheetName val="Controles"/>
      <sheetName val="Dados"/>
      <sheetName val="Dados Monitoramento-Continuo"/>
      <sheetName val="Infos COV"/>
      <sheetName val="Monitoramento-Contínuo"/>
      <sheetName val="Vento"/>
      <sheetName val="Dados Monitoramento-Isocinético"/>
      <sheetName val="Emissão Chaminés_Contínuo"/>
      <sheetName val="Emissão Chaminés_Isocinético"/>
      <sheetName val="Emissão Chaminés_Outras"/>
      <sheetName val="Resumo Chaminé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9">
          <cell r="J69">
            <v>212.55381417284366</v>
          </cell>
          <cell r="K69">
            <v>137.15058019257395</v>
          </cell>
          <cell r="L69">
            <v>89.888113091260351</v>
          </cell>
          <cell r="M69">
            <v>487.97973251274783</v>
          </cell>
          <cell r="N69">
            <v>1314.4489318474755</v>
          </cell>
          <cell r="O69">
            <v>16437.637157424739</v>
          </cell>
          <cell r="P69">
            <v>28.713926940920658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são Total - Pilhas"/>
    </sheetNames>
    <sheetDataSet>
      <sheetData sheetId="0">
        <row r="42">
          <cell r="H42">
            <v>5.3665152412663799</v>
          </cell>
          <cell r="I42">
            <v>2.68325762063319</v>
          </cell>
          <cell r="J42">
            <v>0.4024886430949785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Britagem e Peneiramento"/>
      <sheetName val="FE-Transferências"/>
      <sheetName val="FE-Sucata"/>
      <sheetName val="FE-Difusas"/>
      <sheetName val="Infos COV"/>
      <sheetName val="Controles"/>
      <sheetName val="Dados"/>
      <sheetName val="Rotas"/>
      <sheetName val="Transferências"/>
      <sheetName val="Fugitiv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">
          <cell r="M7">
            <v>2.0814823926917811</v>
          </cell>
          <cell r="N7">
            <v>1.0393631538351713</v>
          </cell>
          <cell r="O7">
            <v>0.83146546774976038</v>
          </cell>
          <cell r="P7">
            <v>0.16545964965753426</v>
          </cell>
          <cell r="Q7">
            <v>4.7274185616438364</v>
          </cell>
          <cell r="R7">
            <v>2.6000802089041097</v>
          </cell>
          <cell r="S7">
            <v>104.32934455001646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Maq e Equip"/>
      <sheetName val="Dados"/>
      <sheetName val="Infos COV"/>
      <sheetName val="Monitoramento-Isocinético"/>
      <sheetName val="Monitoramento-Contínuo"/>
      <sheetName val="Vento"/>
      <sheetName val="Emissão Maq e Equip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N9">
            <v>0.40185293221424806</v>
          </cell>
          <cell r="O9">
            <v>0.40185293221424806</v>
          </cell>
          <cell r="P9">
            <v>0.40185293221424806</v>
          </cell>
          <cell r="Q9">
            <v>7.4452280243050595</v>
          </cell>
          <cell r="R9">
            <v>6.4478629374299058E-3</v>
          </cell>
          <cell r="S9">
            <v>2.9435228501956825</v>
          </cell>
          <cell r="T9">
            <v>0.89907087766589155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 - Service Stations"/>
      <sheetName val="FE-Maq e Equip"/>
      <sheetName val="FE-Navios"/>
      <sheetName val="Dados"/>
      <sheetName val="Infos COV"/>
      <sheetName val="Monitoramento-Isocinético"/>
      <sheetName val="Monitoramento-Contínuo"/>
      <sheetName val="Vento"/>
      <sheetName val="Emissão Máq-Equip"/>
      <sheetName val="Emissão Navios"/>
      <sheetName val="Tanqu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4">
          <cell r="N14">
            <v>0.48525485137415897</v>
          </cell>
          <cell r="O14">
            <v>0.48525485137415897</v>
          </cell>
          <cell r="P14">
            <v>0.48525485137415897</v>
          </cell>
          <cell r="Q14">
            <v>11.200786724860745</v>
          </cell>
          <cell r="R14">
            <v>9.7087583945781285E-3</v>
          </cell>
          <cell r="S14">
            <v>3.6251789570547732</v>
          </cell>
          <cell r="T14">
            <v>1.1928405838370064</v>
          </cell>
        </row>
      </sheetData>
      <sheetData sheetId="9">
        <row r="8">
          <cell r="J8">
            <v>14.255548289765983</v>
          </cell>
          <cell r="K8">
            <v>14.255548289765983</v>
          </cell>
          <cell r="L8">
            <v>14.255548289765983</v>
          </cell>
          <cell r="M8">
            <v>125.32352797724315</v>
          </cell>
          <cell r="N8">
            <v>109.22638503726027</v>
          </cell>
          <cell r="O8">
            <v>14.588004995159817</v>
          </cell>
          <cell r="P8">
            <v>13.650015653858448</v>
          </cell>
        </row>
      </sheetData>
      <sheetData sheetId="10">
        <row r="11">
          <cell r="Y11">
            <v>5.9184435616438358E-4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Britagem e Peneiramento"/>
      <sheetName val="FE-Transferências"/>
      <sheetName val="FE-Sucata"/>
      <sheetName val="FE-Difusas"/>
      <sheetName val="Infos COV"/>
      <sheetName val="Controles"/>
      <sheetName val="Dados"/>
      <sheetName val="Rotas"/>
      <sheetName val="Transferências"/>
      <sheetName val="Fugitivas"/>
      <sheetName val="Infos V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70">
          <cell r="O270">
            <v>40.017087642917623</v>
          </cell>
          <cell r="P270">
            <v>10.55757019296389</v>
          </cell>
          <cell r="Q270">
            <v>1.7381186512804074</v>
          </cell>
        </row>
      </sheetData>
      <sheetData sheetId="9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Vias"/>
      <sheetName val="Controles"/>
      <sheetName val="Monitoramento-Contínuo"/>
      <sheetName val="Vento"/>
      <sheetName val="Dados"/>
      <sheetName val="Emissão Vias_Escap"/>
      <sheetName val="Emissão Vias_Ressusp"/>
      <sheetName val="Resumo V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E5">
            <v>70.144313029273718</v>
          </cell>
          <cell r="F5">
            <v>14.044043750803699</v>
          </cell>
          <cell r="G5">
            <v>3.1788833870987525</v>
          </cell>
          <cell r="H5">
            <v>1.6995778890177291</v>
          </cell>
          <cell r="I5">
            <v>6.0791921895762588E-2</v>
          </cell>
          <cell r="J5">
            <v>0.53679551011060522</v>
          </cell>
          <cell r="K5">
            <v>0.29979257496355061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E11" sqref="E11"/>
    </sheetView>
  </sheetViews>
  <sheetFormatPr defaultRowHeight="15" x14ac:dyDescent="0.25"/>
  <cols>
    <col min="1" max="1" width="24.42578125" customWidth="1"/>
  </cols>
  <sheetData>
    <row r="1" spans="1:8" x14ac:dyDescent="0.25">
      <c r="A1" s="9" t="s">
        <v>0</v>
      </c>
      <c r="B1" s="10" t="s">
        <v>1</v>
      </c>
      <c r="C1" s="11"/>
      <c r="D1" s="11"/>
      <c r="E1" s="11"/>
      <c r="F1" s="11"/>
      <c r="G1" s="11"/>
      <c r="H1" s="11"/>
    </row>
    <row r="2" spans="1:8" x14ac:dyDescent="0.25">
      <c r="A2" s="9"/>
      <c r="B2" s="1" t="s">
        <v>2</v>
      </c>
      <c r="C2" s="1" t="s">
        <v>3</v>
      </c>
      <c r="D2" s="1" t="s">
        <v>4</v>
      </c>
      <c r="E2" s="2" t="s">
        <v>5</v>
      </c>
      <c r="F2" s="2" t="s">
        <v>6</v>
      </c>
      <c r="G2" s="2" t="s">
        <v>7</v>
      </c>
      <c r="H2" s="2" t="s">
        <v>18</v>
      </c>
    </row>
    <row r="3" spans="1:8" x14ac:dyDescent="0.25">
      <c r="A3" s="3" t="s">
        <v>8</v>
      </c>
      <c r="B3" s="6">
        <f>'[1]Resumo Chaminés'!$J$69</f>
        <v>212.55381417284366</v>
      </c>
      <c r="C3" s="6">
        <f>'[1]Resumo Chaminés'!$K$69</f>
        <v>137.15058019257395</v>
      </c>
      <c r="D3" s="6">
        <f>'[1]Resumo Chaminés'!$L$69</f>
        <v>89.888113091260351</v>
      </c>
      <c r="E3" s="6">
        <f>'[1]Resumo Chaminés'!$M$69</f>
        <v>487.97973251274783</v>
      </c>
      <c r="F3" s="6">
        <f>'[1]Resumo Chaminés'!$N$69</f>
        <v>1314.4489318474755</v>
      </c>
      <c r="G3" s="6">
        <f>'[1]Resumo Chaminés'!$O$69</f>
        <v>16437.637157424739</v>
      </c>
      <c r="H3" s="6">
        <f>'[1]Resumo Chaminés'!$P$69</f>
        <v>28.713926940920658</v>
      </c>
    </row>
    <row r="4" spans="1:8" x14ac:dyDescent="0.25">
      <c r="A4" s="3" t="s">
        <v>13</v>
      </c>
      <c r="B4" s="5">
        <f>'[2]Emissão Total - Pilhas'!H$42</f>
        <v>5.3665152412663799</v>
      </c>
      <c r="C4" s="5">
        <f>'[2]Emissão Total - Pilhas'!I$42</f>
        <v>2.68325762063319</v>
      </c>
      <c r="D4" s="5">
        <f>'[2]Emissão Total - Pilhas'!J$42</f>
        <v>0.4024886430949785</v>
      </c>
      <c r="E4" s="5" t="s">
        <v>10</v>
      </c>
      <c r="F4" s="5" t="s">
        <v>10</v>
      </c>
      <c r="G4" s="5" t="s">
        <v>10</v>
      </c>
      <c r="H4" s="5" t="s">
        <v>10</v>
      </c>
    </row>
    <row r="5" spans="1:8" x14ac:dyDescent="0.25">
      <c r="A5" s="3" t="s">
        <v>15</v>
      </c>
      <c r="B5" s="4">
        <f>[3]Fugitivas!$M$7</f>
        <v>2.0814823926917811</v>
      </c>
      <c r="C5" s="4">
        <f>[3]Fugitivas!$N$7</f>
        <v>1.0393631538351713</v>
      </c>
      <c r="D5" s="4">
        <f>[3]Fugitivas!$O$7</f>
        <v>0.83146546774976038</v>
      </c>
      <c r="E5" s="4">
        <f>[3]Fugitivas!$P$7</f>
        <v>0.16545964965753426</v>
      </c>
      <c r="F5" s="4">
        <f>[3]Fugitivas!$Q$7</f>
        <v>4.7274185616438364</v>
      </c>
      <c r="G5" s="4">
        <f>[3]Fugitivas!$R$7</f>
        <v>2.6000802089041097</v>
      </c>
      <c r="H5" s="4">
        <f>[3]Fugitivas!$S$7</f>
        <v>104.32934455001646</v>
      </c>
    </row>
    <row r="6" spans="1:8" x14ac:dyDescent="0.25">
      <c r="A6" s="3" t="s">
        <v>11</v>
      </c>
      <c r="B6" s="5">
        <f>'[4]Emissão Maq e Equip'!N$9+'[5]Emissão Máq-Equip'!N$14</f>
        <v>0.88710778358840703</v>
      </c>
      <c r="C6" s="5">
        <f>'[4]Emissão Maq e Equip'!O$9+'[5]Emissão Máq-Equip'!O$14</f>
        <v>0.88710778358840703</v>
      </c>
      <c r="D6" s="5">
        <f>'[4]Emissão Maq e Equip'!P$9+'[5]Emissão Máq-Equip'!P$14</f>
        <v>0.88710778358840703</v>
      </c>
      <c r="E6" s="5">
        <f>'[4]Emissão Maq e Equip'!Q$9+'[5]Emissão Máq-Equip'!Q$14</f>
        <v>18.646014749165804</v>
      </c>
      <c r="F6" s="5">
        <f>'[4]Emissão Maq e Equip'!R$9+'[5]Emissão Máq-Equip'!R$14</f>
        <v>1.6156621332008035E-2</v>
      </c>
      <c r="G6" s="5">
        <f>'[4]Emissão Maq e Equip'!S$9+'[5]Emissão Máq-Equip'!S$14</f>
        <v>6.5687018072504557</v>
      </c>
      <c r="H6" s="5">
        <f>'[4]Emissão Maq e Equip'!T$9+'[5]Emissão Máq-Equip'!T$14</f>
        <v>2.0919114615028978</v>
      </c>
    </row>
    <row r="7" spans="1:8" x14ac:dyDescent="0.25">
      <c r="A7" s="3" t="s">
        <v>17</v>
      </c>
      <c r="B7" s="5">
        <f>'[5]Emissão Navios'!J$8</f>
        <v>14.255548289765983</v>
      </c>
      <c r="C7" s="5">
        <f>'[5]Emissão Navios'!K$8</f>
        <v>14.255548289765983</v>
      </c>
      <c r="D7" s="5">
        <f>'[5]Emissão Navios'!L$8</f>
        <v>14.255548289765983</v>
      </c>
      <c r="E7" s="5">
        <f>'[5]Emissão Navios'!M$8</f>
        <v>125.32352797724315</v>
      </c>
      <c r="F7" s="5">
        <f>'[5]Emissão Navios'!N$8</f>
        <v>109.22638503726027</v>
      </c>
      <c r="G7" s="5">
        <f>'[5]Emissão Navios'!O$8</f>
        <v>14.588004995159817</v>
      </c>
      <c r="H7" s="5">
        <f>'[5]Emissão Navios'!P$8</f>
        <v>13.650015653858448</v>
      </c>
    </row>
    <row r="8" spans="1:8" x14ac:dyDescent="0.25">
      <c r="A8" s="3" t="s">
        <v>16</v>
      </c>
      <c r="B8" s="5" t="s">
        <v>10</v>
      </c>
      <c r="C8" s="5" t="s">
        <v>10</v>
      </c>
      <c r="D8" s="5" t="s">
        <v>10</v>
      </c>
      <c r="E8" s="5" t="s">
        <v>10</v>
      </c>
      <c r="F8" s="5" t="s">
        <v>10</v>
      </c>
      <c r="G8" s="5" t="s">
        <v>10</v>
      </c>
      <c r="H8" s="5">
        <f>[5]Tanques!$Y$11</f>
        <v>5.9184435616438358E-4</v>
      </c>
    </row>
    <row r="9" spans="1:8" x14ac:dyDescent="0.25">
      <c r="A9" s="3" t="s">
        <v>9</v>
      </c>
      <c r="B9" s="5">
        <f>[6]Transferências!$O$270</f>
        <v>40.017087642917623</v>
      </c>
      <c r="C9" s="5">
        <f>[6]Transferências!$P$270</f>
        <v>10.55757019296389</v>
      </c>
      <c r="D9" s="5">
        <f>[6]Transferências!$Q$270</f>
        <v>1.7381186512804074</v>
      </c>
      <c r="E9" s="5" t="s">
        <v>10</v>
      </c>
      <c r="F9" s="5" t="s">
        <v>10</v>
      </c>
      <c r="G9" s="5" t="s">
        <v>10</v>
      </c>
      <c r="H9" s="5" t="s">
        <v>10</v>
      </c>
    </row>
    <row r="10" spans="1:8" x14ac:dyDescent="0.25">
      <c r="A10" s="3" t="s">
        <v>12</v>
      </c>
      <c r="B10" s="5">
        <f>'[7]Resumo Vias'!E$5</f>
        <v>70.144313029273718</v>
      </c>
      <c r="C10" s="5">
        <f>'[7]Resumo Vias'!F$5</f>
        <v>14.044043750803699</v>
      </c>
      <c r="D10" s="5">
        <f>'[7]Resumo Vias'!G$5</f>
        <v>3.1788833870987525</v>
      </c>
      <c r="E10" s="5">
        <f>'[7]Resumo Vias'!H$5</f>
        <v>1.6995778890177291</v>
      </c>
      <c r="F10" s="5">
        <f>'[7]Resumo Vias'!I$5</f>
        <v>6.0791921895762588E-2</v>
      </c>
      <c r="G10" s="5">
        <f>'[7]Resumo Vias'!J$5</f>
        <v>0.53679551011060522</v>
      </c>
      <c r="H10" s="5">
        <f>'[7]Resumo Vias'!K$5</f>
        <v>0.29979257496355061</v>
      </c>
    </row>
    <row r="11" spans="1:8" x14ac:dyDescent="0.25">
      <c r="A11" s="8" t="s">
        <v>14</v>
      </c>
      <c r="B11" s="7">
        <f>SUM(B3:B10)</f>
        <v>345.30586855234753</v>
      </c>
      <c r="C11" s="7">
        <f t="shared" ref="C11:H11" si="0">SUM(C3:C10)</f>
        <v>180.6174709841643</v>
      </c>
      <c r="D11" s="7">
        <f t="shared" si="0"/>
        <v>111.18172531383864</v>
      </c>
      <c r="E11" s="7">
        <f t="shared" si="0"/>
        <v>633.81431277783213</v>
      </c>
      <c r="F11" s="7">
        <f t="shared" si="0"/>
        <v>1428.4796839896073</v>
      </c>
      <c r="G11" s="7">
        <f t="shared" si="0"/>
        <v>16461.930739946161</v>
      </c>
      <c r="H11" s="7">
        <f t="shared" si="0"/>
        <v>149.08558302561818</v>
      </c>
    </row>
  </sheetData>
  <sheetProtection algorithmName="SHA-512" hashValue="cznw/Lqp56JlZVK1UE0dJxnxy2o5qASHoDrWQR7jCwWmI/ckib5U7a2ThR/VuL+qj14SYCXlOKSPDi67cRlx7Q==" saltValue="hz8xqJZdl4EVgx+flO1T4Q==" spinCount="100000" sheet="1" objects="1" scenarios="1"/>
  <mergeCells count="2">
    <mergeCell ref="A1:A2"/>
    <mergeCell ref="B1:H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2018-12-28T13:36:18Z</dcterms:created>
  <dcterms:modified xsi:type="dcterms:W3CDTF">2019-06-06T19:18:10Z</dcterms:modified>
</cp:coreProperties>
</file>