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tume GV\"/>
    </mc:Choice>
  </mc:AlternateContent>
  <bookViews>
    <workbookView xWindow="0" yWindow="0" windowWidth="24000" windowHeight="9135" firstSheet="1" activeTab="6"/>
  </bookViews>
  <sheets>
    <sheet name="Parâmetros" sheetId="2" state="hidden" r:id="rId1"/>
    <sheet name="CH Drum Mix" sheetId="1" r:id="rId2"/>
    <sheet name="CH Aquecedor" sheetId="6" r:id="rId3"/>
    <sheet name="TR - Carreg_Recuperação" sheetId="11" r:id="rId4"/>
    <sheet name="Descarreg_Silo" sheetId="18" r:id="rId5"/>
    <sheet name="Pilhas" sheetId="14" r:id="rId6"/>
    <sheet name="Tanques" sheetId="19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6" l="1"/>
  <c r="B25" i="1"/>
  <c r="B46" i="6" l="1"/>
  <c r="B46" i="1"/>
  <c r="D18" i="18" l="1"/>
  <c r="B18" i="18"/>
  <c r="D7" i="19" l="1"/>
  <c r="D6" i="19"/>
  <c r="D5" i="19"/>
  <c r="D4" i="19"/>
  <c r="B7" i="19"/>
  <c r="B6" i="19"/>
  <c r="B5" i="19"/>
  <c r="B4" i="19"/>
  <c r="F8" i="19" l="1"/>
  <c r="D21" i="18"/>
  <c r="B21" i="18"/>
  <c r="D20" i="18"/>
  <c r="B20" i="18"/>
  <c r="D19" i="18"/>
  <c r="B19" i="18"/>
  <c r="D14" i="18"/>
  <c r="B14" i="18"/>
  <c r="D13" i="18"/>
  <c r="B13" i="18"/>
  <c r="D12" i="18"/>
  <c r="B12" i="18"/>
  <c r="D11" i="18"/>
  <c r="B11" i="18"/>
  <c r="F15" i="18" s="1"/>
  <c r="D7" i="18"/>
  <c r="B7" i="18"/>
  <c r="D6" i="18"/>
  <c r="B6" i="18"/>
  <c r="D5" i="18"/>
  <c r="B5" i="18"/>
  <c r="D4" i="18"/>
  <c r="B4" i="18"/>
  <c r="F8" i="18" s="1"/>
  <c r="D49" i="6"/>
  <c r="B49" i="6"/>
  <c r="D48" i="6"/>
  <c r="B48" i="6"/>
  <c r="D47" i="6"/>
  <c r="B47" i="6"/>
  <c r="D46" i="6"/>
  <c r="D42" i="6"/>
  <c r="B42" i="6"/>
  <c r="D41" i="6"/>
  <c r="B41" i="6"/>
  <c r="D40" i="6"/>
  <c r="B40" i="6"/>
  <c r="D39" i="6"/>
  <c r="B39" i="6"/>
  <c r="D35" i="6"/>
  <c r="B35" i="6"/>
  <c r="D34" i="6"/>
  <c r="B34" i="6"/>
  <c r="D33" i="6"/>
  <c r="B33" i="6"/>
  <c r="D32" i="6"/>
  <c r="B32" i="6"/>
  <c r="D28" i="6"/>
  <c r="B28" i="6"/>
  <c r="D27" i="6"/>
  <c r="B27" i="6"/>
  <c r="D26" i="6"/>
  <c r="B26" i="6"/>
  <c r="D25" i="6"/>
  <c r="D21" i="6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D7" i="6"/>
  <c r="B7" i="6"/>
  <c r="D6" i="6"/>
  <c r="B6" i="6"/>
  <c r="D5" i="6"/>
  <c r="B5" i="6"/>
  <c r="D4" i="6"/>
  <c r="B4" i="6"/>
  <c r="D46" i="1"/>
  <c r="D39" i="1"/>
  <c r="B39" i="1"/>
  <c r="D32" i="1"/>
  <c r="B32" i="1"/>
  <c r="D25" i="1"/>
  <c r="D18" i="1"/>
  <c r="B18" i="1"/>
  <c r="D11" i="1"/>
  <c r="B11" i="1"/>
  <c r="D7" i="1"/>
  <c r="B7" i="1"/>
  <c r="D6" i="1"/>
  <c r="B6" i="1"/>
  <c r="D5" i="1"/>
  <c r="B5" i="1"/>
  <c r="D4" i="1"/>
  <c r="B4" i="1"/>
  <c r="F50" i="6" l="1"/>
  <c r="F43" i="6"/>
  <c r="F36" i="6"/>
  <c r="F29" i="6"/>
  <c r="F22" i="6"/>
  <c r="F15" i="6"/>
  <c r="F22" i="18"/>
  <c r="F8" i="6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21" i="1" l="1"/>
  <c r="B21" i="1"/>
  <c r="D20" i="1"/>
  <c r="B20" i="1"/>
  <c r="D19" i="1"/>
  <c r="B19" i="1"/>
  <c r="D35" i="1"/>
  <c r="B35" i="1"/>
  <c r="D34" i="1"/>
  <c r="B34" i="1"/>
  <c r="D33" i="1"/>
  <c r="B33" i="1"/>
  <c r="D28" i="1"/>
  <c r="B28" i="1"/>
  <c r="D27" i="1"/>
  <c r="B27" i="1"/>
  <c r="D26" i="1"/>
  <c r="B26" i="1"/>
  <c r="D49" i="1" l="1"/>
  <c r="D48" i="1"/>
  <c r="D47" i="1"/>
  <c r="D42" i="1"/>
  <c r="D41" i="1"/>
  <c r="D40" i="1"/>
  <c r="D14" i="1"/>
  <c r="D13" i="1"/>
  <c r="D12" i="1"/>
  <c r="B49" i="1"/>
  <c r="B48" i="1"/>
  <c r="B47" i="1"/>
  <c r="B42" i="1"/>
  <c r="B41" i="1"/>
  <c r="B40" i="1"/>
  <c r="B14" i="1"/>
  <c r="B13" i="1"/>
  <c r="B12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  <author>Gabriel Aarão Gonçalves</author>
  </authors>
  <commentLis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11.1-4 AP-42 (USEPA, 2008)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Possui Factor Rating E. Porém, não há pontuação DARS de medição/método para SO2, de acordo com a Table F-2 do EIIP RECOMMENDED APPROACH TO USING THE DATA ATTRIBUTE RATING SYSTEM (DARS). Portanto, esse fator foi classificado: " Fator derivado de balanço de massa grosseiros, princípios conhecidos, etc."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1.3-6 AP-42 (USEPA, 2008)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1.3-6 AP-42 (USEPA, 2008)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</text>
    </comment>
  </commentList>
</comments>
</file>

<file path=xl/sharedStrings.xml><?xml version="1.0" encoding="utf-8"?>
<sst xmlns="http://schemas.openxmlformats.org/spreadsheetml/2006/main" count="612" uniqueCount="99">
  <si>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</si>
  <si>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</si>
  <si>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</si>
  <si>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</si>
  <si>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</si>
  <si>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</si>
  <si>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</si>
  <si>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</si>
  <si>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</si>
  <si>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</si>
  <si>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</si>
  <si>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</si>
  <si>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</si>
  <si>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</si>
  <si>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</si>
  <si>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</si>
  <si>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</si>
  <si>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</si>
  <si>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</si>
  <si>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</si>
  <si>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</si>
  <si>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</si>
  <si>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</si>
  <si>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</si>
  <si>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</si>
  <si>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</si>
  <si>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</si>
  <si>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</si>
  <si>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</si>
  <si>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</si>
  <si>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</si>
  <si>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</si>
  <si>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</si>
  <si>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</si>
  <si>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</si>
  <si>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</si>
  <si>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</si>
  <si>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</si>
  <si>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</si>
  <si>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</si>
  <si>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</si>
  <si>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</si>
  <si>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</si>
  <si>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</si>
  <si>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</si>
  <si>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</si>
  <si>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</si>
  <si>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</si>
  <si>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</si>
  <si>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</si>
  <si>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</si>
  <si>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</si>
  <si>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</si>
  <si>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</si>
  <si>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</si>
  <si>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</si>
  <si>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</si>
  <si>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</si>
  <si>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</si>
  <si>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</si>
  <si>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</si>
  <si>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</si>
  <si>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</si>
  <si>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</si>
  <si>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</si>
  <si>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</si>
  <si>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</si>
  <si>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</si>
  <si>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</si>
  <si>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</si>
  <si>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</si>
  <si>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</si>
  <si>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</si>
  <si>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</si>
  <si>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</si>
  <si>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</si>
  <si>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</si>
  <si>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</si>
  <si>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</si>
  <si>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</si>
  <si>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</si>
  <si>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</si>
  <si>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</si>
  <si>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</si>
  <si>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</si>
  <si>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</si>
  <si>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</si>
  <si>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</si>
  <si>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</si>
  <si>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</si>
  <si>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</si>
  <si>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</si>
  <si>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</si>
  <si>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</si>
  <si>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Chaminé Drum Mix</t>
  </si>
  <si>
    <t>Tanques</t>
  </si>
  <si>
    <t>Pilhas</t>
  </si>
  <si>
    <t>Descarregamento do Silo - Correia transportadora</t>
  </si>
  <si>
    <t>Chaminé do Aquecedor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</si>
</sst>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4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5" customHeight="1" x14ac:dyDescent="0.25">
      <c r="A2" s="42" t="s">
        <v>73</v>
      </c>
      <c r="B2" s="42"/>
      <c r="C2" s="4"/>
      <c r="D2" s="42" t="s">
        <v>74</v>
      </c>
      <c r="E2" s="42"/>
      <c r="G2" s="42" t="s">
        <v>25</v>
      </c>
      <c r="H2" s="42"/>
      <c r="I2" s="42"/>
      <c r="J2" s="42"/>
      <c r="K2" s="42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3" t="s">
        <v>21</v>
      </c>
      <c r="H3" s="43" t="s">
        <v>22</v>
      </c>
      <c r="I3" s="43"/>
      <c r="J3" s="43"/>
      <c r="K3" s="43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3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44" t="s">
        <v>50</v>
      </c>
      <c r="B11" s="44"/>
      <c r="C11" s="44"/>
      <c r="D11" s="44"/>
      <c r="E11" s="44"/>
    </row>
    <row r="12" spans="1:11" ht="15" customHeight="1" x14ac:dyDescent="0.25">
      <c r="A12" s="42" t="s">
        <v>79</v>
      </c>
      <c r="B12" s="42"/>
      <c r="D12" s="42" t="s">
        <v>80</v>
      </c>
      <c r="E12" s="42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92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44" t="s">
        <v>42</v>
      </c>
      <c r="B22" s="44"/>
      <c r="C22" s="44"/>
      <c r="D22" s="44"/>
      <c r="E22" s="44"/>
    </row>
    <row r="23" spans="1:5" ht="15" customHeight="1" x14ac:dyDescent="0.25">
      <c r="A23" s="42" t="s">
        <v>82</v>
      </c>
      <c r="B23" s="42"/>
      <c r="D23" s="42" t="s">
        <v>83</v>
      </c>
      <c r="E23" s="42"/>
    </row>
    <row r="24" spans="1:5" ht="15" customHeight="1" x14ac:dyDescent="0.25">
      <c r="A24" s="1" t="s">
        <v>84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85</v>
      </c>
      <c r="B25" s="27">
        <v>9</v>
      </c>
      <c r="D25" s="2" t="s">
        <v>93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44" t="s">
        <v>49</v>
      </c>
      <c r="B31" s="44"/>
      <c r="C31" s="44"/>
      <c r="D31" s="44"/>
      <c r="E31" s="44"/>
    </row>
    <row r="32" spans="1:5" ht="15" customHeight="1" x14ac:dyDescent="0.25">
      <c r="A32" s="42" t="s">
        <v>86</v>
      </c>
      <c r="B32" s="42"/>
      <c r="C32" s="26"/>
      <c r="D32" s="42" t="s">
        <v>87</v>
      </c>
      <c r="E32" s="42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88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89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5" sqref="C4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4" t="s">
        <v>94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5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56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6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6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57"/>
      <c r="AC7" s="1" t="s">
        <v>23</v>
      </c>
    </row>
    <row r="8" spans="1:29" ht="15" customHeight="1" x14ac:dyDescent="0.25">
      <c r="A8" s="48"/>
      <c r="B8" s="48"/>
      <c r="C8" s="48"/>
      <c r="D8" s="48"/>
      <c r="E8" s="48"/>
      <c r="F8" s="32">
        <f>((B4*D4)+(B5*D5)+(B6*D6)+(B7*D7))/4</f>
        <v>0.45499999999999996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5"/>
      <c r="D9" s="46"/>
      <c r="E9" s="4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69</v>
      </c>
      <c r="D11" s="29">
        <f>VLOOKUP(E11,Parâmetros!$D$3:$E$7,2,FALSE)/10</f>
        <v>0.6</v>
      </c>
      <c r="E11" s="30" t="s">
        <v>76</v>
      </c>
      <c r="F11" s="5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6"/>
    </row>
    <row r="14" spans="1:29" ht="15" customHeight="1" x14ac:dyDescent="0.25">
      <c r="A14" s="28" t="s">
        <v>5</v>
      </c>
      <c r="B14" s="29">
        <f>VLOOKUP(C14,Parâmetros!$A$33:$B$39,2,FALSE)/10</f>
        <v>1</v>
      </c>
      <c r="C14" s="30" t="s">
        <v>51</v>
      </c>
      <c r="D14" s="29">
        <f>VLOOKUP(E14,Parâmetros!$D$33:$E$39,2,FALSE)/10</f>
        <v>1</v>
      </c>
      <c r="E14" s="30" t="s">
        <v>56</v>
      </c>
      <c r="F14" s="57"/>
    </row>
    <row r="15" spans="1:29" ht="15" customHeight="1" x14ac:dyDescent="0.25">
      <c r="A15" s="48"/>
      <c r="B15" s="48"/>
      <c r="C15" s="48"/>
      <c r="D15" s="48"/>
      <c r="E15" s="48"/>
      <c r="F15" s="32">
        <f>((B11*D11)+(B12*D12)+(B13*D13)+(B14*D14))/4</f>
        <v>0.43999999999999995</v>
      </c>
    </row>
    <row r="16" spans="1:29" ht="15" customHeight="1" x14ac:dyDescent="0.25">
      <c r="A16" s="17" t="s">
        <v>8</v>
      </c>
      <c r="B16" s="18" t="s">
        <v>12</v>
      </c>
      <c r="C16" s="49"/>
      <c r="D16" s="50"/>
      <c r="E16" s="5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5" t="s">
        <v>90</v>
      </c>
    </row>
    <row r="18" spans="1:6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56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6"/>
    </row>
    <row r="21" spans="1:6" ht="15" customHeight="1" x14ac:dyDescent="0.25">
      <c r="A21" s="28" t="s">
        <v>5</v>
      </c>
      <c r="B21" s="29">
        <f>VLOOKUP(C21,Parâmetros!$A$33:$B$39,2,FALSE)/10</f>
        <v>1</v>
      </c>
      <c r="C21" s="30" t="s">
        <v>51</v>
      </c>
      <c r="D21" s="29">
        <f>VLOOKUP(E21,Parâmetros!$D$33:$E$39,2,FALSE)/10</f>
        <v>1</v>
      </c>
      <c r="E21" s="30" t="s">
        <v>56</v>
      </c>
      <c r="F21" s="57"/>
    </row>
    <row r="22" spans="1:6" ht="15" customHeight="1" x14ac:dyDescent="0.25">
      <c r="A22" s="48"/>
      <c r="B22" s="48"/>
      <c r="C22" s="48"/>
      <c r="D22" s="48"/>
      <c r="E22" s="52"/>
      <c r="F22" s="32">
        <f>((B18*D18)+(B19*D19)+(B20*D20)+(B21*D21))/4</f>
        <v>0.42499999999999999</v>
      </c>
    </row>
    <row r="23" spans="1:6" ht="15" customHeight="1" x14ac:dyDescent="0.25">
      <c r="A23" s="14" t="s">
        <v>8</v>
      </c>
      <c r="B23" s="15" t="s">
        <v>13</v>
      </c>
      <c r="C23" s="45"/>
      <c r="D23" s="46"/>
      <c r="E23" s="46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5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0.3</v>
      </c>
      <c r="C25" s="33" t="s">
        <v>20</v>
      </c>
      <c r="D25" s="29">
        <f>VLOOKUP(E25,Parâmetros!$D$3:$E$7,2,FALSE)/10</f>
        <v>0.6</v>
      </c>
      <c r="E25" s="30" t="s">
        <v>76</v>
      </c>
      <c r="F25" s="56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56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56"/>
    </row>
    <row r="28" spans="1:6" ht="15" customHeight="1" x14ac:dyDescent="0.25">
      <c r="A28" s="12" t="s">
        <v>5</v>
      </c>
      <c r="B28" s="29">
        <f>VLOOKUP(C28,Parâmetros!$A$33:$B$39,2,FALSE)/10</f>
        <v>1</v>
      </c>
      <c r="C28" s="30" t="s">
        <v>51</v>
      </c>
      <c r="D28" s="29">
        <f>VLOOKUP(E28,Parâmetros!$D$33:$E$39,2,FALSE)/10</f>
        <v>1</v>
      </c>
      <c r="E28" s="30" t="s">
        <v>56</v>
      </c>
      <c r="F28" s="57"/>
    </row>
    <row r="29" spans="1:6" ht="15" customHeight="1" x14ac:dyDescent="0.25">
      <c r="A29" s="53"/>
      <c r="B29" s="53"/>
      <c r="C29" s="53"/>
      <c r="D29" s="53"/>
      <c r="E29" s="54"/>
      <c r="F29" s="32">
        <f>((B25*D25)+(B26*D26)+(B27*D27)+(B28*D28))/4</f>
        <v>0.42499999999999999</v>
      </c>
    </row>
    <row r="30" spans="1:6" ht="15" customHeight="1" x14ac:dyDescent="0.25">
      <c r="A30" s="14" t="s">
        <v>8</v>
      </c>
      <c r="B30" s="15" t="s">
        <v>14</v>
      </c>
      <c r="C30" s="45"/>
      <c r="D30" s="46"/>
      <c r="E30" s="46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5" t="s">
        <v>90</v>
      </c>
    </row>
    <row r="32" spans="1:6" ht="15" customHeight="1" x14ac:dyDescent="0.25">
      <c r="A32" s="28" t="s">
        <v>3</v>
      </c>
      <c r="B32" s="29">
        <f>VLOOKUP(C32,Parâmetros!$G$5:$K$9,5,FALSE)/10</f>
        <v>0.4</v>
      </c>
      <c r="C32" s="30" t="s">
        <v>69</v>
      </c>
      <c r="D32" s="29">
        <f>VLOOKUP(E32,Parâmetros!$D$3:$E$7,2,FALSE)/10</f>
        <v>0.6</v>
      </c>
      <c r="E32" s="30" t="s">
        <v>76</v>
      </c>
      <c r="F32" s="56"/>
    </row>
    <row r="33" spans="1:6" ht="15" customHeight="1" x14ac:dyDescent="0.25">
      <c r="A33" s="12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56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56"/>
    </row>
    <row r="35" spans="1:6" ht="15" customHeight="1" x14ac:dyDescent="0.25">
      <c r="A35" s="12" t="s">
        <v>5</v>
      </c>
      <c r="B35" s="29">
        <f>VLOOKUP(C35,Parâmetros!$A$33:$B$39,2,FALSE)/10</f>
        <v>1</v>
      </c>
      <c r="C35" s="30" t="s">
        <v>51</v>
      </c>
      <c r="D35" s="29">
        <f>VLOOKUP(E35,Parâmetros!$D$33:$E$39,2,FALSE)/10</f>
        <v>1</v>
      </c>
      <c r="E35" s="30" t="s">
        <v>56</v>
      </c>
      <c r="F35" s="57"/>
    </row>
    <row r="36" spans="1:6" ht="15" customHeight="1" x14ac:dyDescent="0.25">
      <c r="A36" s="53"/>
      <c r="B36" s="53"/>
      <c r="C36" s="53"/>
      <c r="D36" s="53"/>
      <c r="E36" s="54"/>
      <c r="F36" s="32">
        <f>((B32*D32)+(B33*D33)+(B34*D34)+(B35*D35))/4</f>
        <v>0.43999999999999995</v>
      </c>
    </row>
    <row r="37" spans="1:6" ht="15" customHeight="1" x14ac:dyDescent="0.25">
      <c r="A37" s="14" t="s">
        <v>8</v>
      </c>
      <c r="B37" s="15" t="s">
        <v>10</v>
      </c>
      <c r="C37" s="45"/>
      <c r="D37" s="46"/>
      <c r="E37" s="46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5" t="s">
        <v>90</v>
      </c>
    </row>
    <row r="39" spans="1:6" ht="15" customHeight="1" x14ac:dyDescent="0.25">
      <c r="A39" s="28" t="s">
        <v>3</v>
      </c>
      <c r="B39" s="29">
        <f>VLOOKUP(C39,Parâmetros!$G$5:$K$9,5,FALSE)/10</f>
        <v>0.5</v>
      </c>
      <c r="C39" s="30" t="s">
        <v>68</v>
      </c>
      <c r="D39" s="29">
        <f>VLOOKUP(E39,Parâmetros!$D$3:$E$7,2,FALSE)/10</f>
        <v>0.6</v>
      </c>
      <c r="E39" s="30" t="s">
        <v>76</v>
      </c>
      <c r="F39" s="56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6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6"/>
    </row>
    <row r="42" spans="1:6" ht="15" customHeight="1" x14ac:dyDescent="0.25">
      <c r="A42" s="12" t="s">
        <v>5</v>
      </c>
      <c r="B42" s="13">
        <f>VLOOKUP(C42,Parâmetros!$A$33:$B$39,2,FALSE)/10</f>
        <v>1</v>
      </c>
      <c r="C42" s="25" t="s">
        <v>51</v>
      </c>
      <c r="D42" s="29">
        <f>VLOOKUP(E42,Parâmetros!$D$33:$E$39,2,FALSE)/10</f>
        <v>1</v>
      </c>
      <c r="E42" s="25" t="s">
        <v>56</v>
      </c>
      <c r="F42" s="57"/>
    </row>
    <row r="43" spans="1:6" ht="15" customHeight="1" x14ac:dyDescent="0.25">
      <c r="A43" s="53"/>
      <c r="B43" s="53"/>
      <c r="C43" s="53"/>
      <c r="D43" s="53"/>
      <c r="E43" s="54"/>
      <c r="F43" s="32">
        <f>((B39*D39)+(B40*D40)+(B41*D41)+(B42*D42))/4</f>
        <v>0.45499999999999996</v>
      </c>
    </row>
    <row r="44" spans="1:6" ht="15" customHeight="1" x14ac:dyDescent="0.25">
      <c r="A44" s="14" t="s">
        <v>8</v>
      </c>
      <c r="B44" s="15" t="s">
        <v>15</v>
      </c>
      <c r="C44" s="45"/>
      <c r="D44" s="46"/>
      <c r="E44" s="46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5" t="s">
        <v>90</v>
      </c>
    </row>
    <row r="46" spans="1:6" ht="15" customHeight="1" x14ac:dyDescent="0.25">
      <c r="A46" s="28" t="s">
        <v>3</v>
      </c>
      <c r="B46" s="29">
        <f>VLOOKUP(C46,Parâmetros!$G$5:$K$9,4,FALSE)/10</f>
        <v>0.4</v>
      </c>
      <c r="C46" s="30" t="s">
        <v>69</v>
      </c>
      <c r="D46" s="29">
        <f>VLOOKUP(E46,Parâmetros!$D$3:$E$7,2,FALSE)/10</f>
        <v>0.6</v>
      </c>
      <c r="E46" s="30" t="s">
        <v>76</v>
      </c>
      <c r="F46" s="56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6"/>
    </row>
    <row r="49" spans="1:9" ht="15" customHeight="1" x14ac:dyDescent="0.25">
      <c r="A49" s="12" t="s">
        <v>5</v>
      </c>
      <c r="B49" s="29">
        <f>VLOOKUP(C49,Parâmetros!$A$33:$B$39,2,FALSE)/10</f>
        <v>1</v>
      </c>
      <c r="C49" s="25" t="s">
        <v>51</v>
      </c>
      <c r="D49" s="29">
        <f>VLOOKUP(E49,Parâmetros!$D$33:$E$39,2,FALSE)/10</f>
        <v>1</v>
      </c>
      <c r="E49" s="25" t="s">
        <v>56</v>
      </c>
      <c r="F49" s="57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0.43999999999999995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algorithmName="SHA-512" hashValue="67f/tCjjtxudzseS3wJZJiBgnc8ZfmOTBodYNBr1Qlaa2752J8XS779/HhTk/G4WPpc2Li78ekFkr1fgJ8WMkA==" saltValue="GtZHWz6V19/8fe/TetGObA==" spinCount="100000" sheet="1" objects="1" scenarios="1"/>
  <dataConsolidate/>
  <mergeCells count="20">
    <mergeCell ref="F38:F42"/>
    <mergeCell ref="F45:F49"/>
    <mergeCell ref="F3:F7"/>
    <mergeCell ref="F10:F14"/>
    <mergeCell ref="F17:F21"/>
    <mergeCell ref="F24:F28"/>
    <mergeCell ref="F31:F35"/>
    <mergeCell ref="A22:E22"/>
    <mergeCell ref="C44:E44"/>
    <mergeCell ref="C23:E23"/>
    <mergeCell ref="A29:E29"/>
    <mergeCell ref="C30:E30"/>
    <mergeCell ref="A36:E36"/>
    <mergeCell ref="C37:E37"/>
    <mergeCell ref="A43:E43"/>
    <mergeCell ref="C2:E2"/>
    <mergeCell ref="A8:E8"/>
    <mergeCell ref="C9:E9"/>
    <mergeCell ref="A15:E15"/>
    <mergeCell ref="C16:E16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11 E4 E39 E25 E18 E32 E46">
      <formula1>Atividade_Medição</formula1>
    </dataValidation>
    <dataValidation type="list" allowBlank="1" showInputMessage="1" showErrorMessage="1" sqref="C47 C12 C19 C33 C26 C40 C5">
      <formula1>Fator_Especif_Fonte</formula1>
    </dataValidation>
    <dataValidation type="list" allowBlank="1" showInputMessage="1" showErrorMessage="1" sqref="E47 E12 E19 E33 E26 E40 E5">
      <formula1>Atividade_Especif_Fonte</formula1>
    </dataValidation>
    <dataValidation type="list" allowBlank="1" showInputMessage="1" showErrorMessage="1" sqref="C48 C13 C20 C34 C27 C41 C6">
      <formula1>Fator_Espacial</formula1>
    </dataValidation>
    <dataValidation type="list" allowBlank="1" showInputMessage="1" showErrorMessage="1" sqref="E48 E13 E20 E34 E27 E41 E6">
      <formula1>Atividade_Espacial</formula1>
    </dataValidation>
    <dataValidation type="list" allowBlank="1" showInputMessage="1" showErrorMessage="1" sqref="C49 C14 C21 C35 C28 C42 C7">
      <formula1>Fator_Temporal</formula1>
    </dataValidation>
    <dataValidation type="list" allowBlank="1" showInputMessage="1" showErrorMessage="1" sqref="E49 E14 E21 E35 E28 E42 E7">
      <formula1>Atividade_Temporal</formula1>
    </dataValidation>
    <dataValidation type="list" allowBlank="1" showInputMessage="1" showErrorMessage="1" sqref="C39 C32 C4 C11 C18 C46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14" sqref="C1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4" t="s">
        <v>98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5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56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6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6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57"/>
      <c r="AC7" s="1" t="s">
        <v>23</v>
      </c>
    </row>
    <row r="8" spans="1:29" ht="15" customHeight="1" x14ac:dyDescent="0.25">
      <c r="A8" s="48"/>
      <c r="B8" s="48"/>
      <c r="C8" s="48"/>
      <c r="D8" s="48"/>
      <c r="E8" s="48"/>
      <c r="F8" s="32">
        <f>((B4*D4)+(B5*D5)+(B6*D6)+(B7*D7))/4</f>
        <v>0.45499999999999996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5"/>
      <c r="D9" s="46"/>
      <c r="E9" s="4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0.3</v>
      </c>
      <c r="C11" s="30" t="s">
        <v>71</v>
      </c>
      <c r="D11" s="29">
        <f>VLOOKUP(E11,Parâmetros!$D$3:$E$7,2,FALSE)/10</f>
        <v>0.6</v>
      </c>
      <c r="E11" s="30" t="s">
        <v>76</v>
      </c>
      <c r="F11" s="5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6"/>
    </row>
    <row r="14" spans="1:29" ht="15" customHeight="1" x14ac:dyDescent="0.25">
      <c r="A14" s="28" t="s">
        <v>5</v>
      </c>
      <c r="B14" s="29">
        <f>VLOOKUP(C14,Parâmetros!$A$33:$B$39,2,FALSE)/10</f>
        <v>1</v>
      </c>
      <c r="C14" s="30" t="s">
        <v>51</v>
      </c>
      <c r="D14" s="29">
        <f>VLOOKUP(E14,Parâmetros!$D$33:$E$39,2,FALSE)/10</f>
        <v>1</v>
      </c>
      <c r="E14" s="30" t="s">
        <v>56</v>
      </c>
      <c r="F14" s="57"/>
    </row>
    <row r="15" spans="1:29" ht="15" customHeight="1" x14ac:dyDescent="0.25">
      <c r="A15" s="48"/>
      <c r="B15" s="48"/>
      <c r="C15" s="48"/>
      <c r="D15" s="48"/>
      <c r="E15" s="48"/>
      <c r="F15" s="32">
        <f>((B11*D11)+(B12*D12)+(B13*D13)+(B14*D14))/4</f>
        <v>0.42499999999999999</v>
      </c>
    </row>
    <row r="16" spans="1:29" ht="15" customHeight="1" x14ac:dyDescent="0.25">
      <c r="A16" s="17" t="s">
        <v>8</v>
      </c>
      <c r="B16" s="18" t="s">
        <v>12</v>
      </c>
      <c r="C16" s="49"/>
      <c r="D16" s="50"/>
      <c r="E16" s="5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5" t="s">
        <v>90</v>
      </c>
    </row>
    <row r="18" spans="1:6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56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6"/>
    </row>
    <row r="21" spans="1:6" ht="15" customHeight="1" x14ac:dyDescent="0.25">
      <c r="A21" s="28" t="s">
        <v>5</v>
      </c>
      <c r="B21" s="29">
        <f>VLOOKUP(C21,Parâmetros!$A$33:$B$39,2,FALSE)/10</f>
        <v>1</v>
      </c>
      <c r="C21" s="30" t="s">
        <v>51</v>
      </c>
      <c r="D21" s="29">
        <f>VLOOKUP(E21,Parâmetros!$D$33:$E$39,2,FALSE)/10</f>
        <v>1</v>
      </c>
      <c r="E21" s="30" t="s">
        <v>56</v>
      </c>
      <c r="F21" s="57"/>
    </row>
    <row r="22" spans="1:6" ht="15" customHeight="1" x14ac:dyDescent="0.25">
      <c r="A22" s="48"/>
      <c r="B22" s="48"/>
      <c r="C22" s="48"/>
      <c r="D22" s="48"/>
      <c r="E22" s="52"/>
      <c r="F22" s="32">
        <f>((B18*D18)+(B19*D19)+(B20*D20)+(B21*D21))/4</f>
        <v>0.42499999999999999</v>
      </c>
    </row>
    <row r="23" spans="1:6" ht="15" customHeight="1" x14ac:dyDescent="0.25">
      <c r="A23" s="14" t="s">
        <v>8</v>
      </c>
      <c r="B23" s="15" t="s">
        <v>13</v>
      </c>
      <c r="C23" s="45"/>
      <c r="D23" s="46"/>
      <c r="E23" s="46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5" t="s">
        <v>90</v>
      </c>
    </row>
    <row r="25" spans="1:6" ht="18.75" customHeight="1" x14ac:dyDescent="0.25">
      <c r="A25" s="28" t="s">
        <v>3</v>
      </c>
      <c r="B25" s="29">
        <f>VLOOKUP(C25,Parâmetros!$A$3:$B$9,2,FALSE)/10</f>
        <v>0.5</v>
      </c>
      <c r="C25" s="33" t="s">
        <v>78</v>
      </c>
      <c r="D25" s="29">
        <f>VLOOKUP(E25,Parâmetros!$D$3:$E$7,2,FALSE)/10</f>
        <v>0.6</v>
      </c>
      <c r="E25" s="30" t="s">
        <v>76</v>
      </c>
      <c r="F25" s="56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56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56"/>
    </row>
    <row r="28" spans="1:6" ht="15" customHeight="1" x14ac:dyDescent="0.25">
      <c r="A28" s="12" t="s">
        <v>5</v>
      </c>
      <c r="B28" s="29">
        <f>VLOOKUP(C28,Parâmetros!$A$33:$B$39,2,FALSE)/10</f>
        <v>1</v>
      </c>
      <c r="C28" s="30" t="s">
        <v>51</v>
      </c>
      <c r="D28" s="29">
        <f>VLOOKUP(E28,Parâmetros!$D$33:$E$39,2,FALSE)/10</f>
        <v>1</v>
      </c>
      <c r="E28" s="30" t="s">
        <v>56</v>
      </c>
      <c r="F28" s="57"/>
    </row>
    <row r="29" spans="1:6" ht="15" customHeight="1" x14ac:dyDescent="0.25">
      <c r="A29" s="53"/>
      <c r="B29" s="53"/>
      <c r="C29" s="53"/>
      <c r="D29" s="53"/>
      <c r="E29" s="54"/>
      <c r="F29" s="32">
        <f>((B25*D25)+(B26*D26)+(B27*D27)+(B28*D28))/4</f>
        <v>0.45499999999999996</v>
      </c>
    </row>
    <row r="30" spans="1:6" ht="15" customHeight="1" x14ac:dyDescent="0.25">
      <c r="A30" s="14" t="s">
        <v>8</v>
      </c>
      <c r="B30" s="15" t="s">
        <v>14</v>
      </c>
      <c r="C30" s="45"/>
      <c r="D30" s="46"/>
      <c r="E30" s="46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5" t="s">
        <v>90</v>
      </c>
    </row>
    <row r="32" spans="1:6" ht="15" customHeight="1" x14ac:dyDescent="0.25">
      <c r="A32" s="28" t="s">
        <v>3</v>
      </c>
      <c r="B32" s="29">
        <f>VLOOKUP(C32,Parâmetros!$G$5:$K$9,5,FALSE)/10</f>
        <v>0.5</v>
      </c>
      <c r="C32" s="30" t="s">
        <v>67</v>
      </c>
      <c r="D32" s="29">
        <f>VLOOKUP(E32,Parâmetros!$D$3:$E$7,2,FALSE)/10</f>
        <v>0.6</v>
      </c>
      <c r="E32" s="30" t="s">
        <v>76</v>
      </c>
      <c r="F32" s="56"/>
    </row>
    <row r="33" spans="1:6" ht="15" customHeight="1" x14ac:dyDescent="0.25">
      <c r="A33" s="12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56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56"/>
    </row>
    <row r="35" spans="1:6" ht="15" customHeight="1" x14ac:dyDescent="0.25">
      <c r="A35" s="12" t="s">
        <v>5</v>
      </c>
      <c r="B35" s="29">
        <f>VLOOKUP(C35,Parâmetros!$A$33:$B$39,2,FALSE)/10</f>
        <v>1</v>
      </c>
      <c r="C35" s="30" t="s">
        <v>51</v>
      </c>
      <c r="D35" s="29">
        <f>VLOOKUP(E35,Parâmetros!$D$33:$E$39,2,FALSE)/10</f>
        <v>1</v>
      </c>
      <c r="E35" s="30" t="s">
        <v>56</v>
      </c>
      <c r="F35" s="57"/>
    </row>
    <row r="36" spans="1:6" ht="15" customHeight="1" x14ac:dyDescent="0.25">
      <c r="A36" s="53"/>
      <c r="B36" s="53"/>
      <c r="C36" s="53"/>
      <c r="D36" s="53"/>
      <c r="E36" s="54"/>
      <c r="F36" s="32">
        <f>((B32*D32)+(B33*D33)+(B34*D34)+(B35*D35))/4</f>
        <v>0.45499999999999996</v>
      </c>
    </row>
    <row r="37" spans="1:6" ht="15" customHeight="1" x14ac:dyDescent="0.25">
      <c r="A37" s="14" t="s">
        <v>8</v>
      </c>
      <c r="B37" s="15" t="s">
        <v>10</v>
      </c>
      <c r="C37" s="45"/>
      <c r="D37" s="46"/>
      <c r="E37" s="46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5" t="s">
        <v>90</v>
      </c>
    </row>
    <row r="39" spans="1:6" ht="15" customHeight="1" x14ac:dyDescent="0.25">
      <c r="A39" s="28" t="s">
        <v>3</v>
      </c>
      <c r="B39" s="29">
        <f>VLOOKUP(C39,Parâmetros!$G$5:$K$9,5,FALSE)/10</f>
        <v>0.5</v>
      </c>
      <c r="C39" s="30" t="s">
        <v>67</v>
      </c>
      <c r="D39" s="29">
        <f>VLOOKUP(E39,Parâmetros!$D$3:$E$7,2,FALSE)/10</f>
        <v>0.6</v>
      </c>
      <c r="E39" s="30" t="s">
        <v>76</v>
      </c>
      <c r="F39" s="56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6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6"/>
    </row>
    <row r="42" spans="1:6" ht="15" customHeight="1" x14ac:dyDescent="0.25">
      <c r="A42" s="12" t="s">
        <v>5</v>
      </c>
      <c r="B42" s="13">
        <f>VLOOKUP(C42,Parâmetros!$A$33:$B$39,2,FALSE)/10</f>
        <v>1</v>
      </c>
      <c r="C42" s="25" t="s">
        <v>51</v>
      </c>
      <c r="D42" s="29">
        <f>VLOOKUP(E42,Parâmetros!$D$33:$E$39,2,FALSE)/10</f>
        <v>1</v>
      </c>
      <c r="E42" s="25" t="s">
        <v>56</v>
      </c>
      <c r="F42" s="57"/>
    </row>
    <row r="43" spans="1:6" ht="15" customHeight="1" x14ac:dyDescent="0.25">
      <c r="A43" s="53"/>
      <c r="B43" s="53"/>
      <c r="C43" s="53"/>
      <c r="D43" s="53"/>
      <c r="E43" s="54"/>
      <c r="F43" s="32">
        <f>((B39*D39)+(B40*D40)+(B41*D41)+(B42*D42))/4</f>
        <v>0.45499999999999996</v>
      </c>
    </row>
    <row r="44" spans="1:6" ht="15" customHeight="1" x14ac:dyDescent="0.25">
      <c r="A44" s="14" t="s">
        <v>8</v>
      </c>
      <c r="B44" s="15" t="s">
        <v>15</v>
      </c>
      <c r="C44" s="45"/>
      <c r="D44" s="46"/>
      <c r="E44" s="46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5" t="s">
        <v>90</v>
      </c>
    </row>
    <row r="46" spans="1:6" ht="15" customHeight="1" x14ac:dyDescent="0.25">
      <c r="A46" s="28" t="s">
        <v>3</v>
      </c>
      <c r="B46" s="29">
        <f>VLOOKUP(C46,Parâmetros!$G$5:$K$9,4,FALSE)/10</f>
        <v>0.5</v>
      </c>
      <c r="C46" s="30" t="s">
        <v>67</v>
      </c>
      <c r="D46" s="29">
        <f>VLOOKUP(E46,Parâmetros!$D$3:$E$7,2,FALSE)/10</f>
        <v>0.6</v>
      </c>
      <c r="E46" s="30" t="s">
        <v>76</v>
      </c>
      <c r="F46" s="56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6"/>
    </row>
    <row r="49" spans="1:9" ht="15" customHeight="1" x14ac:dyDescent="0.25">
      <c r="A49" s="12" t="s">
        <v>5</v>
      </c>
      <c r="B49" s="29">
        <f>VLOOKUP(C49,Parâmetros!$A$33:$B$39,2,FALSE)/10</f>
        <v>1</v>
      </c>
      <c r="C49" s="25" t="s">
        <v>51</v>
      </c>
      <c r="D49" s="29">
        <f>VLOOKUP(E49,Parâmetros!$D$33:$E$39,2,FALSE)/10</f>
        <v>1</v>
      </c>
      <c r="E49" s="25" t="s">
        <v>56</v>
      </c>
      <c r="F49" s="57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0.45499999999999996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algorithmName="SHA-512" hashValue="YWL1GIz12uag28xA5KKdWyOHqzLMD0yhLVYMyF/PmH72upEqHw22FENTr6uyvzozWJKLBbsW5gsb/0oBNHp8gQ==" saltValue="giO1eXX/khp6s2Kf1Q8Yew==" spinCount="100000" sheet="1" objects="1" scenarios="1"/>
  <mergeCells count="20">
    <mergeCell ref="C44:E44"/>
    <mergeCell ref="F45:F49"/>
    <mergeCell ref="F31:F35"/>
    <mergeCell ref="A36:E36"/>
    <mergeCell ref="C37:E37"/>
    <mergeCell ref="F38:F42"/>
    <mergeCell ref="A43:E43"/>
    <mergeCell ref="A22:E22"/>
    <mergeCell ref="C23:E23"/>
    <mergeCell ref="F24:F28"/>
    <mergeCell ref="A29:E29"/>
    <mergeCell ref="C30:E30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E49 E14 E21 E35 E28 E42 E7">
      <formula1>Atividade_Temporal</formula1>
    </dataValidation>
    <dataValidation type="list" allowBlank="1" showInputMessage="1" showErrorMessage="1" sqref="C49 C14 C21 C35 C28 C42 C7">
      <formula1>Fator_Temporal</formula1>
    </dataValidation>
    <dataValidation type="list" allowBlank="1" showInputMessage="1" showErrorMessage="1" sqref="E48 E13 E20 E34 E27 E41 E6">
      <formula1>Atividade_Espacial</formula1>
    </dataValidation>
    <dataValidation type="list" allowBlank="1" showInputMessage="1" showErrorMessage="1" sqref="C48 C13 C20 C34 C27 C41 C6">
      <formula1>Fator_Espacial</formula1>
    </dataValidation>
    <dataValidation type="list" allowBlank="1" showInputMessage="1" showErrorMessage="1" sqref="E47 E12 E19 E33 E26 E40 E5">
      <formula1>Atividade_Especif_Fonte</formula1>
    </dataValidation>
    <dataValidation type="list" allowBlank="1" showInputMessage="1" showErrorMessage="1" sqref="C47 C12 C19 C33 C26 C40 C5">
      <formula1>Fator_Especif_Fonte</formula1>
    </dataValidation>
    <dataValidation type="list" allowBlank="1" showInputMessage="1" showErrorMessage="1" sqref="E11 E4 E39 E25 E18 E32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39 C32 C4 C46 C18 C11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6" sqref="C2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8" t="s">
        <v>91</v>
      </c>
      <c r="C1" s="59"/>
      <c r="D1" s="59"/>
      <c r="E1" s="59"/>
      <c r="F1" s="6"/>
      <c r="G1" s="7"/>
    </row>
    <row r="2" spans="1:29" ht="1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5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56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6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6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7"/>
      <c r="AC7" s="1" t="s">
        <v>23</v>
      </c>
    </row>
    <row r="8" spans="1:29" ht="15" customHeight="1" x14ac:dyDescent="0.25">
      <c r="A8" s="48"/>
      <c r="B8" s="48"/>
      <c r="C8" s="48"/>
      <c r="D8" s="48"/>
      <c r="E8" s="48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5"/>
      <c r="D9" s="46"/>
      <c r="E9" s="4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5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7"/>
    </row>
    <row r="15" spans="1:29" ht="15" customHeight="1" x14ac:dyDescent="0.25">
      <c r="A15" s="48"/>
      <c r="B15" s="48"/>
      <c r="C15" s="48"/>
      <c r="D15" s="48"/>
      <c r="E15" s="48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49"/>
      <c r="D16" s="50"/>
      <c r="E16" s="51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67</v>
      </c>
      <c r="D18" s="29">
        <f>VLOOKUP(E18,Parâmetros!$D$3:$E$7,2,FALSE)/10</f>
        <v>0.6</v>
      </c>
      <c r="E18" s="30" t="s">
        <v>76</v>
      </c>
      <c r="F18" s="5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7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0.32999999999999996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algorithmName="SHA-512" hashValue="xHzys6Z8+pwBPoc7BLbKkEVjoNlLbowD1DxL8/NCfcS0r4tFqQozd1qohHIXG7VPJ5CL620mFk0hbZ5kSqfvpQ==" saltValue="U+N9rC2rZ7pv+bKzKt9uV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7" sqref="C27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8" t="s">
        <v>97</v>
      </c>
      <c r="C1" s="59"/>
      <c r="D1" s="59"/>
      <c r="E1" s="59"/>
      <c r="F1" s="6"/>
      <c r="G1" s="7"/>
    </row>
    <row r="2" spans="1:29" ht="1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5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56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6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6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7"/>
      <c r="AC7" s="1" t="s">
        <v>23</v>
      </c>
    </row>
    <row r="8" spans="1:29" ht="15" customHeight="1" x14ac:dyDescent="0.25">
      <c r="A8" s="48"/>
      <c r="B8" s="48"/>
      <c r="C8" s="48"/>
      <c r="D8" s="48"/>
      <c r="E8" s="48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5"/>
      <c r="D9" s="46"/>
      <c r="E9" s="46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5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7"/>
    </row>
    <row r="15" spans="1:29" ht="15" customHeight="1" x14ac:dyDescent="0.25">
      <c r="A15" s="48"/>
      <c r="B15" s="48"/>
      <c r="C15" s="48"/>
      <c r="D15" s="48"/>
      <c r="E15" s="48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9"/>
      <c r="D16" s="50"/>
      <c r="E16" s="51"/>
      <c r="F16" s="19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5" t="s">
        <v>90</v>
      </c>
    </row>
    <row r="18" spans="1:29" ht="20.25" customHeight="1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0.6</v>
      </c>
      <c r="E18" s="30" t="s">
        <v>76</v>
      </c>
      <c r="F18" s="56"/>
      <c r="AC18" s="1" t="s">
        <v>24</v>
      </c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92</v>
      </c>
      <c r="F19" s="56"/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6"/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7"/>
    </row>
    <row r="22" spans="1:29" ht="15" customHeight="1" x14ac:dyDescent="0.25">
      <c r="A22" s="21"/>
      <c r="C22" s="22"/>
      <c r="D22" s="22"/>
      <c r="E22" s="22"/>
      <c r="F22" s="32">
        <f>((B18*D18)+(B19*D19)+(B20*D20)+(B21*D21))/4</f>
        <v>0.27</v>
      </c>
      <c r="I22" s="20"/>
    </row>
    <row r="25" spans="1:29" ht="15" customHeight="1" x14ac:dyDescent="0.25">
      <c r="E25" s="23"/>
    </row>
    <row r="33" spans="5:5" ht="15" customHeight="1" x14ac:dyDescent="0.25">
      <c r="E33" s="24"/>
    </row>
  </sheetData>
  <sheetProtection algorithmName="SHA-512" hashValue="1m8jqSM0aBgdK3sCguRexTp17rb83vYX/uqTqxh8kpVzb0/NX4OxQ+PLwf4uGN5Dg5WWRj3b9l8fzenwOx8Y7A==" saltValue="AbmjRxQS45OOwoaLf6hKN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11 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sqref="A1:XFD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8" t="s">
        <v>96</v>
      </c>
      <c r="C1" s="59"/>
      <c r="D1" s="59"/>
      <c r="E1" s="59"/>
      <c r="F1" s="6"/>
      <c r="G1" s="7"/>
    </row>
    <row r="2" spans="1:29" ht="15" customHeight="1" x14ac:dyDescent="0.25">
      <c r="A2" s="8" t="s">
        <v>8</v>
      </c>
      <c r="B2" s="9" t="s">
        <v>9</v>
      </c>
      <c r="C2" s="45"/>
      <c r="D2" s="46"/>
      <c r="E2" s="47"/>
      <c r="F2" s="10"/>
      <c r="G2" s="7"/>
    </row>
    <row r="3" spans="1:29" s="35" customFormat="1" ht="15" customHeight="1" x14ac:dyDescent="0.25">
      <c r="A3" s="31" t="s">
        <v>0</v>
      </c>
      <c r="B3" s="31" t="s">
        <v>1</v>
      </c>
      <c r="C3" s="31" t="s">
        <v>6</v>
      </c>
      <c r="D3" s="31" t="s">
        <v>2</v>
      </c>
      <c r="E3" s="31" t="s">
        <v>6</v>
      </c>
      <c r="F3" s="60" t="s">
        <v>90</v>
      </c>
      <c r="AC3" s="35" t="s">
        <v>9</v>
      </c>
    </row>
    <row r="4" spans="1:29" s="35" customFormat="1" ht="15" customHeight="1" x14ac:dyDescent="0.25">
      <c r="A4" s="28" t="s">
        <v>3</v>
      </c>
      <c r="B4" s="29">
        <f>VLOOKUP(C4,Parâmetros!$A$3:$B$9,2,FALSE)/10</f>
        <v>0.5</v>
      </c>
      <c r="C4" s="30" t="s">
        <v>78</v>
      </c>
      <c r="D4" s="29">
        <f>VLOOKUP(E4,Parâmetros!$D$3:$E$7,2,FALSE)/10</f>
        <v>0.3</v>
      </c>
      <c r="E4" s="30" t="s">
        <v>28</v>
      </c>
      <c r="F4" s="61"/>
      <c r="AC4" s="35" t="s">
        <v>24</v>
      </c>
    </row>
    <row r="5" spans="1:29" s="35" customFormat="1" ht="15" customHeight="1" x14ac:dyDescent="0.25">
      <c r="A5" s="28" t="s">
        <v>4</v>
      </c>
      <c r="B5" s="29">
        <f>VLOOKUP(C5,Parâmetros!$A$13:$B$20,2,FALSE)/10</f>
        <v>0.3</v>
      </c>
      <c r="C5" s="30" t="s">
        <v>35</v>
      </c>
      <c r="D5" s="29">
        <f>VLOOKUP(E5,Parâmetros!$D$13:$E$18,2,FALSE)/10</f>
        <v>0.3</v>
      </c>
      <c r="E5" s="30" t="s">
        <v>92</v>
      </c>
      <c r="F5" s="61"/>
      <c r="AC5" s="35" t="s">
        <v>61</v>
      </c>
    </row>
    <row r="6" spans="1:29" s="35" customFormat="1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61"/>
      <c r="AC6" s="35" t="s">
        <v>10</v>
      </c>
    </row>
    <row r="7" spans="1:29" s="35" customFormat="1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62"/>
      <c r="AC7" s="35" t="s">
        <v>23</v>
      </c>
    </row>
    <row r="8" spans="1:29" s="35" customFormat="1" ht="15" customHeight="1" x14ac:dyDescent="0.25">
      <c r="A8" s="48"/>
      <c r="B8" s="48"/>
      <c r="C8" s="48"/>
      <c r="D8" s="48"/>
      <c r="E8" s="48"/>
      <c r="F8" s="36">
        <f>((B4*D4)+(B5*D5)+(B6*D6)+(B7*D7))/4</f>
        <v>0.21</v>
      </c>
      <c r="AC8" s="35" t="s">
        <v>62</v>
      </c>
    </row>
    <row r="9" spans="1:29" s="35" customFormat="1" ht="15" customHeight="1" x14ac:dyDescent="0.25">
      <c r="A9" s="14" t="s">
        <v>8</v>
      </c>
      <c r="B9" s="15" t="s">
        <v>11</v>
      </c>
      <c r="C9" s="45"/>
      <c r="D9" s="46"/>
      <c r="E9" s="46"/>
      <c r="F9" s="38"/>
      <c r="AC9" s="35" t="s">
        <v>15</v>
      </c>
    </row>
    <row r="10" spans="1:29" s="35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60" t="s">
        <v>90</v>
      </c>
    </row>
    <row r="11" spans="1:29" s="35" customFormat="1" ht="15" customHeight="1" x14ac:dyDescent="0.25">
      <c r="A11" s="28" t="s">
        <v>3</v>
      </c>
      <c r="B11" s="29">
        <f>VLOOKUP(C11,Parâmetros!$A$3:$B$9,2,FALSE)/10</f>
        <v>0.5</v>
      </c>
      <c r="C11" s="30" t="s">
        <v>78</v>
      </c>
      <c r="D11" s="29">
        <f>VLOOKUP(E11,Parâmetros!$D$3:$E$7,2,FALSE)/10</f>
        <v>0.3</v>
      </c>
      <c r="E11" s="30" t="s">
        <v>28</v>
      </c>
      <c r="F11" s="61"/>
    </row>
    <row r="12" spans="1:29" s="35" customFormat="1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0.3</v>
      </c>
      <c r="E12" s="30" t="s">
        <v>92</v>
      </c>
      <c r="F12" s="61"/>
    </row>
    <row r="13" spans="1:29" s="35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61"/>
    </row>
    <row r="14" spans="1:29" s="35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62"/>
    </row>
    <row r="15" spans="1:29" s="35" customFormat="1" ht="15" customHeight="1" x14ac:dyDescent="0.25">
      <c r="A15" s="48"/>
      <c r="B15" s="48"/>
      <c r="C15" s="48"/>
      <c r="D15" s="48"/>
      <c r="E15" s="48"/>
      <c r="F15" s="36">
        <f>((B11*D11)+(B12*D12)+(B13*D13)+(B14*D14))/4</f>
        <v>0.22500000000000001</v>
      </c>
    </row>
    <row r="16" spans="1:29" s="35" customFormat="1" ht="15" customHeight="1" x14ac:dyDescent="0.25">
      <c r="A16" s="17" t="s">
        <v>8</v>
      </c>
      <c r="B16" s="18" t="s">
        <v>12</v>
      </c>
      <c r="C16" s="49"/>
      <c r="D16" s="50"/>
      <c r="E16" s="51"/>
      <c r="F16" s="37"/>
    </row>
    <row r="17" spans="1:9" s="35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0" t="s">
        <v>90</v>
      </c>
    </row>
    <row r="18" spans="1:9" s="35" customFormat="1" ht="15" customHeight="1" x14ac:dyDescent="0.25">
      <c r="A18" s="28" t="s">
        <v>3</v>
      </c>
      <c r="B18" s="29">
        <f>VLOOKUP(C18,Parâmetros!$A$3:$B$9,2,FALSE)/10</f>
        <v>0.5</v>
      </c>
      <c r="C18" s="30" t="s">
        <v>78</v>
      </c>
      <c r="D18" s="29">
        <f>VLOOKUP(E18,Parâmetros!$D$3:$E$7,2,FALSE)/10</f>
        <v>0.3</v>
      </c>
      <c r="E18" s="30" t="s">
        <v>28</v>
      </c>
      <c r="F18" s="61"/>
    </row>
    <row r="19" spans="1:9" s="35" customFormat="1" ht="15" customHeight="1" x14ac:dyDescent="0.25">
      <c r="A19" s="28" t="s">
        <v>4</v>
      </c>
      <c r="B19" s="29">
        <f>VLOOKUP(C19,Parâmetros!$A$13:$B$20,2,FALSE)/10</f>
        <v>0.5</v>
      </c>
      <c r="C19" s="30" t="s">
        <v>34</v>
      </c>
      <c r="D19" s="29">
        <f>VLOOKUP(E19,Parâmetros!$D$13:$E$18,2,FALSE)/10</f>
        <v>0.3</v>
      </c>
      <c r="E19" s="30" t="s">
        <v>92</v>
      </c>
      <c r="F19" s="61"/>
    </row>
    <row r="20" spans="1:9" s="35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61"/>
    </row>
    <row r="21" spans="1:9" s="35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2"/>
    </row>
    <row r="22" spans="1:9" s="35" customFormat="1" ht="15" customHeight="1" x14ac:dyDescent="0.25">
      <c r="A22" s="39"/>
      <c r="C22" s="40"/>
      <c r="D22" s="40"/>
      <c r="E22" s="40"/>
      <c r="F22" s="36">
        <f>((B18*D18)+(B19*D19)+(B20*D20)+(B21*D21))/4</f>
        <v>0.22500000000000001</v>
      </c>
      <c r="I22" s="41"/>
    </row>
    <row r="25" spans="1:9" ht="15" customHeight="1" x14ac:dyDescent="0.25">
      <c r="E25" s="23"/>
    </row>
    <row r="33" spans="5:5" ht="15" customHeight="1" x14ac:dyDescent="0.25">
      <c r="E33" s="24"/>
    </row>
  </sheetData>
  <sheetProtection algorithmName="SHA-512" hashValue="B78sgWEjTuUj/9GlFU1HNGtFzxn3CL2zYsImZrqotHyogKs/LqWeICw9O663Rj8VvSVnlmU8fbjc+Al9ZyKrVg==" saltValue="bnuhTfOHBfn3eBdnZNFQm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58" t="s">
        <v>95</v>
      </c>
      <c r="C1" s="59"/>
      <c r="D1" s="59"/>
      <c r="E1" s="59"/>
      <c r="F1" s="6"/>
      <c r="G1" s="7"/>
    </row>
    <row r="2" spans="1:29" ht="15" customHeight="1" x14ac:dyDescent="0.25">
      <c r="A2" s="8" t="s">
        <v>8</v>
      </c>
      <c r="B2" s="9" t="s">
        <v>15</v>
      </c>
      <c r="C2" s="45"/>
      <c r="D2" s="46"/>
      <c r="E2" s="47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5" t="s">
        <v>90</v>
      </c>
      <c r="AC3" s="1" t="s">
        <v>9</v>
      </c>
    </row>
    <row r="4" spans="1:29" ht="18.75" customHeight="1" x14ac:dyDescent="0.25">
      <c r="A4" s="28" t="s">
        <v>3</v>
      </c>
      <c r="B4" s="29">
        <f>VLOOKUP(C4,Parâmetros!$A$3:$B$9,2,FALSE)/10</f>
        <v>0.5</v>
      </c>
      <c r="C4" s="33" t="s">
        <v>78</v>
      </c>
      <c r="D4" s="29">
        <f>VLOOKUP(E4,Parâmetros!$D$3:$E$7,2,FALSE)/10</f>
        <v>0.6</v>
      </c>
      <c r="E4" s="30" t="s">
        <v>76</v>
      </c>
      <c r="F4" s="56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6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6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57"/>
      <c r="AC7" s="1" t="s">
        <v>23</v>
      </c>
    </row>
    <row r="8" spans="1:29" ht="15" customHeight="1" x14ac:dyDescent="0.25">
      <c r="F8" s="11">
        <f>((B4*D4)+(B5*D5)+(B6*D6)+(B7*D7))/4</f>
        <v>0.45499999999999996</v>
      </c>
      <c r="AC8" s="1" t="s">
        <v>62</v>
      </c>
    </row>
    <row r="9" spans="1:29" ht="15" customHeight="1" x14ac:dyDescent="0.25">
      <c r="E9" s="23"/>
    </row>
    <row r="17" spans="5:5" ht="15" customHeight="1" x14ac:dyDescent="0.25">
      <c r="E17" s="24"/>
    </row>
  </sheetData>
  <sheetProtection algorithmName="SHA-512" hashValue="Ra38OKvIyXoQ63LH9x4N0UQqMC/Du3WFPK/fuPwgl95EQDHZAN9XWrH4W6fkx4Pm24G5raW/nvCI5J9IZFYHaA==" saltValue="BAL0jw95bKiETgMNub72xA==" spinCount="100000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CH Drum Mix</vt:lpstr>
      <vt:lpstr>CH Aquecedor</vt:lpstr>
      <vt:lpstr>TR - Carreg_Recuperação</vt:lpstr>
      <vt:lpstr>Descarreg_Silo</vt:lpstr>
      <vt:lpstr>Pilhas</vt:lpstr>
      <vt:lpstr>Tanques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2019-06-06T19:24:10Z</dcterms:modified>
</cp:coreProperties>
</file>