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uaiz Alimentos\"/>
    </mc:Choice>
  </mc:AlternateContent>
  <bookViews>
    <workbookView xWindow="0" yWindow="0" windowWidth="24000" windowHeight="9435" activeTab="2"/>
  </bookViews>
  <sheets>
    <sheet name="Dados" sheetId="1" r:id="rId1"/>
    <sheet name="Monitoramento" sheetId="3" r:id="rId2"/>
    <sheet name="Emissão Chaminé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M4" i="4"/>
  <c r="I8" i="1" l="1"/>
  <c r="H4" i="4" l="1"/>
  <c r="E4" i="4"/>
  <c r="D4" i="4"/>
  <c r="C4" i="4"/>
  <c r="L4" i="4" l="1"/>
  <c r="G4" i="4"/>
  <c r="F4" i="4"/>
  <c r="L5" i="4" l="1"/>
  <c r="N5" i="4" l="1"/>
  <c r="M5" i="4"/>
  <c r="F16" i="3" l="1"/>
  <c r="F15" i="3"/>
  <c r="F14" i="3"/>
  <c r="F12" i="3"/>
  <c r="F11" i="3"/>
  <c r="F10" i="3"/>
  <c r="F9" i="3"/>
  <c r="F8" i="3"/>
  <c r="F7" i="3"/>
</calcChain>
</file>

<file path=xl/comments1.xml><?xml version="1.0" encoding="utf-8"?>
<comments xmlns="http://schemas.openxmlformats.org/spreadsheetml/2006/main">
  <authors>
    <author>Gabriel Aarão Gonçalves</author>
  </authors>
  <commentList>
    <comment ref="I8" authorId="0" shapeId="0">
      <text>
        <r>
          <rPr>
            <sz val="9"/>
            <color indexed="81"/>
            <rFont val="Segoe UI"/>
            <family val="2"/>
          </rPr>
          <t xml:space="preserve">3,5m é a altura da chaminé em relação ao ponto onde está instalada. Uma vez que o empreendimento possui altura superior à 30 metros (devido a altura do silo), o valor da altura de 3,5 foi adicionado com mais 30m 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M4" authorId="0" shapeId="0">
      <text>
        <r>
          <rPr>
            <sz val="9"/>
            <color indexed="81"/>
            <rFont val="Segoe UI"/>
            <family val="2"/>
          </rPr>
          <t>De acordo com a nota de rodapé (g) da Tabela 9.9.1-2 da AP-42 (EPA,2003):
"</t>
        </r>
        <r>
          <rPr>
            <i/>
            <sz val="9"/>
            <color indexed="81"/>
            <rFont val="Segoe UI"/>
            <family val="2"/>
          </rPr>
          <t>PM-10 emission factors can be estimated by taking 50 percent of the filterable PM emission factor"</t>
        </r>
        <r>
          <rPr>
            <sz val="9"/>
            <color indexed="81"/>
            <rFont val="Segoe UI"/>
            <family val="2"/>
          </rPr>
          <t xml:space="preserve">
Portanto, PM10 = 50% PM
Fonte: https://www3.epa.gov/ttn/chief/ap42/ch09/final/c9s0909-1.pdf
</t>
        </r>
      </text>
    </comment>
    <comment ref="N4" authorId="0" shapeId="0">
      <text>
        <r>
          <rPr>
            <sz val="9"/>
            <color indexed="81"/>
            <rFont val="Segoe UI"/>
            <family val="2"/>
          </rPr>
          <t xml:space="preserve"> Não há fator de emissão para PM2.5. Portanto, foi considerado a distribuição de 0,23 de tamanho de partículas de atividades de moagem de grãos para PM2.5. Fonte: AP-42 (1996): https://www3.epa.gov/ttn/chief/ap42/appendix/appb-2.pdf.
Tabela B.2.2. Página B.2-17
</t>
        </r>
      </text>
    </comment>
  </commentList>
</comments>
</file>

<file path=xl/sharedStrings.xml><?xml version="1.0" encoding="utf-8"?>
<sst xmlns="http://schemas.openxmlformats.org/spreadsheetml/2006/main" count="74" uniqueCount="56">
  <si>
    <t>Silos</t>
  </si>
  <si>
    <t>Chaminés</t>
  </si>
  <si>
    <t>Unidade Operacional</t>
  </si>
  <si>
    <t>Coordenadas</t>
  </si>
  <si>
    <t>Altura (m)</t>
  </si>
  <si>
    <t>Diâmetro (m)</t>
  </si>
  <si>
    <t>Chaminé do Filtro de Mangas</t>
  </si>
  <si>
    <t>Moinho de Trigo</t>
  </si>
  <si>
    <t xml:space="preserve">Parâmetros </t>
  </si>
  <si>
    <t>Amostragem</t>
  </si>
  <si>
    <t>Média</t>
  </si>
  <si>
    <t>Unidade</t>
  </si>
  <si>
    <t>Dados de Medição</t>
  </si>
  <si>
    <t>Temperatura dos Gases</t>
  </si>
  <si>
    <t>ºC</t>
  </si>
  <si>
    <t>Velocidade do Gás</t>
  </si>
  <si>
    <t>m/s</t>
  </si>
  <si>
    <t>Umidade do Gás</t>
  </si>
  <si>
    <t>%</t>
  </si>
  <si>
    <t>Vazão nas Condições da Chaminé</t>
  </si>
  <si>
    <t>m³/h</t>
  </si>
  <si>
    <t>Vazão Normal Base Seca (Qnbs)</t>
  </si>
  <si>
    <t>Nm³/h</t>
  </si>
  <si>
    <t>Variação Isocinética</t>
  </si>
  <si>
    <t>Poluentes</t>
  </si>
  <si>
    <t>Material Particulado</t>
  </si>
  <si>
    <t>mg/Nm³</t>
  </si>
  <si>
    <r>
      <t xml:space="preserve">Concentração </t>
    </r>
    <r>
      <rPr>
        <vertAlign val="superscript"/>
        <sz val="8"/>
        <color theme="1"/>
        <rFont val="Arial"/>
        <family val="2"/>
      </rPr>
      <t>(b)</t>
    </r>
  </si>
  <si>
    <t>Taxa de Emissão</t>
  </si>
  <si>
    <t>kg/h</t>
  </si>
  <si>
    <r>
      <t>O</t>
    </r>
    <r>
      <rPr>
        <vertAlign val="subscript"/>
        <sz val="8"/>
        <color theme="1"/>
        <rFont val="Arial"/>
        <family val="2"/>
      </rPr>
      <t>2</t>
    </r>
  </si>
  <si>
    <t>Teor</t>
  </si>
  <si>
    <r>
      <t>CO</t>
    </r>
    <r>
      <rPr>
        <vertAlign val="subscript"/>
        <sz val="8"/>
        <color theme="1"/>
        <rFont val="Arial"/>
        <family val="2"/>
      </rPr>
      <t>2</t>
    </r>
  </si>
  <si>
    <t>Monitoramento de Emissões Atmosféricas - junho/2015</t>
  </si>
  <si>
    <t>Chaminé do Despoeiramento do Moinho de Trigo</t>
  </si>
  <si>
    <t>&lt;0,01</t>
  </si>
  <si>
    <r>
      <rPr>
        <vertAlign val="superscript"/>
        <sz val="8"/>
        <color theme="1"/>
        <rFont val="Arial"/>
        <family val="2"/>
      </rPr>
      <t>(b)</t>
    </r>
    <r>
      <rPr>
        <sz val="8"/>
        <color theme="1"/>
        <rFont val="Arial"/>
        <family val="2"/>
      </rPr>
      <t xml:space="preserve"> nas condições normais de temperatura e pressão (0°C e 1 atm) e base seca</t>
    </r>
  </si>
  <si>
    <t>Latitude (º)</t>
  </si>
  <si>
    <t>Longitude (º)</t>
  </si>
  <si>
    <t>Fonte Emissora</t>
  </si>
  <si>
    <t>Equipamento de Controle</t>
  </si>
  <si>
    <r>
      <t>Fator de Emissão [kg/10</t>
    </r>
    <r>
      <rPr>
        <b/>
        <vertAlign val="superscript"/>
        <sz val="8"/>
        <color theme="0"/>
        <rFont val="Arial"/>
        <family val="2"/>
      </rPr>
      <t>6</t>
    </r>
    <r>
      <rPr>
        <b/>
        <sz val="8"/>
        <color theme="0"/>
        <rFont val="Arial"/>
        <family val="2"/>
      </rPr>
      <t xml:space="preserve"> m³]</t>
    </r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</si>
  <si>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</si>
  <si>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</si>
  <si>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</si>
  <si>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</si>
  <si>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-</t>
  </si>
  <si>
    <t>TOTAL</t>
  </si>
  <si>
    <t>Filtro de Mangas</t>
  </si>
  <si>
    <t>Fonte: Informações enviadas pelo empreendimento através do Ofício IEMA N° 566/2016</t>
  </si>
  <si>
    <t>Latitude [º]</t>
  </si>
  <si>
    <t>Longitude [º]</t>
  </si>
  <si>
    <t>Diâmetro [m]</t>
  </si>
  <si>
    <t>Vazão [m³/h]</t>
  </si>
  <si>
    <t>Temperatura [ºC]</t>
  </si>
  <si>
    <t>Altura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</si>
</sst>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.000"/>
    <numFmt numFmtId="165" formatCode="#,##0.0"/>
    <numFmt numFmtId="166" formatCode="0.000000"/>
    <numFmt numFmtId="167" formatCode="0.0000"/>
    <numFmt numFmtId="168" formatCode="#,##0.0000"/>
    <numFmt numFmtId="169" formatCode="#,##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perscript"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i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4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165" fontId="2" fillId="0" borderId="1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168" fontId="2" fillId="0" borderId="0" xfId="0" applyNumberFormat="1" applyFont="1"/>
    <xf numFmtId="169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/>
    <xf numFmtId="0" fontId="2" fillId="0" borderId="1" xfId="0" applyFont="1" applyFill="1" applyBorder="1" applyAlignment="1">
      <alignment horizontal="left"/>
    </xf>
    <xf numFmtId="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6" fillId="2" borderId="6" xfId="0" applyNumberFormat="1" applyFont="1" applyFill="1" applyBorder="1" applyAlignment="1" applyProtection="1">
      <alignment horizontal="center" vertical="center" wrapText="1"/>
    </xf>
    <xf numFmtId="0" fontId="6" fillId="2" borderId="7" xfId="0" applyNumberFormat="1" applyFont="1" applyFill="1" applyBorder="1" applyAlignment="1" applyProtection="1">
      <alignment horizontal="center" vertical="center" wrapText="1"/>
    </xf>
    <xf numFmtId="0" fontId="6" fillId="2" borderId="8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E14" sqref="E14"/>
    </sheetView>
  </sheetViews>
  <sheetFormatPr defaultRowHeight="15" x14ac:dyDescent="0.25"/>
  <cols>
    <col min="1" max="1" width="23.85546875" customWidth="1"/>
    <col min="2" max="2" width="14.7109375" customWidth="1"/>
    <col min="3" max="3" width="9.7109375" customWidth="1"/>
    <col min="4" max="4" width="23.85546875" customWidth="1"/>
    <col min="5" max="5" width="21.140625" customWidth="1"/>
    <col min="6" max="6" width="17.140625" customWidth="1"/>
    <col min="7" max="7" width="20.140625" customWidth="1"/>
    <col min="8" max="9" width="16.42578125" customWidth="1"/>
    <col min="10" max="10" width="17.140625" customWidth="1"/>
    <col min="11" max="11" width="13.7109375" customWidth="1"/>
    <col min="12" max="12" width="12.28515625" customWidth="1"/>
  </cols>
  <sheetData>
    <row r="1" spans="1:12" x14ac:dyDescent="0.25">
      <c r="A1" s="1" t="s">
        <v>49</v>
      </c>
    </row>
    <row r="5" spans="1:12" ht="22.5" customHeight="1" x14ac:dyDescent="0.25">
      <c r="A5" s="40" t="s">
        <v>0</v>
      </c>
      <c r="B5" s="41"/>
      <c r="C5" s="15"/>
      <c r="D5" s="40" t="s">
        <v>6</v>
      </c>
      <c r="E5" s="41"/>
      <c r="F5" s="41"/>
      <c r="G5" s="41"/>
      <c r="H5" s="41"/>
      <c r="I5" s="42"/>
    </row>
    <row r="6" spans="1:12" x14ac:dyDescent="0.25">
      <c r="A6" s="38" t="s">
        <v>50</v>
      </c>
      <c r="B6" s="38">
        <v>-20.321769</v>
      </c>
      <c r="C6" s="32"/>
      <c r="D6" s="43" t="s">
        <v>1</v>
      </c>
      <c r="E6" s="43" t="s">
        <v>2</v>
      </c>
      <c r="F6" s="43" t="s">
        <v>3</v>
      </c>
      <c r="G6" s="43"/>
      <c r="H6" s="43" t="s">
        <v>5</v>
      </c>
      <c r="I6" s="43" t="s">
        <v>4</v>
      </c>
    </row>
    <row r="7" spans="1:12" x14ac:dyDescent="0.25">
      <c r="A7" s="38" t="s">
        <v>51</v>
      </c>
      <c r="B7" s="38">
        <v>-40.341952999999997</v>
      </c>
      <c r="C7" s="32"/>
      <c r="D7" s="43"/>
      <c r="E7" s="43"/>
      <c r="F7" s="39" t="s">
        <v>37</v>
      </c>
      <c r="G7" s="39" t="s">
        <v>38</v>
      </c>
      <c r="H7" s="43"/>
      <c r="I7" s="43"/>
    </row>
    <row r="8" spans="1:12" x14ac:dyDescent="0.25">
      <c r="C8" s="32"/>
      <c r="D8" s="39" t="s">
        <v>6</v>
      </c>
      <c r="E8" s="39" t="s">
        <v>7</v>
      </c>
      <c r="F8" s="39">
        <v>-20.321822000000001</v>
      </c>
      <c r="G8" s="39">
        <v>-40.342163999999997</v>
      </c>
      <c r="H8" s="39">
        <v>1.41</v>
      </c>
      <c r="I8" s="39">
        <f>3.5+30</f>
        <v>33.5</v>
      </c>
    </row>
    <row r="9" spans="1:12" x14ac:dyDescent="0.25">
      <c r="C9" s="32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C10" s="32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C11" s="32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C12" s="32"/>
      <c r="J12" s="15"/>
      <c r="K12" s="15"/>
      <c r="L12" s="15"/>
    </row>
    <row r="13" spans="1:12" x14ac:dyDescent="0.25">
      <c r="C13" s="32"/>
    </row>
    <row r="14" spans="1:12" x14ac:dyDescent="0.25">
      <c r="C14" s="32"/>
    </row>
    <row r="15" spans="1:12" x14ac:dyDescent="0.25">
      <c r="C15" s="32"/>
    </row>
    <row r="16" spans="1:12" x14ac:dyDescent="0.25">
      <c r="C16" s="15"/>
      <c r="D16" s="15"/>
      <c r="E16" s="15"/>
      <c r="F16" s="15"/>
    </row>
    <row r="17" spans="1:12" x14ac:dyDescent="0.25"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5"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K24" s="15"/>
      <c r="L24" s="15"/>
    </row>
    <row r="25" spans="1:12" x14ac:dyDescent="0.25">
      <c r="A25" s="15"/>
      <c r="B25" s="37"/>
      <c r="C25" s="37"/>
      <c r="D25" s="37"/>
      <c r="E25" s="37"/>
      <c r="F25" s="37"/>
      <c r="G25" s="37"/>
      <c r="H25" s="37"/>
      <c r="I25" s="37"/>
      <c r="J25" s="37"/>
      <c r="K25" s="15"/>
      <c r="L25" s="15"/>
    </row>
    <row r="26" spans="1:12" x14ac:dyDescent="0.25">
      <c r="A26" s="15"/>
      <c r="B26" s="37"/>
      <c r="C26" s="37"/>
      <c r="D26" s="37"/>
      <c r="E26" s="37"/>
      <c r="F26" s="37"/>
      <c r="G26" s="37"/>
      <c r="H26" s="37"/>
      <c r="I26" s="37"/>
      <c r="J26" s="37"/>
      <c r="K26" s="15"/>
      <c r="L26" s="15"/>
    </row>
    <row r="27" spans="1:12" x14ac:dyDescent="0.25">
      <c r="A27" s="15"/>
      <c r="B27" s="37"/>
      <c r="C27" s="37"/>
      <c r="D27" s="37"/>
      <c r="E27" s="37"/>
      <c r="F27" s="37"/>
      <c r="G27" s="37"/>
      <c r="H27" s="37"/>
      <c r="I27" s="37"/>
      <c r="J27" s="37"/>
      <c r="K27" s="15"/>
      <c r="L27" s="15"/>
    </row>
  </sheetData>
  <sheetProtection algorithmName="SHA-512" hashValue="6wlTe5zmf0CiESQbu40stqRPhM22eil6QNH9jcONSPHa8a5zQQSB8Me9SIQyAGwvqw8B8gwNL/fgBKw1wFbQNg==" saltValue="p9ngHP/zd2cSmtIjbVmQhg==" spinCount="100000" sheet="1" objects="1" scenarios="1"/>
  <mergeCells count="7">
    <mergeCell ref="A5:B5"/>
    <mergeCell ref="D5:I5"/>
    <mergeCell ref="D6:D7"/>
    <mergeCell ref="E6:E7"/>
    <mergeCell ref="F6:G6"/>
    <mergeCell ref="H6:H7"/>
    <mergeCell ref="I6:I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G2"/>
    </sheetView>
  </sheetViews>
  <sheetFormatPr defaultRowHeight="15" x14ac:dyDescent="0.25"/>
  <cols>
    <col min="1" max="1" width="20.7109375" customWidth="1"/>
    <col min="2" max="2" width="12.7109375" bestFit="1" customWidth="1"/>
    <col min="3" max="3" width="12.85546875" customWidth="1"/>
    <col min="4" max="4" width="13.42578125" customWidth="1"/>
    <col min="5" max="6" width="10.7109375" customWidth="1"/>
    <col min="8" max="8" width="9.140625" customWidth="1"/>
  </cols>
  <sheetData>
    <row r="1" spans="1:7" x14ac:dyDescent="0.25">
      <c r="A1" s="1" t="s">
        <v>49</v>
      </c>
    </row>
    <row r="2" spans="1:7" x14ac:dyDescent="0.25">
      <c r="A2" s="46" t="s">
        <v>33</v>
      </c>
      <c r="B2" s="46"/>
      <c r="C2" s="46"/>
      <c r="D2" s="46"/>
      <c r="E2" s="46"/>
      <c r="F2" s="46"/>
      <c r="G2" s="46"/>
    </row>
    <row r="3" spans="1:7" x14ac:dyDescent="0.25">
      <c r="A3" s="45" t="s">
        <v>34</v>
      </c>
      <c r="B3" s="45"/>
      <c r="C3" s="45"/>
      <c r="D3" s="45"/>
      <c r="E3" s="45"/>
      <c r="F3" s="45"/>
      <c r="G3" s="45"/>
    </row>
    <row r="4" spans="1:7" x14ac:dyDescent="0.25">
      <c r="A4" s="45" t="s">
        <v>8</v>
      </c>
      <c r="B4" s="45"/>
      <c r="C4" s="47" t="s">
        <v>9</v>
      </c>
      <c r="D4" s="47"/>
      <c r="E4" s="47"/>
      <c r="F4" s="45" t="s">
        <v>10</v>
      </c>
      <c r="G4" s="45" t="s">
        <v>11</v>
      </c>
    </row>
    <row r="5" spans="1:7" x14ac:dyDescent="0.25">
      <c r="A5" s="45"/>
      <c r="B5" s="45"/>
      <c r="C5" s="3">
        <v>1</v>
      </c>
      <c r="D5" s="3">
        <v>2</v>
      </c>
      <c r="E5" s="3">
        <v>3</v>
      </c>
      <c r="F5" s="45"/>
      <c r="G5" s="45"/>
    </row>
    <row r="6" spans="1:7" x14ac:dyDescent="0.25">
      <c r="A6" s="45" t="s">
        <v>12</v>
      </c>
      <c r="B6" s="45"/>
      <c r="C6" s="45"/>
      <c r="D6" s="45"/>
      <c r="E6" s="45"/>
      <c r="F6" s="45"/>
      <c r="G6" s="45"/>
    </row>
    <row r="7" spans="1:7" x14ac:dyDescent="0.25">
      <c r="A7" s="44" t="s">
        <v>13</v>
      </c>
      <c r="B7" s="44"/>
      <c r="C7" s="4">
        <v>29</v>
      </c>
      <c r="D7" s="4">
        <v>29</v>
      </c>
      <c r="E7" s="4">
        <v>30</v>
      </c>
      <c r="F7" s="4">
        <f>AVERAGE(C7:E7)</f>
        <v>29.333333333333332</v>
      </c>
      <c r="G7" s="3" t="s">
        <v>14</v>
      </c>
    </row>
    <row r="8" spans="1:7" x14ac:dyDescent="0.25">
      <c r="A8" s="44" t="s">
        <v>15</v>
      </c>
      <c r="B8" s="44"/>
      <c r="C8" s="4">
        <v>5.0999999999999996</v>
      </c>
      <c r="D8" s="4">
        <v>4.9000000000000004</v>
      </c>
      <c r="E8" s="4">
        <v>5.0999999999999996</v>
      </c>
      <c r="F8" s="4">
        <f t="shared" ref="F8:F12" si="0">AVERAGE(C8:E8)</f>
        <v>5.0333333333333332</v>
      </c>
      <c r="G8" s="3" t="s">
        <v>16</v>
      </c>
    </row>
    <row r="9" spans="1:7" x14ac:dyDescent="0.25">
      <c r="A9" s="44" t="s">
        <v>17</v>
      </c>
      <c r="B9" s="44"/>
      <c r="C9" s="4">
        <v>3.2</v>
      </c>
      <c r="D9" s="4">
        <v>3.2</v>
      </c>
      <c r="E9" s="4">
        <v>3.5</v>
      </c>
      <c r="F9" s="4">
        <f t="shared" si="0"/>
        <v>3.3000000000000003</v>
      </c>
      <c r="G9" s="3" t="s">
        <v>18</v>
      </c>
    </row>
    <row r="10" spans="1:7" x14ac:dyDescent="0.25">
      <c r="A10" s="44" t="s">
        <v>19</v>
      </c>
      <c r="B10" s="44"/>
      <c r="C10" s="5">
        <v>28436</v>
      </c>
      <c r="D10" s="5">
        <v>27798</v>
      </c>
      <c r="E10" s="5">
        <v>28484</v>
      </c>
      <c r="F10" s="5">
        <f>AVERAGE(C10:E10)</f>
        <v>28239.333333333332</v>
      </c>
      <c r="G10" s="3" t="s">
        <v>20</v>
      </c>
    </row>
    <row r="11" spans="1:7" x14ac:dyDescent="0.25">
      <c r="A11" s="44" t="s">
        <v>21</v>
      </c>
      <c r="B11" s="44"/>
      <c r="C11" s="5">
        <v>24902</v>
      </c>
      <c r="D11" s="5">
        <v>24352</v>
      </c>
      <c r="E11" s="5">
        <v>24745</v>
      </c>
      <c r="F11" s="5">
        <f t="shared" si="0"/>
        <v>24666.333333333332</v>
      </c>
      <c r="G11" s="3" t="s">
        <v>22</v>
      </c>
    </row>
    <row r="12" spans="1:7" x14ac:dyDescent="0.25">
      <c r="A12" s="44" t="s">
        <v>23</v>
      </c>
      <c r="B12" s="44"/>
      <c r="C12" s="16">
        <v>99.1</v>
      </c>
      <c r="D12" s="16">
        <v>98.5</v>
      </c>
      <c r="E12" s="16">
        <v>98.6</v>
      </c>
      <c r="F12" s="16">
        <f t="shared" si="0"/>
        <v>98.733333333333334</v>
      </c>
      <c r="G12" s="3" t="s">
        <v>18</v>
      </c>
    </row>
    <row r="13" spans="1:7" x14ac:dyDescent="0.25">
      <c r="A13" s="45" t="s">
        <v>24</v>
      </c>
      <c r="B13" s="45"/>
      <c r="C13" s="45"/>
      <c r="D13" s="45"/>
      <c r="E13" s="45"/>
      <c r="F13" s="45"/>
      <c r="G13" s="45"/>
    </row>
    <row r="14" spans="1:7" x14ac:dyDescent="0.25">
      <c r="A14" s="45" t="s">
        <v>25</v>
      </c>
      <c r="B14" s="34" t="s">
        <v>27</v>
      </c>
      <c r="C14" s="35">
        <v>6.4</v>
      </c>
      <c r="D14" s="35">
        <v>6.6</v>
      </c>
      <c r="E14" s="35">
        <v>6.2</v>
      </c>
      <c r="F14" s="35">
        <f t="shared" ref="F14:F16" si="1">AVERAGE(C14:E14)</f>
        <v>6.3999999999999995</v>
      </c>
      <c r="G14" s="36" t="s">
        <v>26</v>
      </c>
    </row>
    <row r="15" spans="1:7" x14ac:dyDescent="0.25">
      <c r="A15" s="45"/>
      <c r="B15" s="6" t="s">
        <v>28</v>
      </c>
      <c r="C15" s="4">
        <v>0.161</v>
      </c>
      <c r="D15" s="4">
        <v>0.16200000000000001</v>
      </c>
      <c r="E15" s="4">
        <v>0.154</v>
      </c>
      <c r="F15" s="7">
        <f t="shared" si="1"/>
        <v>0.159</v>
      </c>
      <c r="G15" s="3" t="s">
        <v>29</v>
      </c>
    </row>
    <row r="16" spans="1:7" x14ac:dyDescent="0.25">
      <c r="A16" s="8" t="s">
        <v>30</v>
      </c>
      <c r="B16" s="9" t="s">
        <v>31</v>
      </c>
      <c r="C16" s="10">
        <v>21</v>
      </c>
      <c r="D16" s="10">
        <v>21</v>
      </c>
      <c r="E16" s="10">
        <v>21</v>
      </c>
      <c r="F16" s="4">
        <f t="shared" si="1"/>
        <v>21</v>
      </c>
      <c r="G16" s="11" t="s">
        <v>18</v>
      </c>
    </row>
    <row r="17" spans="1:7" x14ac:dyDescent="0.25">
      <c r="A17" s="8" t="s">
        <v>32</v>
      </c>
      <c r="B17" s="9" t="s">
        <v>31</v>
      </c>
      <c r="C17" s="10" t="s">
        <v>35</v>
      </c>
      <c r="D17" s="10" t="s">
        <v>35</v>
      </c>
      <c r="E17" s="10" t="s">
        <v>35</v>
      </c>
      <c r="F17" s="10" t="s">
        <v>35</v>
      </c>
      <c r="G17" s="11" t="s">
        <v>18</v>
      </c>
    </row>
    <row r="18" spans="1:7" x14ac:dyDescent="0.25">
      <c r="A18" s="2" t="s">
        <v>36</v>
      </c>
      <c r="B18" s="12"/>
      <c r="C18" s="13"/>
      <c r="D18" s="14"/>
      <c r="E18" s="14"/>
      <c r="F18" s="15"/>
    </row>
    <row r="19" spans="1:7" x14ac:dyDescent="0.25">
      <c r="A19" s="2"/>
      <c r="B19" s="12"/>
      <c r="C19" s="13"/>
      <c r="D19" s="14"/>
      <c r="E19" s="14"/>
      <c r="F19" s="15"/>
    </row>
  </sheetData>
  <sheetProtection algorithmName="SHA-512" hashValue="t5hvvUoDP/oxZJ/T994jHbv1PTComNeyh3kjvYX5EvBRsku2FrjXwDxi6zYjH0JepgKc6M0vm5ISv7jrRZjL+w==" saltValue="j+cb6czcBDVFKF+KOYW56Q==" spinCount="100000" sheet="1" objects="1" scenarios="1"/>
  <mergeCells count="15">
    <mergeCell ref="A2:G2"/>
    <mergeCell ref="A3:G3"/>
    <mergeCell ref="A4:B5"/>
    <mergeCell ref="C4:E4"/>
    <mergeCell ref="F4:F5"/>
    <mergeCell ref="G4:G5"/>
    <mergeCell ref="A12:B12"/>
    <mergeCell ref="A13:G13"/>
    <mergeCell ref="A14:A15"/>
    <mergeCell ref="A6:G6"/>
    <mergeCell ref="A7:B7"/>
    <mergeCell ref="A8:B8"/>
    <mergeCell ref="A9:B9"/>
    <mergeCell ref="A10:B10"/>
    <mergeCell ref="A11:B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C10" sqref="C10"/>
    </sheetView>
  </sheetViews>
  <sheetFormatPr defaultRowHeight="15" customHeight="1" x14ac:dyDescent="0.2"/>
  <cols>
    <col min="1" max="1" width="29.140625" style="15" customWidth="1"/>
    <col min="2" max="2" width="23.42578125" style="15" customWidth="1"/>
    <col min="3" max="4" width="15.7109375" style="15" customWidth="1"/>
    <col min="5" max="5" width="10.42578125" style="15" bestFit="1" customWidth="1"/>
    <col min="6" max="6" width="13.28515625" style="15" customWidth="1"/>
    <col min="7" max="7" width="12.85546875" style="15" customWidth="1"/>
    <col min="8" max="10" width="9.140625" style="15"/>
    <col min="11" max="11" width="9" style="15" customWidth="1"/>
    <col min="12" max="12" width="9.140625" style="15"/>
    <col min="13" max="13" width="9.140625" style="15" customWidth="1"/>
    <col min="14" max="16384" width="9.140625" style="15"/>
  </cols>
  <sheetData>
    <row r="1" spans="1:14" ht="15" customHeight="1" x14ac:dyDescent="0.2">
      <c r="A1" s="1" t="s">
        <v>49</v>
      </c>
      <c r="B1" s="18"/>
    </row>
    <row r="2" spans="1:14" ht="15" customHeight="1" x14ac:dyDescent="0.2">
      <c r="A2" s="54" t="s">
        <v>39</v>
      </c>
      <c r="B2" s="55" t="s">
        <v>40</v>
      </c>
      <c r="C2" s="54" t="s">
        <v>50</v>
      </c>
      <c r="D2" s="54" t="s">
        <v>51</v>
      </c>
      <c r="E2" s="54" t="s">
        <v>52</v>
      </c>
      <c r="F2" s="54" t="s">
        <v>53</v>
      </c>
      <c r="G2" s="54" t="s">
        <v>54</v>
      </c>
      <c r="H2" s="54" t="s">
        <v>55</v>
      </c>
      <c r="I2" s="49" t="s">
        <v>41</v>
      </c>
      <c r="J2" s="50"/>
      <c r="K2" s="51"/>
      <c r="L2" s="52" t="s">
        <v>42</v>
      </c>
      <c r="M2" s="53"/>
      <c r="N2" s="53"/>
    </row>
    <row r="3" spans="1:14" ht="15" customHeight="1" x14ac:dyDescent="0.2">
      <c r="A3" s="55"/>
      <c r="B3" s="56"/>
      <c r="C3" s="54"/>
      <c r="D3" s="54"/>
      <c r="E3" s="54"/>
      <c r="F3" s="54"/>
      <c r="G3" s="54"/>
      <c r="H3" s="54"/>
      <c r="I3" s="19" t="s">
        <v>43</v>
      </c>
      <c r="J3" s="19" t="s">
        <v>44</v>
      </c>
      <c r="K3" s="19" t="s">
        <v>45</v>
      </c>
      <c r="L3" s="19" t="s">
        <v>43</v>
      </c>
      <c r="M3" s="19" t="s">
        <v>44</v>
      </c>
      <c r="N3" s="19" t="s">
        <v>45</v>
      </c>
    </row>
    <row r="4" spans="1:14" ht="15" customHeight="1" x14ac:dyDescent="0.2">
      <c r="A4" s="20" t="s">
        <v>6</v>
      </c>
      <c r="B4" s="17" t="s">
        <v>48</v>
      </c>
      <c r="C4" s="21">
        <f>Dados!F8</f>
        <v>-20.321822000000001</v>
      </c>
      <c r="D4" s="21">
        <f>Dados!G8</f>
        <v>-40.342163999999997</v>
      </c>
      <c r="E4" s="22">
        <f>Dados!H8</f>
        <v>1.41</v>
      </c>
      <c r="F4" s="23">
        <f>Monitoramento!F10</f>
        <v>28239.333333333332</v>
      </c>
      <c r="G4" s="24">
        <f>Monitoramento!F7</f>
        <v>29.333333333333332</v>
      </c>
      <c r="H4" s="25">
        <f>Dados!I8</f>
        <v>33.5</v>
      </c>
      <c r="I4" s="26" t="s">
        <v>46</v>
      </c>
      <c r="J4" s="25" t="s">
        <v>46</v>
      </c>
      <c r="K4" s="25" t="s">
        <v>46</v>
      </c>
      <c r="L4" s="27">
        <f>Monitoramento!F15</f>
        <v>0.159</v>
      </c>
      <c r="M4" s="27">
        <f>L4*0.5</f>
        <v>7.9500000000000001E-2</v>
      </c>
      <c r="N4" s="27">
        <f>0.23*L4</f>
        <v>3.6570000000000005E-2</v>
      </c>
    </row>
    <row r="5" spans="1:14" ht="15" customHeight="1" x14ac:dyDescent="0.2">
      <c r="A5" s="48" t="s">
        <v>47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28">
        <f t="shared" ref="L5:N5" si="0">SUM(L4:L4)</f>
        <v>0.159</v>
      </c>
      <c r="M5" s="28">
        <f t="shared" si="0"/>
        <v>7.9500000000000001E-2</v>
      </c>
      <c r="N5" s="28">
        <f t="shared" si="0"/>
        <v>3.6570000000000005E-2</v>
      </c>
    </row>
    <row r="7" spans="1:14" ht="15" customHeight="1" x14ac:dyDescent="0.2">
      <c r="A7" s="29"/>
    </row>
    <row r="8" spans="1:14" ht="15" customHeight="1" x14ac:dyDescent="0.2">
      <c r="L8" s="30"/>
    </row>
    <row r="9" spans="1:14" ht="15" customHeight="1" x14ac:dyDescent="0.2">
      <c r="E9" s="31"/>
    </row>
    <row r="13" spans="1:14" ht="15" customHeight="1" x14ac:dyDescent="0.2">
      <c r="D13" s="32"/>
      <c r="E13" s="32"/>
    </row>
    <row r="14" spans="1:14" ht="15" customHeight="1" x14ac:dyDescent="0.2">
      <c r="D14" s="32"/>
      <c r="E14" s="32"/>
    </row>
    <row r="15" spans="1:14" ht="15" customHeight="1" x14ac:dyDescent="0.2">
      <c r="D15" s="33"/>
      <c r="E15" s="33"/>
    </row>
    <row r="16" spans="1:14" ht="15" customHeight="1" x14ac:dyDescent="0.2">
      <c r="D16" s="32"/>
      <c r="E16" s="32"/>
    </row>
    <row r="17" spans="4:5" ht="15" customHeight="1" x14ac:dyDescent="0.2">
      <c r="D17" s="32"/>
      <c r="E17" s="32"/>
    </row>
    <row r="18" spans="4:5" ht="15" customHeight="1" x14ac:dyDescent="0.2">
      <c r="D18" s="32"/>
      <c r="E18" s="33"/>
    </row>
    <row r="19" spans="4:5" ht="15" customHeight="1" x14ac:dyDescent="0.2">
      <c r="D19" s="32"/>
      <c r="E19" s="32"/>
    </row>
    <row r="20" spans="4:5" ht="15" customHeight="1" x14ac:dyDescent="0.2">
      <c r="D20" s="32"/>
      <c r="E20" s="32"/>
    </row>
  </sheetData>
  <sheetProtection algorithmName="SHA-512" hashValue="vRqccmjL4rGVxQSJ3Wq/q2XjER4v8CQQ08cOsMxThzZi0ZqKxp6Ic5nmNnxCcTOpGDjCyCHOznXtKVIGFhfvcA==" saltValue="mZWdcXuyInQvsEsg0Owglg==" spinCount="100000" sheet="1" objects="1" scenarios="1"/>
  <mergeCells count="11">
    <mergeCell ref="A5:K5"/>
    <mergeCell ref="I2:K2"/>
    <mergeCell ref="L2:N2"/>
    <mergeCell ref="E2:E3"/>
    <mergeCell ref="F2:F3"/>
    <mergeCell ref="G2:G3"/>
    <mergeCell ref="H2:H3"/>
    <mergeCell ref="A2:A3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Monitoramento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Tatiane Jardim Morais</cp:lastModifiedBy>
  <dcterms:created xsi:type="dcterms:W3CDTF">2018-11-24T15:59:36Z</dcterms:created>
  <dcterms:modified xsi:type="dcterms:W3CDTF">2019-06-06T19:39:57Z</dcterms:modified>
</cp:coreProperties>
</file>