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onsigaz\"/>
    </mc:Choice>
  </mc:AlternateContent>
  <bookViews>
    <workbookView xWindow="0" yWindow="0" windowWidth="24000" windowHeight="9435" activeTab="3"/>
  </bookViews>
  <sheets>
    <sheet name="Dados" sheetId="2" r:id="rId1"/>
    <sheet name="Emissão Envasamento" sheetId="3" r:id="rId2"/>
    <sheet name="Emissão Cabine de Pintura" sheetId="4" r:id="rId3"/>
    <sheet name="Resum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D5" i="3" s="1"/>
  <c r="C6" i="4"/>
  <c r="B6" i="4"/>
  <c r="E6" i="4"/>
  <c r="D6" i="4"/>
  <c r="I6" i="4"/>
  <c r="F5" i="3" l="1"/>
  <c r="F6" i="3" s="1"/>
  <c r="B3" i="5" s="1"/>
  <c r="B20" i="2"/>
  <c r="G6" i="4" s="1"/>
  <c r="J6" i="4" s="1"/>
  <c r="J7" i="4" s="1"/>
  <c r="B4" i="5" s="1"/>
  <c r="B5" i="5" l="1"/>
</calcChain>
</file>

<file path=xl/comments1.xml><?xml version="1.0" encoding="utf-8"?>
<comments xmlns="http://schemas.openxmlformats.org/spreadsheetml/2006/main">
  <authors>
    <author>Gabriel Aarão Gonçalves</author>
  </authors>
  <commentList>
    <comment ref="B5" authorId="0" shapeId="0">
      <text>
        <r>
          <rPr>
            <sz val="9"/>
            <color indexed="81"/>
            <rFont val="Segoe UI"/>
            <family val="2"/>
          </rPr>
          <t xml:space="preserve">Coordenada do envase não fornecida pelo empreendimento. Portanto, foi considerada uma coordenada próxima à chaminé da cabine de pintura
</t>
        </r>
      </text>
    </comment>
    <comment ref="C5" authorId="0" shapeId="0">
      <text>
        <r>
          <rPr>
            <sz val="9"/>
            <color indexed="81"/>
            <rFont val="Segoe UI"/>
            <family val="2"/>
          </rPr>
          <t>Coordenada do envase não fornecida pelo empreendimento. Portanto, foi considerada uma coordenada próxima à chaminé da cabine de pintura</t>
        </r>
      </text>
    </comment>
    <comment ref="D5" authorId="0" shapeId="0">
      <text>
        <r>
          <rPr>
            <sz val="9"/>
            <color indexed="81"/>
            <rFont val="Segoe UI"/>
            <family val="2"/>
          </rPr>
          <t xml:space="preserve">Os botijões P20 e P45 foram incluídos no número de botijões P13, pois não há fator de emissão para o P20 e o P40
</t>
        </r>
      </text>
    </comment>
    <comment ref="E5" authorId="0" shapeId="0">
      <text>
        <r>
          <rPr>
            <sz val="9"/>
            <color indexed="81"/>
            <rFont val="Segoe UI"/>
            <family val="2"/>
          </rPr>
          <t xml:space="preserve">Foi considerado o fator de emissão de envasamento de GLP fornecido pela Nacional Gás Butano
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F6" authorId="0" shapeId="0">
      <text>
        <r>
          <rPr>
            <sz val="9"/>
            <color indexed="81"/>
            <rFont val="Segoe UI"/>
            <family val="2"/>
          </rPr>
          <t xml:space="preserve">Temperatura não fornecida pelo empreendimento
</t>
        </r>
      </text>
    </comment>
    <comment ref="H6" authorId="0" shapeId="0">
      <text>
        <r>
          <rPr>
            <sz val="9"/>
            <color indexed="81"/>
            <rFont val="Segoe UI"/>
            <family val="2"/>
          </rPr>
          <t xml:space="preserve">Dado obtido pela ficha técnica da tinta de botijões (Consigaz)
</t>
        </r>
      </text>
    </comment>
    <comment ref="I6" authorId="0" shapeId="0">
      <text>
        <r>
          <rPr>
            <sz val="9"/>
            <color indexed="81"/>
            <rFont val="Segoe UI"/>
            <family val="2"/>
          </rPr>
          <t>Dado obtido pela ficha técnica da tinta de botijões (Consigaz</t>
        </r>
        <r>
          <rPr>
            <b/>
            <sz val="9"/>
            <color indexed="81"/>
            <rFont val="Segoe UI"/>
            <family val="2"/>
          </rPr>
          <t>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<sst xmlns="http://schemas.openxmlformats.org/spreadsheetml/2006/main" count="53" uniqueCount="37">
  <si>
    <t>Chaminé da Cabine de Pintura</t>
  </si>
  <si>
    <t>Tinta</t>
  </si>
  <si>
    <t>Consumo de tintas e solventes (L/Ano) utilizados na cabine de pintura</t>
  </si>
  <si>
    <t>P13</t>
  </si>
  <si>
    <t>P20</t>
  </si>
  <si>
    <t>P45</t>
  </si>
  <si>
    <t>Total</t>
  </si>
  <si>
    <t xml:space="preserve">Fonte Emissora </t>
  </si>
  <si>
    <t>Emissão fugitiva do envase de GLP</t>
  </si>
  <si>
    <t>-</t>
  </si>
  <si>
    <t>Cabine de Pintura</t>
  </si>
  <si>
    <t>Número de Botijas (Unidades)</t>
  </si>
  <si>
    <t>Fontes Emissoras</t>
  </si>
  <si>
    <t>Envasamento</t>
  </si>
  <si>
    <t>Número de Botijões [Referência P13]</t>
  </si>
  <si>
    <t>Fator de emissão [kg/botijão]</t>
  </si>
  <si>
    <t>Taxa de Emissão [kg/h]</t>
  </si>
  <si>
    <t>Diâmetro [m]</t>
  </si>
  <si>
    <t>Altura [m]</t>
  </si>
  <si>
    <t>Temperatura [ºC]</t>
  </si>
  <si>
    <t>Consumo de tinta [L/ano]</t>
  </si>
  <si>
    <t>Massa específica [kg/L]</t>
  </si>
  <si>
    <t>Fração de voláteis [%]</t>
  </si>
  <si>
    <t>Chaminé</t>
  </si>
  <si>
    <t>Unidade Operacional</t>
  </si>
  <si>
    <t>Coordenadas</t>
  </si>
  <si>
    <t>Latitude (º)</t>
  </si>
  <si>
    <t>Longitude (º)</t>
  </si>
  <si>
    <t>Diâmetro (m)</t>
  </si>
  <si>
    <t>Altura  (m)</t>
  </si>
  <si>
    <t>Fonte: Informações enviadas pelo empreendimento através do Ofício IEMA N° 016/2017</t>
  </si>
  <si>
    <t>Exaustão da Cabine de Pintura</t>
  </si>
  <si>
    <t>Engarrafamento</t>
  </si>
  <si>
    <t>Latitude [º]</t>
  </si>
  <si>
    <t>Longitude [º]</t>
  </si>
  <si>
    <t>VOC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</si>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</sst>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[&gt;=0.005]\ #,##0.00;[&lt;0.005]&quot;&lt;0,01&quot;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5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D23" sqref="D23"/>
    </sheetView>
  </sheetViews>
  <sheetFormatPr defaultRowHeight="15" x14ac:dyDescent="0.25"/>
  <cols>
    <col min="1" max="1" width="49.7109375" bestFit="1" customWidth="1"/>
    <col min="2" max="2" width="23.140625" customWidth="1"/>
    <col min="3" max="3" width="17.85546875" customWidth="1"/>
    <col min="4" max="4" width="19.140625" customWidth="1"/>
    <col min="5" max="5" width="11.7109375" customWidth="1"/>
    <col min="6" max="6" width="11.28515625" customWidth="1"/>
  </cols>
  <sheetData>
    <row r="1" spans="1:16" x14ac:dyDescent="0.25">
      <c r="A1" s="1" t="s">
        <v>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24" t="s">
        <v>11</v>
      </c>
      <c r="B3" s="25"/>
      <c r="C3" s="4"/>
      <c r="D3" s="4"/>
      <c r="E3" s="4"/>
      <c r="F3" s="4"/>
      <c r="G3" s="4"/>
      <c r="H3" s="4"/>
      <c r="N3" s="4"/>
      <c r="O3" s="4"/>
      <c r="P3" s="4"/>
    </row>
    <row r="4" spans="1:16" x14ac:dyDescent="0.25">
      <c r="A4" s="10" t="s">
        <v>3</v>
      </c>
      <c r="B4" s="9">
        <v>653736</v>
      </c>
      <c r="C4" s="4"/>
      <c r="D4" s="4"/>
      <c r="E4" s="4"/>
      <c r="F4" s="4"/>
      <c r="G4" s="4"/>
      <c r="H4" s="4"/>
      <c r="N4" s="4"/>
      <c r="O4" s="4"/>
      <c r="P4" s="4"/>
    </row>
    <row r="5" spans="1:16" x14ac:dyDescent="0.25">
      <c r="A5" s="10" t="s">
        <v>4</v>
      </c>
      <c r="B5" s="9">
        <v>5367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10" t="s">
        <v>5</v>
      </c>
      <c r="B6" s="9">
        <v>5044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10" t="s">
        <v>6</v>
      </c>
      <c r="B7" s="9">
        <f>SUM(B4:B6)</f>
        <v>664147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23" t="s">
        <v>23</v>
      </c>
      <c r="B10" s="23" t="s">
        <v>24</v>
      </c>
      <c r="C10" s="23" t="s">
        <v>25</v>
      </c>
      <c r="D10" s="23"/>
      <c r="E10" s="23" t="s">
        <v>28</v>
      </c>
      <c r="F10" s="23" t="s">
        <v>29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23"/>
      <c r="B11" s="23"/>
      <c r="C11" s="8" t="s">
        <v>26</v>
      </c>
      <c r="D11" s="8" t="s">
        <v>27</v>
      </c>
      <c r="E11" s="23"/>
      <c r="F11" s="23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10" t="s">
        <v>31</v>
      </c>
      <c r="B12" s="10" t="s">
        <v>32</v>
      </c>
      <c r="C12" s="10">
        <v>-20.280754999999999</v>
      </c>
      <c r="D12" s="10">
        <v>-40.392404999999997</v>
      </c>
      <c r="E12" s="10">
        <v>0.7</v>
      </c>
      <c r="F12" s="10">
        <v>4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s="24" t="s">
        <v>1</v>
      </c>
      <c r="B15" s="2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s="22" t="s">
        <v>2</v>
      </c>
      <c r="B16" s="22"/>
      <c r="C16" s="4"/>
      <c r="D16" s="4"/>
      <c r="E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25">
      <c r="A17" s="5" t="s">
        <v>3</v>
      </c>
      <c r="B17" s="6">
        <v>10895</v>
      </c>
      <c r="C17" s="4"/>
      <c r="D17" s="4"/>
      <c r="E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25">
      <c r="A18" s="5" t="s">
        <v>4</v>
      </c>
      <c r="B18" s="6">
        <v>178</v>
      </c>
      <c r="C18" s="4"/>
      <c r="D18" s="4"/>
      <c r="E18" s="4"/>
    </row>
    <row r="19" spans="1:16" x14ac:dyDescent="0.25">
      <c r="A19" s="5" t="s">
        <v>5</v>
      </c>
      <c r="B19" s="6">
        <v>252</v>
      </c>
      <c r="C19" s="4"/>
      <c r="D19" s="4"/>
      <c r="E19" s="4"/>
    </row>
    <row r="20" spans="1:16" x14ac:dyDescent="0.25">
      <c r="A20" s="5" t="s">
        <v>6</v>
      </c>
      <c r="B20" s="6">
        <f>SUM(B17:B19)</f>
        <v>11325</v>
      </c>
      <c r="C20" s="4"/>
      <c r="D20" s="4"/>
      <c r="E20" s="4"/>
    </row>
    <row r="21" spans="1:16" x14ac:dyDescent="0.25">
      <c r="C21" s="4"/>
      <c r="D21" s="4"/>
      <c r="E21" s="4"/>
    </row>
  </sheetData>
  <sheetProtection algorithmName="SHA-512" hashValue="wlmKVEeoJ1TeRcSV1w6DqnXZ5HlaHtqBcuKvjVdzdlgjamtNx6m9ApIjGEK4oVUi8+V5jfCVbDd3XZFD2YzzFQ==" saltValue="ks3AjZ8v4uSiu8sd124yVw==" spinCount="100000" sheet="1" objects="1" scenarios="1"/>
  <mergeCells count="8">
    <mergeCell ref="A16:B16"/>
    <mergeCell ref="F10:F11"/>
    <mergeCell ref="A3:B3"/>
    <mergeCell ref="A15:B15"/>
    <mergeCell ref="A10:A11"/>
    <mergeCell ref="B10:B11"/>
    <mergeCell ref="C10:D10"/>
    <mergeCell ref="E10:E1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workbookViewId="0">
      <selection activeCell="C24" sqref="C24"/>
    </sheetView>
  </sheetViews>
  <sheetFormatPr defaultRowHeight="15" x14ac:dyDescent="0.25"/>
  <cols>
    <col min="1" max="1" width="39.7109375" bestFit="1" customWidth="1"/>
    <col min="2" max="2" width="12.140625" customWidth="1"/>
    <col min="3" max="3" width="12.42578125" customWidth="1"/>
    <col min="4" max="4" width="24.5703125" customWidth="1"/>
    <col min="5" max="5" width="28.5703125" customWidth="1"/>
    <col min="6" max="6" width="23.85546875" customWidth="1"/>
  </cols>
  <sheetData>
    <row r="1" spans="1:6" x14ac:dyDescent="0.25">
      <c r="A1" s="1" t="s">
        <v>30</v>
      </c>
      <c r="B1" s="4"/>
      <c r="C1" s="4"/>
      <c r="D1" s="4"/>
      <c r="E1" s="4"/>
      <c r="F1" s="4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26" t="s">
        <v>7</v>
      </c>
      <c r="B3" s="27" t="s">
        <v>33</v>
      </c>
      <c r="C3" s="27" t="s">
        <v>34</v>
      </c>
      <c r="D3" s="27" t="s">
        <v>14</v>
      </c>
      <c r="E3" s="7" t="s">
        <v>15</v>
      </c>
      <c r="F3" s="7" t="s">
        <v>16</v>
      </c>
    </row>
    <row r="4" spans="1:6" x14ac:dyDescent="0.25">
      <c r="A4" s="26"/>
      <c r="B4" s="27"/>
      <c r="C4" s="27"/>
      <c r="D4" s="27"/>
      <c r="E4" s="7" t="s">
        <v>35</v>
      </c>
      <c r="F4" s="7" t="s">
        <v>35</v>
      </c>
    </row>
    <row r="5" spans="1:6" x14ac:dyDescent="0.25">
      <c r="A5" s="11" t="s">
        <v>8</v>
      </c>
      <c r="B5" s="11">
        <v>-20.280643000000001</v>
      </c>
      <c r="C5" s="11">
        <v>-40.392355000000002</v>
      </c>
      <c r="D5" s="12">
        <f>Dados!B7</f>
        <v>664147</v>
      </c>
      <c r="E5" s="11">
        <v>1.4E-3</v>
      </c>
      <c r="F5" s="13">
        <f>(E5*D5)/(365*24)</f>
        <v>0.10614221461187215</v>
      </c>
    </row>
    <row r="6" spans="1:6" x14ac:dyDescent="0.25">
      <c r="A6" s="23" t="s">
        <v>36</v>
      </c>
      <c r="B6" s="23"/>
      <c r="C6" s="23"/>
      <c r="D6" s="23"/>
      <c r="E6" s="23"/>
      <c r="F6" s="14">
        <f>SUM(F5)</f>
        <v>0.10614221461187215</v>
      </c>
    </row>
    <row r="7" spans="1:6" x14ac:dyDescent="0.25">
      <c r="A7" s="4"/>
      <c r="B7" s="4"/>
      <c r="C7" s="4"/>
      <c r="D7" s="4"/>
      <c r="E7" s="4"/>
      <c r="F7" s="4"/>
    </row>
    <row r="8" spans="1:6" x14ac:dyDescent="0.25">
      <c r="A8" s="4"/>
      <c r="B8" s="4"/>
      <c r="C8" s="4"/>
      <c r="D8" s="4"/>
      <c r="E8" s="4"/>
      <c r="F8" s="4"/>
    </row>
  </sheetData>
  <sheetProtection algorithmName="SHA-512" hashValue="Jj/phh/qUudrWbMIlGdqBZLUtoB8s6fW2mhUFKXjzuYAHkhf5TFzIf3NWLEeyOUthUztuwUg5oSg4HeotmDH4A==" saltValue="ZkV/jCShX1zB/pv2gCfYnQ==" spinCount="100000" sheet="1" objects="1" scenarios="1"/>
  <mergeCells count="5">
    <mergeCell ref="A3:A4"/>
    <mergeCell ref="B3:B4"/>
    <mergeCell ref="C3:C4"/>
    <mergeCell ref="D3:D4"/>
    <mergeCell ref="A6:E6"/>
  </mergeCell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D27" sqref="D27"/>
    </sheetView>
  </sheetViews>
  <sheetFormatPr defaultRowHeight="15" x14ac:dyDescent="0.25"/>
  <cols>
    <col min="1" max="1" width="39.7109375" bestFit="1" customWidth="1"/>
    <col min="2" max="2" width="13.28515625" customWidth="1"/>
    <col min="3" max="3" width="12.42578125" customWidth="1"/>
    <col min="4" max="4" width="16" customWidth="1"/>
    <col min="5" max="5" width="11.85546875" customWidth="1"/>
    <col min="6" max="6" width="18.7109375" customWidth="1"/>
    <col min="7" max="7" width="24" bestFit="1" customWidth="1"/>
    <col min="8" max="8" width="21.7109375" bestFit="1" customWidth="1"/>
    <col min="9" max="9" width="20.7109375" bestFit="1" customWidth="1"/>
    <col min="10" max="10" width="21.7109375" bestFit="1" customWidth="1"/>
  </cols>
  <sheetData>
    <row r="1" spans="1:11" x14ac:dyDescent="0.25">
      <c r="A1" s="15" t="s">
        <v>30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26" t="s">
        <v>7</v>
      </c>
      <c r="B4" s="27" t="s">
        <v>33</v>
      </c>
      <c r="C4" s="27" t="s">
        <v>34</v>
      </c>
      <c r="D4" s="27" t="s">
        <v>17</v>
      </c>
      <c r="E4" s="27" t="s">
        <v>18</v>
      </c>
      <c r="F4" s="27" t="s">
        <v>19</v>
      </c>
      <c r="G4" s="27" t="s">
        <v>20</v>
      </c>
      <c r="H4" s="27" t="s">
        <v>21</v>
      </c>
      <c r="I4" s="27" t="s">
        <v>22</v>
      </c>
      <c r="J4" s="7" t="s">
        <v>16</v>
      </c>
      <c r="K4" s="5"/>
    </row>
    <row r="5" spans="1:11" x14ac:dyDescent="0.25">
      <c r="A5" s="26"/>
      <c r="B5" s="27"/>
      <c r="C5" s="27"/>
      <c r="D5" s="27"/>
      <c r="E5" s="27"/>
      <c r="F5" s="27"/>
      <c r="G5" s="27"/>
      <c r="H5" s="27"/>
      <c r="I5" s="27"/>
      <c r="J5" s="7" t="s">
        <v>35</v>
      </c>
      <c r="K5" s="5"/>
    </row>
    <row r="6" spans="1:11" x14ac:dyDescent="0.25">
      <c r="A6" s="11" t="s">
        <v>10</v>
      </c>
      <c r="B6" s="17">
        <f>Dados!C12</f>
        <v>-20.280754999999999</v>
      </c>
      <c r="C6" s="17">
        <f>Dados!D12</f>
        <v>-40.392404999999997</v>
      </c>
      <c r="D6" s="18">
        <f>Dados!E12</f>
        <v>0.7</v>
      </c>
      <c r="E6" s="18">
        <f>Dados!F12</f>
        <v>4</v>
      </c>
      <c r="F6" s="11" t="s">
        <v>9</v>
      </c>
      <c r="G6" s="12">
        <f>Dados!B20</f>
        <v>11325</v>
      </c>
      <c r="H6" s="11">
        <v>0.98</v>
      </c>
      <c r="I6" s="11">
        <f>100-43.5</f>
        <v>56.5</v>
      </c>
      <c r="J6" s="13">
        <f>G6*H6*(I6/100)/8760</f>
        <v>0.71582791095890397</v>
      </c>
      <c r="K6" s="5"/>
    </row>
    <row r="7" spans="1:11" x14ac:dyDescent="0.25">
      <c r="A7" s="23" t="s">
        <v>36</v>
      </c>
      <c r="B7" s="23"/>
      <c r="C7" s="23"/>
      <c r="D7" s="23"/>
      <c r="E7" s="23"/>
      <c r="F7" s="23"/>
      <c r="G7" s="23"/>
      <c r="H7" s="23"/>
      <c r="I7" s="23"/>
      <c r="J7" s="16">
        <f>SUM(J6:J6)</f>
        <v>0.71582791095890397</v>
      </c>
      <c r="K7" s="5"/>
    </row>
    <row r="8" spans="1:1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</sheetData>
  <sheetProtection algorithmName="SHA-512" hashValue="/6FtVK6k17MKoDTVeoYOyWMYLzCBIwhWdhcrOwhi9fcJE0P2jSSZHI/za3WxwO+qr1RndeInE1ND7nT/XY2NVQ==" saltValue="D8xinNWxEWPw1cneZ8J7Yg==" spinCount="100000" sheet="1" objects="1" scenarios="1"/>
  <mergeCells count="10">
    <mergeCell ref="G4:G5"/>
    <mergeCell ref="H4:H5"/>
    <mergeCell ref="I4:I5"/>
    <mergeCell ref="A7:I7"/>
    <mergeCell ref="A4:A5"/>
    <mergeCell ref="B4:B5"/>
    <mergeCell ref="C4:C5"/>
    <mergeCell ref="D4:D5"/>
    <mergeCell ref="E4:E5"/>
    <mergeCell ref="F4:F5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3" sqref="D3"/>
    </sheetView>
  </sheetViews>
  <sheetFormatPr defaultRowHeight="15" x14ac:dyDescent="0.25"/>
  <cols>
    <col min="1" max="1" width="27.7109375" customWidth="1"/>
    <col min="2" max="2" width="19.28515625" customWidth="1"/>
  </cols>
  <sheetData>
    <row r="1" spans="1:2" ht="22.5" x14ac:dyDescent="0.25">
      <c r="A1" s="28" t="s">
        <v>12</v>
      </c>
      <c r="B1" s="7" t="s">
        <v>16</v>
      </c>
    </row>
    <row r="2" spans="1:2" x14ac:dyDescent="0.25">
      <c r="A2" s="28"/>
      <c r="B2" s="19" t="s">
        <v>35</v>
      </c>
    </row>
    <row r="3" spans="1:2" x14ac:dyDescent="0.25">
      <c r="A3" s="2" t="s">
        <v>13</v>
      </c>
      <c r="B3" s="3">
        <f>'Emissão Envasamento'!F6</f>
        <v>0.10614221461187215</v>
      </c>
    </row>
    <row r="4" spans="1:2" x14ac:dyDescent="0.25">
      <c r="A4" s="2" t="s">
        <v>0</v>
      </c>
      <c r="B4" s="3">
        <f>'Emissão Cabine de Pintura'!J7</f>
        <v>0.71582791095890397</v>
      </c>
    </row>
    <row r="5" spans="1:2" x14ac:dyDescent="0.25">
      <c r="A5" s="20" t="s">
        <v>36</v>
      </c>
      <c r="B5" s="21">
        <f>SUM(B3:B4)</f>
        <v>0.82197012557077609</v>
      </c>
    </row>
  </sheetData>
  <sheetProtection algorithmName="SHA-512" hashValue="0P9ug/bE3uTMMnmuVyZsEKLL89xrbzUnP8MAZMt2Z1QfClzXOvYNixtQGATR2+KzE153WVB/7KnWiBNt6xicxw==" saltValue="/la4yuPjOguatmM/YZTfxw==" spinCount="100000" sheet="1" objects="1" scenarios="1"/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Emissão Envasamento</vt:lpstr>
      <vt:lpstr>Emissão Cabine de Pintura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Tatiane Jardim Morais</cp:lastModifiedBy>
  <dcterms:created xsi:type="dcterms:W3CDTF">2018-11-27T15:00:23Z</dcterms:created>
  <dcterms:modified xsi:type="dcterms:W3CDTF">2019-06-06T20:49:46Z</dcterms:modified>
</cp:coreProperties>
</file>