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N:\Clientes\PRJ1301096-Estudo QAr RGV\02-Inventário\Memorial de Cálculo\2 Memorial_IEMA_R1\Coqueria Heat Recovery\"/>
    </mc:Choice>
  </mc:AlternateContent>
  <bookViews>
    <workbookView xWindow="0" yWindow="0" windowWidth="24000" windowHeight="9135" firstSheet="7" activeTab="13"/>
  </bookViews>
  <sheets>
    <sheet name="Parâmetros" sheetId="2" state="hidden" r:id="rId1"/>
    <sheet name="CH Principal" sheetId="1" r:id="rId2"/>
    <sheet name="CH Secundária" sheetId="6" r:id="rId3"/>
    <sheet name="Carregamento" sheetId="8" r:id="rId4"/>
    <sheet name="Desenfornamento" sheetId="9" r:id="rId5"/>
    <sheet name="Quenching" sheetId="10" r:id="rId6"/>
    <sheet name="Transferências" sheetId="11" r:id="rId7"/>
    <sheet name="Britagem e Peneiramento" sheetId="18" r:id="rId8"/>
    <sheet name="Maq e Equip1" sheetId="4" r:id="rId9"/>
    <sheet name="Maq e Equip2" sheetId="7" r:id="rId10"/>
    <sheet name="Vias-Pav" sheetId="12" r:id="rId11"/>
    <sheet name="Vias-N Pav" sheetId="13" r:id="rId12"/>
    <sheet name="Vias-Outras" sheetId="15" r:id="rId13"/>
    <sheet name="Pilhas" sheetId="14" r:id="rId14"/>
  </sheets>
  <definedNames>
    <definedName name="AP42_Factor_Rating">Parâmetros!$G$5:$G$9</definedName>
    <definedName name="Atividade_Espacial">Parâmetros!$D$24:$D$29</definedName>
    <definedName name="Atividade_Especif_Fonte">Parâmetros!$D$13:$D$18</definedName>
    <definedName name="Atividade_Medição">Parâmetros!$D$3:$D$7</definedName>
    <definedName name="Atividade_Temporal">Parâmetros!$D$33:$D$39</definedName>
    <definedName name="Fator_Espacial">Parâmetros!$A$24:$A$29</definedName>
    <definedName name="Fator_Especif_Fonte">Parâmetros!$A$13:$A$20</definedName>
    <definedName name="Fator_Medição">Parâmetros!$A$3:$A$9</definedName>
    <definedName name="Fator_Temporal">Parâmetros!$A$33:$A$39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6" i="9" l="1"/>
  <c r="B25" i="8"/>
  <c r="B46" i="1"/>
  <c r="D21" i="18" l="1"/>
  <c r="B21" i="18"/>
  <c r="D20" i="18"/>
  <c r="B20" i="18"/>
  <c r="D19" i="18"/>
  <c r="B19" i="18"/>
  <c r="D18" i="18"/>
  <c r="B18" i="18"/>
  <c r="D14" i="18"/>
  <c r="B14" i="18"/>
  <c r="D13" i="18"/>
  <c r="B13" i="18"/>
  <c r="D12" i="18"/>
  <c r="B12" i="18"/>
  <c r="D11" i="18"/>
  <c r="B11" i="18"/>
  <c r="D7" i="18"/>
  <c r="B7" i="18"/>
  <c r="D6" i="18"/>
  <c r="B6" i="18"/>
  <c r="D5" i="18"/>
  <c r="B5" i="18"/>
  <c r="D4" i="18"/>
  <c r="B4" i="18"/>
  <c r="F22" i="18" l="1"/>
  <c r="F15" i="18"/>
  <c r="F8" i="18"/>
  <c r="B42" i="7"/>
  <c r="B49" i="7"/>
  <c r="B35" i="7"/>
  <c r="B21" i="7"/>
  <c r="B14" i="7"/>
  <c r="B25" i="7"/>
  <c r="D47" i="15" l="1"/>
  <c r="D40" i="15"/>
  <c r="D33" i="15"/>
  <c r="D26" i="15"/>
  <c r="D19" i="15"/>
  <c r="D12" i="15"/>
  <c r="D49" i="15"/>
  <c r="B49" i="15"/>
  <c r="D48" i="15"/>
  <c r="B48" i="15"/>
  <c r="B47" i="15"/>
  <c r="D46" i="15"/>
  <c r="B46" i="15"/>
  <c r="D42" i="15"/>
  <c r="B42" i="15"/>
  <c r="D41" i="15"/>
  <c r="B41" i="15"/>
  <c r="B40" i="15"/>
  <c r="D39" i="15"/>
  <c r="B39" i="15"/>
  <c r="D35" i="15"/>
  <c r="B35" i="15"/>
  <c r="D34" i="15"/>
  <c r="B34" i="15"/>
  <c r="B33" i="15"/>
  <c r="D32" i="15"/>
  <c r="B32" i="15"/>
  <c r="D28" i="15"/>
  <c r="B28" i="15"/>
  <c r="D27" i="15"/>
  <c r="B27" i="15"/>
  <c r="B26" i="15"/>
  <c r="D25" i="15"/>
  <c r="B25" i="15"/>
  <c r="D21" i="15"/>
  <c r="B21" i="15"/>
  <c r="D20" i="15"/>
  <c r="B20" i="15"/>
  <c r="B19" i="15"/>
  <c r="D18" i="15"/>
  <c r="B18" i="15"/>
  <c r="D14" i="15"/>
  <c r="B14" i="15"/>
  <c r="D13" i="15"/>
  <c r="B13" i="15"/>
  <c r="B12" i="15"/>
  <c r="D11" i="15"/>
  <c r="B11" i="15"/>
  <c r="D6" i="15"/>
  <c r="D5" i="15"/>
  <c r="D40" i="7"/>
  <c r="D47" i="7"/>
  <c r="D33" i="7"/>
  <c r="D7" i="15"/>
  <c r="B7" i="15"/>
  <c r="B6" i="15"/>
  <c r="B5" i="15"/>
  <c r="D4" i="15"/>
  <c r="B4" i="15"/>
  <c r="F29" i="15" l="1"/>
  <c r="F50" i="15"/>
  <c r="F43" i="15"/>
  <c r="F36" i="15"/>
  <c r="F22" i="15"/>
  <c r="F15" i="15"/>
  <c r="F8" i="15"/>
  <c r="B18" i="14"/>
  <c r="B11" i="14"/>
  <c r="B4" i="14"/>
  <c r="D21" i="14" l="1"/>
  <c r="B21" i="14"/>
  <c r="D20" i="14"/>
  <c r="B20" i="14"/>
  <c r="D19" i="14"/>
  <c r="B19" i="14"/>
  <c r="D18" i="14"/>
  <c r="D14" i="14"/>
  <c r="B14" i="14"/>
  <c r="D13" i="14"/>
  <c r="B13" i="14"/>
  <c r="D12" i="14"/>
  <c r="B12" i="14"/>
  <c r="D11" i="14"/>
  <c r="D7" i="14"/>
  <c r="B7" i="14"/>
  <c r="D6" i="14"/>
  <c r="B6" i="14"/>
  <c r="D5" i="14"/>
  <c r="B5" i="14"/>
  <c r="D4" i="14"/>
  <c r="F22" i="14" l="1"/>
  <c r="F15" i="14"/>
  <c r="F8" i="14"/>
  <c r="D21" i="13"/>
  <c r="B21" i="13"/>
  <c r="D20" i="13"/>
  <c r="B20" i="13"/>
  <c r="D19" i="13"/>
  <c r="B19" i="13"/>
  <c r="D18" i="13"/>
  <c r="B18" i="13"/>
  <c r="D14" i="13"/>
  <c r="B14" i="13"/>
  <c r="D13" i="13"/>
  <c r="B13" i="13"/>
  <c r="D12" i="13"/>
  <c r="B12" i="13"/>
  <c r="D11" i="13"/>
  <c r="B11" i="13"/>
  <c r="D7" i="13"/>
  <c r="B7" i="13"/>
  <c r="D6" i="13"/>
  <c r="B6" i="13"/>
  <c r="D5" i="13"/>
  <c r="B5" i="13"/>
  <c r="D4" i="13"/>
  <c r="B4" i="13"/>
  <c r="D21" i="12"/>
  <c r="B21" i="12"/>
  <c r="D20" i="12"/>
  <c r="B20" i="12"/>
  <c r="D19" i="12"/>
  <c r="B19" i="12"/>
  <c r="D18" i="12"/>
  <c r="B18" i="12"/>
  <c r="D14" i="12"/>
  <c r="B14" i="12"/>
  <c r="D13" i="12"/>
  <c r="B13" i="12"/>
  <c r="D12" i="12"/>
  <c r="B12" i="12"/>
  <c r="D11" i="12"/>
  <c r="B11" i="12"/>
  <c r="D7" i="12"/>
  <c r="B7" i="12"/>
  <c r="D6" i="12"/>
  <c r="B6" i="12"/>
  <c r="D5" i="12"/>
  <c r="B5" i="12"/>
  <c r="D4" i="12"/>
  <c r="B4" i="12"/>
  <c r="F8" i="13" l="1"/>
  <c r="F15" i="13"/>
  <c r="F22" i="13"/>
  <c r="F22" i="12"/>
  <c r="F15" i="12"/>
  <c r="F8" i="12"/>
  <c r="D21" i="11" l="1"/>
  <c r="B21" i="11"/>
  <c r="D20" i="11"/>
  <c r="B20" i="11"/>
  <c r="D19" i="11"/>
  <c r="B19" i="11"/>
  <c r="D18" i="11"/>
  <c r="B18" i="11"/>
  <c r="D14" i="11"/>
  <c r="B14" i="11"/>
  <c r="D13" i="11"/>
  <c r="B13" i="11"/>
  <c r="D12" i="11"/>
  <c r="B12" i="11"/>
  <c r="D11" i="11"/>
  <c r="B11" i="11"/>
  <c r="D7" i="11"/>
  <c r="B7" i="11"/>
  <c r="D6" i="11"/>
  <c r="B6" i="11"/>
  <c r="D5" i="11"/>
  <c r="B5" i="11"/>
  <c r="D4" i="11"/>
  <c r="B4" i="11"/>
  <c r="F22" i="11" l="1"/>
  <c r="F8" i="11"/>
  <c r="F15" i="11"/>
  <c r="D21" i="10"/>
  <c r="B21" i="10"/>
  <c r="D20" i="10"/>
  <c r="B20" i="10"/>
  <c r="D19" i="10"/>
  <c r="B19" i="10"/>
  <c r="D18" i="10"/>
  <c r="B18" i="10"/>
  <c r="D14" i="10"/>
  <c r="B14" i="10"/>
  <c r="D13" i="10"/>
  <c r="B13" i="10"/>
  <c r="D12" i="10"/>
  <c r="B12" i="10"/>
  <c r="D11" i="10"/>
  <c r="B11" i="10"/>
  <c r="D7" i="10"/>
  <c r="B7" i="10"/>
  <c r="D6" i="10"/>
  <c r="B6" i="10"/>
  <c r="D5" i="10"/>
  <c r="B5" i="10"/>
  <c r="D4" i="10"/>
  <c r="B4" i="10"/>
  <c r="D49" i="9"/>
  <c r="B49" i="9"/>
  <c r="D48" i="9"/>
  <c r="B48" i="9"/>
  <c r="D47" i="9"/>
  <c r="B47" i="9"/>
  <c r="D46" i="9"/>
  <c r="D42" i="9"/>
  <c r="B42" i="9"/>
  <c r="D41" i="9"/>
  <c r="B41" i="9"/>
  <c r="D40" i="9"/>
  <c r="B40" i="9"/>
  <c r="D39" i="9"/>
  <c r="B39" i="9"/>
  <c r="D35" i="9"/>
  <c r="B35" i="9"/>
  <c r="D34" i="9"/>
  <c r="B34" i="9"/>
  <c r="D33" i="9"/>
  <c r="B33" i="9"/>
  <c r="D32" i="9"/>
  <c r="B32" i="9"/>
  <c r="D28" i="9"/>
  <c r="B28" i="9"/>
  <c r="D27" i="9"/>
  <c r="B27" i="9"/>
  <c r="D26" i="9"/>
  <c r="B26" i="9"/>
  <c r="D25" i="9"/>
  <c r="B25" i="9"/>
  <c r="D21" i="9"/>
  <c r="B21" i="9"/>
  <c r="D20" i="9"/>
  <c r="B20" i="9"/>
  <c r="D19" i="9"/>
  <c r="B19" i="9"/>
  <c r="D18" i="9"/>
  <c r="B18" i="9"/>
  <c r="D14" i="9"/>
  <c r="B14" i="9"/>
  <c r="D13" i="9"/>
  <c r="B13" i="9"/>
  <c r="D12" i="9"/>
  <c r="B12" i="9"/>
  <c r="D11" i="9"/>
  <c r="B11" i="9"/>
  <c r="D7" i="9"/>
  <c r="B7" i="9"/>
  <c r="D6" i="9"/>
  <c r="B6" i="9"/>
  <c r="D5" i="9"/>
  <c r="B5" i="9"/>
  <c r="D4" i="9"/>
  <c r="B4" i="9"/>
  <c r="D28" i="8"/>
  <c r="B28" i="8"/>
  <c r="D27" i="8"/>
  <c r="B27" i="8"/>
  <c r="D26" i="8"/>
  <c r="B26" i="8"/>
  <c r="D25" i="8"/>
  <c r="D21" i="8"/>
  <c r="B21" i="8"/>
  <c r="D20" i="8"/>
  <c r="B20" i="8"/>
  <c r="D19" i="8"/>
  <c r="B19" i="8"/>
  <c r="D18" i="8"/>
  <c r="B18" i="8"/>
  <c r="D14" i="8"/>
  <c r="B14" i="8"/>
  <c r="D13" i="8"/>
  <c r="B13" i="8"/>
  <c r="D12" i="8"/>
  <c r="B12" i="8"/>
  <c r="D11" i="8"/>
  <c r="B11" i="8"/>
  <c r="D7" i="8"/>
  <c r="B7" i="8"/>
  <c r="D6" i="8"/>
  <c r="B6" i="8"/>
  <c r="D5" i="8"/>
  <c r="B5" i="8"/>
  <c r="D4" i="8"/>
  <c r="B4" i="8"/>
  <c r="F22" i="8" l="1"/>
  <c r="F29" i="8"/>
  <c r="F22" i="10"/>
  <c r="F8" i="10"/>
  <c r="F15" i="10"/>
  <c r="F50" i="9"/>
  <c r="F43" i="9"/>
  <c r="F36" i="9"/>
  <c r="F29" i="9"/>
  <c r="F22" i="9"/>
  <c r="F15" i="9"/>
  <c r="F8" i="9"/>
  <c r="F8" i="8"/>
  <c r="F15" i="8"/>
  <c r="D42" i="7"/>
  <c r="D41" i="7"/>
  <c r="B41" i="7"/>
  <c r="B40" i="7"/>
  <c r="D39" i="7"/>
  <c r="B39" i="7"/>
  <c r="D35" i="7"/>
  <c r="D34" i="7"/>
  <c r="B34" i="7"/>
  <c r="B33" i="7"/>
  <c r="D32" i="7"/>
  <c r="B32" i="7"/>
  <c r="D21" i="7"/>
  <c r="D20" i="7"/>
  <c r="B20" i="7"/>
  <c r="D19" i="7"/>
  <c r="B19" i="7"/>
  <c r="D18" i="7"/>
  <c r="B18" i="7"/>
  <c r="D14" i="7"/>
  <c r="D13" i="7"/>
  <c r="B13" i="7"/>
  <c r="D12" i="7"/>
  <c r="B12" i="7"/>
  <c r="D11" i="7"/>
  <c r="B11" i="7"/>
  <c r="D49" i="7"/>
  <c r="D48" i="7"/>
  <c r="B48" i="7"/>
  <c r="B47" i="7"/>
  <c r="D46" i="7"/>
  <c r="B46" i="7"/>
  <c r="D28" i="7"/>
  <c r="B28" i="7"/>
  <c r="D27" i="7"/>
  <c r="B27" i="7"/>
  <c r="D26" i="7"/>
  <c r="B26" i="7"/>
  <c r="D25" i="7"/>
  <c r="D7" i="7"/>
  <c r="B7" i="7"/>
  <c r="D6" i="7"/>
  <c r="B6" i="7"/>
  <c r="D5" i="7"/>
  <c r="B5" i="7"/>
  <c r="D4" i="7"/>
  <c r="B4" i="7"/>
  <c r="D49" i="4"/>
  <c r="D48" i="4"/>
  <c r="D47" i="4"/>
  <c r="D46" i="4"/>
  <c r="B49" i="4"/>
  <c r="B48" i="4"/>
  <c r="B47" i="4"/>
  <c r="B46" i="4"/>
  <c r="D42" i="4"/>
  <c r="D41" i="4"/>
  <c r="D40" i="4"/>
  <c r="D39" i="4"/>
  <c r="B42" i="4"/>
  <c r="B41" i="4"/>
  <c r="B40" i="4"/>
  <c r="B39" i="4"/>
  <c r="D35" i="4"/>
  <c r="D34" i="4"/>
  <c r="D33" i="4"/>
  <c r="D32" i="4"/>
  <c r="B35" i="4"/>
  <c r="B34" i="4"/>
  <c r="B33" i="4"/>
  <c r="B32" i="4"/>
  <c r="D28" i="4"/>
  <c r="D27" i="4"/>
  <c r="D26" i="4"/>
  <c r="D25" i="4"/>
  <c r="B28" i="4"/>
  <c r="B27" i="4"/>
  <c r="B26" i="4"/>
  <c r="D21" i="4"/>
  <c r="D20" i="4"/>
  <c r="D19" i="4"/>
  <c r="D18" i="4"/>
  <c r="B21" i="4"/>
  <c r="B20" i="4"/>
  <c r="B19" i="4"/>
  <c r="B18" i="4"/>
  <c r="D14" i="4"/>
  <c r="D13" i="4"/>
  <c r="D12" i="4"/>
  <c r="D11" i="4"/>
  <c r="B14" i="4"/>
  <c r="B13" i="4"/>
  <c r="B12" i="4"/>
  <c r="B11" i="4"/>
  <c r="D7" i="4"/>
  <c r="B7" i="4"/>
  <c r="D6" i="4"/>
  <c r="B6" i="4"/>
  <c r="D5" i="4"/>
  <c r="B5" i="4"/>
  <c r="D4" i="4"/>
  <c r="B4" i="4"/>
  <c r="B25" i="4"/>
  <c r="F22" i="7" l="1"/>
  <c r="F43" i="7"/>
  <c r="F15" i="7"/>
  <c r="F36" i="7"/>
  <c r="F50" i="7"/>
  <c r="F29" i="7"/>
  <c r="F8" i="7"/>
  <c r="F50" i="4"/>
  <c r="F43" i="4"/>
  <c r="F36" i="4"/>
  <c r="F29" i="4"/>
  <c r="F22" i="4"/>
  <c r="F15" i="4"/>
  <c r="F8" i="4"/>
  <c r="B11" i="6" l="1"/>
  <c r="D21" i="6"/>
  <c r="B21" i="6"/>
  <c r="D20" i="6"/>
  <c r="B20" i="6"/>
  <c r="D19" i="6"/>
  <c r="B19" i="6"/>
  <c r="D18" i="6"/>
  <c r="B18" i="6"/>
  <c r="D14" i="6"/>
  <c r="B14" i="6"/>
  <c r="D13" i="6"/>
  <c r="B13" i="6"/>
  <c r="D12" i="6"/>
  <c r="B12" i="6"/>
  <c r="D11" i="6"/>
  <c r="D7" i="6"/>
  <c r="B7" i="6"/>
  <c r="D6" i="6"/>
  <c r="B6" i="6"/>
  <c r="D5" i="6"/>
  <c r="B5" i="6"/>
  <c r="D4" i="6"/>
  <c r="B4" i="6"/>
  <c r="D21" i="1"/>
  <c r="B21" i="1"/>
  <c r="D20" i="1"/>
  <c r="B20" i="1"/>
  <c r="D19" i="1"/>
  <c r="B19" i="1"/>
  <c r="D18" i="1"/>
  <c r="B18" i="1"/>
  <c r="B11" i="1"/>
  <c r="D35" i="1"/>
  <c r="B35" i="1"/>
  <c r="D34" i="1"/>
  <c r="B34" i="1"/>
  <c r="D33" i="1"/>
  <c r="B33" i="1"/>
  <c r="D32" i="1"/>
  <c r="B32" i="1"/>
  <c r="D28" i="1"/>
  <c r="B28" i="1"/>
  <c r="D27" i="1"/>
  <c r="B27" i="1"/>
  <c r="D26" i="1"/>
  <c r="B26" i="1"/>
  <c r="D25" i="1"/>
  <c r="B25" i="1"/>
  <c r="B4" i="1"/>
  <c r="F22" i="6" l="1"/>
  <c r="F8" i="6"/>
  <c r="F15" i="6"/>
  <c r="D49" i="1" l="1"/>
  <c r="D48" i="1"/>
  <c r="D47" i="1"/>
  <c r="D46" i="1"/>
  <c r="D42" i="1"/>
  <c r="D41" i="1"/>
  <c r="D40" i="1"/>
  <c r="D39" i="1"/>
  <c r="D14" i="1"/>
  <c r="D13" i="1"/>
  <c r="D12" i="1"/>
  <c r="D11" i="1"/>
  <c r="D7" i="1"/>
  <c r="D6" i="1"/>
  <c r="D5" i="1"/>
  <c r="D4" i="1"/>
  <c r="B49" i="1"/>
  <c r="B48" i="1"/>
  <c r="B47" i="1"/>
  <c r="B42" i="1"/>
  <c r="B41" i="1"/>
  <c r="B40" i="1"/>
  <c r="B39" i="1"/>
  <c r="B14" i="1"/>
  <c r="B13" i="1"/>
  <c r="B12" i="1"/>
  <c r="B7" i="1"/>
  <c r="B6" i="1"/>
  <c r="B5" i="1"/>
  <c r="F36" i="1" l="1"/>
  <c r="F22" i="1" l="1"/>
  <c r="F15" i="1"/>
  <c r="F29" i="1" l="1"/>
  <c r="F8" i="1"/>
  <c r="F50" i="1" l="1"/>
  <c r="F43" i="1"/>
</calcChain>
</file>

<file path=xl/comments1.xml><?xml version="1.0" encoding="utf-8"?>
<comments xmlns="http://schemas.openxmlformats.org/spreadsheetml/2006/main">
  <authors>
    <author>Andrielly Moutinho Knupp</author>
  </authors>
  <commentList>
    <comment ref="B5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7 ou 8 - sempre considerar o menor valor (mais conservador)</t>
        </r>
      </text>
    </comment>
    <comment ref="B6" authorId="0" shapeId="0">
      <text>
        <r>
          <rPr>
            <b/>
            <sz val="9"/>
            <color indexed="81"/>
            <rFont val="Segoe UI"/>
            <family val="2"/>
          </rPr>
          <t>Andrielly Moutinho Knupp:</t>
        </r>
        <r>
          <rPr>
            <sz val="9"/>
            <color indexed="81"/>
            <rFont val="Segoe UI"/>
            <family val="2"/>
          </rPr>
          <t xml:space="preserve">
5 ou 6 - sempre considerar o menor valor (mais conservador)</t>
        </r>
      </text>
    </comment>
  </commentList>
</comments>
</file>

<file path=xl/comments2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na Tabela 12.2-19 do Capítulo 12.2 do AP-42 (USEPA, 2008)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Foi utilizada a distribuição de tamanho da partícula para chaminés de combustão apresentado na Tabela 12.2-19 do Capítulo 12.2 do AP-42 (USEPA, 2008)</t>
        </r>
      </text>
    </comment>
    <comment ref="B23" authorId="0" shapeId="0">
      <text>
        <r>
          <rPr>
            <sz val="9"/>
            <color indexed="81"/>
            <rFont val="Segoe UI"/>
            <family val="2"/>
          </rPr>
          <t xml:space="preserve">Dados Monitoramento Contínuo
</t>
        </r>
      </text>
    </comment>
    <comment ref="B30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</commentList>
</comments>
</file>

<file path=xl/comments3.xml><?xml version="1.0" encoding="utf-8"?>
<comments xmlns="http://schemas.openxmlformats.org/spreadsheetml/2006/main">
  <authors>
    <author>Andrielly Moutinho Knupp</author>
  </authors>
  <commentList>
    <comment ref="B2" authorId="0" shapeId="0">
      <text>
        <r>
          <rPr>
            <sz val="9"/>
            <color indexed="81"/>
            <rFont val="Segoe UI"/>
            <family val="2"/>
          </rPr>
          <t>Dados Monitoramento Contínuo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Foi considerada a relaçao PM10/PM = 0,47 obtida a partir do capítulo 13.2.4 (USEPA, 2006)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Foi considerada a relaçao PM2.5/PM = 0,47 obtida a partir do capítulo 13.2.4 (USEPA, 2006)
</t>
        </r>
      </text>
    </comment>
  </commentList>
</comments>
</file>

<file path=xl/comments4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"Ratio" classificado como B e E. Foi adotada a pior avaliação para ser conservador em relação ao uso do FE</t>
        </r>
      </text>
    </comment>
  </commentList>
</comments>
</file>

<file path=xl/comments5.xml><?xml version="1.0" encoding="utf-8"?>
<comments xmlns="http://schemas.openxmlformats.org/spreadsheetml/2006/main">
  <authors>
    <author>Andrielly Moutinho Knupp</author>
  </authors>
  <commentList>
    <comment ref="C11" authorId="0" shapeId="0">
      <text>
        <r>
          <rPr>
            <sz val="9"/>
            <color indexed="81"/>
            <rFont val="Segoe UI"/>
            <family val="2"/>
          </rPr>
          <t>Devido à inexistência de fator para PM10, foi considerado PM10 = PM.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>Devido à inexistência de fator para PM2.5, foi considerado PM2.5 = PM.</t>
        </r>
      </text>
    </commen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6.xml><?xml version="1.0" encoding="utf-8"?>
<comments xmlns="http://schemas.openxmlformats.org/spreadsheetml/2006/main">
  <authors>
    <author>Andrielly Moutinho Knupp</author>
  </authors>
  <commentList>
    <comment ref="C25" authorId="0" shapeId="0">
      <text>
        <r>
          <rPr>
            <sz val="9"/>
            <color indexed="81"/>
            <rFont val="Segoe UI"/>
            <family val="2"/>
          </rPr>
          <t xml:space="preserve">Devido à inexistência de fator para SO2, foi considerado o fator de SOx
</t>
        </r>
      </text>
    </comment>
    <comment ref="C46" authorId="0" shapeId="0">
      <text>
        <r>
          <rPr>
            <sz val="9"/>
            <color indexed="81"/>
            <rFont val="Segoe UI"/>
            <family val="2"/>
          </rPr>
          <t>Devido à inexistência de fator para COV, foi considerado COV = ROG.</t>
        </r>
      </text>
    </comment>
  </commentList>
</comments>
</file>

<file path=xl/comments7.xml><?xml version="1.0" encoding="utf-8"?>
<comments xmlns="http://schemas.openxmlformats.org/spreadsheetml/2006/main">
  <authors>
    <author>Andrielly Moutinho Knupp</author>
  </authors>
  <commentList>
    <comment ref="C4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1" authorId="0" shapeId="0">
      <text>
        <r>
          <rPr>
            <sz val="9"/>
            <color indexed="81"/>
            <rFont val="Segoe UI"/>
            <family val="2"/>
          </rPr>
          <t>Pag. 5 - Primeiro parágrafo - Capítulo 13.2.1</t>
        </r>
      </text>
    </comment>
    <comment ref="C18" authorId="0" shapeId="0">
      <text>
        <r>
          <rPr>
            <sz val="9"/>
            <color indexed="81"/>
            <rFont val="Segoe UI"/>
            <family val="2"/>
          </rPr>
          <t xml:space="preserve">Pag. 5 - Primeiro parágrafo - Capítulo 13.2.1
</t>
        </r>
      </text>
    </comment>
  </commentList>
</comments>
</file>

<file path=xl/sharedStrings.xml><?xml version="1.0" encoding="utf-8"?>
<sst xmlns="http://schemas.openxmlformats.org/spreadsheetml/2006/main" count="1395" uniqueCount="106">
  <si>
    <t>Atributo</t>
  </si>
  <si>
    <t>Fator</t>
  </si>
  <si>
    <t>Atividade</t>
  </si>
  <si>
    <t>Medição/Método</t>
  </si>
  <si>
    <t>Especificidade da Fonte</t>
  </si>
  <si>
    <t>Congruência Temporal</t>
  </si>
  <si>
    <t>Comentários</t>
  </si>
  <si>
    <t>Fonte Emissora:</t>
  </si>
  <si>
    <t>Poluente:</t>
  </si>
  <si>
    <t>PM</t>
  </si>
  <si>
    <t>CO</t>
  </si>
  <si>
    <t>PM10</t>
  </si>
  <si>
    <t>PM2.5</t>
  </si>
  <si>
    <t>SO2</t>
  </si>
  <si>
    <t>NOX</t>
  </si>
  <si>
    <t>COV</t>
  </si>
  <si>
    <t>Medição contínua ou próxima de contínua do poluente considerado para todos os locais relevantes. Dados obtidos &gt; 90%</t>
  </si>
  <si>
    <t>Medição intermitente do poluente considerado (Amostra representativa para variação de carga)</t>
  </si>
  <si>
    <t>Medição intermitente do poluente considerado (Pequena amostra, carregamento típico) / Fator derivado da taxa do poluente medido</t>
  </si>
  <si>
    <t>Fator baseado no perfil de especiação a partir da medição de outro poluente</t>
  </si>
  <si>
    <t>Fator derivado de balanço de massa grosseiros, princípios conhecidos, etc.</t>
  </si>
  <si>
    <t>AP-42 Factor Rating</t>
  </si>
  <si>
    <t>Pollutant Factor</t>
  </si>
  <si>
    <r>
      <t>NO</t>
    </r>
    <r>
      <rPr>
        <vertAlign val="subscript"/>
        <sz val="8"/>
        <color theme="1"/>
        <rFont val="Arial"/>
        <family val="2"/>
      </rPr>
      <t>X</t>
    </r>
  </si>
  <si>
    <r>
      <t>PM</t>
    </r>
    <r>
      <rPr>
        <vertAlign val="subscript"/>
        <sz val="8"/>
        <color theme="1"/>
        <rFont val="Arial"/>
        <family val="2"/>
      </rPr>
      <t>10</t>
    </r>
  </si>
  <si>
    <t>Letters Codes and DARS Factors Measurement Attribute Scores</t>
  </si>
  <si>
    <t>Medição intermitente diretamente da atividade</t>
  </si>
  <si>
    <t>Medição contínua diretamente da atividade</t>
  </si>
  <si>
    <t>Taxa de atividade derivada de princípios físicos ou de engenharia (especificação das dimensões, etc.)</t>
  </si>
  <si>
    <t>Estimativa da atividade baseada no julgamento do especialista</t>
  </si>
  <si>
    <t>Atributo do Método/Medição</t>
  </si>
  <si>
    <t>Fator desenvolvido para um subconjunto ou superconjunto da categoria da fonte pretendida. Variabilidade esperada é BAIXA (&lt;10%)</t>
  </si>
  <si>
    <t>Fator desenvolvido para uma categoria similar com variabilidade BAIXA (&lt;10%) e correlacionado com a categoria alvo</t>
  </si>
  <si>
    <t xml:space="preserve">Fator é para uma categoria de fonte similar, subconjunto ou superconjunto. Variabilidade esperada de BAIXA a MODERADA (10% - 100%) </t>
  </si>
  <si>
    <t xml:space="preserve">Fator é para uma categoria de fonte similar, subconjunto ou superconjunto. Variabilidade esperada de ELEVADA (&gt;1000%) </t>
  </si>
  <si>
    <t>Fator desenvolvido para uma categoria substituta com informação limitada</t>
  </si>
  <si>
    <t>Fator desenvolvido para uma categoria substituta e aplicado conforme julgamento do especialista</t>
  </si>
  <si>
    <t>Os dados da atividade representam exatamente o processo de emissão</t>
  </si>
  <si>
    <t>Atividade muito próxima com a emissão da atividade correlacionada</t>
  </si>
  <si>
    <t>Dados da atividade para um processo similar que é altamente correlacionado com a categoria ou processo</t>
  </si>
  <si>
    <t>Dados da atividade com baixa correlação à categoria ou processo</t>
  </si>
  <si>
    <t>Dados da atividade para uma tipologia da fonte e aplicado através do julgamento do especialista</t>
  </si>
  <si>
    <t>Atributo de Congruidade Espacial</t>
  </si>
  <si>
    <t>Fator desenvolvido para uma escala espacial desconhecida, ou a variabilidade espacial é desconhecida</t>
  </si>
  <si>
    <t>Fator com variabilidade espacial esperada MODERADA a ELEVADA (100% - 1000%)</t>
  </si>
  <si>
    <t>Fator com variabilidade espacial esperada ELEVADA (&gt;1000%)</t>
  </si>
  <si>
    <t>A escala de variabilidade espacial da atividade é desconhecida</t>
  </si>
  <si>
    <t>O fator de variabilidade da escala espacial da atividade esperado é de MODERADO a ELEVADO (100% - 1000%)</t>
  </si>
  <si>
    <t>O fator de variabilidade da escala espacial da atividade esperado é ELEVADO (&gt;1000%)</t>
  </si>
  <si>
    <t>Atributo de Congruidade Temporal</t>
  </si>
  <si>
    <t>Atributo de Especificidade da Fonte</t>
  </si>
  <si>
    <t>Fator desenvolvido e aplicado para uma mesma escala temporal</t>
  </si>
  <si>
    <t>Fator derivado de uma média de repetidos períodos de medição com mesma escala temporal</t>
  </si>
  <si>
    <t>Fator com variabilidade espacial esperada BAIXA a MODERADA (10% - 100%)</t>
  </si>
  <si>
    <t>O fator de variabilidade da escala espacial da atividade esperado é BAIXO a MODERADO (10% - 100%)</t>
  </si>
  <si>
    <t>Variabilidade temporal esperada é ELEVADA (&gt;1000%)</t>
  </si>
  <si>
    <t>Dado da atividade específico para a escala temporal representada no inventário</t>
  </si>
  <si>
    <t>Dado da atividade representativo da mesma escala temporal, mas baseado numa média de vários períodos repetidos (Ex: média de 3 períodos da primavera mais recentes)</t>
  </si>
  <si>
    <t>Dado da atividade representativo de um longo/curto período ou um diferente ano ou estação - Variabilidade temporal esperada é BAIXA (&lt;10%)</t>
  </si>
  <si>
    <t>Atividade para um período diferente; dificuldade ou impossibilidade de avaliar a variabilidade temporal</t>
  </si>
  <si>
    <t>Fator de emissão baseado no julgamento do especialista</t>
  </si>
  <si>
    <r>
      <t>PM</t>
    </r>
    <r>
      <rPr>
        <vertAlign val="subscript"/>
        <sz val="8"/>
        <color theme="1"/>
        <rFont val="Arial"/>
        <family val="2"/>
      </rPr>
      <t>2.5</t>
    </r>
  </si>
  <si>
    <r>
      <t>SO</t>
    </r>
    <r>
      <rPr>
        <vertAlign val="subscript"/>
        <sz val="8"/>
        <color theme="1"/>
        <rFont val="Arial"/>
        <family val="2"/>
      </rPr>
      <t>2</t>
    </r>
  </si>
  <si>
    <t>Congruência Espacial</t>
  </si>
  <si>
    <t>Variabilidade temporal esperada é de BAIXA a MODERADA (10% - 100%)</t>
  </si>
  <si>
    <t>Variabilidade temporal esperada é de MODERADA a ELEVADA (100% - 1000%)</t>
  </si>
  <si>
    <t>Dado da atividade desenvolvido e específico para a região geográfica do inventário</t>
  </si>
  <si>
    <t>AP42 Factor Rating - A</t>
  </si>
  <si>
    <t>AP42 Factor Rating - B</t>
  </si>
  <si>
    <t>AP42 Factor Rating - C</t>
  </si>
  <si>
    <t>AP42 Factor Rating - D</t>
  </si>
  <si>
    <t>AP42 Factor Rating - E</t>
  </si>
  <si>
    <t xml:space="preserve">Fator é para uma categoria de fonte similar, subconjunto ou superconjunto. Variabilidade esperada de MODERADA a ELEVADA (100% - 1000%) </t>
  </si>
  <si>
    <t>DARS Atributo de medição para fator de emissão</t>
  </si>
  <si>
    <t>DARS Atributo de medição para taxa de atividade</t>
  </si>
  <si>
    <t>7</t>
  </si>
  <si>
    <t>Taxa de atividade derivada de uma diferente medição associada com a atividade original; amostras com cobertura representativa de dados</t>
  </si>
  <si>
    <t>5</t>
  </si>
  <si>
    <t>Fator derivado de escala de bancada em laboratório, dados de estudos pilotos, representativos do processo. 
Ou Baseado no balanço de massa, toda/maior parte contabilizados no fim do processo.</t>
  </si>
  <si>
    <t>DARS Atributo de categoria da fonte para fator de emissão</t>
  </si>
  <si>
    <t>DARS Atributo de categoria da fonte para taxa de atividade</t>
  </si>
  <si>
    <t>Fator desenvolvido especificamente para a categoria da fonte ou fonte pretendida</t>
  </si>
  <si>
    <t>DARS Atributo de escala espacial para fator de emissão</t>
  </si>
  <si>
    <t>DARS Atributo de escala espacial para taxa de atividade</t>
  </si>
  <si>
    <t xml:space="preserve">Fator desenvolvido e específico para uma fonte com determinada escala espacial </t>
  </si>
  <si>
    <t>Fator desenvolvido para uma região maior ou menor do que a aplicada, ou uma região diferente com tamanho similar - Fator com variabilidade espacial esperada BAIXA (&lt;10%)</t>
  </si>
  <si>
    <t>DARS Atributo de variabilidade temporal para fator de emissão</t>
  </si>
  <si>
    <t>DARS Atributo de variabilidade temporal para taxa de atividade</t>
  </si>
  <si>
    <t>Fator derivado para um  longo/curto período de tempo, ou para um diferente ano ou estação - Variabilidade temporal esperada é BAIXA (&lt;10%)</t>
  </si>
  <si>
    <t>Fator temporal difícil de basear devido à falta de dados para determinação de uma escala temporal</t>
  </si>
  <si>
    <t>Nota</t>
  </si>
  <si>
    <t>Chaminé Principal</t>
  </si>
  <si>
    <t>Chaminé Secundária</t>
  </si>
  <si>
    <t>Trator Esteira, Empilhadeira, Pá Carregadeira, Manipulador Telescópico e Elevador de Lança Articulada</t>
  </si>
  <si>
    <t>Mini Pá Carregadeira e Retroescavadeira</t>
  </si>
  <si>
    <t>Carregamento - Baterias A, B, C e D</t>
  </si>
  <si>
    <t>Desenfornamento - Baterias A, B, C e D</t>
  </si>
  <si>
    <t>Quenching - Norte e Sul</t>
  </si>
  <si>
    <t>Transferências</t>
  </si>
  <si>
    <t>Vias Pavimentadas - Ressuspensão</t>
  </si>
  <si>
    <t>Vias Não Pavimentadas  - Ressuspensão</t>
  </si>
  <si>
    <t>Pilhas de Carvão, Emergência, Coque e Moinha</t>
  </si>
  <si>
    <t>Dados da atividade representa uma tipologia da fonte com informação limitada</t>
  </si>
  <si>
    <t>Dados da atividade dimensionados para uma região maior ou menor do que a de aplicação ou para uma região diferente com tamanho similar. Fatores dimensionados da atividade bem correlacionados para atividade, a variabilidade espacial esperada é BAIXA (&lt;10%)</t>
  </si>
  <si>
    <t>Britagem e Peneiramento</t>
  </si>
  <si>
    <t>Vias (Escapamento, evaporativa, desgaste da pista, pneus e freios)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</si>
</sst>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8" x14ac:knownFonts="1">
    <font>
      <sz val="11"/>
      <color theme="1"/>
      <name val="Calibri"/>
      <family val="2"/>
      <scheme val="minor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vertAlign val="subscript"/>
      <sz val="8"/>
      <color theme="1"/>
      <name val="Arial"/>
      <family val="2"/>
    </font>
    <font>
      <i/>
      <sz val="8"/>
      <color theme="1"/>
      <name val="Arial"/>
      <family val="2"/>
    </font>
    <font>
      <sz val="7"/>
      <color theme="1"/>
      <name val="Arial"/>
      <family val="2"/>
    </font>
    <font>
      <sz val="9"/>
      <color indexed="81"/>
      <name val="Segoe UI"/>
      <family val="2"/>
    </font>
    <font>
      <b/>
      <sz val="9"/>
      <color indexed="8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rgb="FFDCE6F1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theme="0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theme="0"/>
      </bottom>
      <diagonal/>
    </border>
    <border>
      <left/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/>
      <top/>
      <bottom/>
      <diagonal/>
    </border>
    <border>
      <left style="thin">
        <color theme="0"/>
      </left>
      <right style="thin">
        <color theme="0"/>
      </right>
      <top/>
      <bottom style="thin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indexed="64"/>
      </bottom>
      <diagonal/>
    </border>
    <border>
      <left/>
      <right/>
      <top style="thin">
        <color theme="0"/>
      </top>
      <bottom style="thin">
        <color indexed="64"/>
      </bottom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indexed="64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/>
      <right style="thin">
        <color theme="0"/>
      </right>
      <top style="thin">
        <color indexed="64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theme="0"/>
      </bottom>
      <diagonal/>
    </border>
  </borders>
  <cellStyleXfs count="1">
    <xf numFmtId="0" fontId="0" fillId="0" borderId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vertical="center" wrapText="1"/>
    </xf>
    <xf numFmtId="49" fontId="1" fillId="0" borderId="0" xfId="0" applyNumberFormat="1" applyFont="1" applyAlignment="1">
      <alignment horizontal="center" vertical="center"/>
    </xf>
    <xf numFmtId="0" fontId="4" fillId="0" borderId="0" xfId="0" applyFont="1" applyAlignment="1">
      <alignment vertical="center"/>
    </xf>
    <xf numFmtId="0" fontId="2" fillId="2" borderId="0" xfId="0" applyFont="1" applyFill="1" applyBorder="1" applyAlignment="1">
      <alignment vertical="center"/>
    </xf>
    <xf numFmtId="0" fontId="1" fillId="0" borderId="0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2" fillId="0" borderId="5" xfId="0" applyFont="1" applyFill="1" applyBorder="1" applyAlignment="1">
      <alignment vertical="center"/>
    </xf>
    <xf numFmtId="0" fontId="2" fillId="0" borderId="7" xfId="0" applyFont="1" applyFill="1" applyBorder="1" applyAlignment="1">
      <alignment vertical="center"/>
    </xf>
    <xf numFmtId="0" fontId="1" fillId="0" borderId="12" xfId="0" applyFont="1" applyBorder="1" applyAlignment="1">
      <alignment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2" fillId="0" borderId="0" xfId="0" applyFont="1" applyFill="1" applyBorder="1" applyAlignment="1">
      <alignment vertical="center"/>
    </xf>
    <xf numFmtId="0" fontId="2" fillId="0" borderId="3" xfId="0" applyFont="1" applyFill="1" applyBorder="1" applyAlignment="1">
      <alignment vertical="center"/>
    </xf>
    <xf numFmtId="0" fontId="1" fillId="0" borderId="6" xfId="0" applyFont="1" applyBorder="1" applyAlignment="1">
      <alignment vertical="center"/>
    </xf>
    <xf numFmtId="0" fontId="2" fillId="0" borderId="11" xfId="0" applyFont="1" applyFill="1" applyBorder="1" applyAlignment="1">
      <alignment vertical="center"/>
    </xf>
    <xf numFmtId="0" fontId="2" fillId="0" borderId="8" xfId="0" applyFont="1" applyFill="1" applyBorder="1" applyAlignment="1">
      <alignment vertical="center"/>
    </xf>
    <xf numFmtId="0" fontId="1" fillId="0" borderId="14" xfId="0" applyFont="1" applyBorder="1" applyAlignment="1">
      <alignment vertical="center"/>
    </xf>
    <xf numFmtId="16" fontId="1" fillId="0" borderId="0" xfId="0" applyNumberFormat="1" applyFont="1" applyAlignment="1">
      <alignment vertical="center"/>
    </xf>
    <xf numFmtId="0" fontId="1" fillId="0" borderId="16" xfId="0" applyFont="1" applyBorder="1" applyAlignment="1">
      <alignment vertical="center"/>
    </xf>
    <xf numFmtId="0" fontId="1" fillId="0" borderId="15" xfId="0" applyFont="1" applyBorder="1" applyAlignment="1">
      <alignment vertical="center"/>
    </xf>
    <xf numFmtId="2" fontId="1" fillId="0" borderId="0" xfId="0" applyNumberFormat="1" applyFont="1" applyAlignment="1">
      <alignment horizontal="right" vertical="center"/>
    </xf>
    <xf numFmtId="2" fontId="1" fillId="0" borderId="0" xfId="0" applyNumberFormat="1" applyFont="1" applyAlignment="1">
      <alignment vertical="center"/>
    </xf>
    <xf numFmtId="0" fontId="5" fillId="0" borderId="1" xfId="0" applyFont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vertical="center"/>
    </xf>
    <xf numFmtId="0" fontId="2" fillId="0" borderId="1" xfId="0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0" fontId="5" fillId="0" borderId="1" xfId="0" applyFont="1" applyFill="1" applyBorder="1" applyAlignment="1">
      <alignment vertical="center" wrapText="1"/>
    </xf>
    <xf numFmtId="0" fontId="2" fillId="2" borderId="6" xfId="0" applyFont="1" applyFill="1" applyBorder="1" applyAlignment="1">
      <alignment vertical="center"/>
    </xf>
    <xf numFmtId="0" fontId="1" fillId="0" borderId="0" xfId="0" applyFont="1" applyFill="1" applyAlignment="1">
      <alignment vertical="center"/>
    </xf>
    <xf numFmtId="164" fontId="2" fillId="0" borderId="1" xfId="0" applyNumberFormat="1" applyFont="1" applyFill="1" applyBorder="1" applyAlignment="1">
      <alignment horizontal="center" vertical="center"/>
    </xf>
    <xf numFmtId="0" fontId="1" fillId="0" borderId="14" xfId="0" applyFont="1" applyFill="1" applyBorder="1" applyAlignment="1">
      <alignment vertical="center"/>
    </xf>
    <xf numFmtId="0" fontId="1" fillId="0" borderId="6" xfId="0" applyFont="1" applyFill="1" applyBorder="1" applyAlignment="1">
      <alignment vertical="center"/>
    </xf>
    <xf numFmtId="0" fontId="1" fillId="0" borderId="16" xfId="0" applyFont="1" applyFill="1" applyBorder="1" applyAlignment="1">
      <alignment vertical="center"/>
    </xf>
    <xf numFmtId="0" fontId="1" fillId="0" borderId="15" xfId="0" applyFont="1" applyFill="1" applyBorder="1" applyAlignment="1">
      <alignment vertical="center"/>
    </xf>
    <xf numFmtId="16" fontId="1" fillId="0" borderId="0" xfId="0" applyNumberFormat="1" applyFont="1" applyFill="1" applyAlignment="1">
      <alignment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1" fillId="0" borderId="4" xfId="0" applyFont="1" applyFill="1" applyBorder="1" applyAlignment="1">
      <alignment horizontal="center" vertical="center"/>
    </xf>
    <xf numFmtId="0" fontId="1" fillId="0" borderId="1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0" xfId="0" applyFont="1" applyFill="1" applyBorder="1" applyAlignment="1">
      <alignment horizontal="center" vertical="center"/>
    </xf>
    <xf numFmtId="0" fontId="1" fillId="0" borderId="21" xfId="0" applyFont="1" applyBorder="1" applyAlignment="1">
      <alignment horizontal="center" vertical="center"/>
    </xf>
    <xf numFmtId="0" fontId="1" fillId="0" borderId="21" xfId="0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horizontal="center" vertical="center"/>
    </xf>
    <xf numFmtId="0" fontId="2" fillId="0" borderId="20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CE6F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45"/>
  <sheetViews>
    <sheetView topLeftCell="B1" workbookViewId="0">
      <selection activeCell="K5" sqref="K5"/>
    </sheetView>
  </sheetViews>
  <sheetFormatPr defaultColWidth="9.140625" defaultRowHeight="15" customHeight="1" x14ac:dyDescent="0.25"/>
  <cols>
    <col min="1" max="1" width="101" style="1" customWidth="1"/>
    <col min="2" max="2" width="9.7109375" style="1" customWidth="1"/>
    <col min="3" max="3" width="3.28515625" style="1" customWidth="1"/>
    <col min="4" max="4" width="98.5703125" style="1" customWidth="1"/>
    <col min="5" max="5" width="9.7109375" style="1" customWidth="1"/>
    <col min="6" max="6" width="3" style="1" customWidth="1"/>
    <col min="7" max="7" width="17.7109375" style="1" bestFit="1" customWidth="1"/>
    <col min="8" max="16384" width="9.140625" style="1"/>
  </cols>
  <sheetData>
    <row r="1" spans="1:11" ht="15" customHeight="1" x14ac:dyDescent="0.25">
      <c r="A1" s="42" t="s">
        <v>30</v>
      </c>
      <c r="B1" s="42"/>
      <c r="C1" s="42"/>
      <c r="D1" s="42"/>
      <c r="E1" s="42"/>
      <c r="F1" s="42"/>
      <c r="G1" s="42"/>
      <c r="H1" s="42"/>
      <c r="I1" s="42"/>
      <c r="J1" s="42"/>
      <c r="K1" s="42"/>
    </row>
    <row r="2" spans="1:11" ht="15" customHeight="1" x14ac:dyDescent="0.25">
      <c r="A2" s="43" t="s">
        <v>73</v>
      </c>
      <c r="B2" s="43"/>
      <c r="C2" s="4"/>
      <c r="D2" s="43" t="s">
        <v>74</v>
      </c>
      <c r="E2" s="43"/>
      <c r="G2" s="43" t="s">
        <v>25</v>
      </c>
      <c r="H2" s="43"/>
      <c r="I2" s="43"/>
      <c r="J2" s="43"/>
      <c r="K2" s="43"/>
    </row>
    <row r="3" spans="1:11" ht="15" customHeight="1" x14ac:dyDescent="0.25">
      <c r="A3" s="1" t="s">
        <v>16</v>
      </c>
      <c r="B3" s="27">
        <v>10</v>
      </c>
      <c r="D3" s="1" t="s">
        <v>27</v>
      </c>
      <c r="E3" s="27">
        <v>10</v>
      </c>
      <c r="G3" s="44" t="s">
        <v>21</v>
      </c>
      <c r="H3" s="44" t="s">
        <v>22</v>
      </c>
      <c r="I3" s="44"/>
      <c r="J3" s="44"/>
      <c r="K3" s="44"/>
    </row>
    <row r="4" spans="1:11" ht="15" customHeight="1" x14ac:dyDescent="0.25">
      <c r="A4" s="1" t="s">
        <v>17</v>
      </c>
      <c r="B4" s="27">
        <v>9</v>
      </c>
      <c r="D4" s="1" t="s">
        <v>26</v>
      </c>
      <c r="E4" s="27">
        <v>9</v>
      </c>
      <c r="G4" s="44"/>
      <c r="H4" s="27" t="s">
        <v>23</v>
      </c>
      <c r="I4" s="27" t="s">
        <v>10</v>
      </c>
      <c r="J4" s="27" t="s">
        <v>15</v>
      </c>
      <c r="K4" s="27" t="s">
        <v>24</v>
      </c>
    </row>
    <row r="5" spans="1:11" ht="15" customHeight="1" x14ac:dyDescent="0.25">
      <c r="A5" s="1" t="s">
        <v>18</v>
      </c>
      <c r="B5" s="3" t="s">
        <v>75</v>
      </c>
      <c r="D5" s="1" t="s">
        <v>76</v>
      </c>
      <c r="E5" s="27">
        <v>6</v>
      </c>
      <c r="G5" s="27" t="s">
        <v>67</v>
      </c>
      <c r="H5" s="27">
        <v>6</v>
      </c>
      <c r="I5" s="27">
        <v>6</v>
      </c>
      <c r="J5" s="27">
        <v>5</v>
      </c>
      <c r="K5" s="27">
        <v>5</v>
      </c>
    </row>
    <row r="6" spans="1:11" ht="15" customHeight="1" x14ac:dyDescent="0.25">
      <c r="A6" s="1" t="s">
        <v>19</v>
      </c>
      <c r="B6" s="3" t="s">
        <v>77</v>
      </c>
      <c r="D6" s="1" t="s">
        <v>28</v>
      </c>
      <c r="E6" s="27">
        <v>3</v>
      </c>
      <c r="G6" s="27" t="s">
        <v>68</v>
      </c>
      <c r="H6" s="27">
        <v>6</v>
      </c>
      <c r="I6" s="27">
        <v>6</v>
      </c>
      <c r="J6" s="27">
        <v>5</v>
      </c>
      <c r="K6" s="27">
        <v>5</v>
      </c>
    </row>
    <row r="7" spans="1:11" ht="22.5" x14ac:dyDescent="0.25">
      <c r="A7" s="2" t="s">
        <v>78</v>
      </c>
      <c r="B7" s="27">
        <v>5</v>
      </c>
      <c r="D7" s="1" t="s">
        <v>29</v>
      </c>
      <c r="E7" s="27">
        <v>1</v>
      </c>
      <c r="G7" s="27" t="s">
        <v>69</v>
      </c>
      <c r="H7" s="27">
        <v>5</v>
      </c>
      <c r="I7" s="27">
        <v>5</v>
      </c>
      <c r="J7" s="27">
        <v>4</v>
      </c>
      <c r="K7" s="27">
        <v>4</v>
      </c>
    </row>
    <row r="8" spans="1:11" ht="15" customHeight="1" x14ac:dyDescent="0.25">
      <c r="A8" s="1" t="s">
        <v>20</v>
      </c>
      <c r="B8" s="27">
        <v>3</v>
      </c>
      <c r="G8" s="27" t="s">
        <v>70</v>
      </c>
      <c r="H8" s="27">
        <v>5</v>
      </c>
      <c r="I8" s="27">
        <v>5</v>
      </c>
      <c r="J8" s="27">
        <v>4</v>
      </c>
      <c r="K8" s="27">
        <v>4</v>
      </c>
    </row>
    <row r="9" spans="1:11" ht="15" customHeight="1" x14ac:dyDescent="0.25">
      <c r="A9" s="1" t="s">
        <v>60</v>
      </c>
      <c r="B9" s="27">
        <v>1</v>
      </c>
      <c r="G9" s="27" t="s">
        <v>71</v>
      </c>
      <c r="H9" s="27">
        <v>4</v>
      </c>
      <c r="I9" s="27">
        <v>4</v>
      </c>
      <c r="J9" s="27">
        <v>3</v>
      </c>
      <c r="K9" s="27">
        <v>3</v>
      </c>
    </row>
    <row r="11" spans="1:11" ht="15" customHeight="1" x14ac:dyDescent="0.25">
      <c r="A11" s="42" t="s">
        <v>50</v>
      </c>
      <c r="B11" s="42"/>
      <c r="C11" s="42"/>
      <c r="D11" s="42"/>
      <c r="E11" s="42"/>
    </row>
    <row r="12" spans="1:11" ht="15" customHeight="1" x14ac:dyDescent="0.25">
      <c r="A12" s="43" t="s">
        <v>79</v>
      </c>
      <c r="B12" s="43"/>
      <c r="D12" s="43" t="s">
        <v>80</v>
      </c>
      <c r="E12" s="43"/>
    </row>
    <row r="13" spans="1:11" ht="15" customHeight="1" x14ac:dyDescent="0.25">
      <c r="A13" s="1" t="s">
        <v>81</v>
      </c>
      <c r="B13" s="27">
        <v>10</v>
      </c>
      <c r="D13" s="1" t="s">
        <v>37</v>
      </c>
      <c r="E13" s="27">
        <v>10</v>
      </c>
    </row>
    <row r="14" spans="1:11" ht="15" customHeight="1" x14ac:dyDescent="0.25">
      <c r="A14" s="1" t="s">
        <v>31</v>
      </c>
      <c r="B14" s="27">
        <v>9</v>
      </c>
      <c r="D14" s="1" t="s">
        <v>38</v>
      </c>
      <c r="E14" s="27">
        <v>9</v>
      </c>
    </row>
    <row r="15" spans="1:11" ht="15" customHeight="1" x14ac:dyDescent="0.25">
      <c r="A15" s="1" t="s">
        <v>32</v>
      </c>
      <c r="B15" s="27">
        <v>8</v>
      </c>
      <c r="D15" s="1" t="s">
        <v>39</v>
      </c>
      <c r="E15" s="27">
        <v>7</v>
      </c>
    </row>
    <row r="16" spans="1:11" ht="15" customHeight="1" x14ac:dyDescent="0.25">
      <c r="A16" s="1" t="s">
        <v>33</v>
      </c>
      <c r="B16" s="27">
        <v>7</v>
      </c>
      <c r="D16" s="1" t="s">
        <v>40</v>
      </c>
      <c r="E16" s="27">
        <v>5</v>
      </c>
    </row>
    <row r="17" spans="1:5" ht="15" customHeight="1" x14ac:dyDescent="0.25">
      <c r="A17" s="1" t="s">
        <v>72</v>
      </c>
      <c r="B17" s="27">
        <v>6</v>
      </c>
      <c r="D17" s="1" t="s">
        <v>102</v>
      </c>
      <c r="E17" s="27">
        <v>3</v>
      </c>
    </row>
    <row r="18" spans="1:5" ht="15" customHeight="1" x14ac:dyDescent="0.25">
      <c r="A18" s="1" t="s">
        <v>34</v>
      </c>
      <c r="B18" s="27">
        <v>5</v>
      </c>
      <c r="D18" s="1" t="s">
        <v>41</v>
      </c>
      <c r="E18" s="27">
        <v>1</v>
      </c>
    </row>
    <row r="19" spans="1:5" ht="15" customHeight="1" x14ac:dyDescent="0.25">
      <c r="A19" s="1" t="s">
        <v>35</v>
      </c>
      <c r="B19" s="27">
        <v>3</v>
      </c>
      <c r="E19" s="27"/>
    </row>
    <row r="20" spans="1:5" ht="15" customHeight="1" x14ac:dyDescent="0.25">
      <c r="A20" s="1" t="s">
        <v>36</v>
      </c>
      <c r="B20" s="27">
        <v>1</v>
      </c>
      <c r="E20" s="27"/>
    </row>
    <row r="21" spans="1:5" ht="15" customHeight="1" x14ac:dyDescent="0.25">
      <c r="E21" s="27"/>
    </row>
    <row r="22" spans="1:5" ht="15" customHeight="1" x14ac:dyDescent="0.25">
      <c r="A22" s="42" t="s">
        <v>42</v>
      </c>
      <c r="B22" s="42"/>
      <c r="C22" s="42"/>
      <c r="D22" s="42"/>
      <c r="E22" s="42"/>
    </row>
    <row r="23" spans="1:5" ht="15" customHeight="1" x14ac:dyDescent="0.25">
      <c r="A23" s="43" t="s">
        <v>82</v>
      </c>
      <c r="B23" s="43"/>
      <c r="D23" s="43" t="s">
        <v>83</v>
      </c>
      <c r="E23" s="43"/>
    </row>
    <row r="24" spans="1:5" ht="15" customHeight="1" x14ac:dyDescent="0.25">
      <c r="A24" s="1" t="s">
        <v>84</v>
      </c>
      <c r="B24" s="27">
        <v>10</v>
      </c>
      <c r="D24" s="1" t="s">
        <v>66</v>
      </c>
      <c r="E24" s="27">
        <v>10</v>
      </c>
    </row>
    <row r="25" spans="1:5" ht="22.5" x14ac:dyDescent="0.25">
      <c r="A25" s="2" t="s">
        <v>85</v>
      </c>
      <c r="B25" s="27">
        <v>9</v>
      </c>
      <c r="D25" s="2" t="s">
        <v>103</v>
      </c>
      <c r="E25" s="27">
        <v>9</v>
      </c>
    </row>
    <row r="26" spans="1:5" ht="15" customHeight="1" x14ac:dyDescent="0.25">
      <c r="A26" s="1" t="s">
        <v>53</v>
      </c>
      <c r="B26" s="27">
        <v>7</v>
      </c>
      <c r="D26" s="1" t="s">
        <v>54</v>
      </c>
      <c r="E26" s="27">
        <v>7</v>
      </c>
    </row>
    <row r="27" spans="1:5" ht="15" customHeight="1" x14ac:dyDescent="0.25">
      <c r="A27" s="1" t="s">
        <v>44</v>
      </c>
      <c r="B27" s="27">
        <v>5</v>
      </c>
      <c r="D27" s="1" t="s">
        <v>47</v>
      </c>
      <c r="E27" s="27">
        <v>5</v>
      </c>
    </row>
    <row r="28" spans="1:5" ht="15" customHeight="1" x14ac:dyDescent="0.25">
      <c r="A28" s="1" t="s">
        <v>45</v>
      </c>
      <c r="B28" s="27">
        <v>3</v>
      </c>
      <c r="D28" s="1" t="s">
        <v>48</v>
      </c>
      <c r="E28" s="27">
        <v>3</v>
      </c>
    </row>
    <row r="29" spans="1:5" ht="15" customHeight="1" x14ac:dyDescent="0.25">
      <c r="A29" s="2" t="s">
        <v>43</v>
      </c>
      <c r="B29" s="27">
        <v>1</v>
      </c>
      <c r="D29" s="1" t="s">
        <v>46</v>
      </c>
      <c r="E29" s="27">
        <v>1</v>
      </c>
    </row>
    <row r="30" spans="1:5" ht="15" customHeight="1" x14ac:dyDescent="0.25">
      <c r="B30" s="27"/>
      <c r="E30" s="27"/>
    </row>
    <row r="31" spans="1:5" ht="15" customHeight="1" x14ac:dyDescent="0.25">
      <c r="A31" s="42" t="s">
        <v>49</v>
      </c>
      <c r="B31" s="42"/>
      <c r="C31" s="42"/>
      <c r="D31" s="42"/>
      <c r="E31" s="42"/>
    </row>
    <row r="32" spans="1:5" ht="15" customHeight="1" x14ac:dyDescent="0.25">
      <c r="A32" s="43" t="s">
        <v>86</v>
      </c>
      <c r="B32" s="43"/>
      <c r="C32" s="26"/>
      <c r="D32" s="43" t="s">
        <v>87</v>
      </c>
      <c r="E32" s="43"/>
    </row>
    <row r="33" spans="1:5" ht="15" customHeight="1" x14ac:dyDescent="0.25">
      <c r="A33" s="1" t="s">
        <v>51</v>
      </c>
      <c r="B33" s="27">
        <v>10</v>
      </c>
      <c r="D33" s="1" t="s">
        <v>56</v>
      </c>
      <c r="E33" s="27">
        <v>10</v>
      </c>
    </row>
    <row r="34" spans="1:5" ht="22.5" x14ac:dyDescent="0.25">
      <c r="A34" s="1" t="s">
        <v>52</v>
      </c>
      <c r="B34" s="27">
        <v>9</v>
      </c>
      <c r="D34" s="2" t="s">
        <v>57</v>
      </c>
      <c r="E34" s="27">
        <v>9</v>
      </c>
    </row>
    <row r="35" spans="1:5" ht="22.5" x14ac:dyDescent="0.25">
      <c r="A35" s="1" t="s">
        <v>88</v>
      </c>
      <c r="B35" s="27">
        <v>8</v>
      </c>
      <c r="D35" s="2" t="s">
        <v>58</v>
      </c>
      <c r="E35" s="27">
        <v>8</v>
      </c>
    </row>
    <row r="36" spans="1:5" ht="15" customHeight="1" x14ac:dyDescent="0.25">
      <c r="A36" s="1" t="s">
        <v>64</v>
      </c>
      <c r="B36" s="27">
        <v>7</v>
      </c>
      <c r="D36" s="1" t="s">
        <v>64</v>
      </c>
      <c r="E36" s="27">
        <v>7</v>
      </c>
    </row>
    <row r="37" spans="1:5" ht="15" customHeight="1" x14ac:dyDescent="0.25">
      <c r="A37" s="1" t="s">
        <v>65</v>
      </c>
      <c r="B37" s="27">
        <v>5</v>
      </c>
      <c r="D37" s="1" t="s">
        <v>65</v>
      </c>
      <c r="E37" s="27">
        <v>5</v>
      </c>
    </row>
    <row r="38" spans="1:5" ht="15" customHeight="1" x14ac:dyDescent="0.25">
      <c r="A38" s="1" t="s">
        <v>55</v>
      </c>
      <c r="B38" s="27">
        <v>3</v>
      </c>
      <c r="D38" s="1" t="s">
        <v>55</v>
      </c>
      <c r="E38" s="27">
        <v>3</v>
      </c>
    </row>
    <row r="39" spans="1:5" ht="15" customHeight="1" x14ac:dyDescent="0.25">
      <c r="A39" s="1" t="s">
        <v>89</v>
      </c>
      <c r="B39" s="27">
        <v>1</v>
      </c>
      <c r="D39" s="1" t="s">
        <v>59</v>
      </c>
      <c r="E39" s="27">
        <v>1</v>
      </c>
    </row>
    <row r="40" spans="1:5" ht="15" customHeight="1" x14ac:dyDescent="0.25">
      <c r="B40" s="27"/>
      <c r="E40" s="27"/>
    </row>
    <row r="41" spans="1:5" ht="15" customHeight="1" x14ac:dyDescent="0.25">
      <c r="B41" s="27"/>
      <c r="E41" s="27"/>
    </row>
    <row r="42" spans="1:5" ht="15" customHeight="1" x14ac:dyDescent="0.25">
      <c r="B42" s="27"/>
    </row>
    <row r="43" spans="1:5" ht="15" customHeight="1" x14ac:dyDescent="0.25">
      <c r="B43" s="27"/>
    </row>
    <row r="44" spans="1:5" ht="15" customHeight="1" x14ac:dyDescent="0.25">
      <c r="B44" s="27"/>
    </row>
    <row r="45" spans="1:5" ht="15" customHeight="1" x14ac:dyDescent="0.25">
      <c r="B45" s="27"/>
    </row>
  </sheetData>
  <mergeCells count="15">
    <mergeCell ref="A12:B12"/>
    <mergeCell ref="H3:K3"/>
    <mergeCell ref="A1:K1"/>
    <mergeCell ref="D2:E2"/>
    <mergeCell ref="A11:E11"/>
    <mergeCell ref="D12:E12"/>
    <mergeCell ref="G3:G4"/>
    <mergeCell ref="A2:B2"/>
    <mergeCell ref="G2:K2"/>
    <mergeCell ref="A22:E22"/>
    <mergeCell ref="A23:B23"/>
    <mergeCell ref="D23:E23"/>
    <mergeCell ref="A31:E31"/>
    <mergeCell ref="A32:B32"/>
    <mergeCell ref="D32:E32"/>
  </mergeCell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workbookViewId="0">
      <selection activeCell="C46" sqref="C4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94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9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0.1</v>
      </c>
      <c r="C4" s="30" t="s">
        <v>60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0.1</v>
      </c>
      <c r="C5" s="30" t="s">
        <v>36</v>
      </c>
      <c r="D5" s="29">
        <f>VLOOKUP(E5,Parâmetros!$D$13:$E$18,2,FALSE)/10</f>
        <v>0.3</v>
      </c>
      <c r="E5" s="30" t="s">
        <v>102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ht="12.2" customHeight="1" x14ac:dyDescent="0.25">
      <c r="A8" s="48"/>
      <c r="B8" s="48"/>
      <c r="C8" s="48"/>
      <c r="D8" s="48"/>
      <c r="E8" s="61"/>
      <c r="F8" s="32">
        <f>((B4*D4)+(B5*D5)+(B6*D6)+(B7*D7))/4</f>
        <v>0.17249999999999999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5"/>
      <c r="D9" s="56"/>
      <c r="E9" s="57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0.1</v>
      </c>
      <c r="C11" s="30" t="s">
        <v>60</v>
      </c>
      <c r="D11" s="29">
        <f>VLOOKUP(E11,Parâmetros!$D$3:$E$7,2,FALSE)/10</f>
        <v>0.6</v>
      </c>
      <c r="E11" s="30" t="s">
        <v>76</v>
      </c>
      <c r="F11" s="46"/>
    </row>
    <row r="12" spans="1:29" ht="15" customHeight="1" x14ac:dyDescent="0.25">
      <c r="A12" s="28" t="s">
        <v>4</v>
      </c>
      <c r="B12" s="29">
        <f>VLOOKUP(C12,Parâmetros!$A$13:$B$20,2,FALSE)/10</f>
        <v>0.1</v>
      </c>
      <c r="C12" s="30" t="s">
        <v>36</v>
      </c>
      <c r="D12" s="29">
        <f>VLOOKUP(E12,Parâmetros!$D$13:$E$18,2,FALSE)/10</f>
        <v>0.3</v>
      </c>
      <c r="E12" s="30" t="s">
        <v>102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7"/>
    </row>
    <row r="15" spans="1:29" ht="11.25" customHeight="1" x14ac:dyDescent="0.25">
      <c r="A15" s="48"/>
      <c r="B15" s="48"/>
      <c r="C15" s="48"/>
      <c r="D15" s="48"/>
      <c r="E15" s="61"/>
      <c r="F15" s="32">
        <f>((B11*D11)+(B12*D12)+(B13*D13)+(B14*D14))/4</f>
        <v>0.17249999999999999</v>
      </c>
    </row>
    <row r="16" spans="1:29" ht="15" customHeight="1" x14ac:dyDescent="0.25">
      <c r="A16" s="17" t="s">
        <v>8</v>
      </c>
      <c r="B16" s="18" t="s">
        <v>12</v>
      </c>
      <c r="C16" s="55"/>
      <c r="D16" s="56"/>
      <c r="E16" s="57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90</v>
      </c>
    </row>
    <row r="18" spans="1:6" ht="15" customHeight="1" x14ac:dyDescent="0.25">
      <c r="A18" s="28" t="s">
        <v>3</v>
      </c>
      <c r="B18" s="29">
        <f>VLOOKUP(C18,Parâmetros!$A$3:$B$9,2,FALSE)/10</f>
        <v>0.1</v>
      </c>
      <c r="C18" s="30" t="s">
        <v>60</v>
      </c>
      <c r="D18" s="29">
        <f>VLOOKUP(E18,Parâmetros!$D$3:$E$7,2,FALSE)/10</f>
        <v>0.6</v>
      </c>
      <c r="E18" s="30" t="s">
        <v>76</v>
      </c>
      <c r="F18" s="46"/>
    </row>
    <row r="19" spans="1:6" ht="15" customHeight="1" x14ac:dyDescent="0.25">
      <c r="A19" s="28" t="s">
        <v>4</v>
      </c>
      <c r="B19" s="29">
        <f>VLOOKUP(C19,Parâmetros!$A$13:$B$20,2,FALSE)/10</f>
        <v>0.1</v>
      </c>
      <c r="C19" s="30" t="s">
        <v>36</v>
      </c>
      <c r="D19" s="29">
        <f>VLOOKUP(E19,Parâmetros!$D$13:$E$18,2,FALSE)/10</f>
        <v>0.3</v>
      </c>
      <c r="E19" s="30" t="s">
        <v>102</v>
      </c>
      <c r="F19" s="46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6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7"/>
    </row>
    <row r="22" spans="1:6" ht="12.2" customHeight="1" x14ac:dyDescent="0.25">
      <c r="A22" s="48"/>
      <c r="B22" s="48"/>
      <c r="C22" s="48"/>
      <c r="D22" s="48"/>
      <c r="E22" s="61"/>
      <c r="F22" s="32">
        <f>((B18*D18)+(B19*D19)+(B20*D20)+(B21*D21))/4</f>
        <v>0.17249999999999999</v>
      </c>
    </row>
    <row r="23" spans="1:6" ht="15" customHeight="1" x14ac:dyDescent="0.25">
      <c r="A23" s="14" t="s">
        <v>8</v>
      </c>
      <c r="B23" s="15" t="s">
        <v>13</v>
      </c>
      <c r="C23" s="55"/>
      <c r="D23" s="56"/>
      <c r="E23" s="57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5" t="s">
        <v>90</v>
      </c>
    </row>
    <row r="25" spans="1:6" ht="15" customHeight="1" x14ac:dyDescent="0.25">
      <c r="A25" s="28" t="s">
        <v>3</v>
      </c>
      <c r="B25" s="29">
        <f>VLOOKUP(C25,Parâmetros!$A$3:$B$9,2,FALSE)/10</f>
        <v>0.1</v>
      </c>
      <c r="C25" s="33" t="s">
        <v>60</v>
      </c>
      <c r="D25" s="29">
        <f>VLOOKUP(E25,Parâmetros!$D$3:$E$7,2,FALSE)/10</f>
        <v>0.6</v>
      </c>
      <c r="E25" s="30" t="s">
        <v>76</v>
      </c>
      <c r="F25" s="46"/>
    </row>
    <row r="26" spans="1:6" ht="15" customHeight="1" x14ac:dyDescent="0.25">
      <c r="A26" s="28" t="s">
        <v>4</v>
      </c>
      <c r="B26" s="29">
        <f>VLOOKUP(C26,Parâmetros!$A$13:$B$20,2,FALSE)/10</f>
        <v>0.1</v>
      </c>
      <c r="C26" s="30" t="s">
        <v>36</v>
      </c>
      <c r="D26" s="29">
        <f>VLOOKUP(E26,Parâmetros!$D$13:$E$18,2,FALSE)/10</f>
        <v>0.3</v>
      </c>
      <c r="E26" s="30" t="s">
        <v>102</v>
      </c>
      <c r="F26" s="46"/>
    </row>
    <row r="27" spans="1:6" ht="15" customHeight="1" x14ac:dyDescent="0.25">
      <c r="A27" s="28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46"/>
    </row>
    <row r="28" spans="1:6" ht="15" customHeight="1" x14ac:dyDescent="0.25">
      <c r="A28" s="28" t="s">
        <v>5</v>
      </c>
      <c r="B28" s="29">
        <f>VLOOKUP(C28,Parâmetros!$A$33:$B$39,2,FALSE)/10</f>
        <v>0.7</v>
      </c>
      <c r="C28" s="30" t="s">
        <v>64</v>
      </c>
      <c r="D28" s="29">
        <f>VLOOKUP(E28,Parâmetros!$D$33:$E$39,2,FALSE)/10</f>
        <v>1</v>
      </c>
      <c r="E28" s="30" t="s">
        <v>56</v>
      </c>
      <c r="F28" s="47"/>
    </row>
    <row r="29" spans="1:6" ht="12.2" customHeight="1" x14ac:dyDescent="0.25">
      <c r="A29" s="48"/>
      <c r="B29" s="48"/>
      <c r="C29" s="48"/>
      <c r="D29" s="48"/>
      <c r="E29" s="61"/>
      <c r="F29" s="32">
        <f>((B25*D25)+(B26*D26)+(B27*D27)+(B28*D28))/4</f>
        <v>0.22249999999999998</v>
      </c>
    </row>
    <row r="30" spans="1:6" ht="15" customHeight="1" x14ac:dyDescent="0.25">
      <c r="A30" s="14" t="s">
        <v>8</v>
      </c>
      <c r="B30" s="15" t="s">
        <v>14</v>
      </c>
      <c r="C30" s="55"/>
      <c r="D30" s="56"/>
      <c r="E30" s="57"/>
      <c r="F30" s="19"/>
    </row>
    <row r="31" spans="1:6" ht="15" customHeight="1" x14ac:dyDescent="0.25">
      <c r="A31" s="31" t="s">
        <v>0</v>
      </c>
      <c r="B31" s="31" t="s">
        <v>1</v>
      </c>
      <c r="C31" s="31" t="s">
        <v>6</v>
      </c>
      <c r="D31" s="31" t="s">
        <v>2</v>
      </c>
      <c r="E31" s="31" t="s">
        <v>6</v>
      </c>
      <c r="F31" s="45" t="s">
        <v>90</v>
      </c>
    </row>
    <row r="32" spans="1:6" ht="15" customHeight="1" x14ac:dyDescent="0.25">
      <c r="A32" s="28" t="s">
        <v>3</v>
      </c>
      <c r="B32" s="29">
        <f>VLOOKUP(C32,Parâmetros!$A$3:$B$9,2,FALSE)/10</f>
        <v>0.1</v>
      </c>
      <c r="C32" s="30" t="s">
        <v>60</v>
      </c>
      <c r="D32" s="29">
        <f>VLOOKUP(E32,Parâmetros!$D$3:$E$7,2,FALSE)/10</f>
        <v>0.6</v>
      </c>
      <c r="E32" s="30" t="s">
        <v>76</v>
      </c>
      <c r="F32" s="46"/>
    </row>
    <row r="33" spans="1:6" ht="15" customHeight="1" x14ac:dyDescent="0.25">
      <c r="A33" s="28" t="s">
        <v>4</v>
      </c>
      <c r="B33" s="29">
        <f>VLOOKUP(C33,Parâmetros!$A$13:$B$20,2,FALSE)/10</f>
        <v>0.1</v>
      </c>
      <c r="C33" s="30" t="s">
        <v>36</v>
      </c>
      <c r="D33" s="29">
        <f>VLOOKUP(E33,Parâmetros!$D$13:$E$18,2,FALSE)/10</f>
        <v>0.3</v>
      </c>
      <c r="E33" s="30" t="s">
        <v>102</v>
      </c>
      <c r="F33" s="46"/>
    </row>
    <row r="34" spans="1:6" ht="15" customHeight="1" x14ac:dyDescent="0.25">
      <c r="A34" s="12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46"/>
    </row>
    <row r="35" spans="1:6" ht="15" customHeight="1" x14ac:dyDescent="0.25">
      <c r="A35" s="12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1</v>
      </c>
      <c r="E35" s="30" t="s">
        <v>56</v>
      </c>
      <c r="F35" s="47"/>
    </row>
    <row r="36" spans="1:6" ht="12.2" customHeight="1" x14ac:dyDescent="0.25">
      <c r="A36" s="52"/>
      <c r="B36" s="52"/>
      <c r="C36" s="52"/>
      <c r="D36" s="52"/>
      <c r="E36" s="60"/>
      <c r="F36" s="32">
        <f>((B32*D32)+(B33*D33)+(B34*D34)+(B35*D35))/4</f>
        <v>0.17249999999999999</v>
      </c>
    </row>
    <row r="37" spans="1:6" ht="15" customHeight="1" x14ac:dyDescent="0.25">
      <c r="A37" s="14" t="s">
        <v>8</v>
      </c>
      <c r="B37" s="15" t="s">
        <v>10</v>
      </c>
      <c r="C37" s="55"/>
      <c r="D37" s="56"/>
      <c r="E37" s="57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5" t="s">
        <v>90</v>
      </c>
    </row>
    <row r="39" spans="1:6" ht="15" customHeight="1" x14ac:dyDescent="0.25">
      <c r="A39" s="12" t="s">
        <v>3</v>
      </c>
      <c r="B39" s="29">
        <f>VLOOKUP(C39,Parâmetros!$A$3:$B$9,2,FALSE)/10</f>
        <v>0.1</v>
      </c>
      <c r="C39" s="30" t="s">
        <v>60</v>
      </c>
      <c r="D39" s="29">
        <f>VLOOKUP(E39,Parâmetros!$D$3:$E$7,2,FALSE)/10</f>
        <v>0.6</v>
      </c>
      <c r="E39" s="30" t="s">
        <v>76</v>
      </c>
      <c r="F39" s="46"/>
    </row>
    <row r="40" spans="1:6" ht="15" customHeight="1" x14ac:dyDescent="0.25">
      <c r="A40" s="12" t="s">
        <v>4</v>
      </c>
      <c r="B40" s="29">
        <f>VLOOKUP(C40,Parâmetros!$A$13:$B$20,2,FALSE)/10</f>
        <v>0.1</v>
      </c>
      <c r="C40" s="30" t="s">
        <v>36</v>
      </c>
      <c r="D40" s="29">
        <f>VLOOKUP(E40,Parâmetros!$D$13:$E$18,2,FALSE)/10</f>
        <v>0.3</v>
      </c>
      <c r="E40" s="30" t="s">
        <v>102</v>
      </c>
      <c r="F40" s="46"/>
    </row>
    <row r="41" spans="1:6" ht="15" customHeight="1" x14ac:dyDescent="0.25">
      <c r="A41" s="12" t="s">
        <v>63</v>
      </c>
      <c r="B41" s="29">
        <f>VLOOKUP(C41,Parâmetros!$A$24:$B$29,2,FALSE)/10</f>
        <v>0.1</v>
      </c>
      <c r="C41" s="30" t="s">
        <v>43</v>
      </c>
      <c r="D41" s="29">
        <f>VLOOKUP(E41,Parâmetros!$D$24:$E$29,2,FALSE)/10</f>
        <v>1</v>
      </c>
      <c r="E41" s="30" t="s">
        <v>66</v>
      </c>
      <c r="F41" s="46"/>
    </row>
    <row r="42" spans="1:6" ht="15" customHeight="1" x14ac:dyDescent="0.25">
      <c r="A42" s="12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30" t="s">
        <v>56</v>
      </c>
      <c r="F42" s="47"/>
    </row>
    <row r="43" spans="1:6" ht="11.25" customHeight="1" x14ac:dyDescent="0.25">
      <c r="A43" s="52"/>
      <c r="B43" s="52"/>
      <c r="C43" s="52"/>
      <c r="D43" s="52"/>
      <c r="E43" s="60"/>
      <c r="F43" s="32">
        <f>((B39*D39)+(B40*D40)+(B41*D41)+(B42*D42))/4</f>
        <v>0.17249999999999999</v>
      </c>
    </row>
    <row r="44" spans="1:6" ht="15" customHeight="1" x14ac:dyDescent="0.25">
      <c r="A44" s="14" t="s">
        <v>8</v>
      </c>
      <c r="B44" s="15" t="s">
        <v>15</v>
      </c>
      <c r="C44" s="55"/>
      <c r="D44" s="56"/>
      <c r="E44" s="57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5" t="s">
        <v>90</v>
      </c>
    </row>
    <row r="46" spans="1:6" ht="15" customHeight="1" x14ac:dyDescent="0.25">
      <c r="A46" s="12" t="s">
        <v>3</v>
      </c>
      <c r="B46" s="29">
        <f>VLOOKUP(C46,Parâmetros!$A$3:$B$9,2,FALSE)/10</f>
        <v>0.1</v>
      </c>
      <c r="C46" s="30" t="s">
        <v>60</v>
      </c>
      <c r="D46" s="29">
        <f>VLOOKUP(E46,Parâmetros!$D$3:$E$7,2,FALSE)/10</f>
        <v>0.6</v>
      </c>
      <c r="E46" s="30" t="s">
        <v>76</v>
      </c>
      <c r="F46" s="46"/>
    </row>
    <row r="47" spans="1:6" ht="15" customHeight="1" x14ac:dyDescent="0.25">
      <c r="A47" s="12" t="s">
        <v>4</v>
      </c>
      <c r="B47" s="29">
        <f>VLOOKUP(C47,Parâmetros!$A$13:$B$20,2,FALSE)/10</f>
        <v>0.1</v>
      </c>
      <c r="C47" s="30" t="s">
        <v>36</v>
      </c>
      <c r="D47" s="29">
        <f>VLOOKUP(E47,Parâmetros!$D$13:$E$18,2,FALSE)/10</f>
        <v>0.3</v>
      </c>
      <c r="E47" s="30" t="s">
        <v>102</v>
      </c>
      <c r="F47" s="46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30" t="s">
        <v>43</v>
      </c>
      <c r="D48" s="29">
        <f>VLOOKUP(E48,Parâmetros!$D$24:$E$29,2,FALSE)/10</f>
        <v>1</v>
      </c>
      <c r="E48" s="30" t="s">
        <v>66</v>
      </c>
      <c r="F48" s="46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30" t="s">
        <v>56</v>
      </c>
      <c r="F49" s="47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0.17249999999999999</v>
      </c>
      <c r="I50" s="20"/>
    </row>
    <row r="53" spans="1:9" x14ac:dyDescent="0.25">
      <c r="E53" s="23"/>
    </row>
    <row r="61" spans="1:9" x14ac:dyDescent="0.25">
      <c r="E61" s="24"/>
    </row>
  </sheetData>
  <sheetProtection algorithmName="SHA-512" hashValue="qwZvctNMEXh43MsZAFFQTPmFYGGmuw+9W2A7SHAE4iVRZM9n8pKR1Aj0uVKyCRoTGYAuXmPjBVVk8r50c7iZKw==" saltValue="f3t49tr7iaDxG8uuddz5pQ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ErrorMessage="1" sqref="B2 B9 B16 B23 B30 B37 B44">
      <formula1>$AC$3:$AC$9</formula1>
    </dataValidation>
    <dataValidation type="list" allowBlank="1" showInputMessage="1" showErrorMessage="1" sqref="E4 E11 E32 E46 E25 E18 E39">
      <formula1>Atividade_Medição</formula1>
    </dataValidation>
    <dataValidation type="list" allowBlank="1" showInputMessage="1" showErrorMessage="1" sqref="C33 C12 C5 C47 C26 C19 C40">
      <formula1>Fator_Especif_Fonte</formula1>
    </dataValidation>
    <dataValidation type="list" allowBlank="1" showInputMessage="1" showErrorMessage="1" sqref="E26 E12 E5 E33 E47 E19 E40">
      <formula1>Atividade_Especif_Fonte</formula1>
    </dataValidation>
    <dataValidation type="list" allowBlank="1" showInputMessage="1" showErrorMessage="1" sqref="C34 C13 C6 C48 C27 C20 C41">
      <formula1>Fator_Espacial</formula1>
    </dataValidation>
    <dataValidation type="list" allowBlank="1" showInputMessage="1" showErrorMessage="1" sqref="E34 E13 E6 E48 E27 E20 E41">
      <formula1>Atividade_Espacial</formula1>
    </dataValidation>
    <dataValidation type="list" allowBlank="1" showInputMessage="1" showErrorMessage="1" sqref="C21 C49 C7 C35 C28 C14 C42">
      <formula1>Fator_Temporal</formula1>
    </dataValidation>
    <dataValidation type="list" allowBlank="1" showInputMessage="1" showErrorMessage="1" sqref="E35 E14 E7 E49 E28 E21 E42">
      <formula1>Atividade_Temporal</formula1>
    </dataValidation>
    <dataValidation type="list" allowBlank="1" showInputMessage="1" showErrorMessage="1" sqref="C4 C39 C11 C46 C18 C32 C25">
      <formula1>Fator_Medição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E27" sqref="E27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99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0.9</v>
      </c>
      <c r="E5" s="30" t="s">
        <v>38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48"/>
      <c r="B8" s="48"/>
      <c r="C8" s="48"/>
      <c r="D8" s="48"/>
      <c r="E8" s="48"/>
      <c r="F8" s="32">
        <f>((B4*D4)+(B5*D5)+(B6*D6)+(B7*D7))/4</f>
        <v>0.36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1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0.5</v>
      </c>
      <c r="C11" s="30" t="s">
        <v>67</v>
      </c>
      <c r="D11" s="29">
        <f>VLOOKUP(E11,Parâmetros!$D$3:$E$7,2,FALSE)/10</f>
        <v>0.6</v>
      </c>
      <c r="E11" s="30" t="s">
        <v>76</v>
      </c>
      <c r="F11" s="4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0.9</v>
      </c>
      <c r="E12" s="30" t="s">
        <v>38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7"/>
    </row>
    <row r="15" spans="1:29" x14ac:dyDescent="0.25">
      <c r="A15" s="48"/>
      <c r="B15" s="48"/>
      <c r="C15" s="48"/>
      <c r="D15" s="48"/>
      <c r="E15" s="48"/>
      <c r="F15" s="32">
        <f>((B11*D11)+(B12*D12)+(B13*D13)+(B14*D14))/4</f>
        <v>0.36</v>
      </c>
    </row>
    <row r="16" spans="1:29" ht="15" customHeight="1" x14ac:dyDescent="0.25">
      <c r="A16" s="17" t="s">
        <v>8</v>
      </c>
      <c r="B16" s="18" t="s">
        <v>12</v>
      </c>
      <c r="C16" s="55"/>
      <c r="D16" s="56"/>
      <c r="E16" s="57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46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0.9</v>
      </c>
      <c r="E19" s="30" t="s">
        <v>38</v>
      </c>
      <c r="F19" s="46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6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7"/>
    </row>
    <row r="22" spans="1:9" x14ac:dyDescent="0.25">
      <c r="A22" s="21"/>
      <c r="C22" s="22"/>
      <c r="D22" s="22"/>
      <c r="E22" s="22"/>
      <c r="F22" s="32">
        <f>((B18*D18)+(B19*D19)+(B20*D20)+(B21*D21))/4</f>
        <v>0.34499999999999997</v>
      </c>
      <c r="I22" s="20"/>
    </row>
    <row r="25" spans="1:9" x14ac:dyDescent="0.25">
      <c r="E25" s="23"/>
    </row>
    <row r="33" spans="5:5" x14ac:dyDescent="0.25">
      <c r="E33" s="24"/>
    </row>
  </sheetData>
  <sheetProtection algorithmName="SHA-512" hashValue="/oUY6yFT9QW9wylX7GOV+JgRYa3pt6trLTyA70h98d/bNg3PH7uDo//IKVgnHI2jBLKJVpmeHX4KHHywy1AETw==" saltValue="kmB0gtNNPiCB7i2vorRlkQ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C29" sqref="C29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100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0.5</v>
      </c>
      <c r="C4" s="30" t="s">
        <v>68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0.9</v>
      </c>
      <c r="E5" s="30" t="s">
        <v>38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48"/>
      <c r="B8" s="48"/>
      <c r="C8" s="48"/>
      <c r="D8" s="48"/>
      <c r="E8" s="48"/>
      <c r="F8" s="32">
        <f>((B4*D4)+(B5*D5)+(B6*D6)+(B7*D7))/4</f>
        <v>0.36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1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0.5</v>
      </c>
      <c r="C11" s="30" t="s">
        <v>68</v>
      </c>
      <c r="D11" s="29">
        <f>VLOOKUP(E11,Parâmetros!$D$3:$E$7,2,FALSE)/10</f>
        <v>0.6</v>
      </c>
      <c r="E11" s="30" t="s">
        <v>76</v>
      </c>
      <c r="F11" s="4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0.9</v>
      </c>
      <c r="E12" s="30" t="s">
        <v>38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7"/>
    </row>
    <row r="15" spans="1:29" x14ac:dyDescent="0.25">
      <c r="A15" s="48"/>
      <c r="B15" s="48"/>
      <c r="C15" s="48"/>
      <c r="D15" s="48"/>
      <c r="E15" s="48"/>
      <c r="F15" s="32">
        <f>((B11*D11)+(B12*D12)+(B13*D13)+(B14*D14))/4</f>
        <v>0.36</v>
      </c>
    </row>
    <row r="16" spans="1:29" ht="15" customHeight="1" x14ac:dyDescent="0.25">
      <c r="A16" s="17" t="s">
        <v>8</v>
      </c>
      <c r="B16" s="18" t="s">
        <v>12</v>
      </c>
      <c r="C16" s="55"/>
      <c r="D16" s="56"/>
      <c r="E16" s="57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0.5</v>
      </c>
      <c r="C18" s="30" t="s">
        <v>68</v>
      </c>
      <c r="D18" s="29">
        <f>VLOOKUP(E18,Parâmetros!$D$3:$E$7,2,FALSE)/10</f>
        <v>0.6</v>
      </c>
      <c r="E18" s="30" t="s">
        <v>76</v>
      </c>
      <c r="F18" s="46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0.9</v>
      </c>
      <c r="E19" s="30" t="s">
        <v>38</v>
      </c>
      <c r="F19" s="46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6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7"/>
    </row>
    <row r="22" spans="1:9" x14ac:dyDescent="0.25">
      <c r="A22" s="21"/>
      <c r="C22" s="22"/>
      <c r="D22" s="22"/>
      <c r="E22" s="22"/>
      <c r="F22" s="32">
        <f>((B18*D18)+(B19*D19)+(B20*D20)+(B21*D21))/4</f>
        <v>0.36</v>
      </c>
      <c r="I22" s="20"/>
    </row>
    <row r="25" spans="1:9" x14ac:dyDescent="0.25">
      <c r="E25" s="23"/>
    </row>
    <row r="33" spans="5:5" x14ac:dyDescent="0.25">
      <c r="E33" s="24"/>
    </row>
  </sheetData>
  <sheetProtection algorithmName="SHA-512" hashValue="I0ib/dd78DqKvPWFB3A+ETXxmTGZiZay137JQT44xn01vQ0Tn8UrMbn5LyGldlQfOnC1JFu3U1YzNKMyBcKLnA==" saltValue="LNqespZLEhxO12rWDFqtNg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61"/>
  <sheetViews>
    <sheetView topLeftCell="A28" workbookViewId="0">
      <selection activeCell="C21" sqref="C21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77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105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9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0.3</v>
      </c>
      <c r="C4" s="30" t="s">
        <v>20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s="35" customFormat="1" ht="15.95" customHeight="1" x14ac:dyDescent="0.25">
      <c r="A5" s="28" t="s">
        <v>4</v>
      </c>
      <c r="B5" s="29">
        <f>VLOOKUP(C5,Parâmetros!$A$13:$B$20,2,FALSE)/10</f>
        <v>0.7</v>
      </c>
      <c r="C5" s="30" t="s">
        <v>33</v>
      </c>
      <c r="D5" s="29">
        <f>VLOOKUP(E5,Parâmetros!$D$13:$E$18,2,FALSE)/10</f>
        <v>0.9</v>
      </c>
      <c r="E5" s="30" t="s">
        <v>38</v>
      </c>
      <c r="F5" s="46"/>
      <c r="AC5" s="35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0.5</v>
      </c>
      <c r="C6" s="30" t="s">
        <v>44</v>
      </c>
      <c r="D6" s="29">
        <f>VLOOKUP(E6,Parâmetros!$D$24:$E$29,2,FALSE)/10</f>
        <v>0.5</v>
      </c>
      <c r="E6" s="30" t="s">
        <v>47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0.8</v>
      </c>
      <c r="E7" s="30" t="s">
        <v>58</v>
      </c>
      <c r="F7" s="47"/>
      <c r="AC7" s="1" t="s">
        <v>23</v>
      </c>
    </row>
    <row r="8" spans="1:29" ht="12.2" customHeight="1" x14ac:dyDescent="0.25">
      <c r="A8" s="48"/>
      <c r="B8" s="48"/>
      <c r="C8" s="48"/>
      <c r="D8" s="48"/>
      <c r="E8" s="61"/>
      <c r="F8" s="32">
        <f>((B4*D4)+(B5*D5)+(B6*D6)+(B7*D7))/4</f>
        <v>0.36499999999999999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5"/>
      <c r="D9" s="56"/>
      <c r="E9" s="57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0.3</v>
      </c>
      <c r="C11" s="30" t="s">
        <v>20</v>
      </c>
      <c r="D11" s="29">
        <f>VLOOKUP(E11,Parâmetros!$D$3:$E$7,2,FALSE)/10</f>
        <v>0.6</v>
      </c>
      <c r="E11" s="30" t="s">
        <v>76</v>
      </c>
      <c r="F11" s="46"/>
    </row>
    <row r="12" spans="1:29" s="35" customFormat="1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0.9</v>
      </c>
      <c r="E12" s="30" t="s">
        <v>38</v>
      </c>
      <c r="F12" s="46"/>
    </row>
    <row r="13" spans="1:29" s="35" customFormat="1" ht="15" customHeight="1" x14ac:dyDescent="0.25">
      <c r="A13" s="28" t="s">
        <v>63</v>
      </c>
      <c r="B13" s="29">
        <f>VLOOKUP(C13,Parâmetros!$A$24:$B$29,2,FALSE)/10</f>
        <v>0.5</v>
      </c>
      <c r="C13" s="30" t="s">
        <v>44</v>
      </c>
      <c r="D13" s="29">
        <f>VLOOKUP(E13,Parâmetros!$D$24:$E$29,2,FALSE)/10</f>
        <v>0.5</v>
      </c>
      <c r="E13" s="30" t="s">
        <v>47</v>
      </c>
      <c r="F13" s="46"/>
    </row>
    <row r="14" spans="1:29" s="35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0.8</v>
      </c>
      <c r="E14" s="30" t="s">
        <v>58</v>
      </c>
      <c r="F14" s="47"/>
    </row>
    <row r="15" spans="1:29" s="35" customFormat="1" ht="11.25" customHeight="1" x14ac:dyDescent="0.25">
      <c r="A15" s="48"/>
      <c r="B15" s="48"/>
      <c r="C15" s="48"/>
      <c r="D15" s="48"/>
      <c r="E15" s="61"/>
      <c r="F15" s="36">
        <f>((B11*D11)+(B12*D12)+(B13*D13)+(B14*D14))/4</f>
        <v>0.34250000000000003</v>
      </c>
    </row>
    <row r="16" spans="1:29" s="35" customFormat="1" ht="15" customHeight="1" x14ac:dyDescent="0.25">
      <c r="A16" s="17" t="s">
        <v>8</v>
      </c>
      <c r="B16" s="18" t="s">
        <v>12</v>
      </c>
      <c r="C16" s="55"/>
      <c r="D16" s="56"/>
      <c r="E16" s="57"/>
      <c r="F16" s="37"/>
    </row>
    <row r="17" spans="1:6" s="35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62" t="s">
        <v>90</v>
      </c>
    </row>
    <row r="18" spans="1:6" s="35" customFormat="1" ht="15" customHeight="1" x14ac:dyDescent="0.25">
      <c r="A18" s="28" t="s">
        <v>3</v>
      </c>
      <c r="B18" s="29">
        <f>VLOOKUP(C18,Parâmetros!$A$3:$B$9,2,FALSE)/10</f>
        <v>0.3</v>
      </c>
      <c r="C18" s="30" t="s">
        <v>20</v>
      </c>
      <c r="D18" s="29">
        <f>VLOOKUP(E18,Parâmetros!$D$3:$E$7,2,FALSE)/10</f>
        <v>0.6</v>
      </c>
      <c r="E18" s="30" t="s">
        <v>76</v>
      </c>
      <c r="F18" s="63"/>
    </row>
    <row r="19" spans="1:6" s="35" customFormat="1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0.9</v>
      </c>
      <c r="E19" s="30" t="s">
        <v>38</v>
      </c>
      <c r="F19" s="63"/>
    </row>
    <row r="20" spans="1:6" s="35" customFormat="1" ht="15" customHeight="1" x14ac:dyDescent="0.25">
      <c r="A20" s="28" t="s">
        <v>63</v>
      </c>
      <c r="B20" s="29">
        <f>VLOOKUP(C20,Parâmetros!$A$24:$B$29,2,FALSE)/10</f>
        <v>0.5</v>
      </c>
      <c r="C20" s="30" t="s">
        <v>44</v>
      </c>
      <c r="D20" s="29">
        <f>VLOOKUP(E20,Parâmetros!$D$24:$E$29,2,FALSE)/10</f>
        <v>0.5</v>
      </c>
      <c r="E20" s="30" t="s">
        <v>47</v>
      </c>
      <c r="F20" s="63"/>
    </row>
    <row r="21" spans="1:6" s="35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0.8</v>
      </c>
      <c r="E21" s="30" t="s">
        <v>58</v>
      </c>
      <c r="F21" s="64"/>
    </row>
    <row r="22" spans="1:6" s="35" customFormat="1" ht="12.2" customHeight="1" x14ac:dyDescent="0.25">
      <c r="A22" s="48"/>
      <c r="B22" s="48"/>
      <c r="C22" s="48"/>
      <c r="D22" s="48"/>
      <c r="E22" s="61"/>
      <c r="F22" s="36">
        <f>((B18*D18)+(B19*D19)+(B20*D20)+(B21*D21))/4</f>
        <v>0.34250000000000003</v>
      </c>
    </row>
    <row r="23" spans="1:6" s="35" customFormat="1" ht="15" customHeight="1" x14ac:dyDescent="0.25">
      <c r="A23" s="14" t="s">
        <v>8</v>
      </c>
      <c r="B23" s="15" t="s">
        <v>13</v>
      </c>
      <c r="C23" s="55"/>
      <c r="D23" s="56"/>
      <c r="E23" s="57"/>
      <c r="F23" s="38"/>
    </row>
    <row r="24" spans="1:6" s="35" customFormat="1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62" t="s">
        <v>90</v>
      </c>
    </row>
    <row r="25" spans="1:6" s="35" customFormat="1" ht="15" customHeight="1" x14ac:dyDescent="0.25">
      <c r="A25" s="28" t="s">
        <v>3</v>
      </c>
      <c r="B25" s="29">
        <f>VLOOKUP(C25,Parâmetros!$A$3:$B$9,2,FALSE)/10</f>
        <v>0.3</v>
      </c>
      <c r="C25" s="30" t="s">
        <v>20</v>
      </c>
      <c r="D25" s="29">
        <f>VLOOKUP(E25,Parâmetros!$D$3:$E$7,2,FALSE)/10</f>
        <v>0.6</v>
      </c>
      <c r="E25" s="30" t="s">
        <v>76</v>
      </c>
      <c r="F25" s="63"/>
    </row>
    <row r="26" spans="1:6" s="35" customFormat="1" ht="15" customHeight="1" x14ac:dyDescent="0.25">
      <c r="A26" s="28" t="s">
        <v>4</v>
      </c>
      <c r="B26" s="29">
        <f>VLOOKUP(C26,Parâmetros!$A$13:$B$20,2,FALSE)/10</f>
        <v>0.7</v>
      </c>
      <c r="C26" s="30" t="s">
        <v>33</v>
      </c>
      <c r="D26" s="29">
        <f>VLOOKUP(E26,Parâmetros!$D$13:$E$18,2,FALSE)/10</f>
        <v>0.9</v>
      </c>
      <c r="E26" s="30" t="s">
        <v>38</v>
      </c>
      <c r="F26" s="63"/>
    </row>
    <row r="27" spans="1:6" s="35" customFormat="1" ht="15" customHeight="1" x14ac:dyDescent="0.25">
      <c r="A27" s="28" t="s">
        <v>63</v>
      </c>
      <c r="B27" s="29">
        <f>VLOOKUP(C27,Parâmetros!$A$24:$B$29,2,FALSE)/10</f>
        <v>0.5</v>
      </c>
      <c r="C27" s="30" t="s">
        <v>44</v>
      </c>
      <c r="D27" s="29">
        <f>VLOOKUP(E27,Parâmetros!$D$24:$E$29,2,FALSE)/10</f>
        <v>0.5</v>
      </c>
      <c r="E27" s="30" t="s">
        <v>47</v>
      </c>
      <c r="F27" s="63"/>
    </row>
    <row r="28" spans="1:6" s="35" customFormat="1" ht="15" customHeight="1" x14ac:dyDescent="0.25">
      <c r="A28" s="28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0.8</v>
      </c>
      <c r="E28" s="30" t="s">
        <v>58</v>
      </c>
      <c r="F28" s="64"/>
    </row>
    <row r="29" spans="1:6" s="35" customFormat="1" ht="12.2" customHeight="1" x14ac:dyDescent="0.25">
      <c r="A29" s="48"/>
      <c r="B29" s="48"/>
      <c r="C29" s="48"/>
      <c r="D29" s="48"/>
      <c r="E29" s="61"/>
      <c r="F29" s="36">
        <f>((B25*D25)+(B26*D26)+(B27*D27)+(B28*D28))/4</f>
        <v>0.36499999999999999</v>
      </c>
    </row>
    <row r="30" spans="1:6" s="35" customFormat="1" ht="15" customHeight="1" x14ac:dyDescent="0.25">
      <c r="A30" s="14" t="s">
        <v>8</v>
      </c>
      <c r="B30" s="15" t="s">
        <v>14</v>
      </c>
      <c r="C30" s="55"/>
      <c r="D30" s="56"/>
      <c r="E30" s="57"/>
      <c r="F30" s="37"/>
    </row>
    <row r="31" spans="1:6" s="35" customFormat="1" ht="15" customHeight="1" x14ac:dyDescent="0.25">
      <c r="A31" s="31" t="s">
        <v>0</v>
      </c>
      <c r="B31" s="31" t="s">
        <v>1</v>
      </c>
      <c r="C31" s="31" t="s">
        <v>6</v>
      </c>
      <c r="D31" s="31" t="s">
        <v>2</v>
      </c>
      <c r="E31" s="31" t="s">
        <v>6</v>
      </c>
      <c r="F31" s="62" t="s">
        <v>90</v>
      </c>
    </row>
    <row r="32" spans="1:6" s="35" customFormat="1" ht="15" customHeight="1" x14ac:dyDescent="0.25">
      <c r="A32" s="28" t="s">
        <v>3</v>
      </c>
      <c r="B32" s="29">
        <f>VLOOKUP(C32,Parâmetros!$A$3:$B$9,2,FALSE)/10</f>
        <v>0.3</v>
      </c>
      <c r="C32" s="30" t="s">
        <v>20</v>
      </c>
      <c r="D32" s="29">
        <f>VLOOKUP(E32,Parâmetros!$D$3:$E$7,2,FALSE)/10</f>
        <v>0.6</v>
      </c>
      <c r="E32" s="30" t="s">
        <v>76</v>
      </c>
      <c r="F32" s="63"/>
    </row>
    <row r="33" spans="1:6" s="35" customFormat="1" ht="15" customHeight="1" x14ac:dyDescent="0.25">
      <c r="A33" s="28" t="s">
        <v>4</v>
      </c>
      <c r="B33" s="29">
        <f>VLOOKUP(C33,Parâmetros!$A$13:$B$20,2,FALSE)/10</f>
        <v>0.7</v>
      </c>
      <c r="C33" s="30" t="s">
        <v>33</v>
      </c>
      <c r="D33" s="29">
        <f>VLOOKUP(E33,Parâmetros!$D$13:$E$18,2,FALSE)/10</f>
        <v>0.9</v>
      </c>
      <c r="E33" s="30" t="s">
        <v>38</v>
      </c>
      <c r="F33" s="63"/>
    </row>
    <row r="34" spans="1:6" s="35" customFormat="1" ht="15" customHeight="1" x14ac:dyDescent="0.25">
      <c r="A34" s="28" t="s">
        <v>63</v>
      </c>
      <c r="B34" s="29">
        <f>VLOOKUP(C34,Parâmetros!$A$24:$B$29,2,FALSE)/10</f>
        <v>0.5</v>
      </c>
      <c r="C34" s="30" t="s">
        <v>44</v>
      </c>
      <c r="D34" s="29">
        <f>VLOOKUP(E34,Parâmetros!$D$24:$E$29,2,FALSE)/10</f>
        <v>0.5</v>
      </c>
      <c r="E34" s="30" t="s">
        <v>47</v>
      </c>
      <c r="F34" s="63"/>
    </row>
    <row r="35" spans="1:6" s="35" customFormat="1" ht="15" customHeight="1" x14ac:dyDescent="0.25">
      <c r="A35" s="28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0.8</v>
      </c>
      <c r="E35" s="30" t="s">
        <v>58</v>
      </c>
      <c r="F35" s="64"/>
    </row>
    <row r="36" spans="1:6" s="35" customFormat="1" ht="12.2" customHeight="1" x14ac:dyDescent="0.25">
      <c r="A36" s="48"/>
      <c r="B36" s="48"/>
      <c r="C36" s="48"/>
      <c r="D36" s="48"/>
      <c r="E36" s="61"/>
      <c r="F36" s="36">
        <f>((B32*D32)+(B33*D33)+(B34*D34)+(B35*D35))/4</f>
        <v>0.36499999999999999</v>
      </c>
    </row>
    <row r="37" spans="1:6" s="35" customFormat="1" ht="15" customHeight="1" x14ac:dyDescent="0.25">
      <c r="A37" s="14" t="s">
        <v>8</v>
      </c>
      <c r="B37" s="15" t="s">
        <v>10</v>
      </c>
      <c r="C37" s="55"/>
      <c r="D37" s="56"/>
      <c r="E37" s="57"/>
      <c r="F37" s="37"/>
    </row>
    <row r="38" spans="1:6" s="35" customFormat="1" ht="15" customHeight="1" x14ac:dyDescent="0.25">
      <c r="A38" s="31" t="s">
        <v>0</v>
      </c>
      <c r="B38" s="31" t="s">
        <v>1</v>
      </c>
      <c r="C38" s="31" t="s">
        <v>6</v>
      </c>
      <c r="D38" s="31" t="s">
        <v>2</v>
      </c>
      <c r="E38" s="31" t="s">
        <v>6</v>
      </c>
      <c r="F38" s="62" t="s">
        <v>90</v>
      </c>
    </row>
    <row r="39" spans="1:6" s="35" customFormat="1" ht="15" customHeight="1" x14ac:dyDescent="0.25">
      <c r="A39" s="28" t="s">
        <v>3</v>
      </c>
      <c r="B39" s="29">
        <f>VLOOKUP(C39,Parâmetros!$A$3:$B$9,2,FALSE)/10</f>
        <v>0.3</v>
      </c>
      <c r="C39" s="30" t="s">
        <v>20</v>
      </c>
      <c r="D39" s="29">
        <f>VLOOKUP(E39,Parâmetros!$D$3:$E$7,2,FALSE)/10</f>
        <v>0.6</v>
      </c>
      <c r="E39" s="30" t="s">
        <v>76</v>
      </c>
      <c r="F39" s="63"/>
    </row>
    <row r="40" spans="1:6" s="35" customFormat="1" ht="15" customHeight="1" x14ac:dyDescent="0.25">
      <c r="A40" s="28" t="s">
        <v>4</v>
      </c>
      <c r="B40" s="29">
        <f>VLOOKUP(C40,Parâmetros!$A$13:$B$20,2,FALSE)/10</f>
        <v>0.7</v>
      </c>
      <c r="C40" s="30" t="s">
        <v>33</v>
      </c>
      <c r="D40" s="29">
        <f>VLOOKUP(E40,Parâmetros!$D$13:$E$18,2,FALSE)/10</f>
        <v>0.9</v>
      </c>
      <c r="E40" s="30" t="s">
        <v>38</v>
      </c>
      <c r="F40" s="63"/>
    </row>
    <row r="41" spans="1:6" s="35" customFormat="1" ht="15" customHeight="1" x14ac:dyDescent="0.25">
      <c r="A41" s="28" t="s">
        <v>63</v>
      </c>
      <c r="B41" s="29">
        <f>VLOOKUP(C41,Parâmetros!$A$24:$B$29,2,FALSE)/10</f>
        <v>0.5</v>
      </c>
      <c r="C41" s="30" t="s">
        <v>44</v>
      </c>
      <c r="D41" s="29">
        <f>VLOOKUP(E41,Parâmetros!$D$24:$E$29,2,FALSE)/10</f>
        <v>0.5</v>
      </c>
      <c r="E41" s="30" t="s">
        <v>47</v>
      </c>
      <c r="F41" s="63"/>
    </row>
    <row r="42" spans="1:6" s="35" customFormat="1" ht="15" customHeight="1" x14ac:dyDescent="0.25">
      <c r="A42" s="28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0.8</v>
      </c>
      <c r="E42" s="30" t="s">
        <v>58</v>
      </c>
      <c r="F42" s="64"/>
    </row>
    <row r="43" spans="1:6" s="35" customFormat="1" ht="11.25" customHeight="1" x14ac:dyDescent="0.25">
      <c r="A43" s="48"/>
      <c r="B43" s="48"/>
      <c r="C43" s="48"/>
      <c r="D43" s="48"/>
      <c r="E43" s="61"/>
      <c r="F43" s="36">
        <f>((B39*D39)+(B40*D40)+(B41*D41)+(B42*D42))/4</f>
        <v>0.36499999999999999</v>
      </c>
    </row>
    <row r="44" spans="1:6" s="35" customFormat="1" ht="15" customHeight="1" x14ac:dyDescent="0.25">
      <c r="A44" s="14" t="s">
        <v>8</v>
      </c>
      <c r="B44" s="15" t="s">
        <v>15</v>
      </c>
      <c r="C44" s="55"/>
      <c r="D44" s="56"/>
      <c r="E44" s="57"/>
      <c r="F44" s="37"/>
    </row>
    <row r="45" spans="1:6" s="35" customFormat="1" ht="15" customHeight="1" x14ac:dyDescent="0.25">
      <c r="A45" s="31" t="s">
        <v>0</v>
      </c>
      <c r="B45" s="31" t="s">
        <v>1</v>
      </c>
      <c r="C45" s="31" t="s">
        <v>6</v>
      </c>
      <c r="D45" s="31" t="s">
        <v>2</v>
      </c>
      <c r="E45" s="31" t="s">
        <v>6</v>
      </c>
      <c r="F45" s="62" t="s">
        <v>90</v>
      </c>
    </row>
    <row r="46" spans="1:6" s="35" customFormat="1" ht="15" customHeight="1" x14ac:dyDescent="0.25">
      <c r="A46" s="28" t="s">
        <v>3</v>
      </c>
      <c r="B46" s="29">
        <f>VLOOKUP(C46,Parâmetros!$A$3:$B$9,2,FALSE)/10</f>
        <v>0.3</v>
      </c>
      <c r="C46" s="30" t="s">
        <v>20</v>
      </c>
      <c r="D46" s="29">
        <f>VLOOKUP(E46,Parâmetros!$D$3:$E$7,2,FALSE)/10</f>
        <v>0.6</v>
      </c>
      <c r="E46" s="30" t="s">
        <v>76</v>
      </c>
      <c r="F46" s="63"/>
    </row>
    <row r="47" spans="1:6" s="35" customFormat="1" ht="15" customHeight="1" x14ac:dyDescent="0.25">
      <c r="A47" s="28" t="s">
        <v>4</v>
      </c>
      <c r="B47" s="29">
        <f>VLOOKUP(C47,Parâmetros!$A$13:$B$20,2,FALSE)/10</f>
        <v>0.6</v>
      </c>
      <c r="C47" s="30" t="s">
        <v>72</v>
      </c>
      <c r="D47" s="29">
        <f>VLOOKUP(E47,Parâmetros!$D$13:$E$18,2,FALSE)/10</f>
        <v>0.9</v>
      </c>
      <c r="E47" s="30" t="s">
        <v>38</v>
      </c>
      <c r="F47" s="63"/>
    </row>
    <row r="48" spans="1:6" s="35" customFormat="1" ht="15" customHeight="1" x14ac:dyDescent="0.25">
      <c r="A48" s="28" t="s">
        <v>63</v>
      </c>
      <c r="B48" s="29">
        <f>VLOOKUP(C48,Parâmetros!$A$24:$B$29,2,FALSE)/10</f>
        <v>0.5</v>
      </c>
      <c r="C48" s="30" t="s">
        <v>44</v>
      </c>
      <c r="D48" s="29">
        <f>VLOOKUP(E48,Parâmetros!$D$24:$E$29,2,FALSE)/10</f>
        <v>0.5</v>
      </c>
      <c r="E48" s="30" t="s">
        <v>47</v>
      </c>
      <c r="F48" s="63"/>
    </row>
    <row r="49" spans="1:9" s="35" customFormat="1" ht="15" customHeight="1" x14ac:dyDescent="0.25">
      <c r="A49" s="28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0.8</v>
      </c>
      <c r="E49" s="30" t="s">
        <v>58</v>
      </c>
      <c r="F49" s="64"/>
      <c r="I49" s="41"/>
    </row>
    <row r="50" spans="1:9" s="35" customFormat="1" x14ac:dyDescent="0.25">
      <c r="A50" s="39"/>
      <c r="C50" s="40"/>
      <c r="D50" s="40"/>
      <c r="E50" s="40"/>
      <c r="F50" s="36">
        <f>((B46*D46)+(B47*D47)+(B48*D48)+(B49*D49))/4</f>
        <v>0.34250000000000003</v>
      </c>
      <c r="I50" s="41"/>
    </row>
    <row r="53" spans="1:9" x14ac:dyDescent="0.25">
      <c r="E53" s="23"/>
    </row>
    <row r="61" spans="1:9" x14ac:dyDescent="0.25">
      <c r="E61" s="24"/>
    </row>
  </sheetData>
  <sheetProtection algorithmName="SHA-512" hashValue="00jVkPc2pDKiIl2NwIN8KR3WoTlBGeOIuUnKpInKteGIgikWvefJ++2+0GfZ+gA1FJw0K/ix0j9aCXtwn6YxxA==" saltValue="o/pGlbf9kwAV4gNBESgpLg==" spinCount="100000" sheet="1" objects="1" scenarios="1"/>
  <mergeCells count="21"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</mergeCells>
  <dataValidations count="9">
    <dataValidation type="list" allowBlank="1" showInputMessage="1" showErrorMessage="1" sqref="C4 C18 C32 C39 C11 C25 C46">
      <formula1>Fator_Medição</formula1>
    </dataValidation>
    <dataValidation type="list" allowBlank="1" showInputMessage="1" showErrorMessage="1" sqref="E28 E35 E7 E42 E21 E14 E49">
      <formula1>Atividade_Temporal</formula1>
    </dataValidation>
    <dataValidation type="list" allowBlank="1" showInputMessage="1" showErrorMessage="1" sqref="C28 C35 C7 C42 C21 C14 C49">
      <formula1>Fator_Temporal</formula1>
    </dataValidation>
    <dataValidation type="list" allowBlank="1" showInputMessage="1" showErrorMessage="1" sqref="E27 E20 E6 E34 E13 E41 E48">
      <formula1>Atividade_Espacial</formula1>
    </dataValidation>
    <dataValidation type="list" allowBlank="1" showInputMessage="1" showErrorMessage="1" sqref="C27 C34 C6 C41 C20 C13 C48">
      <formula1>Fator_Espacial</formula1>
    </dataValidation>
    <dataValidation type="list" allowBlank="1" showInputMessage="1" showErrorMessage="1" sqref="E40 E5 E19 E12 E26 E33 E47">
      <formula1>Atividade_Especif_Fonte</formula1>
    </dataValidation>
    <dataValidation type="list" allowBlank="1" showInputMessage="1" showErrorMessage="1" sqref="C26 C33 C5 C40 C19 C12 C47">
      <formula1>Fator_Especif_Fonte</formula1>
    </dataValidation>
    <dataValidation type="list" allowBlank="1" showInputMessage="1" showErrorMessage="1" sqref="E4 E32 E25 E39 E18 E11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tabSelected="1" workbookViewId="0">
      <selection activeCell="C30" sqref="C3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101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0"/>
      <c r="G2" s="7"/>
    </row>
    <row r="3" spans="1:29" s="35" customFormat="1" ht="15.95" customHeight="1" x14ac:dyDescent="0.25">
      <c r="A3" s="31" t="s">
        <v>0</v>
      </c>
      <c r="B3" s="31" t="s">
        <v>1</v>
      </c>
      <c r="C3" s="31" t="s">
        <v>6</v>
      </c>
      <c r="D3" s="31" t="s">
        <v>2</v>
      </c>
      <c r="E3" s="31" t="s">
        <v>6</v>
      </c>
      <c r="F3" s="62" t="s">
        <v>90</v>
      </c>
      <c r="AC3" s="35" t="s">
        <v>9</v>
      </c>
    </row>
    <row r="4" spans="1:29" s="35" customFormat="1" ht="15.95" customHeight="1" x14ac:dyDescent="0.25">
      <c r="A4" s="28" t="s">
        <v>3</v>
      </c>
      <c r="B4" s="29">
        <f>VLOOKUP(C4,Parâmetros!$A$3:$B$9,2,FALSE)/10</f>
        <v>0.5</v>
      </c>
      <c r="C4" s="30" t="s">
        <v>78</v>
      </c>
      <c r="D4" s="29">
        <f>VLOOKUP(E4,Parâmetros!$D$3:$E$7,2,FALSE)/10</f>
        <v>0.3</v>
      </c>
      <c r="E4" s="30" t="s">
        <v>28</v>
      </c>
      <c r="F4" s="63"/>
      <c r="AC4" s="35" t="s">
        <v>24</v>
      </c>
    </row>
    <row r="5" spans="1:29" s="35" customFormat="1" ht="15.95" customHeight="1" x14ac:dyDescent="0.25">
      <c r="A5" s="28" t="s">
        <v>4</v>
      </c>
      <c r="B5" s="29">
        <f>VLOOKUP(C5,Parâmetros!$A$13:$B$20,2,FALSE)/10</f>
        <v>0.5</v>
      </c>
      <c r="C5" s="30" t="s">
        <v>34</v>
      </c>
      <c r="D5" s="29">
        <f>VLOOKUP(E5,Parâmetros!$D$13:$E$18,2,FALSE)/10</f>
        <v>0.3</v>
      </c>
      <c r="E5" s="30" t="s">
        <v>102</v>
      </c>
      <c r="F5" s="63"/>
      <c r="AC5" s="35" t="s">
        <v>61</v>
      </c>
    </row>
    <row r="6" spans="1:29" s="35" customFormat="1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63"/>
      <c r="AC6" s="35" t="s">
        <v>10</v>
      </c>
    </row>
    <row r="7" spans="1:29" s="35" customFormat="1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64"/>
      <c r="AC7" s="35" t="s">
        <v>23</v>
      </c>
    </row>
    <row r="8" spans="1:29" s="35" customFormat="1" x14ac:dyDescent="0.25">
      <c r="A8" s="48"/>
      <c r="B8" s="48"/>
      <c r="C8" s="48"/>
      <c r="D8" s="48"/>
      <c r="E8" s="48"/>
      <c r="F8" s="36">
        <f>((B4*D4)+(B5*D5)+(B6*D6)+(B7*D7))/4</f>
        <v>0.22500000000000001</v>
      </c>
      <c r="AC8" s="35" t="s">
        <v>62</v>
      </c>
    </row>
    <row r="9" spans="1:29" s="35" customFormat="1" ht="15" customHeight="1" x14ac:dyDescent="0.25">
      <c r="A9" s="14" t="s">
        <v>8</v>
      </c>
      <c r="B9" s="15" t="s">
        <v>11</v>
      </c>
      <c r="C9" s="50"/>
      <c r="D9" s="51"/>
      <c r="E9" s="51"/>
      <c r="F9" s="38"/>
      <c r="AC9" s="35" t="s">
        <v>15</v>
      </c>
    </row>
    <row r="10" spans="1:29" s="35" customFormat="1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62" t="s">
        <v>90</v>
      </c>
    </row>
    <row r="11" spans="1:29" s="35" customFormat="1" ht="15" customHeight="1" x14ac:dyDescent="0.25">
      <c r="A11" s="28" t="s">
        <v>3</v>
      </c>
      <c r="B11" s="29">
        <f>VLOOKUP(C11,Parâmetros!$A$3:$B$9,2,FALSE)/10</f>
        <v>0.5</v>
      </c>
      <c r="C11" s="30" t="s">
        <v>78</v>
      </c>
      <c r="D11" s="29">
        <f>VLOOKUP(E11,Parâmetros!$D$3:$E$7,2,FALSE)/10</f>
        <v>0.3</v>
      </c>
      <c r="E11" s="30" t="s">
        <v>28</v>
      </c>
      <c r="F11" s="63"/>
    </row>
    <row r="12" spans="1:29" s="35" customFormat="1" ht="15" customHeight="1" x14ac:dyDescent="0.25">
      <c r="A12" s="28" t="s">
        <v>4</v>
      </c>
      <c r="B12" s="29">
        <f>VLOOKUP(C12,Parâmetros!$A$13:$B$20,2,FALSE)/10</f>
        <v>0.5</v>
      </c>
      <c r="C12" s="30" t="s">
        <v>34</v>
      </c>
      <c r="D12" s="29">
        <f>VLOOKUP(E12,Parâmetros!$D$13:$E$18,2,FALSE)/10</f>
        <v>0.3</v>
      </c>
      <c r="E12" s="30" t="s">
        <v>102</v>
      </c>
      <c r="F12" s="63"/>
    </row>
    <row r="13" spans="1:29" s="35" customFormat="1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63"/>
    </row>
    <row r="14" spans="1:29" s="35" customFormat="1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64"/>
    </row>
    <row r="15" spans="1:29" s="35" customFormat="1" x14ac:dyDescent="0.25">
      <c r="A15" s="48"/>
      <c r="B15" s="48"/>
      <c r="C15" s="48"/>
      <c r="D15" s="48"/>
      <c r="E15" s="48"/>
      <c r="F15" s="36">
        <f>((B11*D11)+(B12*D12)+(B13*D13)+(B14*D14))/4</f>
        <v>0.22500000000000001</v>
      </c>
    </row>
    <row r="16" spans="1:29" s="35" customFormat="1" ht="15" customHeight="1" x14ac:dyDescent="0.25">
      <c r="A16" s="17" t="s">
        <v>8</v>
      </c>
      <c r="B16" s="18" t="s">
        <v>12</v>
      </c>
      <c r="C16" s="55"/>
      <c r="D16" s="56"/>
      <c r="E16" s="57"/>
      <c r="F16" s="37"/>
    </row>
    <row r="17" spans="1:9" s="35" customFormat="1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62" t="s">
        <v>90</v>
      </c>
    </row>
    <row r="18" spans="1:9" s="35" customFormat="1" ht="15" customHeight="1" x14ac:dyDescent="0.25">
      <c r="A18" s="28" t="s">
        <v>3</v>
      </c>
      <c r="B18" s="29">
        <f>VLOOKUP(C18,Parâmetros!$A$3:$B$9,2,FALSE)/10</f>
        <v>0.5</v>
      </c>
      <c r="C18" s="30" t="s">
        <v>78</v>
      </c>
      <c r="D18" s="29">
        <f>VLOOKUP(E18,Parâmetros!$D$3:$E$7,2,FALSE)/10</f>
        <v>0.3</v>
      </c>
      <c r="E18" s="30" t="s">
        <v>28</v>
      </c>
      <c r="F18" s="63"/>
    </row>
    <row r="19" spans="1:9" s="35" customFormat="1" ht="15" customHeight="1" x14ac:dyDescent="0.25">
      <c r="A19" s="28" t="s">
        <v>4</v>
      </c>
      <c r="B19" s="29">
        <f>VLOOKUP(C19,Parâmetros!$A$13:$B$20,2,FALSE)/10</f>
        <v>0.5</v>
      </c>
      <c r="C19" s="30" t="s">
        <v>34</v>
      </c>
      <c r="D19" s="29">
        <f>VLOOKUP(E19,Parâmetros!$D$13:$E$18,2,FALSE)/10</f>
        <v>0.3</v>
      </c>
      <c r="E19" s="30" t="s">
        <v>102</v>
      </c>
      <c r="F19" s="63"/>
    </row>
    <row r="20" spans="1:9" s="35" customFormat="1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63"/>
    </row>
    <row r="21" spans="1:9" s="35" customFormat="1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64"/>
    </row>
    <row r="22" spans="1:9" s="35" customFormat="1" x14ac:dyDescent="0.25">
      <c r="A22" s="39"/>
      <c r="C22" s="40"/>
      <c r="D22" s="40"/>
      <c r="E22" s="40"/>
      <c r="F22" s="36">
        <f>((B18*D18)+(B19*D19)+(B20*D20)+(B21*D21))/4</f>
        <v>0.22500000000000001</v>
      </c>
      <c r="I22" s="41"/>
    </row>
    <row r="25" spans="1:9" x14ac:dyDescent="0.25">
      <c r="E25" s="23"/>
    </row>
    <row r="33" spans="5:5" x14ac:dyDescent="0.25">
      <c r="E33" s="24"/>
    </row>
  </sheetData>
  <sheetProtection algorithmName="SHA-512" hashValue="WkexK9iI4N7Rv7KK/YTnwvEKY3EyhxRy0vaZqRVig1q8TAoy8gLvtHCr7Q9Hx0TNJ1PEbOK0TbW92vda8CtD1Q==" saltValue="12ObMJZs7cz4ARWqL5L91Q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4 C11 C18">
      <formula1>Fator_Medição</formula1>
    </dataValidation>
  </dataValidation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16" workbookViewId="0">
      <selection activeCell="C32" sqref="C3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34" t="s">
        <v>91</v>
      </c>
      <c r="C1" s="5"/>
      <c r="D1" s="5"/>
      <c r="E1" s="5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0.9</v>
      </c>
      <c r="C4" s="33" t="s">
        <v>17</v>
      </c>
      <c r="D4" s="29">
        <f>VLOOKUP(E4,Parâmetros!$D$3:$E$7,2,FALSE)/10</f>
        <v>1</v>
      </c>
      <c r="E4" s="30" t="s">
        <v>27</v>
      </c>
      <c r="F4" s="46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1</v>
      </c>
      <c r="C5" s="30" t="s">
        <v>81</v>
      </c>
      <c r="D5" s="29">
        <f>VLOOKUP(E5,Parâmetros!$D$13:$E$18,2,FALSE)/10</f>
        <v>1</v>
      </c>
      <c r="E5" s="30" t="s">
        <v>37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84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1</v>
      </c>
      <c r="C7" s="30" t="s">
        <v>51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48"/>
      <c r="B8" s="48"/>
      <c r="C8" s="48"/>
      <c r="D8" s="48"/>
      <c r="E8" s="48"/>
      <c r="F8" s="32">
        <f>((B4*D4)+(B5*D5)+(B6*D6)+(B7*D7))/4</f>
        <v>0.97499999999999998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1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0.5</v>
      </c>
      <c r="C11" s="33" t="s">
        <v>78</v>
      </c>
      <c r="D11" s="29">
        <f>VLOOKUP(E11,Parâmetros!$D$3:$E$7,2,FALSE)/10</f>
        <v>1</v>
      </c>
      <c r="E11" s="30" t="s">
        <v>27</v>
      </c>
      <c r="F11" s="4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1</v>
      </c>
      <c r="E12" s="30" t="s">
        <v>37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0.5</v>
      </c>
      <c r="C13" s="30" t="s">
        <v>44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7"/>
    </row>
    <row r="15" spans="1:29" x14ac:dyDescent="0.25">
      <c r="A15" s="48"/>
      <c r="B15" s="48"/>
      <c r="C15" s="48"/>
      <c r="D15" s="48"/>
      <c r="E15" s="48"/>
      <c r="F15" s="32">
        <f>((B11*D11)+(B12*D12)+(B13*D13)+(B14*D14))/4</f>
        <v>0.52500000000000002</v>
      </c>
    </row>
    <row r="16" spans="1:29" ht="15" customHeight="1" x14ac:dyDescent="0.25">
      <c r="A16" s="17" t="s">
        <v>8</v>
      </c>
      <c r="B16" s="18" t="s">
        <v>12</v>
      </c>
      <c r="C16" s="55"/>
      <c r="D16" s="56"/>
      <c r="E16" s="57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90</v>
      </c>
    </row>
    <row r="18" spans="1:6" ht="18" x14ac:dyDescent="0.25">
      <c r="A18" s="28" t="s">
        <v>3</v>
      </c>
      <c r="B18" s="29">
        <f>VLOOKUP(C18,Parâmetros!$A$3:$B$9,2,FALSE)/10</f>
        <v>0.5</v>
      </c>
      <c r="C18" s="33" t="s">
        <v>78</v>
      </c>
      <c r="D18" s="29">
        <f>VLOOKUP(E18,Parâmetros!$D$3:$E$7,2,FALSE)/10</f>
        <v>1</v>
      </c>
      <c r="E18" s="30" t="s">
        <v>27</v>
      </c>
      <c r="F18" s="46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1</v>
      </c>
      <c r="E19" s="30" t="s">
        <v>37</v>
      </c>
      <c r="F19" s="46"/>
    </row>
    <row r="20" spans="1:6" ht="15" customHeight="1" x14ac:dyDescent="0.25">
      <c r="A20" s="28" t="s">
        <v>63</v>
      </c>
      <c r="B20" s="29">
        <f>VLOOKUP(C20,Parâmetros!$A$24:$B$29,2,FALSE)/10</f>
        <v>0.5</v>
      </c>
      <c r="C20" s="30" t="s">
        <v>44</v>
      </c>
      <c r="D20" s="29">
        <f>VLOOKUP(E20,Parâmetros!$D$24:$E$29,2,FALSE)/10</f>
        <v>1</v>
      </c>
      <c r="E20" s="30" t="s">
        <v>66</v>
      </c>
      <c r="F20" s="46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7"/>
    </row>
    <row r="22" spans="1:6" x14ac:dyDescent="0.25">
      <c r="A22" s="48"/>
      <c r="B22" s="48"/>
      <c r="C22" s="48"/>
      <c r="D22" s="48"/>
      <c r="E22" s="49"/>
      <c r="F22" s="32">
        <f>((B18*D18)+(B19*D19)+(B20*D20)+(B21*D21))/4</f>
        <v>0.52500000000000002</v>
      </c>
    </row>
    <row r="23" spans="1:6" ht="15" customHeight="1" x14ac:dyDescent="0.25">
      <c r="A23" s="14" t="s">
        <v>8</v>
      </c>
      <c r="B23" s="15" t="s">
        <v>13</v>
      </c>
      <c r="C23" s="50"/>
      <c r="D23" s="51"/>
      <c r="E23" s="51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5" t="s">
        <v>90</v>
      </c>
    </row>
    <row r="25" spans="1:6" ht="15" customHeight="1" x14ac:dyDescent="0.25">
      <c r="A25" s="28" t="s">
        <v>3</v>
      </c>
      <c r="B25" s="29">
        <f>VLOOKUP(C25,Parâmetros!$A$3:$B$9,2,FALSE)/10</f>
        <v>1</v>
      </c>
      <c r="C25" s="33" t="s">
        <v>16</v>
      </c>
      <c r="D25" s="29">
        <f>VLOOKUP(E25,Parâmetros!$D$3:$E$7,2,FALSE)/10</f>
        <v>1</v>
      </c>
      <c r="E25" s="30" t="s">
        <v>27</v>
      </c>
      <c r="F25" s="46"/>
    </row>
    <row r="26" spans="1:6" ht="15" customHeight="1" x14ac:dyDescent="0.25">
      <c r="A26" s="28" t="s">
        <v>4</v>
      </c>
      <c r="B26" s="29">
        <f>VLOOKUP(C26,Parâmetros!$A$13:$B$20,2,FALSE)/10</f>
        <v>1</v>
      </c>
      <c r="C26" s="30" t="s">
        <v>81</v>
      </c>
      <c r="D26" s="29">
        <f>VLOOKUP(E26,Parâmetros!$D$13:$E$18,2,FALSE)/10</f>
        <v>1</v>
      </c>
      <c r="E26" s="30" t="s">
        <v>37</v>
      </c>
      <c r="F26" s="46"/>
    </row>
    <row r="27" spans="1:6" ht="15" customHeight="1" x14ac:dyDescent="0.25">
      <c r="A27" s="12" t="s">
        <v>63</v>
      </c>
      <c r="B27" s="29">
        <f>VLOOKUP(C27,Parâmetros!$A$24:$B$29,2,FALSE)/10</f>
        <v>1</v>
      </c>
      <c r="C27" s="30" t="s">
        <v>84</v>
      </c>
      <c r="D27" s="29">
        <f>VLOOKUP(E27,Parâmetros!$D$24:$E$29,2,FALSE)/10</f>
        <v>1</v>
      </c>
      <c r="E27" s="30" t="s">
        <v>66</v>
      </c>
      <c r="F27" s="46"/>
    </row>
    <row r="28" spans="1:6" ht="15" customHeight="1" x14ac:dyDescent="0.25">
      <c r="A28" s="12" t="s">
        <v>5</v>
      </c>
      <c r="B28" s="29">
        <f>VLOOKUP(C28,Parâmetros!$A$33:$B$39,2,FALSE)/10</f>
        <v>1</v>
      </c>
      <c r="C28" s="30" t="s">
        <v>51</v>
      </c>
      <c r="D28" s="29">
        <f>VLOOKUP(E28,Parâmetros!$D$33:$E$39,2,FALSE)/10</f>
        <v>1</v>
      </c>
      <c r="E28" s="30" t="s">
        <v>56</v>
      </c>
      <c r="F28" s="47"/>
    </row>
    <row r="29" spans="1:6" x14ac:dyDescent="0.25">
      <c r="A29" s="52"/>
      <c r="B29" s="52"/>
      <c r="C29" s="52"/>
      <c r="D29" s="52"/>
      <c r="E29" s="53"/>
      <c r="F29" s="32">
        <f>((B25*D25)+(B26*D26)+(B27*D27)+(B28*D28))/4</f>
        <v>1</v>
      </c>
    </row>
    <row r="30" spans="1:6" ht="15" customHeight="1" x14ac:dyDescent="0.25">
      <c r="A30" s="14" t="s">
        <v>8</v>
      </c>
      <c r="B30" s="15" t="s">
        <v>14</v>
      </c>
      <c r="C30" s="50"/>
      <c r="D30" s="51"/>
      <c r="E30" s="51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5" t="s">
        <v>90</v>
      </c>
    </row>
    <row r="32" spans="1:6" ht="15" customHeight="1" x14ac:dyDescent="0.25">
      <c r="A32" s="12" t="s">
        <v>3</v>
      </c>
      <c r="B32" s="29">
        <f>VLOOKUP(C32,Parâmetros!$A$3:$B$9,2,FALSE)/10</f>
        <v>0.9</v>
      </c>
      <c r="C32" s="33" t="s">
        <v>17</v>
      </c>
      <c r="D32" s="29">
        <f>VLOOKUP(E32,Parâmetros!$D$3:$E$7,2,FALSE)/10</f>
        <v>1</v>
      </c>
      <c r="E32" s="30" t="s">
        <v>27</v>
      </c>
      <c r="F32" s="46"/>
    </row>
    <row r="33" spans="1:6" ht="15" customHeight="1" x14ac:dyDescent="0.25">
      <c r="A33" s="12" t="s">
        <v>4</v>
      </c>
      <c r="B33" s="29">
        <f>VLOOKUP(C33,Parâmetros!$A$13:$B$20,2,FALSE)/10</f>
        <v>1</v>
      </c>
      <c r="C33" s="30" t="s">
        <v>81</v>
      </c>
      <c r="D33" s="29">
        <f>VLOOKUP(E33,Parâmetros!$D$13:$E$18,2,FALSE)/10</f>
        <v>1</v>
      </c>
      <c r="E33" s="30" t="s">
        <v>37</v>
      </c>
      <c r="F33" s="46"/>
    </row>
    <row r="34" spans="1:6" ht="15" customHeight="1" x14ac:dyDescent="0.25">
      <c r="A34" s="12" t="s">
        <v>63</v>
      </c>
      <c r="B34" s="29">
        <f>VLOOKUP(C34,Parâmetros!$A$24:$B$29,2,FALSE)/10</f>
        <v>1</v>
      </c>
      <c r="C34" s="30" t="s">
        <v>84</v>
      </c>
      <c r="D34" s="29">
        <f>VLOOKUP(E34,Parâmetros!$D$24:$E$29,2,FALSE)/10</f>
        <v>1</v>
      </c>
      <c r="E34" s="30" t="s">
        <v>66</v>
      </c>
      <c r="F34" s="46"/>
    </row>
    <row r="35" spans="1:6" ht="15" customHeight="1" x14ac:dyDescent="0.25">
      <c r="A35" s="12" t="s">
        <v>5</v>
      </c>
      <c r="B35" s="29">
        <f>VLOOKUP(C35,Parâmetros!$A$33:$B$39,2,FALSE)/10</f>
        <v>1</v>
      </c>
      <c r="C35" s="30" t="s">
        <v>51</v>
      </c>
      <c r="D35" s="29">
        <f>VLOOKUP(E35,Parâmetros!$D$33:$E$39,2,FALSE)/10</f>
        <v>1</v>
      </c>
      <c r="E35" s="30" t="s">
        <v>56</v>
      </c>
      <c r="F35" s="47"/>
    </row>
    <row r="36" spans="1:6" x14ac:dyDescent="0.25">
      <c r="A36" s="52"/>
      <c r="B36" s="52"/>
      <c r="C36" s="52"/>
      <c r="D36" s="52"/>
      <c r="E36" s="53"/>
      <c r="F36" s="32">
        <f>((B32*D32)+(B33*D33)+(B34*D34)+(B35*D35))/4</f>
        <v>0.97499999999999998</v>
      </c>
    </row>
    <row r="37" spans="1:6" ht="15" customHeight="1" x14ac:dyDescent="0.25">
      <c r="A37" s="14" t="s">
        <v>8</v>
      </c>
      <c r="B37" s="15" t="s">
        <v>10</v>
      </c>
      <c r="C37" s="50"/>
      <c r="D37" s="51"/>
      <c r="E37" s="51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5" t="s">
        <v>90</v>
      </c>
    </row>
    <row r="39" spans="1:6" ht="15" customHeight="1" x14ac:dyDescent="0.25">
      <c r="A39" s="12" t="s">
        <v>3</v>
      </c>
      <c r="B39" s="29">
        <f>VLOOKUP(C39,Parâmetros!$G$5:$K$9,2,FALSE)/10</f>
        <v>0.6</v>
      </c>
      <c r="C39" s="25" t="s">
        <v>68</v>
      </c>
      <c r="D39" s="29">
        <f>VLOOKUP(E39,Parâmetros!$D$3:$E$7,2,FALSE)/10</f>
        <v>1</v>
      </c>
      <c r="E39" s="25" t="s">
        <v>27</v>
      </c>
      <c r="F39" s="46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1</v>
      </c>
      <c r="E40" s="25" t="s">
        <v>37</v>
      </c>
      <c r="F40" s="46"/>
    </row>
    <row r="41" spans="1:6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46"/>
    </row>
    <row r="42" spans="1:6" ht="15" customHeight="1" x14ac:dyDescent="0.25">
      <c r="A42" s="12" t="s">
        <v>5</v>
      </c>
      <c r="B42" s="13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47"/>
    </row>
    <row r="43" spans="1:6" x14ac:dyDescent="0.25">
      <c r="A43" s="52"/>
      <c r="B43" s="52"/>
      <c r="C43" s="52"/>
      <c r="D43" s="52"/>
      <c r="E43" s="53"/>
      <c r="F43" s="32">
        <f>((B39*D39)+(B40*D40)+(B41*D41)+(B42*D42))/4</f>
        <v>0.45</v>
      </c>
    </row>
    <row r="44" spans="1:6" ht="15" customHeight="1" x14ac:dyDescent="0.25">
      <c r="A44" s="14" t="s">
        <v>8</v>
      </c>
      <c r="B44" s="15" t="s">
        <v>15</v>
      </c>
      <c r="C44" s="50"/>
      <c r="D44" s="51"/>
      <c r="E44" s="51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5" t="s">
        <v>90</v>
      </c>
    </row>
    <row r="46" spans="1:6" ht="15" customHeight="1" x14ac:dyDescent="0.25">
      <c r="A46" s="12" t="s">
        <v>3</v>
      </c>
      <c r="B46" s="29">
        <f>VLOOKUP(C46,Parâmetros!$G$5:$K$9,4,FALSE)/10</f>
        <v>0.5</v>
      </c>
      <c r="C46" s="25" t="s">
        <v>68</v>
      </c>
      <c r="D46" s="29">
        <f>VLOOKUP(E46,Parâmetros!$D$3:$E$7,2,FALSE)/10</f>
        <v>1</v>
      </c>
      <c r="E46" s="25" t="s">
        <v>27</v>
      </c>
      <c r="F46" s="46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1</v>
      </c>
      <c r="E47" s="25" t="s">
        <v>37</v>
      </c>
      <c r="F47" s="46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46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47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0.42500000000000004</v>
      </c>
      <c r="I50" s="20"/>
    </row>
    <row r="53" spans="1:9" x14ac:dyDescent="0.25">
      <c r="E53" s="23"/>
    </row>
    <row r="61" spans="1:9" x14ac:dyDescent="0.25">
      <c r="E61" s="24"/>
    </row>
  </sheetData>
  <sheetProtection algorithmName="SHA-512" hashValue="sCBOU1cgUVfJEAOxwmG08e6rsrKBNehEExn5oA6/2C7n/+Ko88EMBGEcMDATVZVjjmSpiI+fJfGMYDOL9uD+/A==" saltValue="eRa9bUn1mw5sD13DKUG3JQ==" spinCount="100000" sheet="1" objects="1" scenarios="1"/>
  <dataConsolidate/>
  <mergeCells count="20">
    <mergeCell ref="C2:E2"/>
    <mergeCell ref="A8:E8"/>
    <mergeCell ref="C9:E9"/>
    <mergeCell ref="A15:E15"/>
    <mergeCell ref="C16:E16"/>
    <mergeCell ref="A22:E22"/>
    <mergeCell ref="C44:E44"/>
    <mergeCell ref="C23:E23"/>
    <mergeCell ref="A29:E29"/>
    <mergeCell ref="C30:E30"/>
    <mergeCell ref="A36:E36"/>
    <mergeCell ref="C37:E37"/>
    <mergeCell ref="A43:E43"/>
    <mergeCell ref="F38:F42"/>
    <mergeCell ref="F45:F49"/>
    <mergeCell ref="F3:F7"/>
    <mergeCell ref="F10:F14"/>
    <mergeCell ref="F17:F21"/>
    <mergeCell ref="F24:F28"/>
    <mergeCell ref="F31:F35"/>
  </mergeCells>
  <dataValidations count="10">
    <dataValidation type="list" allowBlank="1" showErrorMessage="1" sqref="B2 B9 B16 B23 B30 B37 B44">
      <formula1>$AC$3:$AC$9</formula1>
    </dataValidation>
    <dataValidation type="list" allowBlank="1" showInputMessage="1" showErrorMessage="1" sqref="E4 E11 E46 E32 E25 E39 E18">
      <formula1>Atividade_Medição</formula1>
    </dataValidation>
    <dataValidation type="list" allowBlank="1" showInputMessage="1" showErrorMessage="1" sqref="C47 C12 C5 C33 C26 C40 C19">
      <formula1>Fator_Especif_Fonte</formula1>
    </dataValidation>
    <dataValidation type="list" allowBlank="1" showInputMessage="1" showErrorMessage="1" sqref="E47 E12 E5 E33 E26 E40 E19">
      <formula1>Atividade_Especif_Fonte</formula1>
    </dataValidation>
    <dataValidation type="list" allowBlank="1" showInputMessage="1" showErrorMessage="1" sqref="C48 C13 C6 C34 C27 C41 C20">
      <formula1>Fator_Espacial</formula1>
    </dataValidation>
    <dataValidation type="list" allowBlank="1" showInputMessage="1" showErrorMessage="1" sqref="E48 E13 E6 E34 E27 E41 E20">
      <formula1>Atividade_Espacial</formula1>
    </dataValidation>
    <dataValidation type="list" allowBlank="1" showInputMessage="1" showErrorMessage="1" sqref="C49 C14 C7 C35 C28 C42 C21">
      <formula1>Fator_Temporal</formula1>
    </dataValidation>
    <dataValidation type="list" allowBlank="1" showInputMessage="1" showErrorMessage="1" sqref="E49 E14 E7 E35 E28 E42 E21">
      <formula1>Atividade_Temporal</formula1>
    </dataValidation>
    <dataValidation type="list" allowBlank="1" showInputMessage="1" showErrorMessage="1" sqref="C46 C39">
      <formula1>AP42_Factor_Rating</formula1>
    </dataValidation>
    <dataValidation type="list" allowBlank="1" showInputMessage="1" showErrorMessage="1" sqref="C25 C4 C32 C11 C18">
      <formula1>Fator_Medição</formula1>
    </dataValidation>
  </dataValidations>
  <pageMargins left="0.511811024" right="0.511811024" top="0.78740157499999996" bottom="0.78740157499999996" header="0.31496062000000002" footer="0.31496062000000002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33"/>
  <sheetViews>
    <sheetView workbookViewId="0">
      <selection activeCell="D20" sqref="D20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92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0.7</v>
      </c>
      <c r="C4" s="33" t="s">
        <v>18</v>
      </c>
      <c r="D4" s="29">
        <f>VLOOKUP(E4,Parâmetros!$D$3:$E$7,2,FALSE)/10</f>
        <v>0.9</v>
      </c>
      <c r="E4" s="30" t="s">
        <v>26</v>
      </c>
      <c r="F4" s="46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1</v>
      </c>
      <c r="C5" s="30" t="s">
        <v>81</v>
      </c>
      <c r="D5" s="29">
        <f>VLOOKUP(E5,Parâmetros!$D$13:$E$18,2,FALSE)/10</f>
        <v>1</v>
      </c>
      <c r="E5" s="30" t="s">
        <v>37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1</v>
      </c>
      <c r="C6" s="30" t="s">
        <v>84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1</v>
      </c>
      <c r="C7" s="30" t="s">
        <v>51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48"/>
      <c r="B8" s="48"/>
      <c r="C8" s="48"/>
      <c r="D8" s="48"/>
      <c r="E8" s="48"/>
      <c r="F8" s="32">
        <f>((B4*D4)+(B5*D5)+(B6*D6)+(B7*D7))/4</f>
        <v>0.90749999999999997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1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8" x14ac:dyDescent="0.25">
      <c r="A11" s="28" t="s">
        <v>3</v>
      </c>
      <c r="B11" s="29">
        <f>VLOOKUP(C11,Parâmetros!$A$3:$B$9,2,FALSE)/10</f>
        <v>0.5</v>
      </c>
      <c r="C11" s="33" t="s">
        <v>78</v>
      </c>
      <c r="D11" s="29">
        <f>VLOOKUP(E11,Parâmetros!$D$3:$E$7,2,FALSE)/10</f>
        <v>1</v>
      </c>
      <c r="E11" s="30" t="s">
        <v>27</v>
      </c>
      <c r="F11" s="4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1</v>
      </c>
      <c r="E12" s="30" t="s">
        <v>37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0.5</v>
      </c>
      <c r="C13" s="30" t="s">
        <v>44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0.3</v>
      </c>
      <c r="C14" s="30" t="s">
        <v>55</v>
      </c>
      <c r="D14" s="29">
        <f>VLOOKUP(E14,Parâmetros!$D$33:$E$39,2,FALSE)/10</f>
        <v>1</v>
      </c>
      <c r="E14" s="30" t="s">
        <v>56</v>
      </c>
      <c r="F14" s="47"/>
    </row>
    <row r="15" spans="1:29" x14ac:dyDescent="0.25">
      <c r="A15" s="48"/>
      <c r="B15" s="48"/>
      <c r="C15" s="48"/>
      <c r="D15" s="48"/>
      <c r="E15" s="48"/>
      <c r="F15" s="32">
        <f>((B11*D11)+(B12*D12)+(B13*D13)+(B14*D14))/4</f>
        <v>0.47500000000000003</v>
      </c>
    </row>
    <row r="16" spans="1:29" ht="15" customHeight="1" x14ac:dyDescent="0.25">
      <c r="A16" s="17" t="s">
        <v>8</v>
      </c>
      <c r="B16" s="18" t="s">
        <v>12</v>
      </c>
      <c r="C16" s="55"/>
      <c r="D16" s="56"/>
      <c r="E16" s="57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90</v>
      </c>
    </row>
    <row r="18" spans="1:9" ht="18" x14ac:dyDescent="0.25">
      <c r="A18" s="28" t="s">
        <v>3</v>
      </c>
      <c r="B18" s="29">
        <f>VLOOKUP(C18,Parâmetros!$A$3:$B$9,2,FALSE)/10</f>
        <v>0.5</v>
      </c>
      <c r="C18" s="33" t="s">
        <v>78</v>
      </c>
      <c r="D18" s="29">
        <f>VLOOKUP(E18,Parâmetros!$D$3:$E$7,2,FALSE)/10</f>
        <v>1</v>
      </c>
      <c r="E18" s="30" t="s">
        <v>27</v>
      </c>
      <c r="F18" s="46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1</v>
      </c>
      <c r="E19" s="30" t="s">
        <v>37</v>
      </c>
      <c r="F19" s="46"/>
    </row>
    <row r="20" spans="1:9" ht="15" customHeight="1" x14ac:dyDescent="0.25">
      <c r="A20" s="28" t="s">
        <v>63</v>
      </c>
      <c r="B20" s="29">
        <f>VLOOKUP(C20,Parâmetros!$A$24:$B$29,2,FALSE)/10</f>
        <v>0.5</v>
      </c>
      <c r="C20" s="30" t="s">
        <v>44</v>
      </c>
      <c r="D20" s="29">
        <f>VLOOKUP(E20,Parâmetros!$D$24:$E$29,2,FALSE)/10</f>
        <v>1</v>
      </c>
      <c r="E20" s="30" t="s">
        <v>66</v>
      </c>
      <c r="F20" s="46"/>
    </row>
    <row r="21" spans="1:9" ht="15" customHeight="1" x14ac:dyDescent="0.25">
      <c r="A21" s="28" t="s">
        <v>5</v>
      </c>
      <c r="B21" s="29">
        <f>VLOOKUP(C21,Parâmetros!$A$33:$B$39,2,FALSE)/10</f>
        <v>0.3</v>
      </c>
      <c r="C21" s="30" t="s">
        <v>55</v>
      </c>
      <c r="D21" s="29">
        <f>VLOOKUP(E21,Parâmetros!$D$33:$E$39,2,FALSE)/10</f>
        <v>1</v>
      </c>
      <c r="E21" s="30" t="s">
        <v>56</v>
      </c>
      <c r="F21" s="47"/>
    </row>
    <row r="22" spans="1:9" x14ac:dyDescent="0.25">
      <c r="A22" s="21"/>
      <c r="C22" s="22"/>
      <c r="D22" s="22"/>
      <c r="E22" s="22"/>
      <c r="F22" s="32">
        <f>((B18*D18)+(B19*D19)+(B20*D20)+(B21*D21))/4</f>
        <v>0.47500000000000003</v>
      </c>
      <c r="I22" s="20"/>
    </row>
    <row r="25" spans="1:9" x14ac:dyDescent="0.25">
      <c r="E25" s="23"/>
    </row>
    <row r="33" spans="5:5" x14ac:dyDescent="0.25">
      <c r="E33" s="24"/>
    </row>
  </sheetData>
  <sheetProtection algorithmName="SHA-512" hashValue="YNc2jOeQ1FS0V8YrIxmQS24wGzdYbqeYDX7hu9wfs1jGe4Imk26AzPnW96zA1RBfGGT7XPrv85STaAaEzhkEPA==" saltValue="FZ3nnQ7gqnxk5uup1encaA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4 C11 C18">
      <formula1>Fator_Medição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40"/>
  <sheetViews>
    <sheetView topLeftCell="A10" workbookViewId="0">
      <selection activeCell="D12" sqref="D12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95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0.4</v>
      </c>
      <c r="C4" s="30" t="s">
        <v>70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48"/>
      <c r="B8" s="48"/>
      <c r="C8" s="48"/>
      <c r="D8" s="48"/>
      <c r="E8" s="48"/>
      <c r="F8" s="32">
        <f>((B4*D4)+(B5*D5)+(B6*D6)+(B7*D7))/4</f>
        <v>0.31499999999999995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1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4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7"/>
    </row>
    <row r="15" spans="1:29" x14ac:dyDescent="0.25">
      <c r="A15" s="48"/>
      <c r="B15" s="48"/>
      <c r="C15" s="48"/>
      <c r="D15" s="48"/>
      <c r="E15" s="48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55"/>
      <c r="D16" s="56"/>
      <c r="E16" s="57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46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6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6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7"/>
    </row>
    <row r="22" spans="1:9" x14ac:dyDescent="0.25">
      <c r="A22" s="52"/>
      <c r="B22" s="52"/>
      <c r="C22" s="52"/>
      <c r="D22" s="52"/>
      <c r="E22" s="53"/>
      <c r="F22" s="32">
        <f>((B18*D18)+(B19*D19)+(B20*D20)+(B21*D21))/4</f>
        <v>0.31499999999999995</v>
      </c>
    </row>
    <row r="23" spans="1:9" ht="15" customHeight="1" x14ac:dyDescent="0.25">
      <c r="A23" s="14" t="s">
        <v>8</v>
      </c>
      <c r="B23" s="15" t="s">
        <v>15</v>
      </c>
      <c r="C23" s="50"/>
      <c r="D23" s="51"/>
      <c r="E23" s="51"/>
      <c r="F23" s="19"/>
    </row>
    <row r="24" spans="1:9" ht="15" customHeight="1" x14ac:dyDescent="0.25">
      <c r="A24" s="11" t="s">
        <v>0</v>
      </c>
      <c r="B24" s="11" t="s">
        <v>1</v>
      </c>
      <c r="C24" s="11" t="s">
        <v>6</v>
      </c>
      <c r="D24" s="11" t="s">
        <v>2</v>
      </c>
      <c r="E24" s="11" t="s">
        <v>6</v>
      </c>
      <c r="F24" s="45" t="s">
        <v>90</v>
      </c>
    </row>
    <row r="25" spans="1:9" ht="15" customHeight="1" x14ac:dyDescent="0.25">
      <c r="A25" s="12" t="s">
        <v>3</v>
      </c>
      <c r="B25" s="29">
        <f>VLOOKUP(C25,Parâmetros!$G$5:$K$9,4,FALSE)/10</f>
        <v>0.5</v>
      </c>
      <c r="C25" s="25" t="s">
        <v>68</v>
      </c>
      <c r="D25" s="29">
        <f>VLOOKUP(E25,Parâmetros!$D$3:$E$7,2,FALSE)/10</f>
        <v>0.6</v>
      </c>
      <c r="E25" s="25" t="s">
        <v>76</v>
      </c>
      <c r="F25" s="46"/>
    </row>
    <row r="26" spans="1:9" ht="15" customHeight="1" x14ac:dyDescent="0.25">
      <c r="A26" s="12" t="s">
        <v>4</v>
      </c>
      <c r="B26" s="29">
        <f>VLOOKUP(C26,Parâmetros!$A$13:$B$20,2,FALSE)/10</f>
        <v>0.6</v>
      </c>
      <c r="C26" s="25" t="s">
        <v>72</v>
      </c>
      <c r="D26" s="29">
        <f>VLOOKUP(E26,Parâmetros!$D$13:$E$18,2,FALSE)/10</f>
        <v>0.7</v>
      </c>
      <c r="E26" s="25" t="s">
        <v>39</v>
      </c>
      <c r="F26" s="46"/>
    </row>
    <row r="27" spans="1:9" ht="15" customHeight="1" x14ac:dyDescent="0.25">
      <c r="A27" s="12" t="s">
        <v>63</v>
      </c>
      <c r="B27" s="29">
        <f>VLOOKUP(C27,Parâmetros!$A$24:$B$29,2,FALSE)/10</f>
        <v>0.1</v>
      </c>
      <c r="C27" s="25" t="s">
        <v>43</v>
      </c>
      <c r="D27" s="29">
        <f>VLOOKUP(E27,Parâmetros!$D$24:$E$29,2,FALSE)/10</f>
        <v>1</v>
      </c>
      <c r="E27" s="25" t="s">
        <v>66</v>
      </c>
      <c r="F27" s="46"/>
    </row>
    <row r="28" spans="1:9" ht="15" customHeight="1" x14ac:dyDescent="0.25">
      <c r="A28" s="12" t="s">
        <v>5</v>
      </c>
      <c r="B28" s="29">
        <f>VLOOKUP(C28,Parâmetros!$A$33:$B$39,2,FALSE)/10</f>
        <v>0.5</v>
      </c>
      <c r="C28" s="25" t="s">
        <v>65</v>
      </c>
      <c r="D28" s="29">
        <f>VLOOKUP(E28,Parâmetros!$D$33:$E$39,2,FALSE)/10</f>
        <v>1</v>
      </c>
      <c r="E28" s="25" t="s">
        <v>56</v>
      </c>
      <c r="F28" s="47"/>
      <c r="I28" s="20"/>
    </row>
    <row r="29" spans="1:9" x14ac:dyDescent="0.25">
      <c r="A29" s="21"/>
      <c r="C29" s="22"/>
      <c r="D29" s="22"/>
      <c r="E29" s="22"/>
      <c r="F29" s="32">
        <f>((B25*D25)+(B26*D26)+(B27*D27)+(B28*D28))/4</f>
        <v>0.32999999999999996</v>
      </c>
      <c r="I29" s="20"/>
    </row>
    <row r="32" spans="1:9" x14ac:dyDescent="0.25">
      <c r="E32" s="23"/>
    </row>
    <row r="40" spans="5:5" x14ac:dyDescent="0.25">
      <c r="E40" s="24"/>
    </row>
  </sheetData>
  <sheetProtection algorithmName="SHA-512" hashValue="FnfjyP/8YZlIcit4fq1x8IRZRGGhNdPrBOfuGmuSXmYpmyCPX5KGCaGr34Ohb9shGOI6qkrd1mFw05zUuH5gDw==" saltValue="C6QmHDB1yppuzoup86yHqw==" spinCount="100000" sheet="1" objects="1" scenarios="1"/>
  <mergeCells count="12">
    <mergeCell ref="F10:F14"/>
    <mergeCell ref="B1:E1"/>
    <mergeCell ref="C2:E2"/>
    <mergeCell ref="F3:F7"/>
    <mergeCell ref="A8:E8"/>
    <mergeCell ref="C9:E9"/>
    <mergeCell ref="A22:E22"/>
    <mergeCell ref="C23:E23"/>
    <mergeCell ref="F24:F28"/>
    <mergeCell ref="A15:E15"/>
    <mergeCell ref="C16:E16"/>
    <mergeCell ref="F17:F21"/>
  </mergeCells>
  <dataValidations count="9">
    <dataValidation type="list" allowBlank="1" showErrorMessage="1" sqref="B2 B9 B16 B23">
      <formula1>$AC$3:$AC$9</formula1>
    </dataValidation>
    <dataValidation type="list" allowBlank="1" showInputMessage="1" showErrorMessage="1" sqref="E4 E11 E25 E18">
      <formula1>Atividade_Medição</formula1>
    </dataValidation>
    <dataValidation type="list" allowBlank="1" showInputMessage="1" showErrorMessage="1" sqref="C26 C12 C5 C19">
      <formula1>Fator_Especif_Fonte</formula1>
    </dataValidation>
    <dataValidation type="list" allowBlank="1" showInputMessage="1" showErrorMessage="1" sqref="E26 E12 E5 E19">
      <formula1>Atividade_Especif_Fonte</formula1>
    </dataValidation>
    <dataValidation type="list" allowBlank="1" showInputMessage="1" showErrorMessage="1" sqref="C27 C13 C6 C20">
      <formula1>Fator_Espacial</formula1>
    </dataValidation>
    <dataValidation type="list" allowBlank="1" showInputMessage="1" showErrorMessage="1" sqref="E27 E13 E6 E20">
      <formula1>Atividade_Espacial</formula1>
    </dataValidation>
    <dataValidation type="list" allowBlank="1" showInputMessage="1" showErrorMessage="1" sqref="C28 C14 C7 C21">
      <formula1>Fator_Temporal</formula1>
    </dataValidation>
    <dataValidation type="list" allowBlank="1" showInputMessage="1" showErrorMessage="1" sqref="E28 E14 E7 E21">
      <formula1>Atividade_Temporal</formula1>
    </dataValidation>
    <dataValidation type="list" allowBlank="1" showInputMessage="1" showErrorMessage="1" sqref="C11 C25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22" workbookViewId="0">
      <selection activeCell="B48" sqref="B4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96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0.3</v>
      </c>
      <c r="C4" s="30" t="s">
        <v>71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48"/>
      <c r="B8" s="48"/>
      <c r="C8" s="48"/>
      <c r="D8" s="48"/>
      <c r="E8" s="48"/>
      <c r="F8" s="32">
        <f>((B4*D4)+(B5*D5)+(B6*D6)+(B7*D7))/4</f>
        <v>0.3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1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0.3</v>
      </c>
      <c r="C11" s="30" t="s">
        <v>71</v>
      </c>
      <c r="D11" s="29">
        <f>VLOOKUP(E11,Parâmetros!$D$3:$E$7,2,FALSE)/10</f>
        <v>0.6</v>
      </c>
      <c r="E11" s="30" t="s">
        <v>76</v>
      </c>
      <c r="F11" s="4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7"/>
    </row>
    <row r="15" spans="1:29" x14ac:dyDescent="0.25">
      <c r="A15" s="48"/>
      <c r="B15" s="48"/>
      <c r="C15" s="48"/>
      <c r="D15" s="48"/>
      <c r="E15" s="48"/>
      <c r="F15" s="32">
        <f>((B11*D11)+(B12*D12)+(B13*D13)+(B14*D14))/4</f>
        <v>0.3</v>
      </c>
    </row>
    <row r="16" spans="1:29" ht="15" customHeight="1" x14ac:dyDescent="0.25">
      <c r="A16" s="17" t="s">
        <v>8</v>
      </c>
      <c r="B16" s="18" t="s">
        <v>12</v>
      </c>
      <c r="C16" s="55"/>
      <c r="D16" s="56"/>
      <c r="E16" s="57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90</v>
      </c>
    </row>
    <row r="18" spans="1:6" ht="15" customHeight="1" x14ac:dyDescent="0.25">
      <c r="A18" s="28" t="s">
        <v>3</v>
      </c>
      <c r="B18" s="29">
        <f>VLOOKUP(C18,Parâmetros!$G$5:$K$9,5,FALSE)/10</f>
        <v>0.3</v>
      </c>
      <c r="C18" s="30" t="s">
        <v>71</v>
      </c>
      <c r="D18" s="29">
        <f>VLOOKUP(E18,Parâmetros!$D$3:$E$7,2,FALSE)/10</f>
        <v>0.6</v>
      </c>
      <c r="E18" s="30" t="s">
        <v>76</v>
      </c>
      <c r="F18" s="46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6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6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7"/>
    </row>
    <row r="22" spans="1:6" x14ac:dyDescent="0.25">
      <c r="A22" s="48"/>
      <c r="B22" s="48"/>
      <c r="C22" s="48"/>
      <c r="D22" s="48"/>
      <c r="E22" s="49"/>
      <c r="F22" s="32">
        <f>((B18*D18)+(B19*D19)+(B20*D20)+(B21*D21))/4</f>
        <v>0.3</v>
      </c>
    </row>
    <row r="23" spans="1:6" ht="15" customHeight="1" x14ac:dyDescent="0.25">
      <c r="A23" s="14" t="s">
        <v>8</v>
      </c>
      <c r="B23" s="15" t="s">
        <v>13</v>
      </c>
      <c r="C23" s="50"/>
      <c r="D23" s="51"/>
      <c r="E23" s="51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5" t="s">
        <v>90</v>
      </c>
    </row>
    <row r="25" spans="1:6" ht="18" x14ac:dyDescent="0.25">
      <c r="A25" s="28" t="s">
        <v>3</v>
      </c>
      <c r="B25" s="29">
        <f>VLOOKUP(C25,Parâmetros!$A$3:$B$9,2,FALSE)/10</f>
        <v>0.5</v>
      </c>
      <c r="C25" s="33" t="s">
        <v>78</v>
      </c>
      <c r="D25" s="29">
        <f>VLOOKUP(E25,Parâmetros!$D$3:$E$7,2,FALSE)/10</f>
        <v>0.6</v>
      </c>
      <c r="E25" s="30" t="s">
        <v>76</v>
      </c>
      <c r="F25" s="46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46"/>
    </row>
    <row r="27" spans="1:6" ht="15" customHeight="1" x14ac:dyDescent="0.25">
      <c r="A27" s="12" t="s">
        <v>63</v>
      </c>
      <c r="B27" s="13">
        <f>VLOOKUP(C27,Parâmetros!$A$24:$B$29,2,FALSE)/10</f>
        <v>0.1</v>
      </c>
      <c r="C27" s="25" t="s">
        <v>43</v>
      </c>
      <c r="D27" s="29">
        <f>VLOOKUP(E27,Parâmetros!$D$24:$E$29,2,FALSE)/10</f>
        <v>1</v>
      </c>
      <c r="E27" s="25" t="s">
        <v>66</v>
      </c>
      <c r="F27" s="46"/>
    </row>
    <row r="28" spans="1:6" ht="15" customHeight="1" x14ac:dyDescent="0.25">
      <c r="A28" s="12" t="s">
        <v>5</v>
      </c>
      <c r="B28" s="13">
        <f>VLOOKUP(C28,Parâmetros!$A$33:$B$39,2,FALSE)/10</f>
        <v>0.5</v>
      </c>
      <c r="C28" s="25" t="s">
        <v>65</v>
      </c>
      <c r="D28" s="29">
        <f>VLOOKUP(E28,Parâmetros!$D$33:$E$39,2,FALSE)/10</f>
        <v>1</v>
      </c>
      <c r="E28" s="25" t="s">
        <v>56</v>
      </c>
      <c r="F28" s="47"/>
    </row>
    <row r="29" spans="1:6" x14ac:dyDescent="0.25">
      <c r="A29" s="52"/>
      <c r="B29" s="52"/>
      <c r="C29" s="52"/>
      <c r="D29" s="52"/>
      <c r="E29" s="53"/>
      <c r="F29" s="32">
        <f>((B25*D25)+(B26*D26)+(B27*D27)+(B28*D28))/4</f>
        <v>0.32999999999999996</v>
      </c>
    </row>
    <row r="30" spans="1:6" ht="15" customHeight="1" x14ac:dyDescent="0.25">
      <c r="A30" s="14" t="s">
        <v>8</v>
      </c>
      <c r="B30" s="15" t="s">
        <v>14</v>
      </c>
      <c r="C30" s="50"/>
      <c r="D30" s="51"/>
      <c r="E30" s="51"/>
      <c r="F30" s="19"/>
    </row>
    <row r="31" spans="1:6" ht="15" customHeight="1" x14ac:dyDescent="0.25">
      <c r="A31" s="11" t="s">
        <v>0</v>
      </c>
      <c r="B31" s="11" t="s">
        <v>1</v>
      </c>
      <c r="C31" s="11" t="s">
        <v>6</v>
      </c>
      <c r="D31" s="11" t="s">
        <v>2</v>
      </c>
      <c r="E31" s="11" t="s">
        <v>6</v>
      </c>
      <c r="F31" s="45" t="s">
        <v>90</v>
      </c>
    </row>
    <row r="32" spans="1:6" ht="15" customHeight="1" x14ac:dyDescent="0.25">
      <c r="A32" s="12" t="s">
        <v>3</v>
      </c>
      <c r="B32" s="13">
        <f>VLOOKUP(C32,Parâmetros!$G$5:$K$9,2,FALSE)/10</f>
        <v>0.5</v>
      </c>
      <c r="C32" s="30" t="s">
        <v>70</v>
      </c>
      <c r="D32" s="29">
        <f>VLOOKUP(E32,Parâmetros!$D$3:$E$7,2,FALSE)/10</f>
        <v>0.6</v>
      </c>
      <c r="E32" s="25" t="s">
        <v>76</v>
      </c>
      <c r="F32" s="46"/>
    </row>
    <row r="33" spans="1:6" ht="15" customHeight="1" x14ac:dyDescent="0.25">
      <c r="A33" s="12" t="s">
        <v>4</v>
      </c>
      <c r="B33" s="13">
        <f>VLOOKUP(C33,Parâmetros!$A$13:$B$20,2,FALSE)/10</f>
        <v>0.6</v>
      </c>
      <c r="C33" s="25" t="s">
        <v>72</v>
      </c>
      <c r="D33" s="29">
        <f>VLOOKUP(E33,Parâmetros!$D$13:$E$18,2,FALSE)/10</f>
        <v>0.7</v>
      </c>
      <c r="E33" s="25" t="s">
        <v>39</v>
      </c>
      <c r="F33" s="46"/>
    </row>
    <row r="34" spans="1:6" ht="15" customHeight="1" x14ac:dyDescent="0.25">
      <c r="A34" s="12" t="s">
        <v>63</v>
      </c>
      <c r="B34" s="13">
        <f>VLOOKUP(C34,Parâmetros!$A$24:$B$29,2,FALSE)/10</f>
        <v>0.1</v>
      </c>
      <c r="C34" s="25" t="s">
        <v>43</v>
      </c>
      <c r="D34" s="29">
        <f>VLOOKUP(E34,Parâmetros!$D$24:$E$29,2,FALSE)/10</f>
        <v>1</v>
      </c>
      <c r="E34" s="25" t="s">
        <v>66</v>
      </c>
      <c r="F34" s="46"/>
    </row>
    <row r="35" spans="1:6" ht="15" customHeight="1" x14ac:dyDescent="0.25">
      <c r="A35" s="12" t="s">
        <v>5</v>
      </c>
      <c r="B35" s="13">
        <f>VLOOKUP(C35,Parâmetros!$A$33:$B$39,2,FALSE)/10</f>
        <v>0.5</v>
      </c>
      <c r="C35" s="25" t="s">
        <v>65</v>
      </c>
      <c r="D35" s="29">
        <f>VLOOKUP(E35,Parâmetros!$D$33:$E$39,2,FALSE)/10</f>
        <v>1</v>
      </c>
      <c r="E35" s="25" t="s">
        <v>56</v>
      </c>
      <c r="F35" s="47"/>
    </row>
    <row r="36" spans="1:6" x14ac:dyDescent="0.25">
      <c r="A36" s="52"/>
      <c r="B36" s="52"/>
      <c r="C36" s="52"/>
      <c r="D36" s="52"/>
      <c r="E36" s="53"/>
      <c r="F36" s="32">
        <f>((B32*D32)+(B33*D33)+(B34*D34)+(B35*D35))/4</f>
        <v>0.32999999999999996</v>
      </c>
    </row>
    <row r="37" spans="1:6" ht="15" customHeight="1" x14ac:dyDescent="0.25">
      <c r="A37" s="14" t="s">
        <v>8</v>
      </c>
      <c r="B37" s="15" t="s">
        <v>10</v>
      </c>
      <c r="C37" s="50"/>
      <c r="D37" s="51"/>
      <c r="E37" s="51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5" t="s">
        <v>90</v>
      </c>
    </row>
    <row r="39" spans="1:6" ht="15" customHeight="1" x14ac:dyDescent="0.25">
      <c r="A39" s="12" t="s">
        <v>3</v>
      </c>
      <c r="B39" s="29">
        <f>VLOOKUP(C39,Parâmetros!$G$5:$K$9,2,FALSE)/10</f>
        <v>0.5</v>
      </c>
      <c r="C39" s="25" t="s">
        <v>70</v>
      </c>
      <c r="D39" s="29">
        <f>VLOOKUP(E39,Parâmetros!$D$3:$E$7,2,FALSE)/10</f>
        <v>0.6</v>
      </c>
      <c r="E39" s="25" t="s">
        <v>76</v>
      </c>
      <c r="F39" s="46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25" t="s">
        <v>72</v>
      </c>
      <c r="D40" s="29">
        <f>VLOOKUP(E40,Parâmetros!$D$13:$E$18,2,FALSE)/10</f>
        <v>0.7</v>
      </c>
      <c r="E40" s="25" t="s">
        <v>39</v>
      </c>
      <c r="F40" s="46"/>
    </row>
    <row r="41" spans="1:6" ht="15" customHeight="1" x14ac:dyDescent="0.25">
      <c r="A41" s="12" t="s">
        <v>63</v>
      </c>
      <c r="B41" s="13">
        <f>VLOOKUP(C41,Parâmetros!$A$24:$B$29,2,FALSE)/10</f>
        <v>0.1</v>
      </c>
      <c r="C41" s="25" t="s">
        <v>43</v>
      </c>
      <c r="D41" s="29">
        <f>VLOOKUP(E41,Parâmetros!$D$24:$E$29,2,FALSE)/10</f>
        <v>1</v>
      </c>
      <c r="E41" s="25" t="s">
        <v>66</v>
      </c>
      <c r="F41" s="46"/>
    </row>
    <row r="42" spans="1:6" ht="15" customHeight="1" x14ac:dyDescent="0.25">
      <c r="A42" s="12" t="s">
        <v>5</v>
      </c>
      <c r="B42" s="13">
        <f>VLOOKUP(C42,Parâmetros!$A$33:$B$39,2,FALSE)/10</f>
        <v>0.5</v>
      </c>
      <c r="C42" s="25" t="s">
        <v>65</v>
      </c>
      <c r="D42" s="29">
        <f>VLOOKUP(E42,Parâmetros!$D$33:$E$39,2,FALSE)/10</f>
        <v>1</v>
      </c>
      <c r="E42" s="25" t="s">
        <v>56</v>
      </c>
      <c r="F42" s="47"/>
    </row>
    <row r="43" spans="1:6" x14ac:dyDescent="0.25">
      <c r="A43" s="52"/>
      <c r="B43" s="52"/>
      <c r="C43" s="52"/>
      <c r="D43" s="52"/>
      <c r="E43" s="53"/>
      <c r="F43" s="32">
        <f>((B39*D39)+(B40*D40)+(B41*D41)+(B42*D42))/4</f>
        <v>0.32999999999999996</v>
      </c>
    </row>
    <row r="44" spans="1:6" ht="15" customHeight="1" x14ac:dyDescent="0.25">
      <c r="A44" s="14" t="s">
        <v>8</v>
      </c>
      <c r="B44" s="15" t="s">
        <v>15</v>
      </c>
      <c r="C44" s="50"/>
      <c r="D44" s="51"/>
      <c r="E44" s="51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5" t="s">
        <v>90</v>
      </c>
    </row>
    <row r="46" spans="1:6" ht="15" customHeight="1" x14ac:dyDescent="0.25">
      <c r="A46" s="12" t="s">
        <v>3</v>
      </c>
      <c r="B46" s="29">
        <f>VLOOKUP(C46,Parâmetros!$G$5:$K$9,4,FALSE)/10</f>
        <v>0.3</v>
      </c>
      <c r="C46" s="25" t="s">
        <v>71</v>
      </c>
      <c r="D46" s="29">
        <f>VLOOKUP(E46,Parâmetros!$D$3:$E$7,2,FALSE)/10</f>
        <v>0.6</v>
      </c>
      <c r="E46" s="25" t="s">
        <v>76</v>
      </c>
      <c r="F46" s="46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25" t="s">
        <v>72</v>
      </c>
      <c r="D47" s="29">
        <f>VLOOKUP(E47,Parâmetros!$D$13:$E$18,2,FALSE)/10</f>
        <v>0.7</v>
      </c>
      <c r="E47" s="25" t="s">
        <v>39</v>
      </c>
      <c r="F47" s="46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25" t="s">
        <v>43</v>
      </c>
      <c r="D48" s="29">
        <f>VLOOKUP(E48,Parâmetros!$D$24:$E$29,2,FALSE)/10</f>
        <v>1</v>
      </c>
      <c r="E48" s="25" t="s">
        <v>66</v>
      </c>
      <c r="F48" s="46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25" t="s">
        <v>65</v>
      </c>
      <c r="D49" s="29">
        <f>VLOOKUP(E49,Parâmetros!$D$33:$E$39,2,FALSE)/10</f>
        <v>1</v>
      </c>
      <c r="E49" s="25" t="s">
        <v>56</v>
      </c>
      <c r="F49" s="47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0.3</v>
      </c>
      <c r="I50" s="20"/>
    </row>
    <row r="53" spans="1:9" x14ac:dyDescent="0.25">
      <c r="E53" s="23"/>
    </row>
    <row r="61" spans="1:9" x14ac:dyDescent="0.25">
      <c r="E61" s="24"/>
    </row>
  </sheetData>
  <sheetProtection algorithmName="SHA-512" hashValue="bkxyPWOOwaNKX4BNmDws/WupJ51CF5mUE9TCUQeTj5qLjtmdeMCEzG83RXyS9hLUGJOTiDBMYMcel2fMop0zzA==" saltValue="W0k7piSormzZ8mHpDlkVtA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10">
    <dataValidation type="list" allowBlank="1" showInputMessage="1" showErrorMessage="1" sqref="C25">
      <formula1>Fator_Medição</formula1>
    </dataValidation>
    <dataValidation type="list" allowBlank="1" showErrorMessage="1" sqref="B2 B9 B16 B23 B30 B37 B44">
      <formula1>$AC$3:$AC$9</formula1>
    </dataValidation>
    <dataValidation type="list" allowBlank="1" showInputMessage="1" showErrorMessage="1" sqref="E4 E11 E46 E18 E32 E39 E25">
      <formula1>Atividade_Medição</formula1>
    </dataValidation>
    <dataValidation type="list" allowBlank="1" showInputMessage="1" showErrorMessage="1" sqref="C47 C12 C5 C19 C33 C40 C26">
      <formula1>Fator_Especif_Fonte</formula1>
    </dataValidation>
    <dataValidation type="list" allowBlank="1" showInputMessage="1" showErrorMessage="1" sqref="E47 E12 E5 E19 E33 E40 E26">
      <formula1>Atividade_Especif_Fonte</formula1>
    </dataValidation>
    <dataValidation type="list" allowBlank="1" showInputMessage="1" showErrorMessage="1" sqref="C48 C13 C6 C20 C34 C41 C27">
      <formula1>Fator_Espacial</formula1>
    </dataValidation>
    <dataValidation type="list" allowBlank="1" showInputMessage="1" showErrorMessage="1" sqref="E48 E13 E6 E20 E34 E41 E27">
      <formula1>Atividade_Espacial</formula1>
    </dataValidation>
    <dataValidation type="list" allowBlank="1" showInputMessage="1" showErrorMessage="1" sqref="C49 C14 C7 C21 C35 C42 C28">
      <formula1>Fator_Temporal</formula1>
    </dataValidation>
    <dataValidation type="list" allowBlank="1" showInputMessage="1" showErrorMessage="1" sqref="E49 E14 E7 E21 E35 E42 E28">
      <formula1>Atividade_Temporal</formula1>
    </dataValidation>
    <dataValidation type="list" allowBlank="1" showInputMessage="1" showErrorMessage="1" sqref="C11 C32 C39 C46 C4 C18">
      <formula1>AP42_Factor_Rating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E26" sqref="E2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97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0.4</v>
      </c>
      <c r="C4" s="30" t="s">
        <v>70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48"/>
      <c r="B8" s="48"/>
      <c r="C8" s="48"/>
      <c r="D8" s="48"/>
      <c r="E8" s="48"/>
      <c r="F8" s="32">
        <f>((B4*D4)+(B5*D5)+(B6*D6)+(B7*D7))/4</f>
        <v>0.31499999999999995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1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70</v>
      </c>
      <c r="D11" s="29">
        <f>VLOOKUP(E11,Parâmetros!$D$3:$E$7,2,FALSE)/10</f>
        <v>0.6</v>
      </c>
      <c r="E11" s="30" t="s">
        <v>76</v>
      </c>
      <c r="F11" s="4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7"/>
    </row>
    <row r="15" spans="1:29" x14ac:dyDescent="0.25">
      <c r="A15" s="48"/>
      <c r="B15" s="48"/>
      <c r="C15" s="48"/>
      <c r="D15" s="48"/>
      <c r="E15" s="48"/>
      <c r="F15" s="32">
        <f>((B11*D11)+(B12*D12)+(B13*D13)+(B14*D14))/4</f>
        <v>0.31499999999999995</v>
      </c>
    </row>
    <row r="16" spans="1:29" ht="15" customHeight="1" x14ac:dyDescent="0.25">
      <c r="A16" s="17" t="s">
        <v>8</v>
      </c>
      <c r="B16" s="18" t="s">
        <v>12</v>
      </c>
      <c r="C16" s="55"/>
      <c r="D16" s="56"/>
      <c r="E16" s="57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0.4</v>
      </c>
      <c r="C18" s="30" t="s">
        <v>70</v>
      </c>
      <c r="D18" s="29">
        <f>VLOOKUP(E18,Parâmetros!$D$3:$E$7,2,FALSE)/10</f>
        <v>0.6</v>
      </c>
      <c r="E18" s="30" t="s">
        <v>76</v>
      </c>
      <c r="F18" s="46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6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6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7"/>
    </row>
    <row r="22" spans="1:9" x14ac:dyDescent="0.25">
      <c r="A22" s="21"/>
      <c r="C22" s="22"/>
      <c r="D22" s="22"/>
      <c r="E22" s="22"/>
      <c r="F22" s="32">
        <f>((B18*D18)+(B19*D19)+(B20*D20)+(B21*D21))/4</f>
        <v>0.31499999999999995</v>
      </c>
      <c r="I22" s="20"/>
    </row>
    <row r="25" spans="1:9" x14ac:dyDescent="0.25">
      <c r="E25" s="23"/>
    </row>
    <row r="33" spans="5:5" x14ac:dyDescent="0.25">
      <c r="E33" s="24"/>
    </row>
  </sheetData>
  <sheetProtection algorithmName="SHA-512" hashValue="Sl16xd/xDq4qM9SCic9NcxX+qHuBhd4SN8u7GV1sQu3M5FrNc0d0pfWDzXHFbCHJo6c8JrEQOyb7Chfg/qb2tg==" saltValue="rpLM6oM9277spXtvnSbRUw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D5" sqref="D5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98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0.5</v>
      </c>
      <c r="C4" s="30" t="s">
        <v>67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0.9</v>
      </c>
      <c r="E5" s="30" t="s">
        <v>38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48"/>
      <c r="B8" s="48"/>
      <c r="C8" s="48"/>
      <c r="D8" s="48"/>
      <c r="E8" s="48"/>
      <c r="F8" s="32">
        <f>((B4*D4)+(B5*D5)+(B6*D6)+(B7*D7))/4</f>
        <v>0.36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1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0.5</v>
      </c>
      <c r="C11" s="30" t="s">
        <v>67</v>
      </c>
      <c r="D11" s="29">
        <f>VLOOKUP(E11,Parâmetros!$D$3:$E$7,2,FALSE)/10</f>
        <v>0.6</v>
      </c>
      <c r="E11" s="30" t="s">
        <v>76</v>
      </c>
      <c r="F11" s="4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0.9</v>
      </c>
      <c r="E12" s="30" t="s">
        <v>38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7"/>
    </row>
    <row r="15" spans="1:29" x14ac:dyDescent="0.25">
      <c r="A15" s="48"/>
      <c r="B15" s="48"/>
      <c r="C15" s="48"/>
      <c r="D15" s="48"/>
      <c r="E15" s="48"/>
      <c r="F15" s="32">
        <f>((B11*D11)+(B12*D12)+(B13*D13)+(B14*D14))/4</f>
        <v>0.36</v>
      </c>
    </row>
    <row r="16" spans="1:29" ht="15" customHeight="1" x14ac:dyDescent="0.25">
      <c r="A16" s="17" t="s">
        <v>8</v>
      </c>
      <c r="B16" s="18" t="s">
        <v>12</v>
      </c>
      <c r="C16" s="55"/>
      <c r="D16" s="56"/>
      <c r="E16" s="57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0.5</v>
      </c>
      <c r="C18" s="30" t="s">
        <v>67</v>
      </c>
      <c r="D18" s="29">
        <f>VLOOKUP(E18,Parâmetros!$D$3:$E$7,2,FALSE)/10</f>
        <v>0.6</v>
      </c>
      <c r="E18" s="30" t="s">
        <v>76</v>
      </c>
      <c r="F18" s="46"/>
    </row>
    <row r="19" spans="1:9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0.9</v>
      </c>
      <c r="E19" s="30" t="s">
        <v>38</v>
      </c>
      <c r="F19" s="46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6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7"/>
    </row>
    <row r="22" spans="1:9" x14ac:dyDescent="0.25">
      <c r="A22" s="21"/>
      <c r="C22" s="22"/>
      <c r="D22" s="22"/>
      <c r="E22" s="22"/>
      <c r="F22" s="32">
        <f>((B18*D18)+(B19*D19)+(B20*D20)+(B21*D21))/4</f>
        <v>0.36</v>
      </c>
      <c r="I22" s="20"/>
    </row>
    <row r="25" spans="1:9" x14ac:dyDescent="0.25">
      <c r="E25" s="23"/>
    </row>
    <row r="33" spans="5:5" x14ac:dyDescent="0.25">
      <c r="E33" s="24"/>
    </row>
  </sheetData>
  <sheetProtection algorithmName="SHA-512" hashValue="yGscW8M/CiqmXadZfwprYRzAAcXKspfw3EBymNPQ1fZEIBPmUzJyR2A3kglFSgUQV2gRSKqFfB4Zz5TPA6rHnQ==" saltValue="+KPrvKalqVE5ivwfKwA44g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ErrorMessage="1" sqref="B2 B9 B16">
      <formula1>$AC$3:$AC$9</formula1>
    </dataValidation>
    <dataValidation type="list" allowBlank="1" showInputMessage="1" showErrorMessage="1" sqref="E4 E11 E18">
      <formula1>Atividade_Medição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1 C4 C18">
      <formula1>AP42_Factor_Rating</formula1>
    </dataValidation>
  </dataValidations>
  <pageMargins left="0.511811024" right="0.511811024" top="0.78740157499999996" bottom="0.78740157499999996" header="0.31496062000000002" footer="0.3149606200000000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workbookViewId="0">
      <selection activeCell="B18" sqref="B18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4.7109375" style="1" bestFit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104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0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VLOOKUP(C4,Parâmetros!$G$5:$K$9,5,FALSE)/10</f>
        <v>0.3</v>
      </c>
      <c r="C4" s="30" t="s">
        <v>71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0.5</v>
      </c>
      <c r="C5" s="30" t="s">
        <v>34</v>
      </c>
      <c r="D5" s="29">
        <f>VLOOKUP(E5,Parâmetros!$D$13:$E$18,2,FALSE)/10</f>
        <v>0.7</v>
      </c>
      <c r="E5" s="30" t="s">
        <v>39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x14ac:dyDescent="0.25">
      <c r="A8" s="48"/>
      <c r="B8" s="48"/>
      <c r="C8" s="48"/>
      <c r="D8" s="48"/>
      <c r="E8" s="48"/>
      <c r="F8" s="32">
        <f>((B4*D4)+(B5*D5)+(B6*D6)+(B7*D7))/4</f>
        <v>0.28249999999999997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0"/>
      <c r="D9" s="51"/>
      <c r="E9" s="51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5" customHeight="1" x14ac:dyDescent="0.25">
      <c r="A11" s="28" t="s">
        <v>3</v>
      </c>
      <c r="B11" s="29">
        <f>VLOOKUP(C11,Parâmetros!$G$5:$K$9,5,FALSE)/10</f>
        <v>0.4</v>
      </c>
      <c r="C11" s="30" t="s">
        <v>69</v>
      </c>
      <c r="D11" s="29">
        <f>VLOOKUP(E11,Parâmetros!$D$3:$E$7,2,FALSE)/10</f>
        <v>0.6</v>
      </c>
      <c r="E11" s="30" t="s">
        <v>76</v>
      </c>
      <c r="F11" s="46"/>
    </row>
    <row r="12" spans="1:29" ht="15" customHeight="1" x14ac:dyDescent="0.25">
      <c r="A12" s="28" t="s">
        <v>4</v>
      </c>
      <c r="B12" s="29">
        <f>VLOOKUP(C12,Parâmetros!$A$13:$B$20,2,FALSE)/10</f>
        <v>0.5</v>
      </c>
      <c r="C12" s="30" t="s">
        <v>34</v>
      </c>
      <c r="D12" s="29">
        <f>VLOOKUP(E12,Parâmetros!$D$13:$E$18,2,FALSE)/10</f>
        <v>0.7</v>
      </c>
      <c r="E12" s="30" t="s">
        <v>39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7"/>
    </row>
    <row r="15" spans="1:29" x14ac:dyDescent="0.25">
      <c r="A15" s="48"/>
      <c r="B15" s="48"/>
      <c r="C15" s="48"/>
      <c r="D15" s="48"/>
      <c r="E15" s="48"/>
      <c r="F15" s="32">
        <f>((B11*D11)+(B12*D12)+(B13*D13)+(B14*D14))/4</f>
        <v>0.29749999999999999</v>
      </c>
    </row>
    <row r="16" spans="1:29" ht="15" customHeight="1" x14ac:dyDescent="0.25">
      <c r="A16" s="17" t="s">
        <v>8</v>
      </c>
      <c r="B16" s="18" t="s">
        <v>12</v>
      </c>
      <c r="C16" s="55"/>
      <c r="D16" s="56"/>
      <c r="E16" s="57"/>
      <c r="F16" s="19"/>
    </row>
    <row r="17" spans="1:9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90</v>
      </c>
    </row>
    <row r="18" spans="1:9" ht="15" customHeight="1" x14ac:dyDescent="0.25">
      <c r="A18" s="28" t="s">
        <v>3</v>
      </c>
      <c r="B18" s="29">
        <f>VLOOKUP(C18,Parâmetros!$G$5:$K$9,5,FALSE)/10</f>
        <v>0.3</v>
      </c>
      <c r="C18" s="30" t="s">
        <v>71</v>
      </c>
      <c r="D18" s="29">
        <f>VLOOKUP(E18,Parâmetros!$D$3:$E$7,2,FALSE)/10</f>
        <v>0.6</v>
      </c>
      <c r="E18" s="30" t="s">
        <v>76</v>
      </c>
      <c r="F18" s="46"/>
    </row>
    <row r="19" spans="1:9" ht="15" customHeight="1" x14ac:dyDescent="0.25">
      <c r="A19" s="28" t="s">
        <v>4</v>
      </c>
      <c r="B19" s="29">
        <f>VLOOKUP(C19,Parâmetros!$A$13:$B$20,2,FALSE)/10</f>
        <v>0.3</v>
      </c>
      <c r="C19" s="30" t="s">
        <v>35</v>
      </c>
      <c r="D19" s="29">
        <f>VLOOKUP(E19,Parâmetros!$D$13:$E$18,2,FALSE)/10</f>
        <v>0.7</v>
      </c>
      <c r="E19" s="30" t="s">
        <v>39</v>
      </c>
      <c r="F19" s="46"/>
    </row>
    <row r="20" spans="1:9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6"/>
    </row>
    <row r="21" spans="1:9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7"/>
    </row>
    <row r="22" spans="1:9" x14ac:dyDescent="0.25">
      <c r="A22" s="21"/>
      <c r="C22" s="22"/>
      <c r="D22" s="22"/>
      <c r="E22" s="22"/>
      <c r="F22" s="32">
        <f>((B18*D18)+(B19*D19)+(B20*D20)+(B21*D21))/4</f>
        <v>0.2475</v>
      </c>
      <c r="I22" s="20"/>
    </row>
    <row r="25" spans="1:9" x14ac:dyDescent="0.25">
      <c r="E25" s="23"/>
    </row>
    <row r="33" spans="5:5" x14ac:dyDescent="0.25">
      <c r="E33" s="24"/>
    </row>
  </sheetData>
  <sheetProtection algorithmName="SHA-512" hashValue="ERBnKKXSntbARsO7jIXfL1H58O/VZx/3C+NNOEqr8wV7OAeUS43x1GS+DHTWBvcQuJtNfy7mxXWzXBhGiEW3Fg==" saltValue="NkZKhuiwtZhk/d0HQX3Ujw==" spinCount="100000" sheet="1" objects="1" scenarios="1"/>
  <mergeCells count="9">
    <mergeCell ref="A15:E15"/>
    <mergeCell ref="C16:E16"/>
    <mergeCell ref="F17:F21"/>
    <mergeCell ref="B1:E1"/>
    <mergeCell ref="C2:E2"/>
    <mergeCell ref="F3:F7"/>
    <mergeCell ref="A8:E8"/>
    <mergeCell ref="C9:E9"/>
    <mergeCell ref="F10:F14"/>
  </mergeCells>
  <dataValidations count="9">
    <dataValidation type="list" allowBlank="1" showInputMessage="1" showErrorMessage="1" sqref="C11 C4 C18">
      <formula1>AP42_Factor_Rating</formula1>
    </dataValidation>
    <dataValidation type="list" allowBlank="1" showInputMessage="1" showErrorMessage="1" sqref="E14 E7 E21">
      <formula1>Atividade_Temporal</formula1>
    </dataValidation>
    <dataValidation type="list" allowBlank="1" showInputMessage="1" showErrorMessage="1" sqref="C14 C7 C21">
      <formula1>Fator_Temporal</formula1>
    </dataValidation>
    <dataValidation type="list" allowBlank="1" showInputMessage="1" showErrorMessage="1" sqref="E13 E6 E20">
      <formula1>Atividade_Espacial</formula1>
    </dataValidation>
    <dataValidation type="list" allowBlank="1" showInputMessage="1" showErrorMessage="1" sqref="C13 C6 C20">
      <formula1>Fator_Espacial</formula1>
    </dataValidation>
    <dataValidation type="list" allowBlank="1" showInputMessage="1" showErrorMessage="1" sqref="E12 E5 E19">
      <formula1>Atividade_Especif_Fonte</formula1>
    </dataValidation>
    <dataValidation type="list" allowBlank="1" showInputMessage="1" showErrorMessage="1" sqref="C12 C5 C19">
      <formula1>Fator_Especif_Fonte</formula1>
    </dataValidation>
    <dataValidation type="list" allowBlank="1" showInputMessage="1" showErrorMessage="1" sqref="E4 E11 E18">
      <formula1>Atividade_Medição</formula1>
    </dataValidation>
    <dataValidation type="list" allowBlank="1" showErrorMessage="1" sqref="B2 B9 B16">
      <formula1>$AC$3:$AC$9</formula1>
    </dataValidation>
  </dataValidations>
  <pageMargins left="0.511811024" right="0.511811024" top="0.78740157499999996" bottom="0.78740157499999996" header="0.31496062000000002" footer="0.3149606200000000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C61"/>
  <sheetViews>
    <sheetView topLeftCell="A34" workbookViewId="0">
      <selection activeCell="C6" sqref="C6"/>
    </sheetView>
  </sheetViews>
  <sheetFormatPr defaultColWidth="9.140625" defaultRowHeight="11.25" x14ac:dyDescent="0.25"/>
  <cols>
    <col min="1" max="1" width="21.140625" style="1" customWidth="1"/>
    <col min="2" max="2" width="10.7109375" style="1" customWidth="1"/>
    <col min="3" max="3" width="86.28515625" style="1" customWidth="1"/>
    <col min="4" max="4" width="10.7109375" style="1" customWidth="1"/>
    <col min="5" max="5" width="81.7109375" style="1" customWidth="1"/>
    <col min="6" max="6" width="5.28515625" style="1" customWidth="1"/>
    <col min="7" max="27" width="9.140625" style="1"/>
    <col min="28" max="29" width="9.140625" style="1" hidden="1" customWidth="1"/>
    <col min="30" max="16384" width="9.140625" style="1"/>
  </cols>
  <sheetData>
    <row r="1" spans="1:29" ht="22.7" customHeight="1" x14ac:dyDescent="0.25">
      <c r="A1" s="5" t="s">
        <v>7</v>
      </c>
      <c r="B1" s="58" t="s">
        <v>93</v>
      </c>
      <c r="C1" s="59"/>
      <c r="D1" s="59"/>
      <c r="E1" s="59"/>
      <c r="F1" s="6"/>
      <c r="G1" s="7"/>
    </row>
    <row r="2" spans="1:29" ht="15.95" customHeight="1" x14ac:dyDescent="0.25">
      <c r="A2" s="8" t="s">
        <v>8</v>
      </c>
      <c r="B2" s="9" t="s">
        <v>9</v>
      </c>
      <c r="C2" s="50"/>
      <c r="D2" s="51"/>
      <c r="E2" s="54"/>
      <c r="F2" s="19"/>
      <c r="G2" s="7"/>
    </row>
    <row r="3" spans="1:29" ht="15.95" customHeight="1" x14ac:dyDescent="0.25">
      <c r="A3" s="11" t="s">
        <v>0</v>
      </c>
      <c r="B3" s="11" t="s">
        <v>1</v>
      </c>
      <c r="C3" s="11" t="s">
        <v>6</v>
      </c>
      <c r="D3" s="11" t="s">
        <v>2</v>
      </c>
      <c r="E3" s="11" t="s">
        <v>6</v>
      </c>
      <c r="F3" s="45" t="s">
        <v>90</v>
      </c>
      <c r="AC3" s="1" t="s">
        <v>9</v>
      </c>
    </row>
    <row r="4" spans="1:29" ht="15.95" customHeight="1" x14ac:dyDescent="0.25">
      <c r="A4" s="28" t="s">
        <v>3</v>
      </c>
      <c r="B4" s="29">
        <f>VLOOKUP(C4,Parâmetros!$A$3:$B$9,2,FALSE)/10</f>
        <v>0.3</v>
      </c>
      <c r="C4" s="30" t="s">
        <v>20</v>
      </c>
      <c r="D4" s="29">
        <f>VLOOKUP(E4,Parâmetros!$D$3:$E$7,2,FALSE)/10</f>
        <v>0.6</v>
      </c>
      <c r="E4" s="30" t="s">
        <v>76</v>
      </c>
      <c r="F4" s="46"/>
      <c r="AC4" s="1" t="s">
        <v>24</v>
      </c>
    </row>
    <row r="5" spans="1:29" ht="15.95" customHeight="1" x14ac:dyDescent="0.25">
      <c r="A5" s="28" t="s">
        <v>4</v>
      </c>
      <c r="B5" s="29">
        <f>VLOOKUP(C5,Parâmetros!$A$13:$B$20,2,FALSE)/10</f>
        <v>0.6</v>
      </c>
      <c r="C5" s="30" t="s">
        <v>72</v>
      </c>
      <c r="D5" s="29">
        <f>VLOOKUP(E5,Parâmetros!$D$13:$E$18,2,FALSE)/10</f>
        <v>0.7</v>
      </c>
      <c r="E5" s="30" t="s">
        <v>39</v>
      </c>
      <c r="F5" s="46"/>
      <c r="AC5" s="1" t="s">
        <v>61</v>
      </c>
    </row>
    <row r="6" spans="1:29" ht="15.95" customHeight="1" x14ac:dyDescent="0.25">
      <c r="A6" s="28" t="s">
        <v>63</v>
      </c>
      <c r="B6" s="29">
        <f>VLOOKUP(C6,Parâmetros!$A$24:$B$29,2,FALSE)/10</f>
        <v>0.1</v>
      </c>
      <c r="C6" s="30" t="s">
        <v>43</v>
      </c>
      <c r="D6" s="29">
        <f>VLOOKUP(E6,Parâmetros!$D$24:$E$29,2,FALSE)/10</f>
        <v>1</v>
      </c>
      <c r="E6" s="30" t="s">
        <v>66</v>
      </c>
      <c r="F6" s="46"/>
      <c r="AC6" s="1" t="s">
        <v>10</v>
      </c>
    </row>
    <row r="7" spans="1:29" ht="15.95" customHeight="1" x14ac:dyDescent="0.25">
      <c r="A7" s="28" t="s">
        <v>5</v>
      </c>
      <c r="B7" s="29">
        <f>VLOOKUP(C7,Parâmetros!$A$33:$B$39,2,FALSE)/10</f>
        <v>0.5</v>
      </c>
      <c r="C7" s="30" t="s">
        <v>65</v>
      </c>
      <c r="D7" s="29">
        <f>VLOOKUP(E7,Parâmetros!$D$33:$E$39,2,FALSE)/10</f>
        <v>1</v>
      </c>
      <c r="E7" s="30" t="s">
        <v>56</v>
      </c>
      <c r="F7" s="47"/>
      <c r="AC7" s="1" t="s">
        <v>23</v>
      </c>
    </row>
    <row r="8" spans="1:29" ht="12.2" customHeight="1" x14ac:dyDescent="0.25">
      <c r="A8" s="48"/>
      <c r="B8" s="48"/>
      <c r="C8" s="48"/>
      <c r="D8" s="48"/>
      <c r="E8" s="61"/>
      <c r="F8" s="32">
        <f>((B4*D4)+(B5*D5)+(B6*D6)+(B7*D7))/4</f>
        <v>0.3</v>
      </c>
      <c r="AC8" s="1" t="s">
        <v>62</v>
      </c>
    </row>
    <row r="9" spans="1:29" ht="15" customHeight="1" x14ac:dyDescent="0.25">
      <c r="A9" s="14" t="s">
        <v>8</v>
      </c>
      <c r="B9" s="15" t="s">
        <v>11</v>
      </c>
      <c r="C9" s="55"/>
      <c r="D9" s="56"/>
      <c r="E9" s="57"/>
      <c r="F9" s="16"/>
      <c r="AC9" s="1" t="s">
        <v>15</v>
      </c>
    </row>
    <row r="10" spans="1:29" ht="15" customHeight="1" x14ac:dyDescent="0.25">
      <c r="A10" s="31" t="s">
        <v>0</v>
      </c>
      <c r="B10" s="31" t="s">
        <v>1</v>
      </c>
      <c r="C10" s="31" t="s">
        <v>6</v>
      </c>
      <c r="D10" s="31" t="s">
        <v>2</v>
      </c>
      <c r="E10" s="31" t="s">
        <v>6</v>
      </c>
      <c r="F10" s="45" t="s">
        <v>90</v>
      </c>
    </row>
    <row r="11" spans="1:29" ht="15" customHeight="1" x14ac:dyDescent="0.25">
      <c r="A11" s="28" t="s">
        <v>3</v>
      </c>
      <c r="B11" s="29">
        <f>VLOOKUP(C11,Parâmetros!$A$3:$B$9,2,FALSE)/10</f>
        <v>0.1</v>
      </c>
      <c r="C11" s="30" t="s">
        <v>60</v>
      </c>
      <c r="D11" s="29">
        <f>VLOOKUP(E11,Parâmetros!$D$3:$E$7,2,FALSE)/10</f>
        <v>0.6</v>
      </c>
      <c r="E11" s="30" t="s">
        <v>76</v>
      </c>
      <c r="F11" s="46"/>
    </row>
    <row r="12" spans="1:29" ht="15" customHeight="1" x14ac:dyDescent="0.25">
      <c r="A12" s="28" t="s">
        <v>4</v>
      </c>
      <c r="B12" s="29">
        <f>VLOOKUP(C12,Parâmetros!$A$13:$B$20,2,FALSE)/10</f>
        <v>0.6</v>
      </c>
      <c r="C12" s="30" t="s">
        <v>72</v>
      </c>
      <c r="D12" s="29">
        <f>VLOOKUP(E12,Parâmetros!$D$13:$E$18,2,FALSE)/10</f>
        <v>0.7</v>
      </c>
      <c r="E12" s="30" t="s">
        <v>39</v>
      </c>
      <c r="F12" s="46"/>
    </row>
    <row r="13" spans="1:29" ht="15" customHeight="1" x14ac:dyDescent="0.25">
      <c r="A13" s="28" t="s">
        <v>63</v>
      </c>
      <c r="B13" s="29">
        <f>VLOOKUP(C13,Parâmetros!$A$24:$B$29,2,FALSE)/10</f>
        <v>0.1</v>
      </c>
      <c r="C13" s="30" t="s">
        <v>43</v>
      </c>
      <c r="D13" s="29">
        <f>VLOOKUP(E13,Parâmetros!$D$24:$E$29,2,FALSE)/10</f>
        <v>1</v>
      </c>
      <c r="E13" s="30" t="s">
        <v>66</v>
      </c>
      <c r="F13" s="46"/>
    </row>
    <row r="14" spans="1:29" ht="15" customHeight="1" x14ac:dyDescent="0.25">
      <c r="A14" s="28" t="s">
        <v>5</v>
      </c>
      <c r="B14" s="29">
        <f>VLOOKUP(C14,Parâmetros!$A$33:$B$39,2,FALSE)/10</f>
        <v>0.5</v>
      </c>
      <c r="C14" s="30" t="s">
        <v>65</v>
      </c>
      <c r="D14" s="29">
        <f>VLOOKUP(E14,Parâmetros!$D$33:$E$39,2,FALSE)/10</f>
        <v>1</v>
      </c>
      <c r="E14" s="30" t="s">
        <v>56</v>
      </c>
      <c r="F14" s="47"/>
    </row>
    <row r="15" spans="1:29" ht="11.25" customHeight="1" x14ac:dyDescent="0.25">
      <c r="A15" s="48"/>
      <c r="B15" s="48"/>
      <c r="C15" s="48"/>
      <c r="D15" s="48"/>
      <c r="E15" s="61"/>
      <c r="F15" s="32">
        <f>((B11*D11)+(B12*D12)+(B13*D13)+(B14*D14))/4</f>
        <v>0.27</v>
      </c>
    </row>
    <row r="16" spans="1:29" ht="15" customHeight="1" x14ac:dyDescent="0.25">
      <c r="A16" s="17" t="s">
        <v>8</v>
      </c>
      <c r="B16" s="18" t="s">
        <v>12</v>
      </c>
      <c r="C16" s="55"/>
      <c r="D16" s="56"/>
      <c r="E16" s="57"/>
      <c r="F16" s="19"/>
    </row>
    <row r="17" spans="1:6" ht="15" customHeight="1" x14ac:dyDescent="0.25">
      <c r="A17" s="31" t="s">
        <v>0</v>
      </c>
      <c r="B17" s="31" t="s">
        <v>1</v>
      </c>
      <c r="C17" s="31" t="s">
        <v>6</v>
      </c>
      <c r="D17" s="31" t="s">
        <v>2</v>
      </c>
      <c r="E17" s="31" t="s">
        <v>6</v>
      </c>
      <c r="F17" s="45" t="s">
        <v>90</v>
      </c>
    </row>
    <row r="18" spans="1:6" ht="15" customHeight="1" x14ac:dyDescent="0.25">
      <c r="A18" s="28" t="s">
        <v>3</v>
      </c>
      <c r="B18" s="29">
        <f>VLOOKUP(C18,Parâmetros!$A$3:$B$9,2,FALSE)/10</f>
        <v>0.1</v>
      </c>
      <c r="C18" s="30" t="s">
        <v>60</v>
      </c>
      <c r="D18" s="29">
        <f>VLOOKUP(E18,Parâmetros!$D$3:$E$7,2,FALSE)/10</f>
        <v>0.6</v>
      </c>
      <c r="E18" s="30" t="s">
        <v>76</v>
      </c>
      <c r="F18" s="46"/>
    </row>
    <row r="19" spans="1:6" ht="15" customHeight="1" x14ac:dyDescent="0.25">
      <c r="A19" s="28" t="s">
        <v>4</v>
      </c>
      <c r="B19" s="29">
        <f>VLOOKUP(C19,Parâmetros!$A$13:$B$20,2,FALSE)/10</f>
        <v>0.6</v>
      </c>
      <c r="C19" s="30" t="s">
        <v>72</v>
      </c>
      <c r="D19" s="29">
        <f>VLOOKUP(E19,Parâmetros!$D$13:$E$18,2,FALSE)/10</f>
        <v>0.7</v>
      </c>
      <c r="E19" s="30" t="s">
        <v>39</v>
      </c>
      <c r="F19" s="46"/>
    </row>
    <row r="20" spans="1:6" ht="15" customHeight="1" x14ac:dyDescent="0.25">
      <c r="A20" s="28" t="s">
        <v>63</v>
      </c>
      <c r="B20" s="29">
        <f>VLOOKUP(C20,Parâmetros!$A$24:$B$29,2,FALSE)/10</f>
        <v>0.1</v>
      </c>
      <c r="C20" s="30" t="s">
        <v>43</v>
      </c>
      <c r="D20" s="29">
        <f>VLOOKUP(E20,Parâmetros!$D$24:$E$29,2,FALSE)/10</f>
        <v>1</v>
      </c>
      <c r="E20" s="30" t="s">
        <v>66</v>
      </c>
      <c r="F20" s="46"/>
    </row>
    <row r="21" spans="1:6" ht="15" customHeight="1" x14ac:dyDescent="0.25">
      <c r="A21" s="28" t="s">
        <v>5</v>
      </c>
      <c r="B21" s="29">
        <f>VLOOKUP(C21,Parâmetros!$A$33:$B$39,2,FALSE)/10</f>
        <v>0.5</v>
      </c>
      <c r="C21" s="30" t="s">
        <v>65</v>
      </c>
      <c r="D21" s="29">
        <f>VLOOKUP(E21,Parâmetros!$D$33:$E$39,2,FALSE)/10</f>
        <v>1</v>
      </c>
      <c r="E21" s="30" t="s">
        <v>56</v>
      </c>
      <c r="F21" s="47"/>
    </row>
    <row r="22" spans="1:6" ht="12.2" customHeight="1" x14ac:dyDescent="0.25">
      <c r="A22" s="48"/>
      <c r="B22" s="48"/>
      <c r="C22" s="48"/>
      <c r="D22" s="48"/>
      <c r="E22" s="61"/>
      <c r="F22" s="32">
        <f>((B18*D18)+(B19*D19)+(B20*D20)+(B21*D21))/4</f>
        <v>0.27</v>
      </c>
    </row>
    <row r="23" spans="1:6" ht="15" customHeight="1" x14ac:dyDescent="0.25">
      <c r="A23" s="14" t="s">
        <v>8</v>
      </c>
      <c r="B23" s="15" t="s">
        <v>13</v>
      </c>
      <c r="C23" s="55"/>
      <c r="D23" s="56"/>
      <c r="E23" s="57"/>
      <c r="F23" s="16"/>
    </row>
    <row r="24" spans="1:6" ht="15" customHeight="1" x14ac:dyDescent="0.25">
      <c r="A24" s="31" t="s">
        <v>0</v>
      </c>
      <c r="B24" s="31" t="s">
        <v>1</v>
      </c>
      <c r="C24" s="31" t="s">
        <v>6</v>
      </c>
      <c r="D24" s="31" t="s">
        <v>2</v>
      </c>
      <c r="E24" s="31" t="s">
        <v>6</v>
      </c>
      <c r="F24" s="45" t="s">
        <v>90</v>
      </c>
    </row>
    <row r="25" spans="1:6" ht="15" customHeight="1" x14ac:dyDescent="0.25">
      <c r="A25" s="28" t="s">
        <v>3</v>
      </c>
      <c r="B25" s="29">
        <f>VLOOKUP(C25,Parâmetros!$A$3:$B$9,2,FALSE)/10</f>
        <v>0.1</v>
      </c>
      <c r="C25" s="33" t="s">
        <v>60</v>
      </c>
      <c r="D25" s="29">
        <f>VLOOKUP(E25,Parâmetros!$D$3:$E$7,2,FALSE)/10</f>
        <v>0.6</v>
      </c>
      <c r="E25" s="30" t="s">
        <v>76</v>
      </c>
      <c r="F25" s="46"/>
    </row>
    <row r="26" spans="1:6" ht="15" customHeight="1" x14ac:dyDescent="0.25">
      <c r="A26" s="28" t="s">
        <v>4</v>
      </c>
      <c r="B26" s="29">
        <f>VLOOKUP(C26,Parâmetros!$A$13:$B$20,2,FALSE)/10</f>
        <v>0.6</v>
      </c>
      <c r="C26" s="30" t="s">
        <v>72</v>
      </c>
      <c r="D26" s="29">
        <f>VLOOKUP(E26,Parâmetros!$D$13:$E$18,2,FALSE)/10</f>
        <v>0.7</v>
      </c>
      <c r="E26" s="30" t="s">
        <v>39</v>
      </c>
      <c r="F26" s="46"/>
    </row>
    <row r="27" spans="1:6" ht="15" customHeight="1" x14ac:dyDescent="0.25">
      <c r="A27" s="28" t="s">
        <v>63</v>
      </c>
      <c r="B27" s="29">
        <f>VLOOKUP(C27,Parâmetros!$A$24:$B$29,2,FALSE)/10</f>
        <v>0.1</v>
      </c>
      <c r="C27" s="30" t="s">
        <v>43</v>
      </c>
      <c r="D27" s="29">
        <f>VLOOKUP(E27,Parâmetros!$D$24:$E$29,2,FALSE)/10</f>
        <v>1</v>
      </c>
      <c r="E27" s="30" t="s">
        <v>66</v>
      </c>
      <c r="F27" s="46"/>
    </row>
    <row r="28" spans="1:6" ht="15" customHeight="1" x14ac:dyDescent="0.25">
      <c r="A28" s="28" t="s">
        <v>5</v>
      </c>
      <c r="B28" s="29">
        <f>VLOOKUP(C28,Parâmetros!$A$33:$B$39,2,FALSE)/10</f>
        <v>0.5</v>
      </c>
      <c r="C28" s="30" t="s">
        <v>65</v>
      </c>
      <c r="D28" s="29">
        <f>VLOOKUP(E28,Parâmetros!$D$33:$E$39,2,FALSE)/10</f>
        <v>1</v>
      </c>
      <c r="E28" s="30" t="s">
        <v>56</v>
      </c>
      <c r="F28" s="47"/>
    </row>
    <row r="29" spans="1:6" ht="12.2" customHeight="1" x14ac:dyDescent="0.25">
      <c r="A29" s="48"/>
      <c r="B29" s="48"/>
      <c r="C29" s="48"/>
      <c r="D29" s="48"/>
      <c r="E29" s="61"/>
      <c r="F29" s="32">
        <f>((B25*D25)+(B26*D26)+(B27*D27)+(B28*D28))/4</f>
        <v>0.27</v>
      </c>
    </row>
    <row r="30" spans="1:6" ht="15" customHeight="1" x14ac:dyDescent="0.25">
      <c r="A30" s="14" t="s">
        <v>8</v>
      </c>
      <c r="B30" s="15" t="s">
        <v>14</v>
      </c>
      <c r="C30" s="55"/>
      <c r="D30" s="56"/>
      <c r="E30" s="57"/>
      <c r="F30" s="19"/>
    </row>
    <row r="31" spans="1:6" ht="15" customHeight="1" x14ac:dyDescent="0.25">
      <c r="A31" s="31" t="s">
        <v>0</v>
      </c>
      <c r="B31" s="31" t="s">
        <v>1</v>
      </c>
      <c r="C31" s="31" t="s">
        <v>6</v>
      </c>
      <c r="D31" s="31" t="s">
        <v>2</v>
      </c>
      <c r="E31" s="31" t="s">
        <v>6</v>
      </c>
      <c r="F31" s="45" t="s">
        <v>90</v>
      </c>
    </row>
    <row r="32" spans="1:6" ht="15" customHeight="1" x14ac:dyDescent="0.25">
      <c r="A32" s="28" t="s">
        <v>3</v>
      </c>
      <c r="B32" s="29">
        <f>VLOOKUP(C32,Parâmetros!$A$3:$B$9,2,FALSE)/10</f>
        <v>0.3</v>
      </c>
      <c r="C32" s="30" t="s">
        <v>20</v>
      </c>
      <c r="D32" s="29">
        <f>VLOOKUP(E32,Parâmetros!$D$3:$E$7,2,FALSE)/10</f>
        <v>0.6</v>
      </c>
      <c r="E32" s="30" t="s">
        <v>76</v>
      </c>
      <c r="F32" s="46"/>
    </row>
    <row r="33" spans="1:6" ht="15" customHeight="1" x14ac:dyDescent="0.25">
      <c r="A33" s="28" t="s">
        <v>4</v>
      </c>
      <c r="B33" s="29">
        <f>VLOOKUP(C33,Parâmetros!$A$13:$B$20,2,FALSE)/10</f>
        <v>0.6</v>
      </c>
      <c r="C33" s="30" t="s">
        <v>72</v>
      </c>
      <c r="D33" s="29">
        <f>VLOOKUP(E33,Parâmetros!$D$13:$E$18,2,FALSE)/10</f>
        <v>0.7</v>
      </c>
      <c r="E33" s="30" t="s">
        <v>39</v>
      </c>
      <c r="F33" s="46"/>
    </row>
    <row r="34" spans="1:6" ht="15" customHeight="1" x14ac:dyDescent="0.25">
      <c r="A34" s="12" t="s">
        <v>63</v>
      </c>
      <c r="B34" s="29">
        <f>VLOOKUP(C34,Parâmetros!$A$24:$B$29,2,FALSE)/10</f>
        <v>0.1</v>
      </c>
      <c r="C34" s="30" t="s">
        <v>43</v>
      </c>
      <c r="D34" s="29">
        <f>VLOOKUP(E34,Parâmetros!$D$24:$E$29,2,FALSE)/10</f>
        <v>1</v>
      </c>
      <c r="E34" s="30" t="s">
        <v>66</v>
      </c>
      <c r="F34" s="46"/>
    </row>
    <row r="35" spans="1:6" ht="15" customHeight="1" x14ac:dyDescent="0.25">
      <c r="A35" s="12" t="s">
        <v>5</v>
      </c>
      <c r="B35" s="29">
        <f>VLOOKUP(C35,Parâmetros!$A$33:$B$39,2,FALSE)/10</f>
        <v>0.5</v>
      </c>
      <c r="C35" s="30" t="s">
        <v>65</v>
      </c>
      <c r="D35" s="29">
        <f>VLOOKUP(E35,Parâmetros!$D$33:$E$39,2,FALSE)/10</f>
        <v>1</v>
      </c>
      <c r="E35" s="30" t="s">
        <v>56</v>
      </c>
      <c r="F35" s="47"/>
    </row>
    <row r="36" spans="1:6" ht="12.2" customHeight="1" x14ac:dyDescent="0.25">
      <c r="A36" s="52"/>
      <c r="B36" s="52"/>
      <c r="C36" s="52"/>
      <c r="D36" s="52"/>
      <c r="E36" s="60"/>
      <c r="F36" s="32">
        <f>((B32*D32)+(B33*D33)+(B34*D34)+(B35*D35))/4</f>
        <v>0.3</v>
      </c>
    </row>
    <row r="37" spans="1:6" ht="15" customHeight="1" x14ac:dyDescent="0.25">
      <c r="A37" s="14" t="s">
        <v>8</v>
      </c>
      <c r="B37" s="15" t="s">
        <v>10</v>
      </c>
      <c r="C37" s="55"/>
      <c r="D37" s="56"/>
      <c r="E37" s="57"/>
      <c r="F37" s="19"/>
    </row>
    <row r="38" spans="1:6" ht="15" customHeight="1" x14ac:dyDescent="0.25">
      <c r="A38" s="11" t="s">
        <v>0</v>
      </c>
      <c r="B38" s="11" t="s">
        <v>1</v>
      </c>
      <c r="C38" s="11" t="s">
        <v>6</v>
      </c>
      <c r="D38" s="11" t="s">
        <v>2</v>
      </c>
      <c r="E38" s="11" t="s">
        <v>6</v>
      </c>
      <c r="F38" s="45" t="s">
        <v>90</v>
      </c>
    </row>
    <row r="39" spans="1:6" ht="15" customHeight="1" x14ac:dyDescent="0.25">
      <c r="A39" s="12" t="s">
        <v>3</v>
      </c>
      <c r="B39" s="29">
        <f>VLOOKUP(C39,Parâmetros!$A$3:$B$9,2,FALSE)/10</f>
        <v>0.3</v>
      </c>
      <c r="C39" s="30" t="s">
        <v>20</v>
      </c>
      <c r="D39" s="29">
        <f>VLOOKUP(E39,Parâmetros!$D$3:$E$7,2,FALSE)/10</f>
        <v>0.6</v>
      </c>
      <c r="E39" s="30" t="s">
        <v>76</v>
      </c>
      <c r="F39" s="46"/>
    </row>
    <row r="40" spans="1:6" ht="15" customHeight="1" x14ac:dyDescent="0.25">
      <c r="A40" s="12" t="s">
        <v>4</v>
      </c>
      <c r="B40" s="29">
        <f>VLOOKUP(C40,Parâmetros!$A$13:$B$20,2,FALSE)/10</f>
        <v>0.6</v>
      </c>
      <c r="C40" s="30" t="s">
        <v>72</v>
      </c>
      <c r="D40" s="29">
        <f>VLOOKUP(E40,Parâmetros!$D$13:$E$18,2,FALSE)/10</f>
        <v>0.7</v>
      </c>
      <c r="E40" s="30" t="s">
        <v>39</v>
      </c>
      <c r="F40" s="46"/>
    </row>
    <row r="41" spans="1:6" ht="15" customHeight="1" x14ac:dyDescent="0.25">
      <c r="A41" s="12" t="s">
        <v>63</v>
      </c>
      <c r="B41" s="29">
        <f>VLOOKUP(C41,Parâmetros!$A$24:$B$29,2,FALSE)/10</f>
        <v>0.1</v>
      </c>
      <c r="C41" s="30" t="s">
        <v>43</v>
      </c>
      <c r="D41" s="29">
        <f>VLOOKUP(E41,Parâmetros!$D$24:$E$29,2,FALSE)/10</f>
        <v>1</v>
      </c>
      <c r="E41" s="30" t="s">
        <v>66</v>
      </c>
      <c r="F41" s="46"/>
    </row>
    <row r="42" spans="1:6" ht="15" customHeight="1" x14ac:dyDescent="0.25">
      <c r="A42" s="12" t="s">
        <v>5</v>
      </c>
      <c r="B42" s="29">
        <f>VLOOKUP(C42,Parâmetros!$A$33:$B$39,2,FALSE)/10</f>
        <v>0.5</v>
      </c>
      <c r="C42" s="30" t="s">
        <v>65</v>
      </c>
      <c r="D42" s="29">
        <f>VLOOKUP(E42,Parâmetros!$D$33:$E$39,2,FALSE)/10</f>
        <v>1</v>
      </c>
      <c r="E42" s="30" t="s">
        <v>56</v>
      </c>
      <c r="F42" s="47"/>
    </row>
    <row r="43" spans="1:6" ht="11.25" customHeight="1" x14ac:dyDescent="0.25">
      <c r="A43" s="52"/>
      <c r="B43" s="52"/>
      <c r="C43" s="52"/>
      <c r="D43" s="52"/>
      <c r="E43" s="60"/>
      <c r="F43" s="32">
        <f>((B39*D39)+(B40*D40)+(B41*D41)+(B42*D42))/4</f>
        <v>0.3</v>
      </c>
    </row>
    <row r="44" spans="1:6" ht="15" customHeight="1" x14ac:dyDescent="0.25">
      <c r="A44" s="14" t="s">
        <v>8</v>
      </c>
      <c r="B44" s="15" t="s">
        <v>15</v>
      </c>
      <c r="C44" s="55"/>
      <c r="D44" s="56"/>
      <c r="E44" s="57"/>
      <c r="F44" s="19"/>
    </row>
    <row r="45" spans="1:6" ht="15" customHeight="1" x14ac:dyDescent="0.25">
      <c r="A45" s="11" t="s">
        <v>0</v>
      </c>
      <c r="B45" s="11" t="s">
        <v>1</v>
      </c>
      <c r="C45" s="11" t="s">
        <v>6</v>
      </c>
      <c r="D45" s="11" t="s">
        <v>2</v>
      </c>
      <c r="E45" s="11" t="s">
        <v>6</v>
      </c>
      <c r="F45" s="45" t="s">
        <v>90</v>
      </c>
    </row>
    <row r="46" spans="1:6" ht="15" customHeight="1" x14ac:dyDescent="0.25">
      <c r="A46" s="12" t="s">
        <v>3</v>
      </c>
      <c r="B46" s="29">
        <f>VLOOKUP(C46,Parâmetros!$A$3:$B$9,2,FALSE)/10</f>
        <v>0.1</v>
      </c>
      <c r="C46" s="30" t="s">
        <v>60</v>
      </c>
      <c r="D46" s="29">
        <f>VLOOKUP(E46,Parâmetros!$D$3:$E$7,2,FALSE)/10</f>
        <v>0.6</v>
      </c>
      <c r="E46" s="30" t="s">
        <v>76</v>
      </c>
      <c r="F46" s="46"/>
    </row>
    <row r="47" spans="1:6" ht="15" customHeight="1" x14ac:dyDescent="0.25">
      <c r="A47" s="12" t="s">
        <v>4</v>
      </c>
      <c r="B47" s="29">
        <f>VLOOKUP(C47,Parâmetros!$A$13:$B$20,2,FALSE)/10</f>
        <v>0.6</v>
      </c>
      <c r="C47" s="30" t="s">
        <v>72</v>
      </c>
      <c r="D47" s="29">
        <f>VLOOKUP(E47,Parâmetros!$D$13:$E$18,2,FALSE)/10</f>
        <v>0.7</v>
      </c>
      <c r="E47" s="30" t="s">
        <v>39</v>
      </c>
      <c r="F47" s="46"/>
    </row>
    <row r="48" spans="1:6" ht="15" customHeight="1" x14ac:dyDescent="0.25">
      <c r="A48" s="12" t="s">
        <v>63</v>
      </c>
      <c r="B48" s="29">
        <f>VLOOKUP(C48,Parâmetros!$A$24:$B$29,2,FALSE)/10</f>
        <v>0.1</v>
      </c>
      <c r="C48" s="30" t="s">
        <v>43</v>
      </c>
      <c r="D48" s="29">
        <f>VLOOKUP(E48,Parâmetros!$D$24:$E$29,2,FALSE)/10</f>
        <v>1</v>
      </c>
      <c r="E48" s="30" t="s">
        <v>66</v>
      </c>
      <c r="F48" s="46"/>
    </row>
    <row r="49" spans="1:9" ht="15" customHeight="1" x14ac:dyDescent="0.25">
      <c r="A49" s="12" t="s">
        <v>5</v>
      </c>
      <c r="B49" s="29">
        <f>VLOOKUP(C49,Parâmetros!$A$33:$B$39,2,FALSE)/10</f>
        <v>0.5</v>
      </c>
      <c r="C49" s="30" t="s">
        <v>65</v>
      </c>
      <c r="D49" s="29">
        <f>VLOOKUP(E49,Parâmetros!$D$33:$E$39,2,FALSE)/10</f>
        <v>1</v>
      </c>
      <c r="E49" s="30" t="s">
        <v>56</v>
      </c>
      <c r="F49" s="47"/>
      <c r="I49" s="20"/>
    </row>
    <row r="50" spans="1:9" x14ac:dyDescent="0.25">
      <c r="A50" s="21"/>
      <c r="C50" s="22"/>
      <c r="D50" s="22"/>
      <c r="E50" s="22"/>
      <c r="F50" s="32">
        <f>((B46*D46)+(B47*D47)+(B48*D48)+(B49*D49))/4</f>
        <v>0.27</v>
      </c>
      <c r="I50" s="20"/>
    </row>
    <row r="53" spans="1:9" x14ac:dyDescent="0.25">
      <c r="E53" s="23"/>
    </row>
    <row r="61" spans="1:9" x14ac:dyDescent="0.25">
      <c r="E61" s="24"/>
    </row>
  </sheetData>
  <sheetProtection algorithmName="SHA-512" hashValue="MW5i9mJnOp/zReoJLUHKrfTHrBOcYaxyiHjX9a6O6FGr1LtyWcqfMElywo2TKp4nYBKGXoejLgdJP3eBzAz3dQ==" saltValue="qrkqUmi2D+5Uv6qbn0A6yQ==" spinCount="100000" sheet="1" objects="1" scenarios="1"/>
  <mergeCells count="21">
    <mergeCell ref="F24:F28"/>
    <mergeCell ref="B1:E1"/>
    <mergeCell ref="C2:E2"/>
    <mergeCell ref="F3:F7"/>
    <mergeCell ref="A8:E8"/>
    <mergeCell ref="C9:E9"/>
    <mergeCell ref="F10:F14"/>
    <mergeCell ref="A15:E15"/>
    <mergeCell ref="C16:E16"/>
    <mergeCell ref="F17:F21"/>
    <mergeCell ref="A22:E22"/>
    <mergeCell ref="C23:E23"/>
    <mergeCell ref="A43:E43"/>
    <mergeCell ref="C44:E44"/>
    <mergeCell ref="F45:F49"/>
    <mergeCell ref="A29:E29"/>
    <mergeCell ref="C30:E30"/>
    <mergeCell ref="F31:F35"/>
    <mergeCell ref="A36:E36"/>
    <mergeCell ref="C37:E37"/>
    <mergeCell ref="F38:F42"/>
  </mergeCells>
  <dataValidations count="9">
    <dataValidation type="list" allowBlank="1" showInputMessage="1" showErrorMessage="1" sqref="C4 C11 C18 C46 C32 C39 C25">
      <formula1>Fator_Medição</formula1>
    </dataValidation>
    <dataValidation type="list" allowBlank="1" showInputMessage="1" showErrorMessage="1" sqref="E42 E21 E7 E14 E28 E35 E49">
      <formula1>Atividade_Temporal</formula1>
    </dataValidation>
    <dataValidation type="list" allowBlank="1" showInputMessage="1" showErrorMessage="1" sqref="C42 C21 C7 C14 C28 C35 C49">
      <formula1>Fator_Temporal</formula1>
    </dataValidation>
    <dataValidation type="list" allowBlank="1" showInputMessage="1" showErrorMessage="1" sqref="E41 E20 E6 E13 E27 E34 E48">
      <formula1>Atividade_Espacial</formula1>
    </dataValidation>
    <dataValidation type="list" allowBlank="1" showInputMessage="1" showErrorMessage="1" sqref="C41 C20 C6 C13 C27 C34 C48">
      <formula1>Fator_Espacial</formula1>
    </dataValidation>
    <dataValidation type="list" allowBlank="1" showInputMessage="1" showErrorMessage="1" sqref="E40 E19 E5 E12 E26 E33 E47">
      <formula1>Atividade_Especif_Fonte</formula1>
    </dataValidation>
    <dataValidation type="list" allowBlank="1" showInputMessage="1" showErrorMessage="1" sqref="C40 C19 C5 C12 C26 C33 C47">
      <formula1>Fator_Especif_Fonte</formula1>
    </dataValidation>
    <dataValidation type="list" allowBlank="1" showInputMessage="1" showErrorMessage="1" sqref="E4 E18 E39 E11 E25 E32 E46">
      <formula1>Atividade_Medição</formula1>
    </dataValidation>
    <dataValidation type="list" allowBlank="1" showErrorMessage="1" sqref="B2 B9 B16 B23 B30 B37 B44">
      <formula1>$AC$3:$AC$9</formula1>
    </dataValidation>
  </dataValidations>
  <pageMargins left="0.511811024" right="0.511811024" top="0.78740157499999996" bottom="0.78740157499999996" header="0.31496062000000002" footer="0.3149606200000000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14</vt:i4>
      </vt:variant>
      <vt:variant>
        <vt:lpstr>Intervalos nomeados</vt:lpstr>
      </vt:variant>
      <vt:variant>
        <vt:i4>9</vt:i4>
      </vt:variant>
    </vt:vector>
  </HeadingPairs>
  <TitlesOfParts>
    <vt:vector size="23" baseType="lpstr">
      <vt:lpstr>Parâmetros</vt:lpstr>
      <vt:lpstr>CH Principal</vt:lpstr>
      <vt:lpstr>CH Secundária</vt:lpstr>
      <vt:lpstr>Carregamento</vt:lpstr>
      <vt:lpstr>Desenfornamento</vt:lpstr>
      <vt:lpstr>Quenching</vt:lpstr>
      <vt:lpstr>Transferências</vt:lpstr>
      <vt:lpstr>Britagem e Peneiramento</vt:lpstr>
      <vt:lpstr>Maq e Equip1</vt:lpstr>
      <vt:lpstr>Maq e Equip2</vt:lpstr>
      <vt:lpstr>Vias-Pav</vt:lpstr>
      <vt:lpstr>Vias-N Pav</vt:lpstr>
      <vt:lpstr>Vias-Outras</vt:lpstr>
      <vt:lpstr>Pilhas</vt:lpstr>
      <vt:lpstr>AP42_Factor_Rating</vt:lpstr>
      <vt:lpstr>Atividade_Espacial</vt:lpstr>
      <vt:lpstr>Atividade_Especif_Fonte</vt:lpstr>
      <vt:lpstr>Atividade_Medição</vt:lpstr>
      <vt:lpstr>Atividade_Temporal</vt:lpstr>
      <vt:lpstr>Fator_Espacial</vt:lpstr>
      <vt:lpstr>Fator_Especif_Fonte</vt:lpstr>
      <vt:lpstr>Fator_Medição</vt:lpstr>
      <vt:lpstr>Fator_Temporal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Andrielly Moutinho Knupp</dc:creator>
  <cp:lastModifiedBy>Tatiane Jardim Morais</cp:lastModifiedBy>
  <dcterms:created xsi:type="dcterms:W3CDTF">2016-11-21T10:49:47Z</dcterms:created>
  <dcterms:modified xsi:type="dcterms:W3CDTF">2019-06-06T20:52:18Z</dcterms:modified>
</cp:coreProperties>
</file>