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Elkem - Carboderivados\"/>
    </mc:Choice>
  </mc:AlternateContent>
  <bookViews>
    <workbookView xWindow="0" yWindow="0" windowWidth="24000" windowHeight="9135" tabRatio="708" firstSheet="1" activeTab="6"/>
  </bookViews>
  <sheets>
    <sheet name="Parâmetros" sheetId="2" state="hidden" r:id="rId1"/>
    <sheet name="Chaminés" sheetId="5" r:id="rId2"/>
    <sheet name="Maq e Equip" sheetId="4" r:id="rId3"/>
    <sheet name="Vazamentos" sheetId="8" r:id="rId4"/>
    <sheet name="Vias-Pav" sheetId="6" r:id="rId5"/>
    <sheet name="Vias-Outras" sheetId="7" r:id="rId6"/>
    <sheet name="Tanques" sheetId="1" r:id="rId7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8" l="1"/>
  <c r="D13" i="8"/>
  <c r="D16" i="8"/>
  <c r="B16" i="8"/>
  <c r="D15" i="8"/>
  <c r="B15" i="8"/>
  <c r="D14" i="8"/>
  <c r="B14" i="8"/>
  <c r="F17" i="8" l="1"/>
  <c r="B4" i="8"/>
  <c r="D7" i="8" l="1"/>
  <c r="B7" i="8"/>
  <c r="D6" i="8"/>
  <c r="B6" i="8"/>
  <c r="D5" i="8"/>
  <c r="B5" i="8"/>
  <c r="D4" i="8"/>
  <c r="F8" i="8" l="1"/>
  <c r="D49" i="7" l="1"/>
  <c r="B49" i="7"/>
  <c r="D48" i="7"/>
  <c r="B48" i="7"/>
  <c r="D47" i="7"/>
  <c r="B47" i="7"/>
  <c r="D46" i="7"/>
  <c r="B46" i="7"/>
  <c r="F50" i="7" s="1"/>
  <c r="D42" i="7"/>
  <c r="B42" i="7"/>
  <c r="D41" i="7"/>
  <c r="B41" i="7"/>
  <c r="D40" i="7"/>
  <c r="B40" i="7"/>
  <c r="D39" i="7"/>
  <c r="B39" i="7"/>
  <c r="F43" i="7" s="1"/>
  <c r="D35" i="7"/>
  <c r="B35" i="7"/>
  <c r="D34" i="7"/>
  <c r="B34" i="7"/>
  <c r="D33" i="7"/>
  <c r="B33" i="7"/>
  <c r="D32" i="7"/>
  <c r="B32" i="7"/>
  <c r="F36" i="7" s="1"/>
  <c r="D28" i="7"/>
  <c r="B28" i="7"/>
  <c r="D27" i="7"/>
  <c r="B27" i="7"/>
  <c r="D26" i="7"/>
  <c r="B26" i="7"/>
  <c r="D25" i="7"/>
  <c r="B25" i="7"/>
  <c r="D21" i="7"/>
  <c r="B21" i="7"/>
  <c r="D20" i="7"/>
  <c r="B20" i="7"/>
  <c r="D19" i="7"/>
  <c r="B19" i="7"/>
  <c r="D18" i="7"/>
  <c r="B18" i="7"/>
  <c r="F22" i="7" s="1"/>
  <c r="D14" i="7"/>
  <c r="B14" i="7"/>
  <c r="D13" i="7"/>
  <c r="B13" i="7"/>
  <c r="D12" i="7"/>
  <c r="B12" i="7"/>
  <c r="D11" i="7"/>
  <c r="B11" i="7"/>
  <c r="F15" i="7" s="1"/>
  <c r="D7" i="7"/>
  <c r="B7" i="7"/>
  <c r="D6" i="7"/>
  <c r="B6" i="7"/>
  <c r="D5" i="7"/>
  <c r="B5" i="7"/>
  <c r="D4" i="7"/>
  <c r="B4" i="7"/>
  <c r="F8" i="7" s="1"/>
  <c r="D21" i="6"/>
  <c r="B21" i="6"/>
  <c r="D20" i="6"/>
  <c r="B20" i="6"/>
  <c r="D19" i="6"/>
  <c r="B19" i="6"/>
  <c r="D18" i="6"/>
  <c r="B18" i="6"/>
  <c r="D14" i="6"/>
  <c r="B14" i="6"/>
  <c r="D13" i="6"/>
  <c r="B13" i="6"/>
  <c r="D12" i="6"/>
  <c r="B12" i="6"/>
  <c r="D11" i="6"/>
  <c r="B11" i="6"/>
  <c r="D7" i="6"/>
  <c r="B7" i="6"/>
  <c r="D6" i="6"/>
  <c r="B6" i="6"/>
  <c r="D5" i="6"/>
  <c r="B5" i="6"/>
  <c r="D4" i="6"/>
  <c r="B4" i="6"/>
  <c r="F29" i="7"/>
  <c r="F22" i="6" l="1"/>
  <c r="F15" i="6"/>
  <c r="F8" i="6"/>
  <c r="D58" i="5" l="1"/>
  <c r="B58" i="5"/>
  <c r="D57" i="5"/>
  <c r="B57" i="5"/>
  <c r="D56" i="5"/>
  <c r="B56" i="5"/>
  <c r="D55" i="5"/>
  <c r="B55" i="5"/>
  <c r="F59" i="5" s="1"/>
  <c r="D49" i="5"/>
  <c r="D48" i="5"/>
  <c r="D47" i="5"/>
  <c r="D46" i="5"/>
  <c r="D42" i="5"/>
  <c r="D41" i="5"/>
  <c r="D40" i="5"/>
  <c r="D39" i="5"/>
  <c r="D28" i="5"/>
  <c r="D27" i="5"/>
  <c r="D26" i="5"/>
  <c r="D25" i="5"/>
  <c r="B49" i="5"/>
  <c r="B48" i="5"/>
  <c r="B47" i="5"/>
  <c r="B46" i="5"/>
  <c r="B42" i="5"/>
  <c r="B41" i="5"/>
  <c r="B40" i="5"/>
  <c r="B39" i="5"/>
  <c r="B28" i="5"/>
  <c r="B27" i="5"/>
  <c r="B26" i="5"/>
  <c r="B25" i="5"/>
  <c r="B21" i="5"/>
  <c r="B20" i="5"/>
  <c r="B19" i="5"/>
  <c r="B18" i="5"/>
  <c r="F50" i="5" l="1"/>
  <c r="F43" i="5"/>
  <c r="D35" i="5"/>
  <c r="B35" i="5"/>
  <c r="D34" i="5"/>
  <c r="B34" i="5"/>
  <c r="D33" i="5"/>
  <c r="B33" i="5"/>
  <c r="D32" i="5"/>
  <c r="B32" i="5"/>
  <c r="F29" i="5"/>
  <c r="D21" i="5"/>
  <c r="D20" i="5"/>
  <c r="D19" i="5"/>
  <c r="D18" i="5"/>
  <c r="F22" i="5"/>
  <c r="D14" i="5"/>
  <c r="B14" i="5"/>
  <c r="D13" i="5"/>
  <c r="B13" i="5"/>
  <c r="D12" i="5"/>
  <c r="B12" i="5"/>
  <c r="D11" i="5"/>
  <c r="B11" i="5"/>
  <c r="D7" i="5"/>
  <c r="B7" i="5"/>
  <c r="D6" i="5"/>
  <c r="B6" i="5"/>
  <c r="D5" i="5"/>
  <c r="B5" i="5"/>
  <c r="D4" i="5"/>
  <c r="B4" i="5"/>
  <c r="D49" i="4"/>
  <c r="B49" i="4"/>
  <c r="D48" i="4"/>
  <c r="B48" i="4"/>
  <c r="D47" i="4"/>
  <c r="B47" i="4"/>
  <c r="D46" i="4"/>
  <c r="B46" i="4"/>
  <c r="F50" i="4" s="1"/>
  <c r="D42" i="4"/>
  <c r="B42" i="4"/>
  <c r="D41" i="4"/>
  <c r="B41" i="4"/>
  <c r="D40" i="4"/>
  <c r="B40" i="4"/>
  <c r="D39" i="4"/>
  <c r="B39" i="4"/>
  <c r="F43" i="4" s="1"/>
  <c r="D35" i="4"/>
  <c r="B35" i="4"/>
  <c r="D34" i="4"/>
  <c r="B34" i="4"/>
  <c r="D33" i="4"/>
  <c r="B33" i="4"/>
  <c r="D32" i="4"/>
  <c r="B32" i="4"/>
  <c r="F36" i="4" s="1"/>
  <c r="D28" i="4"/>
  <c r="B28" i="4"/>
  <c r="D27" i="4"/>
  <c r="B27" i="4"/>
  <c r="D26" i="4"/>
  <c r="B26" i="4"/>
  <c r="D25" i="4"/>
  <c r="B25" i="4"/>
  <c r="D21" i="4"/>
  <c r="B21" i="4"/>
  <c r="D20" i="4"/>
  <c r="B20" i="4"/>
  <c r="D19" i="4"/>
  <c r="B19" i="4"/>
  <c r="D18" i="4"/>
  <c r="B18" i="4"/>
  <c r="F22" i="4" s="1"/>
  <c r="D14" i="4"/>
  <c r="B14" i="4"/>
  <c r="D13" i="4"/>
  <c r="B13" i="4"/>
  <c r="D12" i="4"/>
  <c r="B12" i="4"/>
  <c r="D11" i="4"/>
  <c r="B11" i="4"/>
  <c r="F15" i="4" s="1"/>
  <c r="D7" i="4"/>
  <c r="B7" i="4"/>
  <c r="D6" i="4"/>
  <c r="B6" i="4"/>
  <c r="D5" i="4"/>
  <c r="B5" i="4"/>
  <c r="D4" i="4"/>
  <c r="B4" i="4"/>
  <c r="F8" i="4" s="1"/>
  <c r="F29" i="4"/>
  <c r="F36" i="5" l="1"/>
  <c r="F15" i="5"/>
  <c r="F8" i="5"/>
  <c r="B4" i="1"/>
  <c r="D4" i="1"/>
  <c r="B5" i="1"/>
  <c r="D5" i="1"/>
  <c r="B6" i="1"/>
  <c r="D6" i="1"/>
  <c r="B7" i="1"/>
  <c r="D7" i="1"/>
  <c r="F8" i="1" l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</authors>
  <commentList>
    <comment ref="B13" authorId="0" shapeId="0">
      <text>
        <r>
          <rPr>
            <sz val="9"/>
            <color indexed="81"/>
            <rFont val="Segoe UI"/>
            <family val="2"/>
          </rPr>
          <t>Fator de emissão para conexões, e não especificamente para flanges</t>
        </r>
      </text>
    </comment>
  </commentList>
</comments>
</file>

<file path=xl/comments4.xml><?xml version="1.0" encoding="utf-8"?>
<comments xmlns="http://schemas.openxmlformats.org/spreadsheetml/2006/main">
  <authors>
    <author>Andrielly Moutinho Knupp</author>
  </authors>
  <commentList>
    <comment ref="C4" authorId="0" shapeId="0">
      <text>
        <r>
          <rPr>
            <sz val="9"/>
            <color indexed="81"/>
            <rFont val="Segoe UI"/>
            <family val="2"/>
          </rPr>
          <t>Pag. 5 - Primeiro parágrafo - Capítulo 13.2.1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Pag. 5 - Primeiro parágrafo - Capítulo 13.2.1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 xml:space="preserve">Pag. 5 - Primeiro parágrafo - Capítulo 13.2.1
</t>
        </r>
      </text>
    </comment>
  </commentList>
</comments>
</file>

<file path=xl/sharedStrings.xml><?xml version="1.0" encoding="utf-8"?>
<sst xmlns="http://schemas.openxmlformats.org/spreadsheetml/2006/main" count="694" uniqueCount="101">
  <si>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</si>
  <si>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</si>
  <si>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</si>
  <si>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</si>
  <si>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</si>
  <si>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</si>
  <si>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</si>
  <si>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</si>
  <si>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</si>
  <si>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</si>
  <si>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</si>
  <si>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</si>
  <si>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</si>
  <si>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</si>
  <si>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</si>
  <si>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</si>
  <si>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</si>
  <si>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</si>
  <si>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</si>
  <si>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</si>
  <si>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</si>
  <si>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</si>
  <si>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</si>
  <si>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</si>
  <si>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</si>
  <si>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</si>
  <si>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</si>
  <si>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</si>
  <si>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</si>
  <si>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</si>
  <si>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</si>
  <si>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</si>
  <si>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</si>
  <si>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</si>
  <si>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</si>
  <si>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</si>
  <si>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</si>
  <si>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</si>
  <si>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</si>
  <si>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</si>
  <si>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</si>
  <si>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</si>
  <si>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</si>
  <si>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</si>
  <si>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</si>
  <si>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</si>
  <si>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</si>
  <si>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</si>
  <si>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</si>
  <si>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</si>
  <si>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</si>
  <si>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</si>
  <si>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</si>
  <si>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</si>
  <si>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</si>
  <si>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</si>
  <si>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</si>
  <si>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</si>
  <si>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</si>
  <si>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</si>
  <si>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</si>
  <si>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</si>
  <si>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</si>
  <si>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</si>
  <si>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</si>
  <si>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</si>
  <si>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</si>
  <si>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</si>
  <si>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</si>
  <si>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</si>
  <si>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</si>
  <si>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</si>
  <si>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</si>
  <si>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</si>
  <si>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</si>
  <si>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</si>
  <si>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</si>
  <si>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</si>
  <si>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Dados da atividade epresenta uma tipologia da fonte com informação limitada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</si>
  <si>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</si>
  <si>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</si>
  <si>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</si>
  <si>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</si>
  <si>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Dados da atividade dimensionados para uma região maior ou menor do que a de aplicação ou para uma região diferente com tamanho similar - Fatores dimensionados da atividade bem correlacionados para atividade, a variabilidade espacial esperada é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</si>
  <si>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</si>
  <si>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</si>
  <si>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</si>
  <si>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</si>
  <si>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</si>
  <si>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Tanques</t>
  </si>
  <si>
    <t>PM10</t>
  </si>
  <si>
    <t>PM2.5</t>
  </si>
  <si>
    <t>SO2</t>
  </si>
  <si>
    <t>NOX</t>
  </si>
  <si>
    <t>Chaminé da Caldeira DP e HT</t>
  </si>
  <si>
    <t>Chaminé do Lavador de Gás (Esferoidização A-450) e da Destilação de Alcatrão (A-200)</t>
  </si>
  <si>
    <t>Empilhadeira</t>
  </si>
  <si>
    <t>Vias Pavimentadas - Ressuspensão</t>
  </si>
  <si>
    <t>Vias (Escapamento, desgaste da pista, pneus e freios)</t>
  </si>
  <si>
    <t>Vazamentos (Válvulas e Bombas)</t>
  </si>
  <si>
    <t>Vazamentos (Flanges)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</si>
</sst>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vertical="center"/>
    </xf>
    <xf numFmtId="0" fontId="2" fillId="0" borderId="19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1" fillId="0" borderId="1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20" xfId="0" applyFont="1" applyFill="1" applyBorder="1" applyAlignment="1">
      <alignment vertical="center"/>
    </xf>
    <xf numFmtId="0" fontId="1" fillId="0" borderId="2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H12" sqref="H12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9" t="s">
        <v>26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ht="15" customHeight="1" x14ac:dyDescent="0.25">
      <c r="A2" s="37" t="s">
        <v>69</v>
      </c>
      <c r="B2" s="37"/>
      <c r="C2" s="4"/>
      <c r="D2" s="37" t="s">
        <v>70</v>
      </c>
      <c r="E2" s="37"/>
      <c r="G2" s="37" t="s">
        <v>21</v>
      </c>
      <c r="H2" s="37"/>
      <c r="I2" s="37"/>
      <c r="J2" s="37"/>
      <c r="K2" s="37"/>
    </row>
    <row r="3" spans="1:11" ht="15" customHeight="1" x14ac:dyDescent="0.25">
      <c r="A3" s="1" t="s">
        <v>12</v>
      </c>
      <c r="B3" s="15">
        <v>10</v>
      </c>
      <c r="D3" s="1" t="s">
        <v>23</v>
      </c>
      <c r="E3" s="15">
        <v>10</v>
      </c>
      <c r="G3" s="38" t="s">
        <v>17</v>
      </c>
      <c r="H3" s="38" t="s">
        <v>18</v>
      </c>
      <c r="I3" s="38"/>
      <c r="J3" s="38"/>
      <c r="K3" s="38"/>
    </row>
    <row r="4" spans="1:11" ht="15" customHeight="1" x14ac:dyDescent="0.25">
      <c r="A4" s="1" t="s">
        <v>13</v>
      </c>
      <c r="B4" s="15">
        <v>9</v>
      </c>
      <c r="D4" s="1" t="s">
        <v>22</v>
      </c>
      <c r="E4" s="15">
        <v>9</v>
      </c>
      <c r="G4" s="38"/>
      <c r="H4" s="15" t="s">
        <v>19</v>
      </c>
      <c r="I4" s="15" t="s">
        <v>10</v>
      </c>
      <c r="J4" s="15" t="s">
        <v>11</v>
      </c>
      <c r="K4" s="15" t="s">
        <v>20</v>
      </c>
    </row>
    <row r="5" spans="1:11" ht="15" customHeight="1" x14ac:dyDescent="0.25">
      <c r="A5" s="1" t="s">
        <v>14</v>
      </c>
      <c r="B5" s="3" t="s">
        <v>71</v>
      </c>
      <c r="D5" s="1" t="s">
        <v>72</v>
      </c>
      <c r="E5" s="15">
        <v>6</v>
      </c>
      <c r="G5" s="15" t="s">
        <v>63</v>
      </c>
      <c r="H5" s="15">
        <v>6</v>
      </c>
      <c r="I5" s="15">
        <v>6</v>
      </c>
      <c r="J5" s="15">
        <v>5</v>
      </c>
      <c r="K5" s="15">
        <v>5</v>
      </c>
    </row>
    <row r="6" spans="1:11" ht="15" customHeight="1" x14ac:dyDescent="0.25">
      <c r="A6" s="1" t="s">
        <v>15</v>
      </c>
      <c r="B6" s="3" t="s">
        <v>73</v>
      </c>
      <c r="D6" s="1" t="s">
        <v>24</v>
      </c>
      <c r="E6" s="15">
        <v>3</v>
      </c>
      <c r="G6" s="15" t="s">
        <v>64</v>
      </c>
      <c r="H6" s="15">
        <v>6</v>
      </c>
      <c r="I6" s="15">
        <v>6</v>
      </c>
      <c r="J6" s="15">
        <v>5</v>
      </c>
      <c r="K6" s="15">
        <v>5</v>
      </c>
    </row>
    <row r="7" spans="1:11" ht="22.5" x14ac:dyDescent="0.25">
      <c r="A7" s="2" t="s">
        <v>74</v>
      </c>
      <c r="B7" s="15">
        <v>5</v>
      </c>
      <c r="D7" s="1" t="s">
        <v>25</v>
      </c>
      <c r="E7" s="15">
        <v>1</v>
      </c>
      <c r="G7" s="15" t="s">
        <v>65</v>
      </c>
      <c r="H7" s="15">
        <v>5</v>
      </c>
      <c r="I7" s="15">
        <v>5</v>
      </c>
      <c r="J7" s="15">
        <v>4</v>
      </c>
      <c r="K7" s="15">
        <v>4</v>
      </c>
    </row>
    <row r="8" spans="1:11" ht="15" customHeight="1" x14ac:dyDescent="0.25">
      <c r="A8" s="1" t="s">
        <v>16</v>
      </c>
      <c r="B8" s="15">
        <v>3</v>
      </c>
      <c r="G8" s="15" t="s">
        <v>66</v>
      </c>
      <c r="H8" s="15">
        <v>5</v>
      </c>
      <c r="I8" s="15">
        <v>5</v>
      </c>
      <c r="J8" s="15">
        <v>4</v>
      </c>
      <c r="K8" s="15">
        <v>4</v>
      </c>
    </row>
    <row r="9" spans="1:11" ht="15" customHeight="1" x14ac:dyDescent="0.25">
      <c r="A9" s="1" t="s">
        <v>56</v>
      </c>
      <c r="B9" s="15">
        <v>1</v>
      </c>
      <c r="G9" s="15" t="s">
        <v>67</v>
      </c>
      <c r="H9" s="15">
        <v>4</v>
      </c>
      <c r="I9" s="15">
        <v>4</v>
      </c>
      <c r="J9" s="15">
        <v>3</v>
      </c>
      <c r="K9" s="15">
        <v>3</v>
      </c>
    </row>
    <row r="11" spans="1:11" ht="15" customHeight="1" x14ac:dyDescent="0.25">
      <c r="A11" s="39" t="s">
        <v>46</v>
      </c>
      <c r="B11" s="39"/>
      <c r="C11" s="39"/>
      <c r="D11" s="39"/>
      <c r="E11" s="39"/>
    </row>
    <row r="12" spans="1:11" ht="15" customHeight="1" x14ac:dyDescent="0.25">
      <c r="A12" s="37" t="s">
        <v>75</v>
      </c>
      <c r="B12" s="37"/>
      <c r="D12" s="37" t="s">
        <v>76</v>
      </c>
      <c r="E12" s="37"/>
    </row>
    <row r="13" spans="1:11" ht="15" customHeight="1" x14ac:dyDescent="0.25">
      <c r="A13" s="1" t="s">
        <v>77</v>
      </c>
      <c r="B13" s="15">
        <v>10</v>
      </c>
      <c r="D13" s="1" t="s">
        <v>33</v>
      </c>
      <c r="E13" s="15">
        <v>10</v>
      </c>
    </row>
    <row r="14" spans="1:11" ht="15" customHeight="1" x14ac:dyDescent="0.25">
      <c r="A14" s="1" t="s">
        <v>27</v>
      </c>
      <c r="B14" s="15">
        <v>9</v>
      </c>
      <c r="D14" s="1" t="s">
        <v>34</v>
      </c>
      <c r="E14" s="15">
        <v>9</v>
      </c>
    </row>
    <row r="15" spans="1:11" ht="15" customHeight="1" x14ac:dyDescent="0.25">
      <c r="A15" s="1" t="s">
        <v>28</v>
      </c>
      <c r="B15" s="15">
        <v>8</v>
      </c>
      <c r="D15" s="1" t="s">
        <v>35</v>
      </c>
      <c r="E15" s="15">
        <v>7</v>
      </c>
    </row>
    <row r="16" spans="1:11" ht="15" customHeight="1" x14ac:dyDescent="0.25">
      <c r="A16" s="1" t="s">
        <v>29</v>
      </c>
      <c r="B16" s="15">
        <v>7</v>
      </c>
      <c r="D16" s="1" t="s">
        <v>36</v>
      </c>
      <c r="E16" s="15">
        <v>5</v>
      </c>
    </row>
    <row r="17" spans="1:5" ht="15" customHeight="1" x14ac:dyDescent="0.25">
      <c r="A17" s="1" t="s">
        <v>68</v>
      </c>
      <c r="B17" s="15">
        <v>6</v>
      </c>
      <c r="D17" s="1" t="s">
        <v>78</v>
      </c>
      <c r="E17" s="15">
        <v>3</v>
      </c>
    </row>
    <row r="18" spans="1:5" ht="15" customHeight="1" x14ac:dyDescent="0.25">
      <c r="A18" s="1" t="s">
        <v>30</v>
      </c>
      <c r="B18" s="15">
        <v>5</v>
      </c>
      <c r="D18" s="1" t="s">
        <v>37</v>
      </c>
      <c r="E18" s="15">
        <v>1</v>
      </c>
    </row>
    <row r="19" spans="1:5" ht="15" customHeight="1" x14ac:dyDescent="0.25">
      <c r="A19" s="1" t="s">
        <v>31</v>
      </c>
      <c r="B19" s="15">
        <v>3</v>
      </c>
      <c r="E19" s="15"/>
    </row>
    <row r="20" spans="1:5" ht="15" customHeight="1" x14ac:dyDescent="0.25">
      <c r="A20" s="1" t="s">
        <v>32</v>
      </c>
      <c r="B20" s="15">
        <v>1</v>
      </c>
      <c r="E20" s="15"/>
    </row>
    <row r="21" spans="1:5" ht="15" customHeight="1" x14ac:dyDescent="0.25">
      <c r="E21" s="15"/>
    </row>
    <row r="22" spans="1:5" ht="15" customHeight="1" x14ac:dyDescent="0.25">
      <c r="A22" s="39" t="s">
        <v>38</v>
      </c>
      <c r="B22" s="39"/>
      <c r="C22" s="39"/>
      <c r="D22" s="39"/>
      <c r="E22" s="39"/>
    </row>
    <row r="23" spans="1:5" ht="15" customHeight="1" x14ac:dyDescent="0.25">
      <c r="A23" s="37" t="s">
        <v>79</v>
      </c>
      <c r="B23" s="37"/>
      <c r="D23" s="37" t="s">
        <v>80</v>
      </c>
      <c r="E23" s="37"/>
    </row>
    <row r="24" spans="1:5" ht="15" customHeight="1" x14ac:dyDescent="0.25">
      <c r="A24" s="1" t="s">
        <v>81</v>
      </c>
      <c r="B24" s="15">
        <v>10</v>
      </c>
      <c r="D24" s="1" t="s">
        <v>62</v>
      </c>
      <c r="E24" s="15">
        <v>10</v>
      </c>
    </row>
    <row r="25" spans="1:5" ht="22.5" x14ac:dyDescent="0.25">
      <c r="A25" s="2" t="s">
        <v>82</v>
      </c>
      <c r="B25" s="15">
        <v>9</v>
      </c>
      <c r="D25" s="2" t="s">
        <v>83</v>
      </c>
      <c r="E25" s="15">
        <v>9</v>
      </c>
    </row>
    <row r="26" spans="1:5" ht="15" customHeight="1" x14ac:dyDescent="0.25">
      <c r="A26" s="1" t="s">
        <v>49</v>
      </c>
      <c r="B26" s="15">
        <v>7</v>
      </c>
      <c r="D26" s="1" t="s">
        <v>50</v>
      </c>
      <c r="E26" s="15">
        <v>7</v>
      </c>
    </row>
    <row r="27" spans="1:5" ht="15" customHeight="1" x14ac:dyDescent="0.25">
      <c r="A27" s="1" t="s">
        <v>40</v>
      </c>
      <c r="B27" s="15">
        <v>5</v>
      </c>
      <c r="D27" s="1" t="s">
        <v>43</v>
      </c>
      <c r="E27" s="15">
        <v>5</v>
      </c>
    </row>
    <row r="28" spans="1:5" ht="15" customHeight="1" x14ac:dyDescent="0.25">
      <c r="A28" s="1" t="s">
        <v>41</v>
      </c>
      <c r="B28" s="15">
        <v>3</v>
      </c>
      <c r="D28" s="1" t="s">
        <v>44</v>
      </c>
      <c r="E28" s="15">
        <v>3</v>
      </c>
    </row>
    <row r="29" spans="1:5" ht="15" customHeight="1" x14ac:dyDescent="0.25">
      <c r="A29" s="2" t="s">
        <v>39</v>
      </c>
      <c r="B29" s="15">
        <v>1</v>
      </c>
      <c r="D29" s="1" t="s">
        <v>42</v>
      </c>
      <c r="E29" s="15">
        <v>1</v>
      </c>
    </row>
    <row r="30" spans="1:5" ht="15" customHeight="1" x14ac:dyDescent="0.25">
      <c r="B30" s="15"/>
      <c r="E30" s="15"/>
    </row>
    <row r="31" spans="1:5" ht="15" customHeight="1" x14ac:dyDescent="0.25">
      <c r="A31" s="39" t="s">
        <v>45</v>
      </c>
      <c r="B31" s="39"/>
      <c r="C31" s="39"/>
      <c r="D31" s="39"/>
      <c r="E31" s="39"/>
    </row>
    <row r="32" spans="1:5" ht="15" customHeight="1" x14ac:dyDescent="0.25">
      <c r="A32" s="37" t="s">
        <v>84</v>
      </c>
      <c r="B32" s="37"/>
      <c r="C32" s="14"/>
      <c r="D32" s="37" t="s">
        <v>85</v>
      </c>
      <c r="E32" s="37"/>
    </row>
    <row r="33" spans="1:5" ht="15" customHeight="1" x14ac:dyDescent="0.25">
      <c r="A33" s="1" t="s">
        <v>47</v>
      </c>
      <c r="B33" s="15">
        <v>10</v>
      </c>
      <c r="D33" s="1" t="s">
        <v>52</v>
      </c>
      <c r="E33" s="15">
        <v>10</v>
      </c>
    </row>
    <row r="34" spans="1:5" ht="22.5" x14ac:dyDescent="0.25">
      <c r="A34" s="1" t="s">
        <v>48</v>
      </c>
      <c r="B34" s="15">
        <v>9</v>
      </c>
      <c r="D34" s="2" t="s">
        <v>53</v>
      </c>
      <c r="E34" s="15">
        <v>9</v>
      </c>
    </row>
    <row r="35" spans="1:5" ht="22.5" x14ac:dyDescent="0.25">
      <c r="A35" s="1" t="s">
        <v>86</v>
      </c>
      <c r="B35" s="15">
        <v>8</v>
      </c>
      <c r="D35" s="2" t="s">
        <v>54</v>
      </c>
      <c r="E35" s="15">
        <v>8</v>
      </c>
    </row>
    <row r="36" spans="1:5" ht="15" customHeight="1" x14ac:dyDescent="0.25">
      <c r="A36" s="1" t="s">
        <v>60</v>
      </c>
      <c r="B36" s="15">
        <v>7</v>
      </c>
      <c r="D36" s="1" t="s">
        <v>60</v>
      </c>
      <c r="E36" s="15">
        <v>7</v>
      </c>
    </row>
    <row r="37" spans="1:5" ht="15" customHeight="1" x14ac:dyDescent="0.25">
      <c r="A37" s="1" t="s">
        <v>61</v>
      </c>
      <c r="B37" s="15">
        <v>5</v>
      </c>
      <c r="D37" s="1" t="s">
        <v>61</v>
      </c>
      <c r="E37" s="15">
        <v>5</v>
      </c>
    </row>
    <row r="38" spans="1:5" ht="15" customHeight="1" x14ac:dyDescent="0.25">
      <c r="A38" s="1" t="s">
        <v>51</v>
      </c>
      <c r="B38" s="15">
        <v>3</v>
      </c>
      <c r="D38" s="1" t="s">
        <v>51</v>
      </c>
      <c r="E38" s="15">
        <v>3</v>
      </c>
    </row>
    <row r="39" spans="1:5" ht="15" customHeight="1" x14ac:dyDescent="0.25">
      <c r="A39" s="1" t="s">
        <v>87</v>
      </c>
      <c r="B39" s="15">
        <v>1</v>
      </c>
      <c r="D39" s="1" t="s">
        <v>55</v>
      </c>
      <c r="E39" s="15">
        <v>1</v>
      </c>
    </row>
    <row r="40" spans="1:5" ht="15" customHeight="1" x14ac:dyDescent="0.25">
      <c r="B40" s="15"/>
      <c r="E40" s="15"/>
    </row>
    <row r="41" spans="1:5" ht="15" customHeight="1" x14ac:dyDescent="0.25">
      <c r="B41" s="15"/>
      <c r="E41" s="15"/>
    </row>
    <row r="42" spans="1:5" ht="15" customHeight="1" x14ac:dyDescent="0.25">
      <c r="B42" s="15"/>
    </row>
    <row r="43" spans="1:5" ht="15" customHeight="1" x14ac:dyDescent="0.25">
      <c r="B43" s="15"/>
    </row>
    <row r="44" spans="1:5" ht="15" customHeight="1" x14ac:dyDescent="0.25">
      <c r="B44" s="15"/>
    </row>
    <row r="45" spans="1:5" ht="15" customHeight="1" x14ac:dyDescent="0.25">
      <c r="B45" s="15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topLeftCell="A34" zoomScaleNormal="100" workbookViewId="0">
      <selection activeCell="C61" sqref="C6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8" t="s">
        <v>94</v>
      </c>
      <c r="C1" s="49"/>
      <c r="D1" s="49"/>
      <c r="E1" s="49"/>
      <c r="F1" s="50"/>
      <c r="G1" s="7"/>
    </row>
    <row r="2" spans="1:29" ht="15.95" customHeight="1" x14ac:dyDescent="0.25">
      <c r="A2" s="8" t="s">
        <v>8</v>
      </c>
      <c r="B2" s="9" t="s">
        <v>9</v>
      </c>
      <c r="C2" s="53"/>
      <c r="D2" s="54"/>
      <c r="E2" s="55"/>
      <c r="F2" s="21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3" t="s">
        <v>88</v>
      </c>
      <c r="AC3" s="1" t="s">
        <v>9</v>
      </c>
    </row>
    <row r="4" spans="1:29" ht="15.95" customHeight="1" x14ac:dyDescent="0.25">
      <c r="A4" s="16" t="s">
        <v>3</v>
      </c>
      <c r="B4" s="17">
        <f>VLOOKUP(C4,Parâmetros!$A$3:$B$9,2,FALSE)/10</f>
        <v>0.7</v>
      </c>
      <c r="C4" s="18" t="s">
        <v>14</v>
      </c>
      <c r="D4" s="17">
        <f>VLOOKUP(E4,Parâmetros!$D$3:$E$7,2,FALSE)/10</f>
        <v>0.9</v>
      </c>
      <c r="E4" s="18" t="s">
        <v>22</v>
      </c>
      <c r="F4" s="44"/>
      <c r="AC4" s="1" t="s">
        <v>20</v>
      </c>
    </row>
    <row r="5" spans="1:29" ht="15.95" customHeight="1" x14ac:dyDescent="0.25">
      <c r="A5" s="16" t="s">
        <v>4</v>
      </c>
      <c r="B5" s="17">
        <f>VLOOKUP(C5,Parâmetros!$A$13:$B$20,2,FALSE)/10</f>
        <v>1</v>
      </c>
      <c r="C5" s="18" t="s">
        <v>77</v>
      </c>
      <c r="D5" s="17">
        <f>VLOOKUP(E5,Parâmetros!$D$13:$E$18,2,FALSE)/10</f>
        <v>0.7</v>
      </c>
      <c r="E5" s="18" t="s">
        <v>35</v>
      </c>
      <c r="F5" s="44"/>
      <c r="AC5" s="1" t="s">
        <v>57</v>
      </c>
    </row>
    <row r="6" spans="1:29" ht="15.95" customHeight="1" x14ac:dyDescent="0.25">
      <c r="A6" s="16" t="s">
        <v>59</v>
      </c>
      <c r="B6" s="17">
        <f>VLOOKUP(C6,Parâmetros!$A$24:$B$29,2,FALSE)/10</f>
        <v>1</v>
      </c>
      <c r="C6" s="18" t="s">
        <v>81</v>
      </c>
      <c r="D6" s="17">
        <f>VLOOKUP(E6,Parâmetros!$D$24:$E$29,2,FALSE)/10</f>
        <v>1</v>
      </c>
      <c r="E6" s="18" t="s">
        <v>62</v>
      </c>
      <c r="F6" s="44"/>
      <c r="AC6" s="1" t="s">
        <v>10</v>
      </c>
    </row>
    <row r="7" spans="1:29" ht="15.95" customHeight="1" x14ac:dyDescent="0.25">
      <c r="A7" s="16" t="s">
        <v>5</v>
      </c>
      <c r="B7" s="17">
        <f>VLOOKUP(C7,Parâmetros!$A$33:$B$39,2,FALSE)/10</f>
        <v>0.9</v>
      </c>
      <c r="C7" s="18" t="s">
        <v>48</v>
      </c>
      <c r="D7" s="17">
        <f>VLOOKUP(E7,Parâmetros!$D$33:$E$39,2,FALSE)/10</f>
        <v>1</v>
      </c>
      <c r="E7" s="18" t="s">
        <v>52</v>
      </c>
      <c r="F7" s="45"/>
      <c r="AC7" s="1" t="s">
        <v>19</v>
      </c>
    </row>
    <row r="8" spans="1:29" ht="12.2" customHeight="1" x14ac:dyDescent="0.25">
      <c r="A8" s="51"/>
      <c r="B8" s="51"/>
      <c r="C8" s="51"/>
      <c r="D8" s="51"/>
      <c r="E8" s="52"/>
      <c r="F8" s="20">
        <f>((B4*D4)+(B5*D5)+(B6*D6)+(B7*D7))/4</f>
        <v>0.8075</v>
      </c>
      <c r="AC8" s="1" t="s">
        <v>58</v>
      </c>
    </row>
    <row r="9" spans="1:29" ht="15" customHeight="1" x14ac:dyDescent="0.25">
      <c r="A9" s="23" t="s">
        <v>8</v>
      </c>
      <c r="B9" s="24" t="s">
        <v>90</v>
      </c>
      <c r="C9" s="40"/>
      <c r="D9" s="41"/>
      <c r="E9" s="42"/>
      <c r="F9" s="25"/>
      <c r="AC9" s="1" t="s">
        <v>11</v>
      </c>
    </row>
    <row r="10" spans="1:29" ht="15" customHeight="1" x14ac:dyDescent="0.25">
      <c r="A10" s="26" t="s">
        <v>0</v>
      </c>
      <c r="B10" s="26" t="s">
        <v>1</v>
      </c>
      <c r="C10" s="26" t="s">
        <v>6</v>
      </c>
      <c r="D10" s="26" t="s">
        <v>2</v>
      </c>
      <c r="E10" s="26" t="s">
        <v>6</v>
      </c>
      <c r="F10" s="43" t="s">
        <v>88</v>
      </c>
    </row>
    <row r="11" spans="1:29" ht="15" customHeight="1" x14ac:dyDescent="0.25">
      <c r="A11" s="16" t="s">
        <v>3</v>
      </c>
      <c r="B11" s="17">
        <f>VLOOKUP(C11,Parâmetros!$A$3:$B$9,2,FALSE)/10</f>
        <v>0.1</v>
      </c>
      <c r="C11" s="18" t="s">
        <v>56</v>
      </c>
      <c r="D11" s="17">
        <f>VLOOKUP(E11,Parâmetros!$D$3:$E$7,2,FALSE)/10</f>
        <v>0.6</v>
      </c>
      <c r="E11" s="18" t="s">
        <v>72</v>
      </c>
      <c r="F11" s="44"/>
    </row>
    <row r="12" spans="1:29" ht="15" customHeight="1" x14ac:dyDescent="0.25">
      <c r="A12" s="16" t="s">
        <v>4</v>
      </c>
      <c r="B12" s="17">
        <f>VLOOKUP(C12,Parâmetros!$A$13:$B$20,2,FALSE)/10</f>
        <v>0.6</v>
      </c>
      <c r="C12" s="18" t="s">
        <v>68</v>
      </c>
      <c r="D12" s="17">
        <f>VLOOKUP(E12,Parâmetros!$D$13:$E$18,2,FALSE)/10</f>
        <v>0.7</v>
      </c>
      <c r="E12" s="18" t="s">
        <v>35</v>
      </c>
      <c r="F12" s="44"/>
    </row>
    <row r="13" spans="1:29" ht="15" customHeight="1" x14ac:dyDescent="0.25">
      <c r="A13" s="16" t="s">
        <v>59</v>
      </c>
      <c r="B13" s="17">
        <f>VLOOKUP(C13,Parâmetros!$A$24:$B$29,2,FALSE)/10</f>
        <v>0.5</v>
      </c>
      <c r="C13" s="18" t="s">
        <v>40</v>
      </c>
      <c r="D13" s="17">
        <f>VLOOKUP(E13,Parâmetros!$D$24:$E$29,2,FALSE)/10</f>
        <v>1</v>
      </c>
      <c r="E13" s="18" t="s">
        <v>62</v>
      </c>
      <c r="F13" s="44"/>
    </row>
    <row r="14" spans="1:29" ht="15" customHeight="1" x14ac:dyDescent="0.25">
      <c r="A14" s="16" t="s">
        <v>5</v>
      </c>
      <c r="B14" s="17">
        <f>VLOOKUP(C14,Parâmetros!$A$33:$B$39,2,FALSE)/10</f>
        <v>0.1</v>
      </c>
      <c r="C14" s="18" t="s">
        <v>87</v>
      </c>
      <c r="D14" s="17">
        <f>VLOOKUP(E14,Parâmetros!$D$33:$E$39,2,FALSE)/10</f>
        <v>1</v>
      </c>
      <c r="E14" s="18" t="s">
        <v>52</v>
      </c>
      <c r="F14" s="45"/>
    </row>
    <row r="15" spans="1:29" ht="11.25" customHeight="1" x14ac:dyDescent="0.25">
      <c r="A15" s="51"/>
      <c r="B15" s="51"/>
      <c r="C15" s="51"/>
      <c r="D15" s="51"/>
      <c r="E15" s="52"/>
      <c r="F15" s="20">
        <f>((B11*D11)+(B12*D12)+(B13*D13)+(B14*D14))/4</f>
        <v>0.27</v>
      </c>
    </row>
    <row r="16" spans="1:29" ht="15" customHeight="1" x14ac:dyDescent="0.25">
      <c r="A16" s="28" t="s">
        <v>8</v>
      </c>
      <c r="B16" s="29" t="s">
        <v>91</v>
      </c>
      <c r="C16" s="40"/>
      <c r="D16" s="41"/>
      <c r="E16" s="42"/>
      <c r="F16" s="21"/>
    </row>
    <row r="17" spans="1:6" ht="15" customHeight="1" x14ac:dyDescent="0.25">
      <c r="A17" s="26" t="s">
        <v>0</v>
      </c>
      <c r="B17" s="26" t="s">
        <v>1</v>
      </c>
      <c r="C17" s="26" t="s">
        <v>6</v>
      </c>
      <c r="D17" s="26" t="s">
        <v>2</v>
      </c>
      <c r="E17" s="26" t="s">
        <v>6</v>
      </c>
      <c r="F17" s="43" t="s">
        <v>88</v>
      </c>
    </row>
    <row r="18" spans="1:6" ht="15" customHeight="1" x14ac:dyDescent="0.25">
      <c r="A18" s="16" t="s">
        <v>3</v>
      </c>
      <c r="B18" s="17">
        <f>VLOOKUP(C18,Parâmetros!$A$3:$B$9,2,FALSE)/10</f>
        <v>0.1</v>
      </c>
      <c r="C18" s="18" t="s">
        <v>56</v>
      </c>
      <c r="D18" s="17">
        <f>VLOOKUP(E18,Parâmetros!$D$3:$E$7,2,FALSE)/10</f>
        <v>0.6</v>
      </c>
      <c r="E18" s="18" t="s">
        <v>72</v>
      </c>
      <c r="F18" s="44"/>
    </row>
    <row r="19" spans="1:6" ht="15" customHeight="1" x14ac:dyDescent="0.25">
      <c r="A19" s="16" t="s">
        <v>4</v>
      </c>
      <c r="B19" s="17">
        <f>VLOOKUP(C19,Parâmetros!$A$13:$B$20,2,FALSE)/10</f>
        <v>0.6</v>
      </c>
      <c r="C19" s="18" t="s">
        <v>68</v>
      </c>
      <c r="D19" s="17">
        <f>VLOOKUP(E19,Parâmetros!$D$13:$E$18,2,FALSE)/10</f>
        <v>0.7</v>
      </c>
      <c r="E19" s="18" t="s">
        <v>35</v>
      </c>
      <c r="F19" s="44"/>
    </row>
    <row r="20" spans="1:6" ht="15" customHeight="1" x14ac:dyDescent="0.25">
      <c r="A20" s="16" t="s">
        <v>59</v>
      </c>
      <c r="B20" s="17">
        <f>VLOOKUP(C20,Parâmetros!$A$24:$B$29,2,FALSE)/10</f>
        <v>0.5</v>
      </c>
      <c r="C20" s="18" t="s">
        <v>40</v>
      </c>
      <c r="D20" s="17">
        <f>VLOOKUP(E20,Parâmetros!$D$24:$E$29,2,FALSE)/10</f>
        <v>1</v>
      </c>
      <c r="E20" s="18" t="s">
        <v>62</v>
      </c>
      <c r="F20" s="44"/>
    </row>
    <row r="21" spans="1:6" ht="15" customHeight="1" x14ac:dyDescent="0.25">
      <c r="A21" s="16" t="s">
        <v>5</v>
      </c>
      <c r="B21" s="17">
        <f>VLOOKUP(C21,Parâmetros!$A$33:$B$39,2,FALSE)/10</f>
        <v>0.1</v>
      </c>
      <c r="C21" s="18" t="s">
        <v>87</v>
      </c>
      <c r="D21" s="17">
        <f>VLOOKUP(E21,Parâmetros!$D$33:$E$39,2,FALSE)/10</f>
        <v>1</v>
      </c>
      <c r="E21" s="18" t="s">
        <v>52</v>
      </c>
      <c r="F21" s="45"/>
    </row>
    <row r="22" spans="1:6" ht="12.2" customHeight="1" x14ac:dyDescent="0.25">
      <c r="A22" s="51"/>
      <c r="B22" s="51"/>
      <c r="C22" s="51"/>
      <c r="D22" s="51"/>
      <c r="E22" s="52"/>
      <c r="F22" s="20">
        <f>((B18*D18)+(B19*D19)+(B20*D20)+(B21*D21))/4</f>
        <v>0.27</v>
      </c>
    </row>
    <row r="23" spans="1:6" ht="15" customHeight="1" x14ac:dyDescent="0.25">
      <c r="A23" s="23" t="s">
        <v>8</v>
      </c>
      <c r="B23" s="24" t="s">
        <v>92</v>
      </c>
      <c r="C23" s="40"/>
      <c r="D23" s="41"/>
      <c r="E23" s="42"/>
      <c r="F23" s="25"/>
    </row>
    <row r="24" spans="1:6" ht="15" customHeight="1" x14ac:dyDescent="0.25">
      <c r="A24" s="26" t="s">
        <v>0</v>
      </c>
      <c r="B24" s="26" t="s">
        <v>1</v>
      </c>
      <c r="C24" s="26" t="s">
        <v>6</v>
      </c>
      <c r="D24" s="26" t="s">
        <v>2</v>
      </c>
      <c r="E24" s="26" t="s">
        <v>6</v>
      </c>
      <c r="F24" s="43" t="s">
        <v>88</v>
      </c>
    </row>
    <row r="25" spans="1:6" ht="15" customHeight="1" x14ac:dyDescent="0.25">
      <c r="A25" s="16" t="s">
        <v>3</v>
      </c>
      <c r="B25" s="17">
        <f>VLOOKUP(C25,Parâmetros!$A$3:$B$9,2,FALSE)/10</f>
        <v>0.7</v>
      </c>
      <c r="C25" s="18" t="s">
        <v>14</v>
      </c>
      <c r="D25" s="17">
        <f>VLOOKUP(E25,Parâmetros!$D$3:$E$7,2,FALSE)/10</f>
        <v>0.9</v>
      </c>
      <c r="E25" s="18" t="s">
        <v>22</v>
      </c>
      <c r="F25" s="44"/>
    </row>
    <row r="26" spans="1:6" ht="15" customHeight="1" x14ac:dyDescent="0.25">
      <c r="A26" s="16" t="s">
        <v>4</v>
      </c>
      <c r="B26" s="17">
        <f>VLOOKUP(C26,Parâmetros!$A$13:$B$20,2,FALSE)/10</f>
        <v>1</v>
      </c>
      <c r="C26" s="18" t="s">
        <v>77</v>
      </c>
      <c r="D26" s="17">
        <f>VLOOKUP(E26,Parâmetros!$D$13:$E$18,2,FALSE)/10</f>
        <v>0.7</v>
      </c>
      <c r="E26" s="18" t="s">
        <v>35</v>
      </c>
      <c r="F26" s="44"/>
    </row>
    <row r="27" spans="1:6" ht="15" customHeight="1" x14ac:dyDescent="0.25">
      <c r="A27" s="16" t="s">
        <v>59</v>
      </c>
      <c r="B27" s="17">
        <f>VLOOKUP(C27,Parâmetros!$A$24:$B$29,2,FALSE)/10</f>
        <v>1</v>
      </c>
      <c r="C27" s="18" t="s">
        <v>81</v>
      </c>
      <c r="D27" s="17">
        <f>VLOOKUP(E27,Parâmetros!$D$24:$E$29,2,FALSE)/10</f>
        <v>1</v>
      </c>
      <c r="E27" s="18" t="s">
        <v>62</v>
      </c>
      <c r="F27" s="44"/>
    </row>
    <row r="28" spans="1:6" ht="15" customHeight="1" x14ac:dyDescent="0.25">
      <c r="A28" s="16" t="s">
        <v>5</v>
      </c>
      <c r="B28" s="17">
        <f>VLOOKUP(C28,Parâmetros!$A$33:$B$39,2,FALSE)/10</f>
        <v>0.9</v>
      </c>
      <c r="C28" s="18" t="s">
        <v>48</v>
      </c>
      <c r="D28" s="17">
        <f>VLOOKUP(E28,Parâmetros!$D$33:$E$39,2,FALSE)/10</f>
        <v>1</v>
      </c>
      <c r="E28" s="18" t="s">
        <v>52</v>
      </c>
      <c r="F28" s="45"/>
    </row>
    <row r="29" spans="1:6" ht="12.2" customHeight="1" x14ac:dyDescent="0.25">
      <c r="A29" s="51"/>
      <c r="B29" s="51"/>
      <c r="C29" s="51"/>
      <c r="D29" s="51"/>
      <c r="E29" s="52"/>
      <c r="F29" s="20">
        <f>((B25*D25)+(B26*D26)+(B27*D27)+(B28*D28))/4</f>
        <v>0.8075</v>
      </c>
    </row>
    <row r="30" spans="1:6" ht="15" customHeight="1" x14ac:dyDescent="0.25">
      <c r="A30" s="23" t="s">
        <v>8</v>
      </c>
      <c r="B30" s="24" t="s">
        <v>93</v>
      </c>
      <c r="C30" s="40"/>
      <c r="D30" s="41"/>
      <c r="E30" s="42"/>
      <c r="F30" s="21"/>
    </row>
    <row r="31" spans="1:6" ht="15" customHeight="1" x14ac:dyDescent="0.25">
      <c r="A31" s="26" t="s">
        <v>0</v>
      </c>
      <c r="B31" s="26" t="s">
        <v>1</v>
      </c>
      <c r="C31" s="26" t="s">
        <v>6</v>
      </c>
      <c r="D31" s="26" t="s">
        <v>2</v>
      </c>
      <c r="E31" s="26" t="s">
        <v>6</v>
      </c>
      <c r="F31" s="43" t="s">
        <v>88</v>
      </c>
    </row>
    <row r="32" spans="1:6" ht="15" customHeight="1" x14ac:dyDescent="0.25">
      <c r="A32" s="16" t="s">
        <v>3</v>
      </c>
      <c r="B32" s="17">
        <f>VLOOKUP(C32,Parâmetros!$A$3:$B$9,2,FALSE)/10</f>
        <v>0.1</v>
      </c>
      <c r="C32" s="18" t="s">
        <v>56</v>
      </c>
      <c r="D32" s="17">
        <f>VLOOKUP(E32,Parâmetros!$D$3:$E$7,2,FALSE)/10</f>
        <v>0.6</v>
      </c>
      <c r="E32" s="18" t="s">
        <v>72</v>
      </c>
      <c r="F32" s="44"/>
    </row>
    <row r="33" spans="1:6" ht="15" customHeight="1" x14ac:dyDescent="0.25">
      <c r="A33" s="16" t="s">
        <v>4</v>
      </c>
      <c r="B33" s="17">
        <f>VLOOKUP(C33,Parâmetros!$A$13:$B$20,2,FALSE)/10</f>
        <v>0.5</v>
      </c>
      <c r="C33" s="18" t="s">
        <v>30</v>
      </c>
      <c r="D33" s="17">
        <f>VLOOKUP(E33,Parâmetros!$D$13:$E$18,2,FALSE)/10</f>
        <v>0.7</v>
      </c>
      <c r="E33" s="18" t="s">
        <v>35</v>
      </c>
      <c r="F33" s="44"/>
    </row>
    <row r="34" spans="1:6" ht="15" customHeight="1" x14ac:dyDescent="0.25">
      <c r="A34" s="32" t="s">
        <v>59</v>
      </c>
      <c r="B34" s="17">
        <f>VLOOKUP(C34,Parâmetros!$A$24:$B$29,2,FALSE)/10</f>
        <v>0.1</v>
      </c>
      <c r="C34" s="18" t="s">
        <v>39</v>
      </c>
      <c r="D34" s="17">
        <f>VLOOKUP(E34,Parâmetros!$D$24:$E$29,2,FALSE)/10</f>
        <v>1</v>
      </c>
      <c r="E34" s="18" t="s">
        <v>62</v>
      </c>
      <c r="F34" s="44"/>
    </row>
    <row r="35" spans="1:6" ht="15" customHeight="1" x14ac:dyDescent="0.25">
      <c r="A35" s="32" t="s">
        <v>5</v>
      </c>
      <c r="B35" s="17">
        <f>VLOOKUP(C35,Parâmetros!$A$33:$B$39,2,FALSE)/10</f>
        <v>0.1</v>
      </c>
      <c r="C35" s="18" t="s">
        <v>87</v>
      </c>
      <c r="D35" s="17">
        <f>VLOOKUP(E35,Parâmetros!$D$33:$E$39,2,FALSE)/10</f>
        <v>1</v>
      </c>
      <c r="E35" s="18" t="s">
        <v>52</v>
      </c>
      <c r="F35" s="45"/>
    </row>
    <row r="36" spans="1:6" ht="12.2" customHeight="1" x14ac:dyDescent="0.25">
      <c r="A36" s="46"/>
      <c r="B36" s="46"/>
      <c r="C36" s="46"/>
      <c r="D36" s="46"/>
      <c r="E36" s="47"/>
      <c r="F36" s="20">
        <f>((B32*D32)+(B33*D33)+(B34*D34)+(B35*D35))/4</f>
        <v>0.1525</v>
      </c>
    </row>
    <row r="37" spans="1:6" ht="15" customHeight="1" x14ac:dyDescent="0.25">
      <c r="A37" s="23" t="s">
        <v>8</v>
      </c>
      <c r="B37" s="24" t="s">
        <v>10</v>
      </c>
      <c r="C37" s="40"/>
      <c r="D37" s="41"/>
      <c r="E37" s="42"/>
      <c r="F37" s="21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3" t="s">
        <v>88</v>
      </c>
    </row>
    <row r="39" spans="1:6" ht="15" customHeight="1" x14ac:dyDescent="0.25">
      <c r="A39" s="32" t="s">
        <v>3</v>
      </c>
      <c r="B39" s="17">
        <f>VLOOKUP(C39,Parâmetros!$A$3:$B$9,2,FALSE)/10</f>
        <v>0.7</v>
      </c>
      <c r="C39" s="18" t="s">
        <v>14</v>
      </c>
      <c r="D39" s="17">
        <f>VLOOKUP(E39,Parâmetros!$D$3:$E$7,2,FALSE)/10</f>
        <v>0.9</v>
      </c>
      <c r="E39" s="18" t="s">
        <v>22</v>
      </c>
      <c r="F39" s="44"/>
    </row>
    <row r="40" spans="1:6" ht="15" customHeight="1" x14ac:dyDescent="0.25">
      <c r="A40" s="32" t="s">
        <v>4</v>
      </c>
      <c r="B40" s="17">
        <f>VLOOKUP(C40,Parâmetros!$A$13:$B$20,2,FALSE)/10</f>
        <v>1</v>
      </c>
      <c r="C40" s="18" t="s">
        <v>77</v>
      </c>
      <c r="D40" s="17">
        <f>VLOOKUP(E40,Parâmetros!$D$13:$E$18,2,FALSE)/10</f>
        <v>0.7</v>
      </c>
      <c r="E40" s="18" t="s">
        <v>35</v>
      </c>
      <c r="F40" s="44"/>
    </row>
    <row r="41" spans="1:6" ht="15" customHeight="1" x14ac:dyDescent="0.25">
      <c r="A41" s="32" t="s">
        <v>59</v>
      </c>
      <c r="B41" s="17">
        <f>VLOOKUP(C41,Parâmetros!$A$24:$B$29,2,FALSE)/10</f>
        <v>1</v>
      </c>
      <c r="C41" s="18" t="s">
        <v>81</v>
      </c>
      <c r="D41" s="17">
        <f>VLOOKUP(E41,Parâmetros!$D$24:$E$29,2,FALSE)/10</f>
        <v>1</v>
      </c>
      <c r="E41" s="18" t="s">
        <v>62</v>
      </c>
      <c r="F41" s="44"/>
    </row>
    <row r="42" spans="1:6" ht="15" customHeight="1" x14ac:dyDescent="0.25">
      <c r="A42" s="32" t="s">
        <v>5</v>
      </c>
      <c r="B42" s="17">
        <f>VLOOKUP(C42,Parâmetros!$A$33:$B$39,2,FALSE)/10</f>
        <v>0.9</v>
      </c>
      <c r="C42" s="18" t="s">
        <v>48</v>
      </c>
      <c r="D42" s="17">
        <f>VLOOKUP(E42,Parâmetros!$D$33:$E$39,2,FALSE)/10</f>
        <v>1</v>
      </c>
      <c r="E42" s="18" t="s">
        <v>52</v>
      </c>
      <c r="F42" s="45"/>
    </row>
    <row r="43" spans="1:6" ht="11.25" customHeight="1" x14ac:dyDescent="0.25">
      <c r="A43" s="46"/>
      <c r="B43" s="46"/>
      <c r="C43" s="46"/>
      <c r="D43" s="46"/>
      <c r="E43" s="47"/>
      <c r="F43" s="20">
        <f>((B39*D39)+(B40*D40)+(B41*D41)+(B42*D42))/4</f>
        <v>0.8075</v>
      </c>
    </row>
    <row r="44" spans="1:6" ht="15" customHeight="1" x14ac:dyDescent="0.25">
      <c r="A44" s="23" t="s">
        <v>8</v>
      </c>
      <c r="B44" s="24" t="s">
        <v>11</v>
      </c>
      <c r="C44" s="40"/>
      <c r="D44" s="41"/>
      <c r="E44" s="42"/>
      <c r="F44" s="21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3" t="s">
        <v>88</v>
      </c>
    </row>
    <row r="46" spans="1:6" ht="15" customHeight="1" x14ac:dyDescent="0.25">
      <c r="A46" s="32" t="s">
        <v>3</v>
      </c>
      <c r="B46" s="17">
        <f>VLOOKUP(C46,Parâmetros!$A$3:$B$9,2,FALSE)/10</f>
        <v>0.7</v>
      </c>
      <c r="C46" s="18" t="s">
        <v>14</v>
      </c>
      <c r="D46" s="17">
        <f>VLOOKUP(E46,Parâmetros!$D$3:$E$7,2,FALSE)/10</f>
        <v>0.9</v>
      </c>
      <c r="E46" s="18" t="s">
        <v>22</v>
      </c>
      <c r="F46" s="44"/>
    </row>
    <row r="47" spans="1:6" ht="15" customHeight="1" x14ac:dyDescent="0.25">
      <c r="A47" s="32" t="s">
        <v>4</v>
      </c>
      <c r="B47" s="17">
        <f>VLOOKUP(C47,Parâmetros!$A$13:$B$20,2,FALSE)/10</f>
        <v>1</v>
      </c>
      <c r="C47" s="18" t="s">
        <v>77</v>
      </c>
      <c r="D47" s="17">
        <f>VLOOKUP(E47,Parâmetros!$D$13:$E$18,2,FALSE)/10</f>
        <v>0.7</v>
      </c>
      <c r="E47" s="18" t="s">
        <v>35</v>
      </c>
      <c r="F47" s="44"/>
    </row>
    <row r="48" spans="1:6" ht="15" customHeight="1" x14ac:dyDescent="0.25">
      <c r="A48" s="32" t="s">
        <v>59</v>
      </c>
      <c r="B48" s="17">
        <f>VLOOKUP(C48,Parâmetros!$A$24:$B$29,2,FALSE)/10</f>
        <v>1</v>
      </c>
      <c r="C48" s="18" t="s">
        <v>81</v>
      </c>
      <c r="D48" s="17">
        <f>VLOOKUP(E48,Parâmetros!$D$24:$E$29,2,FALSE)/10</f>
        <v>1</v>
      </c>
      <c r="E48" s="18" t="s">
        <v>62</v>
      </c>
      <c r="F48" s="44"/>
    </row>
    <row r="49" spans="1:9" ht="15" customHeight="1" x14ac:dyDescent="0.25">
      <c r="A49" s="32" t="s">
        <v>5</v>
      </c>
      <c r="B49" s="17">
        <f>VLOOKUP(C49,Parâmetros!$A$33:$B$39,2,FALSE)/10</f>
        <v>0.9</v>
      </c>
      <c r="C49" s="18" t="s">
        <v>48</v>
      </c>
      <c r="D49" s="17">
        <f>VLOOKUP(E49,Parâmetros!$D$33:$E$39,2,FALSE)/10</f>
        <v>1</v>
      </c>
      <c r="E49" s="18" t="s">
        <v>52</v>
      </c>
      <c r="F49" s="45"/>
      <c r="I49" s="33"/>
    </row>
    <row r="50" spans="1:9" x14ac:dyDescent="0.25">
      <c r="F50" s="20">
        <f>((B46*D46)+(B47*D47)+(B48*D48)+(B49*D49))/4</f>
        <v>0.8075</v>
      </c>
      <c r="I50" s="33"/>
    </row>
    <row r="52" spans="1:9" customFormat="1" ht="14.25" customHeight="1" x14ac:dyDescent="0.25">
      <c r="A52" s="5" t="s">
        <v>7</v>
      </c>
      <c r="B52" s="48" t="s">
        <v>95</v>
      </c>
      <c r="C52" s="49"/>
      <c r="D52" s="49"/>
      <c r="E52" s="49"/>
      <c r="F52" s="50"/>
    </row>
    <row r="53" spans="1:9" customFormat="1" ht="14.25" customHeight="1" x14ac:dyDescent="0.25">
      <c r="A53" s="23" t="s">
        <v>8</v>
      </c>
      <c r="B53" s="24" t="s">
        <v>11</v>
      </c>
      <c r="C53" s="40"/>
      <c r="D53" s="41"/>
      <c r="E53" s="42"/>
      <c r="F53" s="21"/>
    </row>
    <row r="54" spans="1:9" customFormat="1" ht="14.25" customHeight="1" x14ac:dyDescent="0.25">
      <c r="A54" s="11" t="s">
        <v>0</v>
      </c>
      <c r="B54" s="11" t="s">
        <v>1</v>
      </c>
      <c r="C54" s="11" t="s">
        <v>6</v>
      </c>
      <c r="D54" s="11" t="s">
        <v>2</v>
      </c>
      <c r="E54" s="11" t="s">
        <v>6</v>
      </c>
      <c r="F54" s="43" t="s">
        <v>88</v>
      </c>
    </row>
    <row r="55" spans="1:9" customFormat="1" ht="14.25" customHeight="1" x14ac:dyDescent="0.25">
      <c r="A55" s="32" t="s">
        <v>3</v>
      </c>
      <c r="B55" s="17">
        <f>VLOOKUP(C55,Parâmetros!$A$3:$B$9,2,FALSE)/10</f>
        <v>0.7</v>
      </c>
      <c r="C55" s="18" t="s">
        <v>14</v>
      </c>
      <c r="D55" s="17">
        <f>VLOOKUP(E55,Parâmetros!$D$3:$E$7,2,FALSE)/10</f>
        <v>0.9</v>
      </c>
      <c r="E55" s="18" t="s">
        <v>22</v>
      </c>
      <c r="F55" s="44"/>
    </row>
    <row r="56" spans="1:9" customFormat="1" ht="14.25" customHeight="1" x14ac:dyDescent="0.25">
      <c r="A56" s="32" t="s">
        <v>4</v>
      </c>
      <c r="B56" s="17">
        <f>VLOOKUP(C56,Parâmetros!$A$13:$B$20,2,FALSE)/10</f>
        <v>1</v>
      </c>
      <c r="C56" s="18" t="s">
        <v>77</v>
      </c>
      <c r="D56" s="17">
        <f>VLOOKUP(E56,Parâmetros!$D$13:$E$18,2,FALSE)/10</f>
        <v>0.7</v>
      </c>
      <c r="E56" s="18" t="s">
        <v>35</v>
      </c>
      <c r="F56" s="44"/>
    </row>
    <row r="57" spans="1:9" customFormat="1" ht="14.25" customHeight="1" x14ac:dyDescent="0.25">
      <c r="A57" s="32" t="s">
        <v>59</v>
      </c>
      <c r="B57" s="17">
        <f>VLOOKUP(C57,Parâmetros!$A$24:$B$29,2,FALSE)/10</f>
        <v>1</v>
      </c>
      <c r="C57" s="18" t="s">
        <v>81</v>
      </c>
      <c r="D57" s="17">
        <f>VLOOKUP(E57,Parâmetros!$D$24:$E$29,2,FALSE)/10</f>
        <v>1</v>
      </c>
      <c r="E57" s="18" t="s">
        <v>62</v>
      </c>
      <c r="F57" s="44"/>
    </row>
    <row r="58" spans="1:9" customFormat="1" ht="14.25" customHeight="1" x14ac:dyDescent="0.25">
      <c r="A58" s="32" t="s">
        <v>5</v>
      </c>
      <c r="B58" s="17">
        <f>VLOOKUP(C58,Parâmetros!$A$33:$B$39,2,FALSE)/10</f>
        <v>0.9</v>
      </c>
      <c r="C58" s="18" t="s">
        <v>48</v>
      </c>
      <c r="D58" s="17">
        <f>VLOOKUP(E58,Parâmetros!$D$33:$E$39,2,FALSE)/10</f>
        <v>1</v>
      </c>
      <c r="E58" s="18" t="s">
        <v>52</v>
      </c>
      <c r="F58" s="45"/>
    </row>
    <row r="59" spans="1:9" customFormat="1" ht="14.25" customHeight="1" x14ac:dyDescent="0.25">
      <c r="A59" s="1"/>
      <c r="B59" s="1"/>
      <c r="C59" s="1"/>
      <c r="D59" s="1"/>
      <c r="E59" s="1"/>
      <c r="F59" s="20">
        <f>((B55*D55)+(B56*D56)+(B57*D57)+(B58*D58))/4</f>
        <v>0.8075</v>
      </c>
    </row>
    <row r="60" spans="1:9" customFormat="1" ht="14.25" customHeight="1" x14ac:dyDescent="0.25"/>
    <row r="61" spans="1:9" customFormat="1" ht="14.25" customHeight="1" x14ac:dyDescent="0.25"/>
    <row r="62" spans="1:9" customFormat="1" ht="14.25" customHeight="1" x14ac:dyDescent="0.25"/>
    <row r="63" spans="1:9" customFormat="1" ht="14.25" customHeight="1" x14ac:dyDescent="0.25"/>
    <row r="64" spans="1:9" customFormat="1" ht="14.25" customHeight="1" x14ac:dyDescent="0.25"/>
    <row r="65" customFormat="1" ht="14.25" customHeight="1" x14ac:dyDescent="0.25"/>
    <row r="66" customFormat="1" ht="14.25" customHeight="1" x14ac:dyDescent="0.25"/>
    <row r="67" customFormat="1" ht="14.25" customHeight="1" x14ac:dyDescent="0.25"/>
    <row r="68" customFormat="1" ht="14.25" customHeight="1" x14ac:dyDescent="0.25"/>
    <row r="69" customFormat="1" ht="14.25" customHeight="1" x14ac:dyDescent="0.25"/>
    <row r="70" customFormat="1" ht="14.25" customHeight="1" x14ac:dyDescent="0.25"/>
    <row r="71" customFormat="1" ht="14.25" customHeight="1" x14ac:dyDescent="0.25"/>
    <row r="72" customFormat="1" ht="14.25" customHeight="1" x14ac:dyDescent="0.25"/>
    <row r="73" customFormat="1" ht="14.25" customHeight="1" x14ac:dyDescent="0.25"/>
    <row r="74" customFormat="1" ht="14.25" customHeight="1" x14ac:dyDescent="0.25"/>
    <row r="75" customFormat="1" ht="14.25" customHeight="1" x14ac:dyDescent="0.25"/>
    <row r="76" customFormat="1" ht="14.25" customHeight="1" x14ac:dyDescent="0.25"/>
    <row r="77" customFormat="1" ht="14.25" customHeight="1" x14ac:dyDescent="0.25"/>
    <row r="78" customFormat="1" ht="14.25" customHeight="1" x14ac:dyDescent="0.25"/>
    <row r="79" customFormat="1" ht="14.25" customHeight="1" x14ac:dyDescent="0.25"/>
    <row r="80" customFormat="1" ht="14.25" customHeight="1" x14ac:dyDescent="0.25"/>
    <row r="81" spans="1:6" customFormat="1" ht="14.25" customHeight="1" x14ac:dyDescent="0.25"/>
    <row r="82" spans="1:6" customFormat="1" ht="14.25" customHeight="1" x14ac:dyDescent="0.25"/>
    <row r="83" spans="1:6" customFormat="1" ht="14.25" customHeight="1" x14ac:dyDescent="0.25"/>
    <row r="84" spans="1:6" customFormat="1" ht="14.25" customHeight="1" x14ac:dyDescent="0.25"/>
    <row r="85" spans="1:6" customFormat="1" ht="14.25" customHeight="1" x14ac:dyDescent="0.25"/>
    <row r="86" spans="1:6" customFormat="1" ht="14.25" customHeight="1" x14ac:dyDescent="0.25"/>
    <row r="87" spans="1:6" customFormat="1" ht="14.25" customHeight="1" x14ac:dyDescent="0.25"/>
    <row r="88" spans="1:6" customFormat="1" ht="14.25" customHeight="1" x14ac:dyDescent="0.25"/>
    <row r="89" spans="1:6" customFormat="1" ht="14.25" customHeight="1" x14ac:dyDescent="0.25"/>
    <row r="90" spans="1:6" customFormat="1" ht="14.25" customHeight="1" x14ac:dyDescent="0.25"/>
    <row r="91" spans="1:6" customFormat="1" ht="14.25" customHeight="1" x14ac:dyDescent="0.25"/>
    <row r="92" spans="1:6" customFormat="1" ht="14.25" customHeight="1" x14ac:dyDescent="0.25"/>
    <row r="93" spans="1:6" customFormat="1" ht="14.25" customHeight="1" x14ac:dyDescent="0.25"/>
    <row r="94" spans="1:6" customFormat="1" ht="14.25" customHeight="1" x14ac:dyDescent="0.25"/>
    <row r="95" spans="1:6" customFormat="1" ht="14.25" customHeight="1" x14ac:dyDescent="0.25">
      <c r="A95" s="1"/>
      <c r="B95" s="1"/>
      <c r="C95" s="1"/>
      <c r="D95" s="1"/>
      <c r="E95" s="1"/>
      <c r="F95" s="1"/>
    </row>
    <row r="96" spans="1:6" customFormat="1" ht="14.25" customHeight="1" x14ac:dyDescent="0.25">
      <c r="A96" s="1"/>
      <c r="B96" s="1"/>
      <c r="C96" s="1"/>
      <c r="D96" s="1"/>
      <c r="E96" s="1"/>
      <c r="F96" s="1"/>
    </row>
    <row r="97" spans="1:6" customFormat="1" ht="14.25" customHeight="1" x14ac:dyDescent="0.25">
      <c r="A97" s="1"/>
      <c r="B97" s="1"/>
      <c r="C97" s="1"/>
      <c r="D97" s="1"/>
      <c r="E97" s="1"/>
      <c r="F97" s="1"/>
    </row>
    <row r="98" spans="1:6" customFormat="1" ht="14.25" customHeight="1" x14ac:dyDescent="0.25">
      <c r="A98" s="1"/>
      <c r="B98" s="1"/>
      <c r="C98" s="1"/>
      <c r="D98" s="1"/>
      <c r="E98" s="1"/>
      <c r="F98" s="1"/>
    </row>
    <row r="99" spans="1:6" customFormat="1" ht="14.25" customHeight="1" x14ac:dyDescent="0.25">
      <c r="A99" s="1"/>
      <c r="B99" s="1"/>
      <c r="C99" s="1"/>
      <c r="D99" s="1"/>
      <c r="E99" s="1"/>
      <c r="F99" s="1"/>
    </row>
    <row r="100" spans="1:6" customFormat="1" ht="14.25" customHeight="1" x14ac:dyDescent="0.25">
      <c r="A100" s="1"/>
      <c r="B100" s="1"/>
      <c r="C100" s="1"/>
      <c r="D100" s="1"/>
      <c r="E100" s="1"/>
      <c r="F100" s="1"/>
    </row>
    <row r="101" spans="1:6" customFormat="1" ht="15" x14ac:dyDescent="0.25">
      <c r="A101" s="1"/>
      <c r="B101" s="1"/>
      <c r="C101" s="1"/>
      <c r="D101" s="1"/>
      <c r="E101" s="1"/>
      <c r="F101" s="1"/>
    </row>
  </sheetData>
  <sheetProtection algorithmName="SHA-512" hashValue="F/exLLf5458D9nfo1bqovD6+5DEWxOp6J04ZqoqyPF+0lYFx9mEy9ZhZ1y/f0S8seN4/h66l8oMP5P4ZPTacMw==" saltValue="5CdMZGknNSs761QMgjriRA==" spinCount="100000" sheet="1" objects="1" scenarios="1"/>
  <mergeCells count="24">
    <mergeCell ref="F10:F14"/>
    <mergeCell ref="B1:F1"/>
    <mergeCell ref="C2:E2"/>
    <mergeCell ref="F3:F7"/>
    <mergeCell ref="A8:E8"/>
    <mergeCell ref="C9:E9"/>
    <mergeCell ref="F38:F42"/>
    <mergeCell ref="A15:E15"/>
    <mergeCell ref="C16:E16"/>
    <mergeCell ref="F17:F21"/>
    <mergeCell ref="A22:E22"/>
    <mergeCell ref="C23:E23"/>
    <mergeCell ref="F24:F28"/>
    <mergeCell ref="A29:E29"/>
    <mergeCell ref="C30:E30"/>
    <mergeCell ref="F31:F35"/>
    <mergeCell ref="A36:E36"/>
    <mergeCell ref="C37:E37"/>
    <mergeCell ref="C53:E53"/>
    <mergeCell ref="F54:F58"/>
    <mergeCell ref="A43:E43"/>
    <mergeCell ref="C44:E44"/>
    <mergeCell ref="F45:F49"/>
    <mergeCell ref="B52:F52"/>
  </mergeCells>
  <dataValidations count="9">
    <dataValidation type="list" allowBlank="1" showInputMessage="1" showErrorMessage="1" sqref="C4 C11 C18 C39 C32 C25 C46 C55">
      <formula1>Fator_Medição</formula1>
    </dataValidation>
    <dataValidation type="list" allowBlank="1" showInputMessage="1" showErrorMessage="1" sqref="E28 E21 E7 E14 E42 E35 E49 E58">
      <formula1>Atividade_Temporal</formula1>
    </dataValidation>
    <dataValidation type="list" allowBlank="1" showInputMessage="1" showErrorMessage="1" sqref="C28 C42 C7 C14 C21 C35 C49 C58">
      <formula1>Fator_Temporal</formula1>
    </dataValidation>
    <dataValidation type="list" allowBlank="1" showInputMessage="1" showErrorMessage="1" sqref="E27 E20 E6 E13 E41 E34 E48 E57">
      <formula1>Atividade_Espacial</formula1>
    </dataValidation>
    <dataValidation type="list" allowBlank="1" showInputMessage="1" showErrorMessage="1" sqref="C27 C41 C6 C13 C20 C34 C48 C57">
      <formula1>Fator_Espacial</formula1>
    </dataValidation>
    <dataValidation type="list" allowBlank="1" showInputMessage="1" showErrorMessage="1" sqref="E26 E19 E5 E12 E40 E33 E47 E56">
      <formula1>Atividade_Especif_Fonte</formula1>
    </dataValidation>
    <dataValidation type="list" allowBlank="1" showInputMessage="1" showErrorMessage="1" sqref="C26 C40 C5 C12 C19 C33 C47 C56">
      <formula1>Fator_Especif_Fonte</formula1>
    </dataValidation>
    <dataValidation type="list" allowBlank="1" showInputMessage="1" showErrorMessage="1" sqref="E4 E18 E25 E11 E39 E32 E46 E55">
      <formula1>Atividade_Medição</formula1>
    </dataValidation>
    <dataValidation type="list" allowBlank="1" showErrorMessage="1" sqref="B2 B9 B16 B23 B30 B37 B44 B53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1"/>
  <sheetViews>
    <sheetView zoomScaleNormal="100" workbookViewId="0">
      <selection activeCell="D24" sqref="D24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8" t="s">
        <v>96</v>
      </c>
      <c r="C1" s="49"/>
      <c r="D1" s="49"/>
      <c r="E1" s="49"/>
      <c r="F1" s="50"/>
      <c r="G1" s="7"/>
    </row>
    <row r="2" spans="1:29" ht="15.95" customHeight="1" x14ac:dyDescent="0.25">
      <c r="A2" s="8" t="s">
        <v>8</v>
      </c>
      <c r="B2" s="9" t="s">
        <v>9</v>
      </c>
      <c r="C2" s="53"/>
      <c r="D2" s="54"/>
      <c r="E2" s="55"/>
      <c r="F2" s="21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3" t="s">
        <v>88</v>
      </c>
      <c r="AC3" s="1" t="s">
        <v>9</v>
      </c>
    </row>
    <row r="4" spans="1:29" ht="15.95" customHeight="1" x14ac:dyDescent="0.25">
      <c r="A4" s="16" t="s">
        <v>3</v>
      </c>
      <c r="B4" s="17">
        <f>VLOOKUP(C4,Parâmetros!$A$3:$B$9,2,FALSE)/10</f>
        <v>0.3</v>
      </c>
      <c r="C4" s="18" t="s">
        <v>16</v>
      </c>
      <c r="D4" s="17">
        <f>VLOOKUP(E4,Parâmetros!$D$3:$E$7,2,FALSE)/10</f>
        <v>0.6</v>
      </c>
      <c r="E4" s="18" t="s">
        <v>72</v>
      </c>
      <c r="F4" s="44"/>
      <c r="AC4" s="1" t="s">
        <v>20</v>
      </c>
    </row>
    <row r="5" spans="1:29" ht="15.95" customHeight="1" x14ac:dyDescent="0.25">
      <c r="A5" s="16" t="s">
        <v>4</v>
      </c>
      <c r="B5" s="17">
        <f>VLOOKUP(C5,Parâmetros!$A$13:$B$20,2,FALSE)/10</f>
        <v>0.6</v>
      </c>
      <c r="C5" s="18" t="s">
        <v>68</v>
      </c>
      <c r="D5" s="17">
        <f>VLOOKUP(E5,Parâmetros!$D$13:$E$18,2,FALSE)/10</f>
        <v>0.7</v>
      </c>
      <c r="E5" s="18" t="s">
        <v>35</v>
      </c>
      <c r="F5" s="44"/>
      <c r="AC5" s="1" t="s">
        <v>57</v>
      </c>
    </row>
    <row r="6" spans="1:29" ht="15.95" customHeight="1" x14ac:dyDescent="0.25">
      <c r="A6" s="16" t="s">
        <v>59</v>
      </c>
      <c r="B6" s="17">
        <f>VLOOKUP(C6,Parâmetros!$A$24:$B$29,2,FALSE)/10</f>
        <v>0.1</v>
      </c>
      <c r="C6" s="18" t="s">
        <v>39</v>
      </c>
      <c r="D6" s="17">
        <f>VLOOKUP(E6,Parâmetros!$D$24:$E$29,2,FALSE)/10</f>
        <v>1</v>
      </c>
      <c r="E6" s="18" t="s">
        <v>62</v>
      </c>
      <c r="F6" s="44"/>
      <c r="AC6" s="1" t="s">
        <v>10</v>
      </c>
    </row>
    <row r="7" spans="1:29" ht="15.95" customHeight="1" x14ac:dyDescent="0.25">
      <c r="A7" s="16" t="s">
        <v>5</v>
      </c>
      <c r="B7" s="17">
        <f>VLOOKUP(C7,Parâmetros!$A$33:$B$39,2,FALSE)/10</f>
        <v>0.5</v>
      </c>
      <c r="C7" s="18" t="s">
        <v>61</v>
      </c>
      <c r="D7" s="17">
        <f>VLOOKUP(E7,Parâmetros!$D$33:$E$39,2,FALSE)/10</f>
        <v>1</v>
      </c>
      <c r="E7" s="18" t="s">
        <v>52</v>
      </c>
      <c r="F7" s="45"/>
      <c r="AC7" s="1" t="s">
        <v>19</v>
      </c>
    </row>
    <row r="8" spans="1:29" ht="12.2" customHeight="1" x14ac:dyDescent="0.25">
      <c r="A8" s="51"/>
      <c r="B8" s="51"/>
      <c r="C8" s="51"/>
      <c r="D8" s="51"/>
      <c r="E8" s="52"/>
      <c r="F8" s="20">
        <f>((B4*D4)+(B5*D5)+(B6*D6)+(B7*D7))/4</f>
        <v>0.3</v>
      </c>
      <c r="AC8" s="1" t="s">
        <v>58</v>
      </c>
    </row>
    <row r="9" spans="1:29" ht="15" customHeight="1" x14ac:dyDescent="0.25">
      <c r="A9" s="23" t="s">
        <v>8</v>
      </c>
      <c r="B9" s="24" t="s">
        <v>90</v>
      </c>
      <c r="C9" s="40"/>
      <c r="D9" s="41"/>
      <c r="E9" s="42"/>
      <c r="F9" s="25"/>
      <c r="AC9" s="1" t="s">
        <v>11</v>
      </c>
    </row>
    <row r="10" spans="1:29" ht="15" customHeight="1" x14ac:dyDescent="0.25">
      <c r="A10" s="26" t="s">
        <v>0</v>
      </c>
      <c r="B10" s="26" t="s">
        <v>1</v>
      </c>
      <c r="C10" s="26" t="s">
        <v>6</v>
      </c>
      <c r="D10" s="26" t="s">
        <v>2</v>
      </c>
      <c r="E10" s="26" t="s">
        <v>6</v>
      </c>
      <c r="F10" s="43" t="s">
        <v>88</v>
      </c>
    </row>
    <row r="11" spans="1:29" ht="15" customHeight="1" x14ac:dyDescent="0.25">
      <c r="A11" s="16" t="s">
        <v>3</v>
      </c>
      <c r="B11" s="17">
        <f>VLOOKUP(C11,Parâmetros!$A$3:$B$9,2,FALSE)/10</f>
        <v>0.1</v>
      </c>
      <c r="C11" s="18" t="s">
        <v>56</v>
      </c>
      <c r="D11" s="17">
        <f>VLOOKUP(E11,Parâmetros!$D$3:$E$7,2,FALSE)/10</f>
        <v>0.6</v>
      </c>
      <c r="E11" s="18" t="s">
        <v>72</v>
      </c>
      <c r="F11" s="44"/>
    </row>
    <row r="12" spans="1:29" ht="15" customHeight="1" x14ac:dyDescent="0.25">
      <c r="A12" s="16" t="s">
        <v>4</v>
      </c>
      <c r="B12" s="17">
        <f>VLOOKUP(C12,Parâmetros!$A$13:$B$20,2,FALSE)/10</f>
        <v>0.6</v>
      </c>
      <c r="C12" s="18" t="s">
        <v>68</v>
      </c>
      <c r="D12" s="17">
        <f>VLOOKUP(E12,Parâmetros!$D$13:$E$18,2,FALSE)/10</f>
        <v>0.7</v>
      </c>
      <c r="E12" s="18" t="s">
        <v>35</v>
      </c>
      <c r="F12" s="44"/>
    </row>
    <row r="13" spans="1:29" ht="15" customHeight="1" x14ac:dyDescent="0.25">
      <c r="A13" s="16" t="s">
        <v>59</v>
      </c>
      <c r="B13" s="17">
        <f>VLOOKUP(C13,Parâmetros!$A$24:$B$29,2,FALSE)/10</f>
        <v>0.1</v>
      </c>
      <c r="C13" s="18" t="s">
        <v>39</v>
      </c>
      <c r="D13" s="17">
        <f>VLOOKUP(E13,Parâmetros!$D$24:$E$29,2,FALSE)/10</f>
        <v>1</v>
      </c>
      <c r="E13" s="18" t="s">
        <v>62</v>
      </c>
      <c r="F13" s="44"/>
    </row>
    <row r="14" spans="1:29" ht="15" customHeight="1" x14ac:dyDescent="0.25">
      <c r="A14" s="16" t="s">
        <v>5</v>
      </c>
      <c r="B14" s="17">
        <f>VLOOKUP(C14,Parâmetros!$A$33:$B$39,2,FALSE)/10</f>
        <v>0.5</v>
      </c>
      <c r="C14" s="18" t="s">
        <v>61</v>
      </c>
      <c r="D14" s="17">
        <f>VLOOKUP(E14,Parâmetros!$D$33:$E$39,2,FALSE)/10</f>
        <v>1</v>
      </c>
      <c r="E14" s="18" t="s">
        <v>52</v>
      </c>
      <c r="F14" s="45"/>
    </row>
    <row r="15" spans="1:29" ht="11.25" customHeight="1" x14ac:dyDescent="0.25">
      <c r="A15" s="51"/>
      <c r="B15" s="51"/>
      <c r="C15" s="51"/>
      <c r="D15" s="51"/>
      <c r="E15" s="52"/>
      <c r="F15" s="20">
        <f>((B11*D11)+(B12*D12)+(B13*D13)+(B14*D14))/4</f>
        <v>0.27</v>
      </c>
    </row>
    <row r="16" spans="1:29" ht="15" customHeight="1" x14ac:dyDescent="0.25">
      <c r="A16" s="28" t="s">
        <v>8</v>
      </c>
      <c r="B16" s="29" t="s">
        <v>91</v>
      </c>
      <c r="C16" s="40"/>
      <c r="D16" s="41"/>
      <c r="E16" s="42"/>
      <c r="F16" s="21"/>
    </row>
    <row r="17" spans="1:6" ht="15" customHeight="1" x14ac:dyDescent="0.25">
      <c r="A17" s="26" t="s">
        <v>0</v>
      </c>
      <c r="B17" s="26" t="s">
        <v>1</v>
      </c>
      <c r="C17" s="26" t="s">
        <v>6</v>
      </c>
      <c r="D17" s="26" t="s">
        <v>2</v>
      </c>
      <c r="E17" s="26" t="s">
        <v>6</v>
      </c>
      <c r="F17" s="43" t="s">
        <v>88</v>
      </c>
    </row>
    <row r="18" spans="1:6" ht="15" customHeight="1" x14ac:dyDescent="0.25">
      <c r="A18" s="16" t="s">
        <v>3</v>
      </c>
      <c r="B18" s="17">
        <f>VLOOKUP(C18,Parâmetros!$A$3:$B$9,2,FALSE)/10</f>
        <v>0.1</v>
      </c>
      <c r="C18" s="18" t="s">
        <v>56</v>
      </c>
      <c r="D18" s="17">
        <f>VLOOKUP(E18,Parâmetros!$D$3:$E$7,2,FALSE)/10</f>
        <v>0.6</v>
      </c>
      <c r="E18" s="18" t="s">
        <v>72</v>
      </c>
      <c r="F18" s="44"/>
    </row>
    <row r="19" spans="1:6" ht="15" customHeight="1" x14ac:dyDescent="0.25">
      <c r="A19" s="16" t="s">
        <v>4</v>
      </c>
      <c r="B19" s="17">
        <f>VLOOKUP(C19,Parâmetros!$A$13:$B$20,2,FALSE)/10</f>
        <v>0.6</v>
      </c>
      <c r="C19" s="18" t="s">
        <v>68</v>
      </c>
      <c r="D19" s="17">
        <f>VLOOKUP(E19,Parâmetros!$D$13:$E$18,2,FALSE)/10</f>
        <v>0.7</v>
      </c>
      <c r="E19" s="18" t="s">
        <v>35</v>
      </c>
      <c r="F19" s="44"/>
    </row>
    <row r="20" spans="1:6" ht="15" customHeight="1" x14ac:dyDescent="0.25">
      <c r="A20" s="16" t="s">
        <v>59</v>
      </c>
      <c r="B20" s="17">
        <f>VLOOKUP(C20,Parâmetros!$A$24:$B$29,2,FALSE)/10</f>
        <v>0.1</v>
      </c>
      <c r="C20" s="18" t="s">
        <v>39</v>
      </c>
      <c r="D20" s="17">
        <f>VLOOKUP(E20,Parâmetros!$D$24:$E$29,2,FALSE)/10</f>
        <v>1</v>
      </c>
      <c r="E20" s="18" t="s">
        <v>62</v>
      </c>
      <c r="F20" s="44"/>
    </row>
    <row r="21" spans="1:6" ht="15" customHeight="1" x14ac:dyDescent="0.25">
      <c r="A21" s="16" t="s">
        <v>5</v>
      </c>
      <c r="B21" s="17">
        <f>VLOOKUP(C21,Parâmetros!$A$33:$B$39,2,FALSE)/10</f>
        <v>0.5</v>
      </c>
      <c r="C21" s="18" t="s">
        <v>61</v>
      </c>
      <c r="D21" s="17">
        <f>VLOOKUP(E21,Parâmetros!$D$33:$E$39,2,FALSE)/10</f>
        <v>1</v>
      </c>
      <c r="E21" s="18" t="s">
        <v>52</v>
      </c>
      <c r="F21" s="45"/>
    </row>
    <row r="22" spans="1:6" ht="12.2" customHeight="1" x14ac:dyDescent="0.25">
      <c r="A22" s="51"/>
      <c r="B22" s="51"/>
      <c r="C22" s="51"/>
      <c r="D22" s="51"/>
      <c r="E22" s="52"/>
      <c r="F22" s="20">
        <f>((B18*D18)+(B19*D19)+(B20*D20)+(B21*D21))/4</f>
        <v>0.27</v>
      </c>
    </row>
    <row r="23" spans="1:6" ht="15" customHeight="1" x14ac:dyDescent="0.25">
      <c r="A23" s="23" t="s">
        <v>8</v>
      </c>
      <c r="B23" s="24" t="s">
        <v>92</v>
      </c>
      <c r="C23" s="40"/>
      <c r="D23" s="41"/>
      <c r="E23" s="42"/>
      <c r="F23" s="25"/>
    </row>
    <row r="24" spans="1:6" ht="15" customHeight="1" x14ac:dyDescent="0.25">
      <c r="A24" s="26" t="s">
        <v>0</v>
      </c>
      <c r="B24" s="26" t="s">
        <v>1</v>
      </c>
      <c r="C24" s="26" t="s">
        <v>6</v>
      </c>
      <c r="D24" s="26" t="s">
        <v>2</v>
      </c>
      <c r="E24" s="26" t="s">
        <v>6</v>
      </c>
      <c r="F24" s="43" t="s">
        <v>88</v>
      </c>
    </row>
    <row r="25" spans="1:6" ht="15" customHeight="1" x14ac:dyDescent="0.25">
      <c r="A25" s="16" t="s">
        <v>3</v>
      </c>
      <c r="B25" s="17">
        <f>VLOOKUP(C25,Parâmetros!$A$3:$B$9,2,FALSE)/10</f>
        <v>0.1</v>
      </c>
      <c r="C25" s="19" t="s">
        <v>56</v>
      </c>
      <c r="D25" s="17">
        <f>VLOOKUP(E25,Parâmetros!$D$3:$E$7,2,FALSE)/10</f>
        <v>0.6</v>
      </c>
      <c r="E25" s="18" t="s">
        <v>72</v>
      </c>
      <c r="F25" s="44"/>
    </row>
    <row r="26" spans="1:6" ht="15" customHeight="1" x14ac:dyDescent="0.25">
      <c r="A26" s="16" t="s">
        <v>4</v>
      </c>
      <c r="B26" s="17">
        <f>VLOOKUP(C26,Parâmetros!$A$13:$B$20,2,FALSE)/10</f>
        <v>0.6</v>
      </c>
      <c r="C26" s="18" t="s">
        <v>68</v>
      </c>
      <c r="D26" s="17">
        <f>VLOOKUP(E26,Parâmetros!$D$13:$E$18,2,FALSE)/10</f>
        <v>0.7</v>
      </c>
      <c r="E26" s="18" t="s">
        <v>35</v>
      </c>
      <c r="F26" s="44"/>
    </row>
    <row r="27" spans="1:6" ht="15" customHeight="1" x14ac:dyDescent="0.25">
      <c r="A27" s="16" t="s">
        <v>59</v>
      </c>
      <c r="B27" s="17">
        <f>VLOOKUP(C27,Parâmetros!$A$24:$B$29,2,FALSE)/10</f>
        <v>0.1</v>
      </c>
      <c r="C27" s="18" t="s">
        <v>39</v>
      </c>
      <c r="D27" s="17">
        <f>VLOOKUP(E27,Parâmetros!$D$24:$E$29,2,FALSE)/10</f>
        <v>1</v>
      </c>
      <c r="E27" s="18" t="s">
        <v>62</v>
      </c>
      <c r="F27" s="44"/>
    </row>
    <row r="28" spans="1:6" ht="15" customHeight="1" x14ac:dyDescent="0.25">
      <c r="A28" s="16" t="s">
        <v>5</v>
      </c>
      <c r="B28" s="17">
        <f>VLOOKUP(C28,Parâmetros!$A$33:$B$39,2,FALSE)/10</f>
        <v>0.5</v>
      </c>
      <c r="C28" s="18" t="s">
        <v>61</v>
      </c>
      <c r="D28" s="17">
        <f>VLOOKUP(E28,Parâmetros!$D$33:$E$39,2,FALSE)/10</f>
        <v>1</v>
      </c>
      <c r="E28" s="18" t="s">
        <v>52</v>
      </c>
      <c r="F28" s="45"/>
    </row>
    <row r="29" spans="1:6" ht="12.2" customHeight="1" x14ac:dyDescent="0.25">
      <c r="A29" s="51"/>
      <c r="B29" s="51"/>
      <c r="C29" s="51"/>
      <c r="D29" s="51"/>
      <c r="E29" s="52"/>
      <c r="F29" s="20">
        <f>((B25*D25)+(B26*D26)+(B27*D27)+(B28*D28))/4</f>
        <v>0.27</v>
      </c>
    </row>
    <row r="30" spans="1:6" ht="15" customHeight="1" x14ac:dyDescent="0.25">
      <c r="A30" s="23" t="s">
        <v>8</v>
      </c>
      <c r="B30" s="24" t="s">
        <v>93</v>
      </c>
      <c r="C30" s="40"/>
      <c r="D30" s="41"/>
      <c r="E30" s="42"/>
      <c r="F30" s="21"/>
    </row>
    <row r="31" spans="1:6" ht="15" customHeight="1" x14ac:dyDescent="0.25">
      <c r="A31" s="26" t="s">
        <v>0</v>
      </c>
      <c r="B31" s="26" t="s">
        <v>1</v>
      </c>
      <c r="C31" s="26" t="s">
        <v>6</v>
      </c>
      <c r="D31" s="26" t="s">
        <v>2</v>
      </c>
      <c r="E31" s="26" t="s">
        <v>6</v>
      </c>
      <c r="F31" s="43" t="s">
        <v>88</v>
      </c>
    </row>
    <row r="32" spans="1:6" ht="15" customHeight="1" x14ac:dyDescent="0.25">
      <c r="A32" s="16" t="s">
        <v>3</v>
      </c>
      <c r="B32" s="17">
        <f>VLOOKUP(C32,Parâmetros!$A$3:$B$9,2,FALSE)/10</f>
        <v>0.3</v>
      </c>
      <c r="C32" s="18" t="s">
        <v>16</v>
      </c>
      <c r="D32" s="17">
        <f>VLOOKUP(E32,Parâmetros!$D$3:$E$7,2,FALSE)/10</f>
        <v>0.6</v>
      </c>
      <c r="E32" s="18" t="s">
        <v>72</v>
      </c>
      <c r="F32" s="44"/>
    </row>
    <row r="33" spans="1:6" ht="15" customHeight="1" x14ac:dyDescent="0.25">
      <c r="A33" s="16" t="s">
        <v>4</v>
      </c>
      <c r="B33" s="17">
        <f>VLOOKUP(C33,Parâmetros!$A$13:$B$20,2,FALSE)/10</f>
        <v>0.6</v>
      </c>
      <c r="C33" s="18" t="s">
        <v>68</v>
      </c>
      <c r="D33" s="17">
        <f>VLOOKUP(E33,Parâmetros!$D$13:$E$18,2,FALSE)/10</f>
        <v>0.7</v>
      </c>
      <c r="E33" s="18" t="s">
        <v>35</v>
      </c>
      <c r="F33" s="44"/>
    </row>
    <row r="34" spans="1:6" ht="15" customHeight="1" x14ac:dyDescent="0.25">
      <c r="A34" s="32" t="s">
        <v>59</v>
      </c>
      <c r="B34" s="17">
        <f>VLOOKUP(C34,Parâmetros!$A$24:$B$29,2,FALSE)/10</f>
        <v>0.1</v>
      </c>
      <c r="C34" s="18" t="s">
        <v>39</v>
      </c>
      <c r="D34" s="17">
        <f>VLOOKUP(E34,Parâmetros!$D$24:$E$29,2,FALSE)/10</f>
        <v>1</v>
      </c>
      <c r="E34" s="18" t="s">
        <v>62</v>
      </c>
      <c r="F34" s="44"/>
    </row>
    <row r="35" spans="1:6" ht="15" customHeight="1" x14ac:dyDescent="0.25">
      <c r="A35" s="32" t="s">
        <v>5</v>
      </c>
      <c r="B35" s="17">
        <f>VLOOKUP(C35,Parâmetros!$A$33:$B$39,2,FALSE)/10</f>
        <v>0.5</v>
      </c>
      <c r="C35" s="18" t="s">
        <v>61</v>
      </c>
      <c r="D35" s="17">
        <f>VLOOKUP(E35,Parâmetros!$D$33:$E$39,2,FALSE)/10</f>
        <v>1</v>
      </c>
      <c r="E35" s="18" t="s">
        <v>52</v>
      </c>
      <c r="F35" s="45"/>
    </row>
    <row r="36" spans="1:6" ht="12.2" customHeight="1" x14ac:dyDescent="0.25">
      <c r="A36" s="46"/>
      <c r="B36" s="46"/>
      <c r="C36" s="46"/>
      <c r="D36" s="46"/>
      <c r="E36" s="47"/>
      <c r="F36" s="20">
        <f>((B32*D32)+(B33*D33)+(B34*D34)+(B35*D35))/4</f>
        <v>0.3</v>
      </c>
    </row>
    <row r="37" spans="1:6" ht="15" customHeight="1" x14ac:dyDescent="0.25">
      <c r="A37" s="23" t="s">
        <v>8</v>
      </c>
      <c r="B37" s="24" t="s">
        <v>10</v>
      </c>
      <c r="C37" s="40"/>
      <c r="D37" s="41"/>
      <c r="E37" s="42"/>
      <c r="F37" s="21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3" t="s">
        <v>88</v>
      </c>
    </row>
    <row r="39" spans="1:6" ht="15" customHeight="1" x14ac:dyDescent="0.25">
      <c r="A39" s="32" t="s">
        <v>3</v>
      </c>
      <c r="B39" s="17">
        <f>VLOOKUP(C39,Parâmetros!$A$3:$B$9,2,FALSE)/10</f>
        <v>0.3</v>
      </c>
      <c r="C39" s="18" t="s">
        <v>16</v>
      </c>
      <c r="D39" s="17">
        <f>VLOOKUP(E39,Parâmetros!$D$3:$E$7,2,FALSE)/10</f>
        <v>0.6</v>
      </c>
      <c r="E39" s="18" t="s">
        <v>72</v>
      </c>
      <c r="F39" s="44"/>
    </row>
    <row r="40" spans="1:6" ht="15" customHeight="1" x14ac:dyDescent="0.25">
      <c r="A40" s="32" t="s">
        <v>4</v>
      </c>
      <c r="B40" s="17">
        <f>VLOOKUP(C40,Parâmetros!$A$13:$B$20,2,FALSE)/10</f>
        <v>0.6</v>
      </c>
      <c r="C40" s="18" t="s">
        <v>68</v>
      </c>
      <c r="D40" s="17">
        <f>VLOOKUP(E40,Parâmetros!$D$13:$E$18,2,FALSE)/10</f>
        <v>0.7</v>
      </c>
      <c r="E40" s="18" t="s">
        <v>35</v>
      </c>
      <c r="F40" s="44"/>
    </row>
    <row r="41" spans="1:6" ht="15" customHeight="1" x14ac:dyDescent="0.25">
      <c r="A41" s="32" t="s">
        <v>59</v>
      </c>
      <c r="B41" s="17">
        <f>VLOOKUP(C41,Parâmetros!$A$24:$B$29,2,FALSE)/10</f>
        <v>0.1</v>
      </c>
      <c r="C41" s="18" t="s">
        <v>39</v>
      </c>
      <c r="D41" s="17">
        <f>VLOOKUP(E41,Parâmetros!$D$24:$E$29,2,FALSE)/10</f>
        <v>1</v>
      </c>
      <c r="E41" s="18" t="s">
        <v>62</v>
      </c>
      <c r="F41" s="44"/>
    </row>
    <row r="42" spans="1:6" ht="15" customHeight="1" x14ac:dyDescent="0.25">
      <c r="A42" s="32" t="s">
        <v>5</v>
      </c>
      <c r="B42" s="17">
        <f>VLOOKUP(C42,Parâmetros!$A$33:$B$39,2,FALSE)/10</f>
        <v>0.5</v>
      </c>
      <c r="C42" s="18" t="s">
        <v>61</v>
      </c>
      <c r="D42" s="17">
        <f>VLOOKUP(E42,Parâmetros!$D$33:$E$39,2,FALSE)/10</f>
        <v>1</v>
      </c>
      <c r="E42" s="18" t="s">
        <v>52</v>
      </c>
      <c r="F42" s="45"/>
    </row>
    <row r="43" spans="1:6" ht="11.25" customHeight="1" x14ac:dyDescent="0.25">
      <c r="A43" s="46"/>
      <c r="B43" s="46"/>
      <c r="C43" s="46"/>
      <c r="D43" s="46"/>
      <c r="E43" s="47"/>
      <c r="F43" s="20">
        <f>((B39*D39)+(B40*D40)+(B41*D41)+(B42*D42))/4</f>
        <v>0.3</v>
      </c>
    </row>
    <row r="44" spans="1:6" ht="15" customHeight="1" x14ac:dyDescent="0.25">
      <c r="A44" s="23" t="s">
        <v>8</v>
      </c>
      <c r="B44" s="24" t="s">
        <v>11</v>
      </c>
      <c r="C44" s="40"/>
      <c r="D44" s="41"/>
      <c r="E44" s="42"/>
      <c r="F44" s="21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3" t="s">
        <v>88</v>
      </c>
    </row>
    <row r="46" spans="1:6" ht="15" customHeight="1" x14ac:dyDescent="0.25">
      <c r="A46" s="32" t="s">
        <v>3</v>
      </c>
      <c r="B46" s="17">
        <f>VLOOKUP(C46,Parâmetros!$A$3:$B$9,2,FALSE)/10</f>
        <v>0.1</v>
      </c>
      <c r="C46" s="18" t="s">
        <v>56</v>
      </c>
      <c r="D46" s="17">
        <f>VLOOKUP(E46,Parâmetros!$D$3:$E$7,2,FALSE)/10</f>
        <v>0.6</v>
      </c>
      <c r="E46" s="18" t="s">
        <v>72</v>
      </c>
      <c r="F46" s="44"/>
    </row>
    <row r="47" spans="1:6" ht="15" customHeight="1" x14ac:dyDescent="0.25">
      <c r="A47" s="32" t="s">
        <v>4</v>
      </c>
      <c r="B47" s="17">
        <f>VLOOKUP(C47,Parâmetros!$A$13:$B$20,2,FALSE)/10</f>
        <v>0.6</v>
      </c>
      <c r="C47" s="18" t="s">
        <v>68</v>
      </c>
      <c r="D47" s="17">
        <f>VLOOKUP(E47,Parâmetros!$D$13:$E$18,2,FALSE)/10</f>
        <v>0.7</v>
      </c>
      <c r="E47" s="18" t="s">
        <v>35</v>
      </c>
      <c r="F47" s="44"/>
    </row>
    <row r="48" spans="1:6" ht="15" customHeight="1" x14ac:dyDescent="0.25">
      <c r="A48" s="32" t="s">
        <v>59</v>
      </c>
      <c r="B48" s="17">
        <f>VLOOKUP(C48,Parâmetros!$A$24:$B$29,2,FALSE)/10</f>
        <v>0.1</v>
      </c>
      <c r="C48" s="18" t="s">
        <v>39</v>
      </c>
      <c r="D48" s="17">
        <f>VLOOKUP(E48,Parâmetros!$D$24:$E$29,2,FALSE)/10</f>
        <v>1</v>
      </c>
      <c r="E48" s="18" t="s">
        <v>62</v>
      </c>
      <c r="F48" s="44"/>
    </row>
    <row r="49" spans="1:9" ht="15" customHeight="1" x14ac:dyDescent="0.25">
      <c r="A49" s="32" t="s">
        <v>5</v>
      </c>
      <c r="B49" s="17">
        <f>VLOOKUP(C49,Parâmetros!$A$33:$B$39,2,FALSE)/10</f>
        <v>0.5</v>
      </c>
      <c r="C49" s="18" t="s">
        <v>61</v>
      </c>
      <c r="D49" s="17">
        <f>VLOOKUP(E49,Parâmetros!$D$33:$E$39,2,FALSE)/10</f>
        <v>1</v>
      </c>
      <c r="E49" s="18" t="s">
        <v>52</v>
      </c>
      <c r="F49" s="45"/>
      <c r="I49" s="33"/>
    </row>
    <row r="50" spans="1:9" x14ac:dyDescent="0.25">
      <c r="F50" s="20">
        <f>((B46*D46)+(B47*D47)+(B48*D48)+(B49*D49))/4</f>
        <v>0.27</v>
      </c>
      <c r="I50" s="33"/>
    </row>
    <row r="52" spans="1:9" customFormat="1" ht="14.25" customHeight="1" x14ac:dyDescent="0.25"/>
    <row r="53" spans="1:9" customFormat="1" ht="14.25" customHeight="1" x14ac:dyDescent="0.25"/>
    <row r="54" spans="1:9" customFormat="1" ht="14.25" customHeight="1" x14ac:dyDescent="0.25"/>
    <row r="55" spans="1:9" customFormat="1" ht="14.25" customHeight="1" x14ac:dyDescent="0.25"/>
    <row r="56" spans="1:9" customFormat="1" ht="14.25" customHeight="1" x14ac:dyDescent="0.25"/>
    <row r="57" spans="1:9" customFormat="1" ht="14.25" customHeight="1" x14ac:dyDescent="0.25"/>
    <row r="58" spans="1:9" customFormat="1" ht="14.25" customHeight="1" x14ac:dyDescent="0.25"/>
    <row r="59" spans="1:9" customFormat="1" ht="14.25" customHeight="1" x14ac:dyDescent="0.25"/>
    <row r="60" spans="1:9" customFormat="1" ht="14.25" customHeight="1" x14ac:dyDescent="0.25"/>
    <row r="61" spans="1:9" customFormat="1" ht="14.25" customHeight="1" x14ac:dyDescent="0.25"/>
    <row r="62" spans="1:9" customFormat="1" ht="14.25" customHeight="1" x14ac:dyDescent="0.25"/>
    <row r="63" spans="1:9" customFormat="1" ht="14.25" customHeight="1" x14ac:dyDescent="0.25"/>
    <row r="64" spans="1:9" customFormat="1" ht="14.25" customHeight="1" x14ac:dyDescent="0.25"/>
    <row r="65" customFormat="1" ht="14.25" customHeight="1" x14ac:dyDescent="0.25"/>
    <row r="66" customFormat="1" ht="14.25" customHeight="1" x14ac:dyDescent="0.25"/>
    <row r="67" customFormat="1" ht="14.25" customHeight="1" x14ac:dyDescent="0.25"/>
    <row r="68" customFormat="1" ht="14.25" customHeight="1" x14ac:dyDescent="0.25"/>
    <row r="69" customFormat="1" ht="14.25" customHeight="1" x14ac:dyDescent="0.25"/>
    <row r="70" customFormat="1" ht="14.25" customHeight="1" x14ac:dyDescent="0.25"/>
    <row r="71" customFormat="1" ht="14.25" customHeight="1" x14ac:dyDescent="0.25"/>
    <row r="72" customFormat="1" ht="14.25" customHeight="1" x14ac:dyDescent="0.25"/>
    <row r="73" customFormat="1" ht="14.25" customHeight="1" x14ac:dyDescent="0.25"/>
    <row r="74" customFormat="1" ht="14.25" customHeight="1" x14ac:dyDescent="0.25"/>
    <row r="75" customFormat="1" ht="14.25" customHeight="1" x14ac:dyDescent="0.25"/>
    <row r="76" customFormat="1" ht="14.25" customHeight="1" x14ac:dyDescent="0.25"/>
    <row r="77" customFormat="1" ht="14.25" customHeight="1" x14ac:dyDescent="0.25"/>
    <row r="78" customFormat="1" ht="14.25" customHeight="1" x14ac:dyDescent="0.25"/>
    <row r="79" customFormat="1" ht="14.25" customHeight="1" x14ac:dyDescent="0.25"/>
    <row r="80" customFormat="1" ht="14.25" customHeight="1" x14ac:dyDescent="0.25"/>
    <row r="81" customFormat="1" ht="14.25" customHeight="1" x14ac:dyDescent="0.25"/>
    <row r="82" customFormat="1" ht="14.25" customHeight="1" x14ac:dyDescent="0.25"/>
    <row r="83" customFormat="1" ht="14.25" customHeight="1" x14ac:dyDescent="0.25"/>
    <row r="84" customFormat="1" ht="14.25" customHeight="1" x14ac:dyDescent="0.25"/>
    <row r="85" customFormat="1" ht="14.25" customHeight="1" x14ac:dyDescent="0.25"/>
    <row r="86" customFormat="1" ht="14.25" customHeight="1" x14ac:dyDescent="0.25"/>
    <row r="87" customFormat="1" ht="14.25" customHeight="1" x14ac:dyDescent="0.25"/>
    <row r="88" customFormat="1" ht="14.25" customHeight="1" x14ac:dyDescent="0.25"/>
    <row r="89" customFormat="1" ht="14.25" customHeight="1" x14ac:dyDescent="0.25"/>
    <row r="90" customFormat="1" ht="14.25" customHeight="1" x14ac:dyDescent="0.25"/>
    <row r="91" customFormat="1" ht="14.25" customHeight="1" x14ac:dyDescent="0.25"/>
    <row r="92" customFormat="1" ht="14.25" customHeight="1" x14ac:dyDescent="0.25"/>
    <row r="93" customFormat="1" ht="14.25" customHeight="1" x14ac:dyDescent="0.25"/>
    <row r="94" customFormat="1" ht="14.25" customHeight="1" x14ac:dyDescent="0.25"/>
    <row r="95" customFormat="1" ht="14.25" customHeight="1" x14ac:dyDescent="0.25"/>
    <row r="96" customFormat="1" ht="14.25" customHeight="1" x14ac:dyDescent="0.25"/>
    <row r="97" customFormat="1" ht="14.25" customHeight="1" x14ac:dyDescent="0.25"/>
    <row r="98" customFormat="1" ht="14.25" customHeight="1" x14ac:dyDescent="0.25"/>
    <row r="99" customFormat="1" ht="14.25" customHeight="1" x14ac:dyDescent="0.25"/>
    <row r="100" customFormat="1" ht="14.25" customHeight="1" x14ac:dyDescent="0.25"/>
    <row r="101" customFormat="1" ht="15" x14ac:dyDescent="0.25"/>
  </sheetData>
  <sheetProtection algorithmName="SHA-512" hashValue="OoyHwNJI+ED4w/8iQnyoG0tSKHbMiOE/zPoxyHT4Jx66i1GwfssXiWPFCBmrDwkFee+noeKZwE69yhjsjEAOfA==" saltValue="YR3VmL7goYc3WHcP2h8OTA==" spinCount="100000" sheet="1" objects="1" scenarios="1"/>
  <mergeCells count="21">
    <mergeCell ref="F24:F28"/>
    <mergeCell ref="B1:F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ErrorMessage="1" sqref="B2 B9 B16 B23 B30 B37 B44">
      <formula1>$AC$3:$AC$9</formula1>
    </dataValidation>
    <dataValidation type="list" allowBlank="1" showInputMessage="1" showErrorMessage="1" sqref="E4 E18 E39 E11 E25 E32 E46">
      <formula1>Atividade_Medição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42 C21 C7 C14 C28 C35 C49">
      <formula1>Fator_Temporal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 C11 C18 C46 C32 C39 C25">
      <formula1>Fator_Medição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0"/>
  <sheetViews>
    <sheetView workbookViewId="0">
      <selection activeCell="C22" sqref="C22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5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8" t="s">
        <v>99</v>
      </c>
      <c r="C1" s="49"/>
      <c r="D1" s="49"/>
      <c r="E1" s="49"/>
      <c r="F1" s="6"/>
      <c r="G1" s="7"/>
    </row>
    <row r="2" spans="1:29" ht="15.95" customHeight="1" x14ac:dyDescent="0.25">
      <c r="A2" s="8" t="s">
        <v>8</v>
      </c>
      <c r="B2" s="9" t="s">
        <v>11</v>
      </c>
      <c r="C2" s="53"/>
      <c r="D2" s="54"/>
      <c r="E2" s="55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3" t="s">
        <v>88</v>
      </c>
      <c r="AC3" s="1" t="s">
        <v>9</v>
      </c>
    </row>
    <row r="4" spans="1:29" ht="15" customHeight="1" x14ac:dyDescent="0.25">
      <c r="A4" s="16" t="s">
        <v>3</v>
      </c>
      <c r="B4" s="17">
        <f>VLOOKUP(C4,Parâmetros!$G$5:$K$9,4,FALSE)/10</f>
        <v>0.3</v>
      </c>
      <c r="C4" s="18" t="s">
        <v>67</v>
      </c>
      <c r="D4" s="17">
        <f>VLOOKUP(E4,Parâmetros!$D$3:$E$7,2,FALSE)/10</f>
        <v>0.6</v>
      </c>
      <c r="E4" s="18" t="s">
        <v>72</v>
      </c>
      <c r="F4" s="44"/>
      <c r="AC4" s="1" t="s">
        <v>20</v>
      </c>
    </row>
    <row r="5" spans="1:29" ht="15.95" customHeight="1" x14ac:dyDescent="0.25">
      <c r="A5" s="16" t="s">
        <v>4</v>
      </c>
      <c r="B5" s="17">
        <f>VLOOKUP(C5,Parâmetros!$A$13:$B$20,2,FALSE)/10</f>
        <v>0.6</v>
      </c>
      <c r="C5" s="18" t="s">
        <v>68</v>
      </c>
      <c r="D5" s="17">
        <f>VLOOKUP(E5,Parâmetros!$D$13:$E$18,2,FALSE)/10</f>
        <v>0.9</v>
      </c>
      <c r="E5" s="18" t="s">
        <v>34</v>
      </c>
      <c r="F5" s="44"/>
      <c r="AC5" s="1" t="s">
        <v>57</v>
      </c>
    </row>
    <row r="6" spans="1:29" ht="15.95" customHeight="1" x14ac:dyDescent="0.25">
      <c r="A6" s="16" t="s">
        <v>59</v>
      </c>
      <c r="B6" s="17">
        <f>VLOOKUP(C6,Parâmetros!$A$24:$B$29,2,FALSE)/10</f>
        <v>0.1</v>
      </c>
      <c r="C6" s="18" t="s">
        <v>39</v>
      </c>
      <c r="D6" s="17">
        <f>VLOOKUP(E6,Parâmetros!$D$24:$E$29,2,FALSE)/10</f>
        <v>1</v>
      </c>
      <c r="E6" s="18" t="s">
        <v>62</v>
      </c>
      <c r="F6" s="44"/>
      <c r="AC6" s="1" t="s">
        <v>10</v>
      </c>
    </row>
    <row r="7" spans="1:29" ht="15.95" customHeight="1" x14ac:dyDescent="0.25">
      <c r="A7" s="16" t="s">
        <v>5</v>
      </c>
      <c r="B7" s="17">
        <f>VLOOKUP(C7,Parâmetros!$A$33:$B$39,2,FALSE)/10</f>
        <v>0.5</v>
      </c>
      <c r="C7" s="18" t="s">
        <v>61</v>
      </c>
      <c r="D7" s="17">
        <f>VLOOKUP(E7,Parâmetros!$D$33:$E$39,2,FALSE)/10</f>
        <v>1</v>
      </c>
      <c r="E7" s="18" t="s">
        <v>52</v>
      </c>
      <c r="F7" s="45"/>
      <c r="AC7" s="1" t="s">
        <v>19</v>
      </c>
    </row>
    <row r="8" spans="1:29" ht="15" customHeight="1" x14ac:dyDescent="0.25">
      <c r="F8" s="20">
        <f>((B4*D4)+(B5*D5)+(B6*D6)+(B7*D7))/4</f>
        <v>0.32999999999999996</v>
      </c>
      <c r="AC8" s="1" t="s">
        <v>58</v>
      </c>
    </row>
    <row r="9" spans="1:29" ht="15" customHeight="1" x14ac:dyDescent="0.25">
      <c r="E9" s="12"/>
    </row>
    <row r="10" spans="1:29" ht="15" customHeight="1" x14ac:dyDescent="0.25">
      <c r="A10" s="5" t="s">
        <v>7</v>
      </c>
      <c r="B10" s="48" t="s">
        <v>100</v>
      </c>
      <c r="C10" s="49"/>
      <c r="D10" s="49"/>
      <c r="E10" s="49"/>
      <c r="F10" s="6"/>
    </row>
    <row r="11" spans="1:29" ht="15" customHeight="1" x14ac:dyDescent="0.25">
      <c r="A11" s="8" t="s">
        <v>8</v>
      </c>
      <c r="B11" s="9" t="s">
        <v>11</v>
      </c>
      <c r="C11" s="53"/>
      <c r="D11" s="54"/>
      <c r="E11" s="55"/>
      <c r="F11" s="10"/>
    </row>
    <row r="12" spans="1:29" ht="15" customHeight="1" x14ac:dyDescent="0.25">
      <c r="A12" s="11" t="s">
        <v>0</v>
      </c>
      <c r="B12" s="11" t="s">
        <v>1</v>
      </c>
      <c r="C12" s="11" t="s">
        <v>6</v>
      </c>
      <c r="D12" s="11" t="s">
        <v>2</v>
      </c>
      <c r="E12" s="11" t="s">
        <v>6</v>
      </c>
      <c r="F12" s="43" t="s">
        <v>88</v>
      </c>
    </row>
    <row r="13" spans="1:29" ht="15" customHeight="1" x14ac:dyDescent="0.25">
      <c r="A13" s="16" t="s">
        <v>3</v>
      </c>
      <c r="B13" s="17">
        <f>VLOOKUP(C13,Parâmetros!$A$3:$B$9,2,FALSE)/10</f>
        <v>0.1</v>
      </c>
      <c r="C13" s="18" t="s">
        <v>56</v>
      </c>
      <c r="D13" s="17">
        <f>VLOOKUP(E13,Parâmetros!$D$3:$E$7,2,FALSE)/10</f>
        <v>0.6</v>
      </c>
      <c r="E13" s="18" t="s">
        <v>72</v>
      </c>
      <c r="F13" s="44"/>
    </row>
    <row r="14" spans="1:29" ht="15" customHeight="1" x14ac:dyDescent="0.25">
      <c r="A14" s="16" t="s">
        <v>4</v>
      </c>
      <c r="B14" s="17">
        <f>VLOOKUP(C14,Parâmetros!$A$13:$B$20,2,FALSE)/10</f>
        <v>0.6</v>
      </c>
      <c r="C14" s="18" t="s">
        <v>68</v>
      </c>
      <c r="D14" s="17">
        <f>VLOOKUP(E14,Parâmetros!$D$13:$E$18,2,FALSE)/10</f>
        <v>0.9</v>
      </c>
      <c r="E14" s="18" t="s">
        <v>34</v>
      </c>
      <c r="F14" s="44"/>
    </row>
    <row r="15" spans="1:29" ht="15" customHeight="1" x14ac:dyDescent="0.25">
      <c r="A15" s="16" t="s">
        <v>59</v>
      </c>
      <c r="B15" s="17">
        <f>VLOOKUP(C15,Parâmetros!$A$24:$B$29,2,FALSE)/10</f>
        <v>0.1</v>
      </c>
      <c r="C15" s="18" t="s">
        <v>39</v>
      </c>
      <c r="D15" s="17">
        <f>VLOOKUP(E15,Parâmetros!$D$24:$E$29,2,FALSE)/10</f>
        <v>1</v>
      </c>
      <c r="E15" s="18" t="s">
        <v>62</v>
      </c>
      <c r="F15" s="44"/>
    </row>
    <row r="16" spans="1:29" ht="15" customHeight="1" x14ac:dyDescent="0.25">
      <c r="A16" s="16" t="s">
        <v>5</v>
      </c>
      <c r="B16" s="17">
        <f>VLOOKUP(C16,Parâmetros!$A$33:$B$39,2,FALSE)/10</f>
        <v>0.5</v>
      </c>
      <c r="C16" s="18" t="s">
        <v>61</v>
      </c>
      <c r="D16" s="17">
        <f>VLOOKUP(E16,Parâmetros!$D$33:$E$39,2,FALSE)/10</f>
        <v>1</v>
      </c>
      <c r="E16" s="18" t="s">
        <v>52</v>
      </c>
      <c r="F16" s="45"/>
    </row>
    <row r="17" spans="6:6" ht="15" customHeight="1" x14ac:dyDescent="0.25">
      <c r="F17" s="20">
        <f>((B13*D13)+(B14*D14)+(B15*D15)+(B16*D16))/4</f>
        <v>0.30000000000000004</v>
      </c>
    </row>
    <row r="18" spans="6:6" ht="15" customHeight="1" x14ac:dyDescent="0.25"/>
    <row r="19" spans="6:6" ht="15" customHeight="1" x14ac:dyDescent="0.25"/>
    <row r="20" spans="6:6" ht="15" customHeight="1" x14ac:dyDescent="0.25"/>
    <row r="21" spans="6:6" ht="15" customHeight="1" x14ac:dyDescent="0.25"/>
    <row r="22" spans="6:6" ht="15" customHeight="1" x14ac:dyDescent="0.25"/>
    <row r="23" spans="6:6" ht="15" customHeight="1" x14ac:dyDescent="0.25"/>
    <row r="24" spans="6:6" ht="15" customHeight="1" x14ac:dyDescent="0.25"/>
    <row r="25" spans="6:6" ht="15" customHeight="1" x14ac:dyDescent="0.25"/>
    <row r="26" spans="6:6" ht="15" customHeight="1" x14ac:dyDescent="0.25"/>
    <row r="27" spans="6:6" ht="15" customHeight="1" x14ac:dyDescent="0.25"/>
    <row r="28" spans="6:6" ht="15" customHeight="1" x14ac:dyDescent="0.25"/>
    <row r="29" spans="6:6" ht="15" customHeight="1" x14ac:dyDescent="0.25"/>
    <row r="30" spans="6:6" ht="15" customHeight="1" x14ac:dyDescent="0.25"/>
    <row r="31" spans="6:6" ht="15" customHeight="1" x14ac:dyDescent="0.25"/>
    <row r="32" spans="6:6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</sheetData>
  <sheetProtection algorithmName="SHA-512" hashValue="ZPRFiSDPql54OnNAn6rIsQ95qfVkPCcq/KAiQbcFX5NXwDg6QMANw/ydKuBt+gjcEj/LBzYZVTRMH0G0DZnVhA==" saltValue="C6NPS1fVBKDnNLUR8PDyNQ==" spinCount="100000" sheet="1" objects="1" scenarios="1"/>
  <mergeCells count="6">
    <mergeCell ref="F12:F16"/>
    <mergeCell ref="B1:E1"/>
    <mergeCell ref="C2:E2"/>
    <mergeCell ref="F3:F7"/>
    <mergeCell ref="B10:E10"/>
    <mergeCell ref="C11:E11"/>
  </mergeCells>
  <dataValidations count="10">
    <dataValidation type="list" allowBlank="1" showErrorMessage="1" sqref="B2 B11">
      <formula1>$AC$3:$AC$8</formula1>
    </dataValidation>
    <dataValidation type="list" allowBlank="1" showInputMessage="1" showErrorMessage="1" sqref="E7 E16">
      <formula1>Atividade_Temporal</formula1>
    </dataValidation>
    <dataValidation type="list" allowBlank="1" showInputMessage="1" showErrorMessage="1" sqref="C7 C16">
      <formula1>Fator_Temporal</formula1>
    </dataValidation>
    <dataValidation type="list" allowBlank="1" showInputMessage="1" showErrorMessage="1" sqref="E6 E15">
      <formula1>Atividade_Espacial</formula1>
    </dataValidation>
    <dataValidation type="list" allowBlank="1" showInputMessage="1" showErrorMessage="1" sqref="C6 C15">
      <formula1>Fator_Espacial</formula1>
    </dataValidation>
    <dataValidation type="list" allowBlank="1" showInputMessage="1" showErrorMessage="1" sqref="E5 E14">
      <formula1>Atividade_Especif_Fonte</formula1>
    </dataValidation>
    <dataValidation type="list" allowBlank="1" showInputMessage="1" showErrorMessage="1" sqref="C5 C14">
      <formula1>Fator_Especif_Fonte</formula1>
    </dataValidation>
    <dataValidation type="list" allowBlank="1" showInputMessage="1" showErrorMessage="1" sqref="E4 E13">
      <formula1>Atividade_Medição</formula1>
    </dataValidation>
    <dataValidation type="list" allowBlank="1" showInputMessage="1" showErrorMessage="1" sqref="C4">
      <formula1>AP42_Factor_Rating</formula1>
    </dataValidation>
    <dataValidation type="list" allowBlank="1" showInputMessage="1" showErrorMessage="1" sqref="C13">
      <formula1>Fator_Medição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3"/>
  <sheetViews>
    <sheetView workbookViewId="0">
      <selection activeCell="C28" sqref="C28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8" t="s">
        <v>97</v>
      </c>
      <c r="C1" s="49"/>
      <c r="D1" s="49"/>
      <c r="E1" s="49"/>
      <c r="F1" s="6"/>
      <c r="G1" s="7"/>
    </row>
    <row r="2" spans="1:29" ht="15.95" customHeight="1" x14ac:dyDescent="0.25">
      <c r="A2" s="8" t="s">
        <v>8</v>
      </c>
      <c r="B2" s="9" t="s">
        <v>9</v>
      </c>
      <c r="C2" s="53"/>
      <c r="D2" s="54"/>
      <c r="E2" s="55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3" t="s">
        <v>88</v>
      </c>
      <c r="AC3" s="1" t="s">
        <v>9</v>
      </c>
    </row>
    <row r="4" spans="1:29" ht="15.95" customHeight="1" x14ac:dyDescent="0.25">
      <c r="A4" s="16" t="s">
        <v>3</v>
      </c>
      <c r="B4" s="17">
        <f>VLOOKUP(C4,Parâmetros!$G$5:$K$9,5,FALSE)/10</f>
        <v>0.5</v>
      </c>
      <c r="C4" s="18" t="s">
        <v>63</v>
      </c>
      <c r="D4" s="17">
        <f>VLOOKUP(E4,Parâmetros!$D$3:$E$7,2,FALSE)/10</f>
        <v>0.6</v>
      </c>
      <c r="E4" s="18" t="s">
        <v>72</v>
      </c>
      <c r="F4" s="44"/>
      <c r="AC4" s="1" t="s">
        <v>20</v>
      </c>
    </row>
    <row r="5" spans="1:29" ht="15.95" customHeight="1" x14ac:dyDescent="0.25">
      <c r="A5" s="16" t="s">
        <v>4</v>
      </c>
      <c r="B5" s="17">
        <f>VLOOKUP(C5,Parâmetros!$A$13:$B$20,2,FALSE)/10</f>
        <v>0.6</v>
      </c>
      <c r="C5" s="18" t="s">
        <v>68</v>
      </c>
      <c r="D5" s="17">
        <f>VLOOKUP(E5,Parâmetros!$D$13:$E$18,2,FALSE)/10</f>
        <v>0.9</v>
      </c>
      <c r="E5" s="18" t="s">
        <v>34</v>
      </c>
      <c r="F5" s="44"/>
      <c r="AC5" s="1" t="s">
        <v>57</v>
      </c>
    </row>
    <row r="6" spans="1:29" ht="15.95" customHeight="1" x14ac:dyDescent="0.25">
      <c r="A6" s="16" t="s">
        <v>59</v>
      </c>
      <c r="B6" s="17">
        <f>VLOOKUP(C6,Parâmetros!$A$24:$B$29,2,FALSE)/10</f>
        <v>0.1</v>
      </c>
      <c r="C6" s="18" t="s">
        <v>39</v>
      </c>
      <c r="D6" s="17">
        <f>VLOOKUP(E6,Parâmetros!$D$24:$E$29,2,FALSE)/10</f>
        <v>1</v>
      </c>
      <c r="E6" s="18" t="s">
        <v>62</v>
      </c>
      <c r="F6" s="44"/>
      <c r="AC6" s="1" t="s">
        <v>10</v>
      </c>
    </row>
    <row r="7" spans="1:29" ht="15.95" customHeight="1" x14ac:dyDescent="0.25">
      <c r="A7" s="16" t="s">
        <v>5</v>
      </c>
      <c r="B7" s="17">
        <f>VLOOKUP(C7,Parâmetros!$A$33:$B$39,2,FALSE)/10</f>
        <v>0.5</v>
      </c>
      <c r="C7" s="18" t="s">
        <v>61</v>
      </c>
      <c r="D7" s="17">
        <f>VLOOKUP(E7,Parâmetros!$D$33:$E$39,2,FALSE)/10</f>
        <v>1</v>
      </c>
      <c r="E7" s="18" t="s">
        <v>52</v>
      </c>
      <c r="F7" s="45"/>
      <c r="AC7" s="1" t="s">
        <v>19</v>
      </c>
    </row>
    <row r="8" spans="1:29" ht="15" x14ac:dyDescent="0.25">
      <c r="A8" s="51"/>
      <c r="B8" s="51"/>
      <c r="C8" s="51"/>
      <c r="D8" s="51"/>
      <c r="E8" s="51"/>
      <c r="F8" s="20">
        <f>((B4*D4)+(B5*D5)+(B6*D6)+(B7*D7))/4</f>
        <v>0.36</v>
      </c>
      <c r="AC8" s="1" t="s">
        <v>58</v>
      </c>
    </row>
    <row r="9" spans="1:29" ht="15" customHeight="1" x14ac:dyDescent="0.25">
      <c r="A9" s="23" t="s">
        <v>8</v>
      </c>
      <c r="B9" s="24" t="s">
        <v>90</v>
      </c>
      <c r="C9" s="53"/>
      <c r="D9" s="54"/>
      <c r="E9" s="54"/>
      <c r="F9" s="25"/>
      <c r="AC9" s="1" t="s">
        <v>11</v>
      </c>
    </row>
    <row r="10" spans="1:29" ht="15" customHeight="1" x14ac:dyDescent="0.25">
      <c r="A10" s="26" t="s">
        <v>0</v>
      </c>
      <c r="B10" s="26" t="s">
        <v>1</v>
      </c>
      <c r="C10" s="26" t="s">
        <v>6</v>
      </c>
      <c r="D10" s="26" t="s">
        <v>2</v>
      </c>
      <c r="E10" s="26" t="s">
        <v>6</v>
      </c>
      <c r="F10" s="43" t="s">
        <v>88</v>
      </c>
    </row>
    <row r="11" spans="1:29" ht="15" customHeight="1" x14ac:dyDescent="0.25">
      <c r="A11" s="16" t="s">
        <v>3</v>
      </c>
      <c r="B11" s="17">
        <f>VLOOKUP(C11,Parâmetros!$G$5:$K$9,5,FALSE)/10</f>
        <v>0.5</v>
      </c>
      <c r="C11" s="18" t="s">
        <v>63</v>
      </c>
      <c r="D11" s="17">
        <f>VLOOKUP(E11,Parâmetros!$D$3:$E$7,2,FALSE)/10</f>
        <v>0.6</v>
      </c>
      <c r="E11" s="18" t="s">
        <v>72</v>
      </c>
      <c r="F11" s="44"/>
    </row>
    <row r="12" spans="1:29" ht="15" customHeight="1" x14ac:dyDescent="0.25">
      <c r="A12" s="16" t="s">
        <v>4</v>
      </c>
      <c r="B12" s="17">
        <f>VLOOKUP(C12,Parâmetros!$A$13:$B$20,2,FALSE)/10</f>
        <v>0.6</v>
      </c>
      <c r="C12" s="18" t="s">
        <v>68</v>
      </c>
      <c r="D12" s="17">
        <f>VLOOKUP(E12,Parâmetros!$D$13:$E$18,2,FALSE)/10</f>
        <v>0.9</v>
      </c>
      <c r="E12" s="18" t="s">
        <v>34</v>
      </c>
      <c r="F12" s="44"/>
    </row>
    <row r="13" spans="1:29" ht="15" customHeight="1" x14ac:dyDescent="0.25">
      <c r="A13" s="16" t="s">
        <v>59</v>
      </c>
      <c r="B13" s="17">
        <f>VLOOKUP(C13,Parâmetros!$A$24:$B$29,2,FALSE)/10</f>
        <v>0.1</v>
      </c>
      <c r="C13" s="18" t="s">
        <v>39</v>
      </c>
      <c r="D13" s="17">
        <f>VLOOKUP(E13,Parâmetros!$D$24:$E$29,2,FALSE)/10</f>
        <v>1</v>
      </c>
      <c r="E13" s="18" t="s">
        <v>62</v>
      </c>
      <c r="F13" s="44"/>
    </row>
    <row r="14" spans="1:29" ht="15" customHeight="1" x14ac:dyDescent="0.25">
      <c r="A14" s="16" t="s">
        <v>5</v>
      </c>
      <c r="B14" s="17">
        <f>VLOOKUP(C14,Parâmetros!$A$33:$B$39,2,FALSE)/10</f>
        <v>0.5</v>
      </c>
      <c r="C14" s="18" t="s">
        <v>61</v>
      </c>
      <c r="D14" s="17">
        <f>VLOOKUP(E14,Parâmetros!$D$33:$E$39,2,FALSE)/10</f>
        <v>1</v>
      </c>
      <c r="E14" s="18" t="s">
        <v>52</v>
      </c>
      <c r="F14" s="45"/>
    </row>
    <row r="15" spans="1:29" ht="15" x14ac:dyDescent="0.25">
      <c r="A15" s="51"/>
      <c r="B15" s="51"/>
      <c r="C15" s="51"/>
      <c r="D15" s="51"/>
      <c r="E15" s="51"/>
      <c r="F15" s="20">
        <f>((B11*D11)+(B12*D12)+(B13*D13)+(B14*D14))/4</f>
        <v>0.36</v>
      </c>
    </row>
    <row r="16" spans="1:29" ht="15" customHeight="1" x14ac:dyDescent="0.25">
      <c r="A16" s="28" t="s">
        <v>8</v>
      </c>
      <c r="B16" s="29" t="s">
        <v>91</v>
      </c>
      <c r="C16" s="40"/>
      <c r="D16" s="41"/>
      <c r="E16" s="42"/>
      <c r="F16" s="21"/>
    </row>
    <row r="17" spans="1:9" ht="15" customHeight="1" x14ac:dyDescent="0.25">
      <c r="A17" s="26" t="s">
        <v>0</v>
      </c>
      <c r="B17" s="26" t="s">
        <v>1</v>
      </c>
      <c r="C17" s="26" t="s">
        <v>6</v>
      </c>
      <c r="D17" s="26" t="s">
        <v>2</v>
      </c>
      <c r="E17" s="26" t="s">
        <v>6</v>
      </c>
      <c r="F17" s="43" t="s">
        <v>88</v>
      </c>
    </row>
    <row r="18" spans="1:9" ht="15" customHeight="1" x14ac:dyDescent="0.25">
      <c r="A18" s="16" t="s">
        <v>3</v>
      </c>
      <c r="B18" s="17">
        <f>VLOOKUP(C18,Parâmetros!$G$5:$K$9,5,FALSE)/10</f>
        <v>0.4</v>
      </c>
      <c r="C18" s="18" t="s">
        <v>66</v>
      </c>
      <c r="D18" s="17">
        <f>VLOOKUP(E18,Parâmetros!$D$3:$E$7,2,FALSE)/10</f>
        <v>0.6</v>
      </c>
      <c r="E18" s="18" t="s">
        <v>72</v>
      </c>
      <c r="F18" s="44"/>
    </row>
    <row r="19" spans="1:9" ht="15" customHeight="1" x14ac:dyDescent="0.25">
      <c r="A19" s="16" t="s">
        <v>4</v>
      </c>
      <c r="B19" s="17">
        <f>VLOOKUP(C19,Parâmetros!$A$13:$B$20,2,FALSE)/10</f>
        <v>0.6</v>
      </c>
      <c r="C19" s="18" t="s">
        <v>68</v>
      </c>
      <c r="D19" s="17">
        <f>VLOOKUP(E19,Parâmetros!$D$13:$E$18,2,FALSE)/10</f>
        <v>0.9</v>
      </c>
      <c r="E19" s="18" t="s">
        <v>34</v>
      </c>
      <c r="F19" s="44"/>
    </row>
    <row r="20" spans="1:9" ht="15" customHeight="1" x14ac:dyDescent="0.25">
      <c r="A20" s="16" t="s">
        <v>59</v>
      </c>
      <c r="B20" s="17">
        <f>VLOOKUP(C20,Parâmetros!$A$24:$B$29,2,FALSE)/10</f>
        <v>0.1</v>
      </c>
      <c r="C20" s="18" t="s">
        <v>39</v>
      </c>
      <c r="D20" s="17">
        <f>VLOOKUP(E20,Parâmetros!$D$24:$E$29,2,FALSE)/10</f>
        <v>1</v>
      </c>
      <c r="E20" s="18" t="s">
        <v>62</v>
      </c>
      <c r="F20" s="44"/>
    </row>
    <row r="21" spans="1:9" ht="15" customHeight="1" x14ac:dyDescent="0.25">
      <c r="A21" s="16" t="s">
        <v>5</v>
      </c>
      <c r="B21" s="17">
        <f>VLOOKUP(C21,Parâmetros!$A$33:$B$39,2,FALSE)/10</f>
        <v>0.5</v>
      </c>
      <c r="C21" s="18" t="s">
        <v>61</v>
      </c>
      <c r="D21" s="17">
        <f>VLOOKUP(E21,Parâmetros!$D$33:$E$39,2,FALSE)/10</f>
        <v>1</v>
      </c>
      <c r="E21" s="18" t="s">
        <v>52</v>
      </c>
      <c r="F21" s="45"/>
    </row>
    <row r="22" spans="1:9" ht="15" x14ac:dyDescent="0.25">
      <c r="F22" s="20">
        <f>((B18*D18)+(B19*D19)+(B20*D20)+(B21*D21))/4</f>
        <v>0.34499999999999997</v>
      </c>
      <c r="I22" s="33"/>
    </row>
    <row r="25" spans="1:9" ht="15" x14ac:dyDescent="0.25">
      <c r="E25" s="12"/>
    </row>
    <row r="33" spans="5:5" x14ac:dyDescent="0.25">
      <c r="E33" s="13"/>
    </row>
  </sheetData>
  <sheetProtection algorithmName="SHA-512" hashValue="ZWK6HQtrGB5Q5Mn81YiLj/TgTZbrXSkMPCETdCPJdVFERedmDdrNlBU4Zu0gUuFlS5/TBAKgk4CHRFHXpRkLDg==" saltValue="sntKviJLGeFt0s6IdDaF0g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disablePrompts="1" count="9">
    <dataValidation type="list" allowBlank="1" showInputMessage="1" showErrorMessage="1" sqref="C11 C4 C18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A25" workbookViewId="0">
      <selection activeCell="C50" sqref="C50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8" t="s">
        <v>98</v>
      </c>
      <c r="C1" s="49"/>
      <c r="D1" s="49"/>
      <c r="E1" s="49"/>
      <c r="F1" s="6"/>
      <c r="G1" s="7"/>
    </row>
    <row r="2" spans="1:29" ht="15.95" customHeight="1" x14ac:dyDescent="0.25">
      <c r="A2" s="8" t="s">
        <v>8</v>
      </c>
      <c r="B2" s="9" t="s">
        <v>9</v>
      </c>
      <c r="C2" s="53"/>
      <c r="D2" s="54"/>
      <c r="E2" s="55"/>
      <c r="F2" s="21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3" t="s">
        <v>88</v>
      </c>
      <c r="AC3" s="1" t="s">
        <v>9</v>
      </c>
    </row>
    <row r="4" spans="1:29" ht="15.95" customHeight="1" x14ac:dyDescent="0.25">
      <c r="A4" s="16" t="s">
        <v>3</v>
      </c>
      <c r="B4" s="17">
        <f>VLOOKUP(C4,Parâmetros!$A$3:$B$9,2,FALSE)/10</f>
        <v>0.3</v>
      </c>
      <c r="C4" s="18" t="s">
        <v>16</v>
      </c>
      <c r="D4" s="17">
        <f>VLOOKUP(E4,Parâmetros!$D$3:$E$7,2,FALSE)/10</f>
        <v>0.6</v>
      </c>
      <c r="E4" s="18" t="s">
        <v>72</v>
      </c>
      <c r="F4" s="44"/>
      <c r="AC4" s="1" t="s">
        <v>20</v>
      </c>
    </row>
    <row r="5" spans="1:29" s="22" customFormat="1" ht="15.95" customHeight="1" x14ac:dyDescent="0.25">
      <c r="A5" s="16" t="s">
        <v>4</v>
      </c>
      <c r="B5" s="17">
        <f>VLOOKUP(C5,Parâmetros!$A$13:$B$20,2,FALSE)/10</f>
        <v>0.7</v>
      </c>
      <c r="C5" s="18" t="s">
        <v>29</v>
      </c>
      <c r="D5" s="17">
        <f>VLOOKUP(E5,Parâmetros!$D$13:$E$18,2,FALSE)/10</f>
        <v>0.9</v>
      </c>
      <c r="E5" s="18" t="s">
        <v>34</v>
      </c>
      <c r="F5" s="44"/>
      <c r="AC5" s="22" t="s">
        <v>57</v>
      </c>
    </row>
    <row r="6" spans="1:29" ht="15.95" customHeight="1" x14ac:dyDescent="0.25">
      <c r="A6" s="16" t="s">
        <v>59</v>
      </c>
      <c r="B6" s="17">
        <f>VLOOKUP(C6,Parâmetros!$A$24:$B$29,2,FALSE)/10</f>
        <v>0.5</v>
      </c>
      <c r="C6" s="18" t="s">
        <v>40</v>
      </c>
      <c r="D6" s="17">
        <f>VLOOKUP(E6,Parâmetros!$D$24:$E$29,2,FALSE)/10</f>
        <v>0.5</v>
      </c>
      <c r="E6" s="18" t="s">
        <v>43</v>
      </c>
      <c r="F6" s="44"/>
      <c r="AC6" s="1" t="s">
        <v>10</v>
      </c>
    </row>
    <row r="7" spans="1:29" ht="15.95" customHeight="1" x14ac:dyDescent="0.25">
      <c r="A7" s="16" t="s">
        <v>5</v>
      </c>
      <c r="B7" s="17">
        <f>VLOOKUP(C7,Parâmetros!$A$33:$B$39,2,FALSE)/10</f>
        <v>0.5</v>
      </c>
      <c r="C7" s="18" t="s">
        <v>61</v>
      </c>
      <c r="D7" s="17">
        <f>VLOOKUP(E7,Parâmetros!$D$33:$E$39,2,FALSE)/10</f>
        <v>0.8</v>
      </c>
      <c r="E7" s="18" t="s">
        <v>54</v>
      </c>
      <c r="F7" s="45"/>
      <c r="AC7" s="1" t="s">
        <v>19</v>
      </c>
    </row>
    <row r="8" spans="1:29" ht="12.2" customHeight="1" x14ac:dyDescent="0.25">
      <c r="A8" s="51"/>
      <c r="B8" s="51"/>
      <c r="C8" s="51"/>
      <c r="D8" s="51"/>
      <c r="E8" s="52"/>
      <c r="F8" s="20">
        <f>((B4*D4)+(B5*D5)+(B6*D6)+(B7*D7))/4</f>
        <v>0.36499999999999999</v>
      </c>
      <c r="AC8" s="1" t="s">
        <v>58</v>
      </c>
    </row>
    <row r="9" spans="1:29" ht="15" customHeight="1" x14ac:dyDescent="0.25">
      <c r="A9" s="23" t="s">
        <v>8</v>
      </c>
      <c r="B9" s="24" t="s">
        <v>90</v>
      </c>
      <c r="C9" s="40"/>
      <c r="D9" s="41"/>
      <c r="E9" s="42"/>
      <c r="F9" s="25"/>
      <c r="AC9" s="1" t="s">
        <v>11</v>
      </c>
    </row>
    <row r="10" spans="1:29" ht="15" customHeight="1" x14ac:dyDescent="0.25">
      <c r="A10" s="26" t="s">
        <v>0</v>
      </c>
      <c r="B10" s="26" t="s">
        <v>1</v>
      </c>
      <c r="C10" s="26" t="s">
        <v>6</v>
      </c>
      <c r="D10" s="26" t="s">
        <v>2</v>
      </c>
      <c r="E10" s="26" t="s">
        <v>6</v>
      </c>
      <c r="F10" s="43" t="s">
        <v>88</v>
      </c>
    </row>
    <row r="11" spans="1:29" ht="15" customHeight="1" x14ac:dyDescent="0.25">
      <c r="A11" s="16" t="s">
        <v>3</v>
      </c>
      <c r="B11" s="17">
        <f>VLOOKUP(C11,Parâmetros!$A$3:$B$9,2,FALSE)/10</f>
        <v>0.3</v>
      </c>
      <c r="C11" s="18" t="s">
        <v>16</v>
      </c>
      <c r="D11" s="17">
        <f>VLOOKUP(E11,Parâmetros!$D$3:$E$7,2,FALSE)/10</f>
        <v>0.6</v>
      </c>
      <c r="E11" s="18" t="s">
        <v>72</v>
      </c>
      <c r="F11" s="44"/>
    </row>
    <row r="12" spans="1:29" s="22" customFormat="1" ht="15" customHeight="1" x14ac:dyDescent="0.25">
      <c r="A12" s="16" t="s">
        <v>4</v>
      </c>
      <c r="B12" s="17">
        <f>VLOOKUP(C12,Parâmetros!$A$13:$B$20,2,FALSE)/10</f>
        <v>0.6</v>
      </c>
      <c r="C12" s="18" t="s">
        <v>68</v>
      </c>
      <c r="D12" s="17">
        <f>VLOOKUP(E12,Parâmetros!$D$13:$E$18,2,FALSE)/10</f>
        <v>0.9</v>
      </c>
      <c r="E12" s="18" t="s">
        <v>34</v>
      </c>
      <c r="F12" s="44"/>
    </row>
    <row r="13" spans="1:29" s="22" customFormat="1" ht="15" customHeight="1" x14ac:dyDescent="0.25">
      <c r="A13" s="16" t="s">
        <v>59</v>
      </c>
      <c r="B13" s="17">
        <f>VLOOKUP(C13,Parâmetros!$A$24:$B$29,2,FALSE)/10</f>
        <v>0.5</v>
      </c>
      <c r="C13" s="18" t="s">
        <v>40</v>
      </c>
      <c r="D13" s="17">
        <f>VLOOKUP(E13,Parâmetros!$D$24:$E$29,2,FALSE)/10</f>
        <v>0.5</v>
      </c>
      <c r="E13" s="18" t="s">
        <v>43</v>
      </c>
      <c r="F13" s="44"/>
    </row>
    <row r="14" spans="1:29" s="22" customFormat="1" ht="15" customHeight="1" x14ac:dyDescent="0.25">
      <c r="A14" s="16" t="s">
        <v>5</v>
      </c>
      <c r="B14" s="17">
        <f>VLOOKUP(C14,Parâmetros!$A$33:$B$39,2,FALSE)/10</f>
        <v>0.5</v>
      </c>
      <c r="C14" s="18" t="s">
        <v>61</v>
      </c>
      <c r="D14" s="17">
        <f>VLOOKUP(E14,Parâmetros!$D$33:$E$39,2,FALSE)/10</f>
        <v>0.8</v>
      </c>
      <c r="E14" s="18" t="s">
        <v>54</v>
      </c>
      <c r="F14" s="45"/>
    </row>
    <row r="15" spans="1:29" s="22" customFormat="1" ht="11.25" customHeight="1" x14ac:dyDescent="0.25">
      <c r="A15" s="51"/>
      <c r="B15" s="51"/>
      <c r="C15" s="51"/>
      <c r="D15" s="51"/>
      <c r="E15" s="52"/>
      <c r="F15" s="27">
        <f>((B11*D11)+(B12*D12)+(B13*D13)+(B14*D14))/4</f>
        <v>0.34250000000000003</v>
      </c>
    </row>
    <row r="16" spans="1:29" s="22" customFormat="1" ht="15" customHeight="1" x14ac:dyDescent="0.25">
      <c r="A16" s="28" t="s">
        <v>8</v>
      </c>
      <c r="B16" s="29" t="s">
        <v>91</v>
      </c>
      <c r="C16" s="40"/>
      <c r="D16" s="41"/>
      <c r="E16" s="42"/>
      <c r="F16" s="30"/>
    </row>
    <row r="17" spans="1:6" s="22" customFormat="1" ht="15" customHeight="1" x14ac:dyDescent="0.25">
      <c r="A17" s="26" t="s">
        <v>0</v>
      </c>
      <c r="B17" s="26" t="s">
        <v>1</v>
      </c>
      <c r="C17" s="26" t="s">
        <v>6</v>
      </c>
      <c r="D17" s="26" t="s">
        <v>2</v>
      </c>
      <c r="E17" s="26" t="s">
        <v>6</v>
      </c>
      <c r="F17" s="56" t="s">
        <v>88</v>
      </c>
    </row>
    <row r="18" spans="1:6" s="22" customFormat="1" ht="15" customHeight="1" x14ac:dyDescent="0.25">
      <c r="A18" s="16" t="s">
        <v>3</v>
      </c>
      <c r="B18" s="17">
        <f>VLOOKUP(C18,Parâmetros!$A$3:$B$9,2,FALSE)/10</f>
        <v>0.3</v>
      </c>
      <c r="C18" s="18" t="s">
        <v>16</v>
      </c>
      <c r="D18" s="17">
        <f>VLOOKUP(E18,Parâmetros!$D$3:$E$7,2,FALSE)/10</f>
        <v>0.6</v>
      </c>
      <c r="E18" s="18" t="s">
        <v>72</v>
      </c>
      <c r="F18" s="57"/>
    </row>
    <row r="19" spans="1:6" s="22" customFormat="1" ht="15" customHeight="1" x14ac:dyDescent="0.25">
      <c r="A19" s="16" t="s">
        <v>4</v>
      </c>
      <c r="B19" s="17">
        <f>VLOOKUP(C19,Parâmetros!$A$13:$B$20,2,FALSE)/10</f>
        <v>0.6</v>
      </c>
      <c r="C19" s="18" t="s">
        <v>68</v>
      </c>
      <c r="D19" s="17">
        <f>VLOOKUP(E19,Parâmetros!$D$13:$E$18,2,FALSE)/10</f>
        <v>0.9</v>
      </c>
      <c r="E19" s="18" t="s">
        <v>34</v>
      </c>
      <c r="F19" s="57"/>
    </row>
    <row r="20" spans="1:6" s="22" customFormat="1" ht="15" customHeight="1" x14ac:dyDescent="0.25">
      <c r="A20" s="16" t="s">
        <v>59</v>
      </c>
      <c r="B20" s="17">
        <f>VLOOKUP(C20,Parâmetros!$A$24:$B$29,2,FALSE)/10</f>
        <v>0.5</v>
      </c>
      <c r="C20" s="18" t="s">
        <v>40</v>
      </c>
      <c r="D20" s="17">
        <f>VLOOKUP(E20,Parâmetros!$D$24:$E$29,2,FALSE)/10</f>
        <v>0.5</v>
      </c>
      <c r="E20" s="18" t="s">
        <v>43</v>
      </c>
      <c r="F20" s="57"/>
    </row>
    <row r="21" spans="1:6" s="22" customFormat="1" ht="15" customHeight="1" x14ac:dyDescent="0.25">
      <c r="A21" s="16" t="s">
        <v>5</v>
      </c>
      <c r="B21" s="17">
        <f>VLOOKUP(C21,Parâmetros!$A$33:$B$39,2,FALSE)/10</f>
        <v>0.5</v>
      </c>
      <c r="C21" s="18" t="s">
        <v>61</v>
      </c>
      <c r="D21" s="17">
        <f>VLOOKUP(E21,Parâmetros!$D$33:$E$39,2,FALSE)/10</f>
        <v>0.8</v>
      </c>
      <c r="E21" s="18" t="s">
        <v>54</v>
      </c>
      <c r="F21" s="58"/>
    </row>
    <row r="22" spans="1:6" s="22" customFormat="1" ht="12.2" customHeight="1" x14ac:dyDescent="0.25">
      <c r="A22" s="51"/>
      <c r="B22" s="51"/>
      <c r="C22" s="51"/>
      <c r="D22" s="51"/>
      <c r="E22" s="52"/>
      <c r="F22" s="27">
        <f>((B18*D18)+(B19*D19)+(B20*D20)+(B21*D21))/4</f>
        <v>0.34250000000000003</v>
      </c>
    </row>
    <row r="23" spans="1:6" s="22" customFormat="1" ht="15" customHeight="1" x14ac:dyDescent="0.25">
      <c r="A23" s="23" t="s">
        <v>8</v>
      </c>
      <c r="B23" s="24" t="s">
        <v>92</v>
      </c>
      <c r="C23" s="40"/>
      <c r="D23" s="41"/>
      <c r="E23" s="42"/>
      <c r="F23" s="34"/>
    </row>
    <row r="24" spans="1:6" s="22" customFormat="1" ht="15" customHeight="1" x14ac:dyDescent="0.25">
      <c r="A24" s="26" t="s">
        <v>0</v>
      </c>
      <c r="B24" s="26" t="s">
        <v>1</v>
      </c>
      <c r="C24" s="26" t="s">
        <v>6</v>
      </c>
      <c r="D24" s="26" t="s">
        <v>2</v>
      </c>
      <c r="E24" s="26" t="s">
        <v>6</v>
      </c>
      <c r="F24" s="56" t="s">
        <v>88</v>
      </c>
    </row>
    <row r="25" spans="1:6" s="22" customFormat="1" ht="15" customHeight="1" x14ac:dyDescent="0.25">
      <c r="A25" s="16" t="s">
        <v>3</v>
      </c>
      <c r="B25" s="17">
        <f>VLOOKUP(C25,Parâmetros!$A$3:$B$9,2,FALSE)/10</f>
        <v>0.3</v>
      </c>
      <c r="C25" s="18" t="s">
        <v>16</v>
      </c>
      <c r="D25" s="17">
        <f>VLOOKUP(E25,Parâmetros!$D$3:$E$7,2,FALSE)/10</f>
        <v>0.6</v>
      </c>
      <c r="E25" s="18" t="s">
        <v>72</v>
      </c>
      <c r="F25" s="57"/>
    </row>
    <row r="26" spans="1:6" s="22" customFormat="1" ht="15" customHeight="1" x14ac:dyDescent="0.25">
      <c r="A26" s="16" t="s">
        <v>4</v>
      </c>
      <c r="B26" s="17">
        <f>VLOOKUP(C26,Parâmetros!$A$13:$B$20,2,FALSE)/10</f>
        <v>0.7</v>
      </c>
      <c r="C26" s="18" t="s">
        <v>29</v>
      </c>
      <c r="D26" s="17">
        <f>VLOOKUP(E26,Parâmetros!$D$13:$E$18,2,FALSE)/10</f>
        <v>0.9</v>
      </c>
      <c r="E26" s="18" t="s">
        <v>34</v>
      </c>
      <c r="F26" s="57"/>
    </row>
    <row r="27" spans="1:6" s="22" customFormat="1" ht="15" customHeight="1" x14ac:dyDescent="0.25">
      <c r="A27" s="16" t="s">
        <v>59</v>
      </c>
      <c r="B27" s="17">
        <f>VLOOKUP(C27,Parâmetros!$A$24:$B$29,2,FALSE)/10</f>
        <v>0.5</v>
      </c>
      <c r="C27" s="18" t="s">
        <v>40</v>
      </c>
      <c r="D27" s="17">
        <f>VLOOKUP(E27,Parâmetros!$D$24:$E$29,2,FALSE)/10</f>
        <v>0.5</v>
      </c>
      <c r="E27" s="18" t="s">
        <v>43</v>
      </c>
      <c r="F27" s="57"/>
    </row>
    <row r="28" spans="1:6" s="22" customFormat="1" ht="15" customHeight="1" x14ac:dyDescent="0.25">
      <c r="A28" s="16" t="s">
        <v>5</v>
      </c>
      <c r="B28" s="17">
        <f>VLOOKUP(C28,Parâmetros!$A$33:$B$39,2,FALSE)/10</f>
        <v>0.5</v>
      </c>
      <c r="C28" s="18" t="s">
        <v>61</v>
      </c>
      <c r="D28" s="17">
        <f>VLOOKUP(E28,Parâmetros!$D$33:$E$39,2,FALSE)/10</f>
        <v>0.8</v>
      </c>
      <c r="E28" s="18" t="s">
        <v>54</v>
      </c>
      <c r="F28" s="58"/>
    </row>
    <row r="29" spans="1:6" s="22" customFormat="1" ht="12.2" customHeight="1" x14ac:dyDescent="0.25">
      <c r="A29" s="51"/>
      <c r="B29" s="51"/>
      <c r="C29" s="51"/>
      <c r="D29" s="51"/>
      <c r="E29" s="52"/>
      <c r="F29" s="27">
        <f>((B25*D25)+(B26*D26)+(B27*D27)+(B28*D28))/4</f>
        <v>0.36499999999999999</v>
      </c>
    </row>
    <row r="30" spans="1:6" s="22" customFormat="1" ht="15" customHeight="1" x14ac:dyDescent="0.25">
      <c r="A30" s="23" t="s">
        <v>8</v>
      </c>
      <c r="B30" s="24" t="s">
        <v>93</v>
      </c>
      <c r="C30" s="40"/>
      <c r="D30" s="41"/>
      <c r="E30" s="42"/>
      <c r="F30" s="30"/>
    </row>
    <row r="31" spans="1:6" s="22" customFormat="1" ht="15" customHeight="1" x14ac:dyDescent="0.25">
      <c r="A31" s="26" t="s">
        <v>0</v>
      </c>
      <c r="B31" s="26" t="s">
        <v>1</v>
      </c>
      <c r="C31" s="26" t="s">
        <v>6</v>
      </c>
      <c r="D31" s="26" t="s">
        <v>2</v>
      </c>
      <c r="E31" s="26" t="s">
        <v>6</v>
      </c>
      <c r="F31" s="56" t="s">
        <v>88</v>
      </c>
    </row>
    <row r="32" spans="1:6" s="22" customFormat="1" ht="15" customHeight="1" x14ac:dyDescent="0.25">
      <c r="A32" s="16" t="s">
        <v>3</v>
      </c>
      <c r="B32" s="17">
        <f>VLOOKUP(C32,Parâmetros!$A$3:$B$9,2,FALSE)/10</f>
        <v>0.3</v>
      </c>
      <c r="C32" s="18" t="s">
        <v>16</v>
      </c>
      <c r="D32" s="17">
        <f>VLOOKUP(E32,Parâmetros!$D$3:$E$7,2,FALSE)/10</f>
        <v>0.6</v>
      </c>
      <c r="E32" s="18" t="s">
        <v>72</v>
      </c>
      <c r="F32" s="57"/>
    </row>
    <row r="33" spans="1:6" s="22" customFormat="1" ht="15" customHeight="1" x14ac:dyDescent="0.25">
      <c r="A33" s="16" t="s">
        <v>4</v>
      </c>
      <c r="B33" s="17">
        <f>VLOOKUP(C33,Parâmetros!$A$13:$B$20,2,FALSE)/10</f>
        <v>0.7</v>
      </c>
      <c r="C33" s="18" t="s">
        <v>29</v>
      </c>
      <c r="D33" s="17">
        <f>VLOOKUP(E33,Parâmetros!$D$13:$E$18,2,FALSE)/10</f>
        <v>0.9</v>
      </c>
      <c r="E33" s="18" t="s">
        <v>34</v>
      </c>
      <c r="F33" s="57"/>
    </row>
    <row r="34" spans="1:6" s="22" customFormat="1" ht="15" customHeight="1" x14ac:dyDescent="0.25">
      <c r="A34" s="16" t="s">
        <v>59</v>
      </c>
      <c r="B34" s="17">
        <f>VLOOKUP(C34,Parâmetros!$A$24:$B$29,2,FALSE)/10</f>
        <v>0.5</v>
      </c>
      <c r="C34" s="18" t="s">
        <v>40</v>
      </c>
      <c r="D34" s="17">
        <f>VLOOKUP(E34,Parâmetros!$D$24:$E$29,2,FALSE)/10</f>
        <v>0.5</v>
      </c>
      <c r="E34" s="18" t="s">
        <v>43</v>
      </c>
      <c r="F34" s="57"/>
    </row>
    <row r="35" spans="1:6" s="22" customFormat="1" ht="15" customHeight="1" x14ac:dyDescent="0.25">
      <c r="A35" s="16" t="s">
        <v>5</v>
      </c>
      <c r="B35" s="17">
        <f>VLOOKUP(C35,Parâmetros!$A$33:$B$39,2,FALSE)/10</f>
        <v>0.5</v>
      </c>
      <c r="C35" s="18" t="s">
        <v>61</v>
      </c>
      <c r="D35" s="17">
        <f>VLOOKUP(E35,Parâmetros!$D$33:$E$39,2,FALSE)/10</f>
        <v>0.8</v>
      </c>
      <c r="E35" s="18" t="s">
        <v>54</v>
      </c>
      <c r="F35" s="58"/>
    </row>
    <row r="36" spans="1:6" s="22" customFormat="1" ht="12.2" customHeight="1" x14ac:dyDescent="0.25">
      <c r="A36" s="51"/>
      <c r="B36" s="51"/>
      <c r="C36" s="51"/>
      <c r="D36" s="51"/>
      <c r="E36" s="52"/>
      <c r="F36" s="27">
        <f>((B32*D32)+(B33*D33)+(B34*D34)+(B35*D35))/4</f>
        <v>0.36499999999999999</v>
      </c>
    </row>
    <row r="37" spans="1:6" s="22" customFormat="1" ht="15" customHeight="1" x14ac:dyDescent="0.25">
      <c r="A37" s="23" t="s">
        <v>8</v>
      </c>
      <c r="B37" s="24" t="s">
        <v>10</v>
      </c>
      <c r="C37" s="40"/>
      <c r="D37" s="41"/>
      <c r="E37" s="42"/>
      <c r="F37" s="30"/>
    </row>
    <row r="38" spans="1:6" s="22" customFormat="1" ht="15" customHeight="1" x14ac:dyDescent="0.25">
      <c r="A38" s="26" t="s">
        <v>0</v>
      </c>
      <c r="B38" s="26" t="s">
        <v>1</v>
      </c>
      <c r="C38" s="26" t="s">
        <v>6</v>
      </c>
      <c r="D38" s="26" t="s">
        <v>2</v>
      </c>
      <c r="E38" s="26" t="s">
        <v>6</v>
      </c>
      <c r="F38" s="56" t="s">
        <v>88</v>
      </c>
    </row>
    <row r="39" spans="1:6" s="22" customFormat="1" ht="15" customHeight="1" x14ac:dyDescent="0.25">
      <c r="A39" s="16" t="s">
        <v>3</v>
      </c>
      <c r="B39" s="17">
        <f>VLOOKUP(C39,Parâmetros!$A$3:$B$9,2,FALSE)/10</f>
        <v>0.3</v>
      </c>
      <c r="C39" s="18" t="s">
        <v>16</v>
      </c>
      <c r="D39" s="17">
        <f>VLOOKUP(E39,Parâmetros!$D$3:$E$7,2,FALSE)/10</f>
        <v>0.6</v>
      </c>
      <c r="E39" s="18" t="s">
        <v>72</v>
      </c>
      <c r="F39" s="57"/>
    </row>
    <row r="40" spans="1:6" s="22" customFormat="1" ht="15" customHeight="1" x14ac:dyDescent="0.25">
      <c r="A40" s="16" t="s">
        <v>4</v>
      </c>
      <c r="B40" s="17">
        <f>VLOOKUP(C40,Parâmetros!$A$13:$B$20,2,FALSE)/10</f>
        <v>0.7</v>
      </c>
      <c r="C40" s="18" t="s">
        <v>29</v>
      </c>
      <c r="D40" s="17">
        <f>VLOOKUP(E40,Parâmetros!$D$13:$E$18,2,FALSE)/10</f>
        <v>0.9</v>
      </c>
      <c r="E40" s="18" t="s">
        <v>34</v>
      </c>
      <c r="F40" s="57"/>
    </row>
    <row r="41" spans="1:6" s="22" customFormat="1" ht="15" customHeight="1" x14ac:dyDescent="0.25">
      <c r="A41" s="16" t="s">
        <v>59</v>
      </c>
      <c r="B41" s="17">
        <f>VLOOKUP(C41,Parâmetros!$A$24:$B$29,2,FALSE)/10</f>
        <v>0.5</v>
      </c>
      <c r="C41" s="18" t="s">
        <v>40</v>
      </c>
      <c r="D41" s="17">
        <f>VLOOKUP(E41,Parâmetros!$D$24:$E$29,2,FALSE)/10</f>
        <v>0.5</v>
      </c>
      <c r="E41" s="18" t="s">
        <v>43</v>
      </c>
      <c r="F41" s="57"/>
    </row>
    <row r="42" spans="1:6" s="22" customFormat="1" ht="15" customHeight="1" x14ac:dyDescent="0.25">
      <c r="A42" s="16" t="s">
        <v>5</v>
      </c>
      <c r="B42" s="17">
        <f>VLOOKUP(C42,Parâmetros!$A$33:$B$39,2,FALSE)/10</f>
        <v>0.5</v>
      </c>
      <c r="C42" s="18" t="s">
        <v>61</v>
      </c>
      <c r="D42" s="17">
        <f>VLOOKUP(E42,Parâmetros!$D$33:$E$39,2,FALSE)/10</f>
        <v>0.8</v>
      </c>
      <c r="E42" s="18" t="s">
        <v>54</v>
      </c>
      <c r="F42" s="58"/>
    </row>
    <row r="43" spans="1:6" s="22" customFormat="1" ht="11.25" customHeight="1" x14ac:dyDescent="0.25">
      <c r="A43" s="51"/>
      <c r="B43" s="51"/>
      <c r="C43" s="51"/>
      <c r="D43" s="51"/>
      <c r="E43" s="52"/>
      <c r="F43" s="27">
        <f>((B39*D39)+(B40*D40)+(B41*D41)+(B42*D42))/4</f>
        <v>0.36499999999999999</v>
      </c>
    </row>
    <row r="44" spans="1:6" s="22" customFormat="1" ht="15" customHeight="1" x14ac:dyDescent="0.25">
      <c r="A44" s="23" t="s">
        <v>8</v>
      </c>
      <c r="B44" s="24" t="s">
        <v>11</v>
      </c>
      <c r="C44" s="40"/>
      <c r="D44" s="41"/>
      <c r="E44" s="42"/>
      <c r="F44" s="30"/>
    </row>
    <row r="45" spans="1:6" s="22" customFormat="1" ht="15" customHeight="1" x14ac:dyDescent="0.25">
      <c r="A45" s="26" t="s">
        <v>0</v>
      </c>
      <c r="B45" s="26" t="s">
        <v>1</v>
      </c>
      <c r="C45" s="26" t="s">
        <v>6</v>
      </c>
      <c r="D45" s="26" t="s">
        <v>2</v>
      </c>
      <c r="E45" s="26" t="s">
        <v>6</v>
      </c>
      <c r="F45" s="56" t="s">
        <v>88</v>
      </c>
    </row>
    <row r="46" spans="1:6" s="22" customFormat="1" ht="15" customHeight="1" x14ac:dyDescent="0.25">
      <c r="A46" s="16" t="s">
        <v>3</v>
      </c>
      <c r="B46" s="17">
        <f>VLOOKUP(C46,Parâmetros!$A$3:$B$9,2,FALSE)/10</f>
        <v>0.3</v>
      </c>
      <c r="C46" s="18" t="s">
        <v>16</v>
      </c>
      <c r="D46" s="17">
        <f>VLOOKUP(E46,Parâmetros!$D$3:$E$7,2,FALSE)/10</f>
        <v>0.6</v>
      </c>
      <c r="E46" s="18" t="s">
        <v>72</v>
      </c>
      <c r="F46" s="57"/>
    </row>
    <row r="47" spans="1:6" s="22" customFormat="1" ht="15" customHeight="1" x14ac:dyDescent="0.25">
      <c r="A47" s="16" t="s">
        <v>4</v>
      </c>
      <c r="B47" s="17">
        <f>VLOOKUP(C47,Parâmetros!$A$13:$B$20,2,FALSE)/10</f>
        <v>0.6</v>
      </c>
      <c r="C47" s="18" t="s">
        <v>68</v>
      </c>
      <c r="D47" s="17">
        <f>VLOOKUP(E47,Parâmetros!$D$13:$E$18,2,FALSE)/10</f>
        <v>0.9</v>
      </c>
      <c r="E47" s="18" t="s">
        <v>34</v>
      </c>
      <c r="F47" s="57"/>
    </row>
    <row r="48" spans="1:6" s="22" customFormat="1" ht="15" customHeight="1" x14ac:dyDescent="0.25">
      <c r="A48" s="16" t="s">
        <v>59</v>
      </c>
      <c r="B48" s="17">
        <f>VLOOKUP(C48,Parâmetros!$A$24:$B$29,2,FALSE)/10</f>
        <v>0.5</v>
      </c>
      <c r="C48" s="18" t="s">
        <v>40</v>
      </c>
      <c r="D48" s="17">
        <f>VLOOKUP(E48,Parâmetros!$D$24:$E$29,2,FALSE)/10</f>
        <v>0.5</v>
      </c>
      <c r="E48" s="18" t="s">
        <v>43</v>
      </c>
      <c r="F48" s="57"/>
    </row>
    <row r="49" spans="1:9" s="22" customFormat="1" ht="15" customHeight="1" x14ac:dyDescent="0.25">
      <c r="A49" s="16" t="s">
        <v>5</v>
      </c>
      <c r="B49" s="17">
        <f>VLOOKUP(C49,Parâmetros!$A$33:$B$39,2,FALSE)/10</f>
        <v>0.5</v>
      </c>
      <c r="C49" s="18" t="s">
        <v>61</v>
      </c>
      <c r="D49" s="17">
        <f>VLOOKUP(E49,Parâmetros!$D$33:$E$39,2,FALSE)/10</f>
        <v>0.8</v>
      </c>
      <c r="E49" s="18" t="s">
        <v>54</v>
      </c>
      <c r="F49" s="58"/>
      <c r="I49" s="31"/>
    </row>
    <row r="50" spans="1:9" s="22" customFormat="1" x14ac:dyDescent="0.25">
      <c r="A50" s="35"/>
      <c r="C50" s="36"/>
      <c r="D50" s="36"/>
      <c r="E50" s="36"/>
      <c r="F50" s="27">
        <f>((B46*D46)+(B47*D47)+(B48*D48)+(B49*D49))/4</f>
        <v>0.34250000000000003</v>
      </c>
      <c r="I50" s="31"/>
    </row>
    <row r="53" spans="1:9" x14ac:dyDescent="0.25">
      <c r="E53" s="12"/>
    </row>
    <row r="61" spans="1:9" x14ac:dyDescent="0.25">
      <c r="E61" s="13"/>
    </row>
  </sheetData>
  <sheetProtection algorithmName="SHA-512" hashValue="gDeMGmriw2tz2wrdJVRtd9FxSIAmoTjmKAcm2LEgfEMJ9Ow+PG2opVnz4r4avpkfn2yFA3akE/k6ynFy3nHJUw==" saltValue="1eHb7M47R9BQ2YnZv5ny/w==" spinCount="100000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ErrorMessage="1" sqref="B2 B9 B16 B23 B30 B37 B44">
      <formula1>$AC$3:$AC$9</formula1>
    </dataValidation>
    <dataValidation type="list" allowBlank="1" showInputMessage="1" showErrorMessage="1" sqref="E4 E32 E25 E39 E18 E11 E46">
      <formula1>Atividade_Medição</formula1>
    </dataValidation>
    <dataValidation type="list" allowBlank="1" showInputMessage="1" showErrorMessage="1" sqref="C26 C33 C5 C40 C19 C12 C47">
      <formula1>Fator_Especif_Fonte</formula1>
    </dataValidation>
    <dataValidation type="list" allowBlank="1" showInputMessage="1" showErrorMessage="1" sqref="E40 E5 E19 E12 E26 E33 E47">
      <formula1>Atividade_Especif_Fonte</formula1>
    </dataValidation>
    <dataValidation type="list" allowBlank="1" showInputMessage="1" showErrorMessage="1" sqref="C27 C34 C6 C41 C20 C13 C48">
      <formula1>Fator_Espacial</formula1>
    </dataValidation>
    <dataValidation type="list" allowBlank="1" showInputMessage="1" showErrorMessage="1" sqref="E27 E20 E6 E34 E13 E41 E48">
      <formula1>Atividade_Espacial</formula1>
    </dataValidation>
    <dataValidation type="list" allowBlank="1" showInputMessage="1" showErrorMessage="1" sqref="C28 C35 C7 C42 C21 C14 C49">
      <formula1>Fator_Temporal</formula1>
    </dataValidation>
    <dataValidation type="list" allowBlank="1" showInputMessage="1" showErrorMessage="1" sqref="E28 E35 E7 E42 E21 E14 E49">
      <formula1>Atividade_Temporal</formula1>
    </dataValidation>
    <dataValidation type="list" allowBlank="1" showInputMessage="1" showErrorMessage="1" sqref="C4 C18 C32 C39 C11 C25 C46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tabSelected="1" workbookViewId="0">
      <selection activeCell="C11" sqref="C1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5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8" t="s">
        <v>89</v>
      </c>
      <c r="C1" s="49"/>
      <c r="D1" s="49"/>
      <c r="E1" s="49"/>
      <c r="F1" s="6"/>
      <c r="G1" s="7"/>
    </row>
    <row r="2" spans="1:29" ht="15.95" customHeight="1" x14ac:dyDescent="0.25">
      <c r="A2" s="8" t="s">
        <v>8</v>
      </c>
      <c r="B2" s="9" t="s">
        <v>11</v>
      </c>
      <c r="C2" s="53"/>
      <c r="D2" s="54"/>
      <c r="E2" s="55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3" t="s">
        <v>88</v>
      </c>
      <c r="AC3" s="1" t="s">
        <v>9</v>
      </c>
    </row>
    <row r="4" spans="1:29" ht="18" x14ac:dyDescent="0.25">
      <c r="A4" s="16" t="s">
        <v>3</v>
      </c>
      <c r="B4" s="17">
        <f>VLOOKUP(C4,Parâmetros!$A$3:$B$9,2,FALSE)/10</f>
        <v>0.5</v>
      </c>
      <c r="C4" s="19" t="s">
        <v>74</v>
      </c>
      <c r="D4" s="17">
        <f>VLOOKUP(E4,Parâmetros!$D$3:$E$7,2,FALSE)/10</f>
        <v>0.6</v>
      </c>
      <c r="E4" s="18" t="s">
        <v>72</v>
      </c>
      <c r="F4" s="44"/>
      <c r="AC4" s="1" t="s">
        <v>20</v>
      </c>
    </row>
    <row r="5" spans="1:29" ht="15.95" customHeight="1" x14ac:dyDescent="0.25">
      <c r="A5" s="16" t="s">
        <v>4</v>
      </c>
      <c r="B5" s="17">
        <f>VLOOKUP(C5,Parâmetros!$A$13:$B$20,2,FALSE)/10</f>
        <v>0.6</v>
      </c>
      <c r="C5" s="18" t="s">
        <v>68</v>
      </c>
      <c r="D5" s="17">
        <f>VLOOKUP(E5,Parâmetros!$D$13:$E$18,2,FALSE)/10</f>
        <v>0.7</v>
      </c>
      <c r="E5" s="18" t="s">
        <v>35</v>
      </c>
      <c r="F5" s="44"/>
      <c r="AC5" s="1" t="s">
        <v>57</v>
      </c>
    </row>
    <row r="6" spans="1:29" ht="15.95" customHeight="1" x14ac:dyDescent="0.25">
      <c r="A6" s="16" t="s">
        <v>59</v>
      </c>
      <c r="B6" s="17">
        <f>VLOOKUP(C6,Parâmetros!$A$24:$B$29,2,FALSE)/10</f>
        <v>0.1</v>
      </c>
      <c r="C6" s="18" t="s">
        <v>39</v>
      </c>
      <c r="D6" s="17">
        <f>VLOOKUP(E6,Parâmetros!$D$24:$E$29,2,FALSE)/10</f>
        <v>1</v>
      </c>
      <c r="E6" s="18" t="s">
        <v>62</v>
      </c>
      <c r="F6" s="44"/>
      <c r="AC6" s="1" t="s">
        <v>10</v>
      </c>
    </row>
    <row r="7" spans="1:29" ht="15.95" customHeight="1" x14ac:dyDescent="0.25">
      <c r="A7" s="16" t="s">
        <v>5</v>
      </c>
      <c r="B7" s="17">
        <f>VLOOKUP(C7,Parâmetros!$A$33:$B$39,2,FALSE)/10</f>
        <v>1</v>
      </c>
      <c r="C7" s="18" t="s">
        <v>47</v>
      </c>
      <c r="D7" s="17">
        <f>VLOOKUP(E7,Parâmetros!$D$33:$E$39,2,FALSE)/10</f>
        <v>1</v>
      </c>
      <c r="E7" s="18" t="s">
        <v>52</v>
      </c>
      <c r="F7" s="45"/>
      <c r="AC7" s="1" t="s">
        <v>19</v>
      </c>
    </row>
    <row r="8" spans="1:29" ht="15" customHeight="1" x14ac:dyDescent="0.25">
      <c r="F8" s="20">
        <f>((B4*D4)+(B5*D5)+(B6*D6)+(B7*D7))/4</f>
        <v>0.45499999999999996</v>
      </c>
      <c r="AC8" s="1" t="s">
        <v>58</v>
      </c>
    </row>
    <row r="9" spans="1:29" ht="15" customHeight="1" x14ac:dyDescent="0.25">
      <c r="E9" s="12"/>
    </row>
    <row r="10" spans="1:29" ht="15" customHeight="1" x14ac:dyDescent="0.25"/>
    <row r="11" spans="1:29" ht="15" customHeight="1" x14ac:dyDescent="0.25"/>
    <row r="12" spans="1:29" ht="15" customHeight="1" x14ac:dyDescent="0.25"/>
    <row r="13" spans="1:29" ht="15" customHeight="1" x14ac:dyDescent="0.25"/>
    <row r="14" spans="1:29" ht="15" customHeight="1" x14ac:dyDescent="0.25"/>
    <row r="15" spans="1:29" ht="15" customHeight="1" x14ac:dyDescent="0.25"/>
    <row r="16" spans="1:29" ht="15" customHeight="1" x14ac:dyDescent="0.25"/>
    <row r="17" spans="5:5" ht="15" customHeight="1" x14ac:dyDescent="0.25">
      <c r="E17" s="13"/>
    </row>
    <row r="18" spans="5:5" ht="15" customHeight="1" x14ac:dyDescent="0.25"/>
    <row r="19" spans="5:5" ht="15" customHeight="1" x14ac:dyDescent="0.25"/>
    <row r="20" spans="5:5" ht="15" customHeight="1" x14ac:dyDescent="0.25"/>
    <row r="21" spans="5:5" ht="15" customHeight="1" x14ac:dyDescent="0.25"/>
    <row r="22" spans="5:5" ht="15" customHeight="1" x14ac:dyDescent="0.25"/>
    <row r="23" spans="5:5" ht="15" customHeight="1" x14ac:dyDescent="0.25"/>
    <row r="24" spans="5:5" ht="15" customHeight="1" x14ac:dyDescent="0.25"/>
    <row r="25" spans="5:5" ht="15" customHeight="1" x14ac:dyDescent="0.25"/>
    <row r="26" spans="5:5" ht="15" customHeight="1" x14ac:dyDescent="0.25"/>
    <row r="27" spans="5:5" ht="15" customHeight="1" x14ac:dyDescent="0.25"/>
    <row r="28" spans="5:5" ht="15" customHeight="1" x14ac:dyDescent="0.25"/>
    <row r="29" spans="5:5" ht="15" customHeight="1" x14ac:dyDescent="0.25"/>
    <row r="30" spans="5:5" ht="15" customHeight="1" x14ac:dyDescent="0.25"/>
    <row r="31" spans="5:5" ht="15" customHeight="1" x14ac:dyDescent="0.25"/>
    <row r="32" spans="5: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</sheetData>
  <sheetProtection algorithmName="SHA-512" hashValue="zkVQxm18cHbtDei4Ti3iCrN/rtl1k2hwa7/Nxqd+p4HE9Ta6gXb7BKU/qNblaY1wHIn9uqAhusHH4qxSuUPnVg==" saltValue="vGx0CrPecR06yJuwJ4sTyw==" spinCount="100000" sheet="1" objects="1" scenarios="1"/>
  <dataConsolidate/>
  <mergeCells count="3">
    <mergeCell ref="B1:E1"/>
    <mergeCell ref="C2:E2"/>
    <mergeCell ref="F3:F7"/>
  </mergeCells>
  <dataValidations disablePrompts="1" count="9">
    <dataValidation type="list" allowBlank="1" showInputMessage="1" showErrorMessage="1" sqref="E4">
      <formula1>Atividade_Medição</formula1>
    </dataValidation>
    <dataValidation type="list" allowBlank="1" showInputMessage="1" showErrorMessage="1" sqref="C5">
      <formula1>Fator_Especif_Fonte</formula1>
    </dataValidation>
    <dataValidation type="list" allowBlank="1" showInputMessage="1" showErrorMessage="1" sqref="E5">
      <formula1>Atividade_Especif_Fonte</formula1>
    </dataValidation>
    <dataValidation type="list" allowBlank="1" showInputMessage="1" showErrorMessage="1" sqref="C6">
      <formula1>Fator_Espacial</formula1>
    </dataValidation>
    <dataValidation type="list" allowBlank="1" showInputMessage="1" showErrorMessage="1" sqref="E6">
      <formula1>Atividade_Espacial</formula1>
    </dataValidation>
    <dataValidation type="list" allowBlank="1" showInputMessage="1" showErrorMessage="1" sqref="C7">
      <formula1>Fator_Temporal</formula1>
    </dataValidation>
    <dataValidation type="list" allowBlank="1" showInputMessage="1" showErrorMessage="1" sqref="E7">
      <formula1>Atividade_Temporal</formula1>
    </dataValidation>
    <dataValidation type="list" allowBlank="1" showInputMessage="1" showErrorMessage="1" sqref="C4">
      <formula1>Fator_Medição</formula1>
    </dataValidation>
    <dataValidation type="list" allowBlank="1" showErrorMessage="1" sqref="B2">
      <formula1>$AC$3:$AC$8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9</vt:i4>
      </vt:variant>
    </vt:vector>
  </HeadingPairs>
  <TitlesOfParts>
    <vt:vector size="16" baseType="lpstr">
      <vt:lpstr>Parâmetros</vt:lpstr>
      <vt:lpstr>Chaminés</vt:lpstr>
      <vt:lpstr>Maq e Equip</vt:lpstr>
      <vt:lpstr>Vazamentos</vt:lpstr>
      <vt:lpstr>Vias-Pav</vt:lpstr>
      <vt:lpstr>Vias-Outras</vt:lpstr>
      <vt:lpstr>Tanques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Gabriel Aarão Gonçalves</cp:lastModifiedBy>
  <dcterms:created xsi:type="dcterms:W3CDTF">2016-11-21T10:49:47Z</dcterms:created>
  <dcterms:modified xsi:type="dcterms:W3CDTF">2019-06-07T11:48:57Z</dcterms:modified>
</cp:coreProperties>
</file>