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Ibrata\"/>
    </mc:Choice>
  </mc:AlternateContent>
  <bookViews>
    <workbookView xWindow="0" yWindow="0" windowWidth="24000" windowHeight="9135" tabRatio="809" firstSheet="1" activeTab="9"/>
  </bookViews>
  <sheets>
    <sheet name="Parâmetros" sheetId="2" state="hidden" r:id="rId1"/>
    <sheet name="Perfuração" sheetId="18" r:id="rId2"/>
    <sheet name="Detonação" sheetId="19" r:id="rId3"/>
    <sheet name="Britagem" sheetId="20" r:id="rId4"/>
    <sheet name="Peneiramento" sheetId="21" r:id="rId5"/>
    <sheet name="Maq e Equip" sheetId="4" r:id="rId6"/>
    <sheet name="Transferências" sheetId="11" r:id="rId7"/>
    <sheet name="Vias-N Pav" sheetId="13" r:id="rId8"/>
    <sheet name="Vias-Escap" sheetId="15" r:id="rId9"/>
    <sheet name="Pilhas" sheetId="14" r:id="rId10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9" l="1"/>
  <c r="B32" i="19"/>
  <c r="B25" i="19" l="1"/>
  <c r="B46" i="19" l="1"/>
  <c r="D49" i="19" l="1"/>
  <c r="B49" i="19"/>
  <c r="D48" i="19"/>
  <c r="B48" i="19"/>
  <c r="D47" i="19"/>
  <c r="B47" i="19"/>
  <c r="D46" i="19"/>
  <c r="D28" i="19"/>
  <c r="B28" i="19"/>
  <c r="D27" i="19"/>
  <c r="B27" i="19"/>
  <c r="D26" i="19"/>
  <c r="B26" i="19"/>
  <c r="D25" i="19"/>
  <c r="F50" i="19" l="1"/>
  <c r="F29" i="19"/>
  <c r="D42" i="19" l="1"/>
  <c r="B42" i="19"/>
  <c r="D41" i="19"/>
  <c r="B41" i="19"/>
  <c r="D40" i="19"/>
  <c r="B40" i="19"/>
  <c r="D39" i="19"/>
  <c r="D35" i="19"/>
  <c r="B35" i="19"/>
  <c r="D34" i="19"/>
  <c r="B34" i="19"/>
  <c r="D33" i="19"/>
  <c r="B33" i="19"/>
  <c r="D32" i="19"/>
  <c r="F43" i="19" l="1"/>
  <c r="F36" i="19"/>
  <c r="D21" i="21" l="1"/>
  <c r="B21" i="21"/>
  <c r="D20" i="21"/>
  <c r="B20" i="21"/>
  <c r="D19" i="21"/>
  <c r="B19" i="21"/>
  <c r="D18" i="21"/>
  <c r="B18" i="21"/>
  <c r="F22" i="21" s="1"/>
  <c r="D14" i="21"/>
  <c r="B14" i="21"/>
  <c r="D13" i="21"/>
  <c r="B13" i="21"/>
  <c r="D12" i="21"/>
  <c r="B12" i="21"/>
  <c r="D11" i="21"/>
  <c r="B11" i="21"/>
  <c r="F15" i="21" s="1"/>
  <c r="D7" i="21"/>
  <c r="B7" i="21"/>
  <c r="D6" i="21"/>
  <c r="B6" i="21"/>
  <c r="D5" i="21"/>
  <c r="B5" i="21"/>
  <c r="D4" i="21"/>
  <c r="B4" i="21"/>
  <c r="F8" i="21" s="1"/>
  <c r="B18" i="20"/>
  <c r="D21" i="20" l="1"/>
  <c r="B21" i="20"/>
  <c r="D20" i="20"/>
  <c r="B20" i="20"/>
  <c r="D19" i="20"/>
  <c r="F22" i="20" s="1"/>
  <c r="B19" i="20"/>
  <c r="D18" i="20"/>
  <c r="D14" i="20"/>
  <c r="B14" i="20"/>
  <c r="D13" i="20"/>
  <c r="B13" i="20"/>
  <c r="D12" i="20"/>
  <c r="B12" i="20"/>
  <c r="D11" i="20"/>
  <c r="B11" i="20"/>
  <c r="D7" i="20"/>
  <c r="B7" i="20"/>
  <c r="D6" i="20"/>
  <c r="B6" i="20"/>
  <c r="D5" i="20"/>
  <c r="B5" i="20"/>
  <c r="D4" i="20"/>
  <c r="B4" i="20"/>
  <c r="B18" i="19"/>
  <c r="B11" i="19"/>
  <c r="B4" i="19"/>
  <c r="F15" i="20" l="1"/>
  <c r="F8" i="20"/>
  <c r="D21" i="19"/>
  <c r="B21" i="19"/>
  <c r="D20" i="19"/>
  <c r="B20" i="19"/>
  <c r="D19" i="19"/>
  <c r="B19" i="19"/>
  <c r="D18" i="19"/>
  <c r="D14" i="19"/>
  <c r="B14" i="19"/>
  <c r="D13" i="19"/>
  <c r="B13" i="19"/>
  <c r="D12" i="19"/>
  <c r="B12" i="19"/>
  <c r="D11" i="19"/>
  <c r="D7" i="19"/>
  <c r="B7" i="19"/>
  <c r="D6" i="19"/>
  <c r="B6" i="19"/>
  <c r="D5" i="19"/>
  <c r="B5" i="19"/>
  <c r="D4" i="19"/>
  <c r="B18" i="18"/>
  <c r="B11" i="18"/>
  <c r="D21" i="18"/>
  <c r="B21" i="18"/>
  <c r="D20" i="18"/>
  <c r="B20" i="18"/>
  <c r="D19" i="18"/>
  <c r="B19" i="18"/>
  <c r="D18" i="18"/>
  <c r="D14" i="18"/>
  <c r="B14" i="18"/>
  <c r="D13" i="18"/>
  <c r="B13" i="18"/>
  <c r="D12" i="18"/>
  <c r="B12" i="18"/>
  <c r="D11" i="18"/>
  <c r="D7" i="18"/>
  <c r="B7" i="18"/>
  <c r="D6" i="18"/>
  <c r="B6" i="18"/>
  <c r="D5" i="18"/>
  <c r="B5" i="18"/>
  <c r="D4" i="18"/>
  <c r="B4" i="18"/>
  <c r="F22" i="19" l="1"/>
  <c r="F15" i="19"/>
  <c r="F8" i="19"/>
  <c r="F22" i="18"/>
  <c r="F15" i="18"/>
  <c r="F8" i="18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3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F8" i="13" l="1"/>
  <c r="F15" i="13"/>
  <c r="F22" i="13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 xml:space="preserve">Possui Factor Rating D. Porém, não há pontuação DARS de medição/método para SO2, de acordo com a Table F-2 do EIIP RECOMMENDED APPROACH TO USING THE DATA ATTRIBUTE RATING SYSTEM (DARS). Portanto, esse fator foi classificado: " Fator derivado de balanço de massa grosseiros, princípios conhecidos, etc."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<sst xmlns="http://schemas.openxmlformats.org/spreadsheetml/2006/main" count="939" uniqueCount="102">
  <si>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</si>
  <si>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</si>
  <si>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</si>
  <si>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</si>
  <si>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</si>
  <si>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</si>
  <si>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</si>
  <si>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</si>
  <si>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</si>
  <si>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</si>
  <si>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</si>
  <si>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</si>
  <si>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</si>
  <si>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</si>
  <si>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</si>
  <si>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</si>
  <si>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</si>
  <si>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</si>
  <si>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</si>
  <si>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</si>
  <si>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</si>
  <si>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</si>
  <si>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</si>
  <si>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</si>
  <si>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</si>
  <si>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</si>
  <si>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</si>
  <si>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</si>
  <si>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</si>
  <si>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</si>
  <si>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</si>
  <si>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</si>
  <si>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</si>
  <si>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</si>
  <si>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</si>
  <si>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</si>
  <si>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</si>
  <si>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</si>
  <si>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</si>
  <si>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</si>
  <si>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</si>
  <si>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</si>
  <si>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</si>
  <si>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</si>
  <si>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</si>
  <si>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</si>
  <si>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</si>
  <si>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</si>
  <si>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</si>
  <si>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</si>
  <si>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</si>
  <si>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</si>
  <si>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</si>
  <si>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</si>
  <si>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</si>
  <si>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</si>
  <si>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</si>
  <si>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</si>
  <si>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</si>
  <si>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</si>
  <si>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</si>
  <si>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</si>
  <si>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</si>
  <si>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</si>
  <si>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</si>
  <si>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</si>
  <si>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</si>
  <si>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</si>
  <si>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</si>
  <si>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</si>
  <si>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</si>
  <si>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</si>
  <si>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</si>
  <si>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</si>
  <si>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</si>
  <si>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</si>
  <si>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</si>
  <si>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</si>
  <si>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</si>
  <si>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</si>
  <si>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</si>
  <si>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</si>
  <si>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</si>
  <si>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</si>
  <si>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</si>
  <si>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</si>
  <si>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</si>
  <si>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</si>
  <si>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</si>
  <si>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</si>
  <si>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</si>
  <si>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</si>
  <si>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</si>
  <si>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</si>
  <si>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</si>
  <si>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Escapamento</t>
  </si>
  <si>
    <t>Perfuração</t>
  </si>
  <si>
    <t>Detonação</t>
  </si>
  <si>
    <t>Peneiramento</t>
  </si>
  <si>
    <t>Pilhas e Áreas Expostas</t>
  </si>
  <si>
    <t>Britador Primário, Secundário e Terciário</t>
  </si>
  <si>
    <t>Carregadeira, Escavadeira, Compressor de Ar e Caminhão-Pipa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</si>
</sst>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J5" sqref="J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39" t="s">
        <v>30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ht="15" customHeight="1" x14ac:dyDescent="0.25">
      <c r="A2" s="40" t="s">
        <v>73</v>
      </c>
      <c r="B2" s="40"/>
      <c r="C2" s="4"/>
      <c r="D2" s="40" t="s">
        <v>74</v>
      </c>
      <c r="E2" s="40"/>
      <c r="G2" s="40" t="s">
        <v>25</v>
      </c>
      <c r="H2" s="40"/>
      <c r="I2" s="40"/>
      <c r="J2" s="40"/>
      <c r="K2" s="40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1" t="s">
        <v>21</v>
      </c>
      <c r="H3" s="41" t="s">
        <v>22</v>
      </c>
      <c r="I3" s="41"/>
      <c r="J3" s="41"/>
      <c r="K3" s="41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1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39" t="s">
        <v>50</v>
      </c>
      <c r="B11" s="39"/>
      <c r="C11" s="39"/>
      <c r="D11" s="39"/>
      <c r="E11" s="39"/>
    </row>
    <row r="12" spans="1:11" ht="15" customHeight="1" x14ac:dyDescent="0.25">
      <c r="A12" s="40" t="s">
        <v>79</v>
      </c>
      <c r="B12" s="40"/>
      <c r="D12" s="40" t="s">
        <v>80</v>
      </c>
      <c r="E12" s="40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93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39" t="s">
        <v>42</v>
      </c>
      <c r="B22" s="39"/>
      <c r="C22" s="39"/>
      <c r="D22" s="39"/>
      <c r="E22" s="39"/>
    </row>
    <row r="23" spans="1:5" ht="15" customHeight="1" x14ac:dyDescent="0.25">
      <c r="A23" s="40" t="s">
        <v>82</v>
      </c>
      <c r="B23" s="40"/>
      <c r="D23" s="40" t="s">
        <v>83</v>
      </c>
      <c r="E23" s="40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94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39" t="s">
        <v>49</v>
      </c>
      <c r="B31" s="39"/>
      <c r="C31" s="39"/>
      <c r="D31" s="39"/>
      <c r="E31" s="39"/>
    </row>
    <row r="32" spans="1:5" ht="15" customHeight="1" x14ac:dyDescent="0.25">
      <c r="A32" s="40" t="s">
        <v>86</v>
      </c>
      <c r="B32" s="40"/>
      <c r="C32" s="24"/>
      <c r="D32" s="40" t="s">
        <v>87</v>
      </c>
      <c r="E32" s="40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7" t="s">
        <v>99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2"/>
      <c r="F2" s="10"/>
      <c r="G2" s="7"/>
    </row>
    <row r="3" spans="1:29" s="32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4" t="s">
        <v>90</v>
      </c>
      <c r="AC3" s="32" t="s">
        <v>9</v>
      </c>
    </row>
    <row r="4" spans="1:29" s="32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5"/>
      <c r="AC4" s="32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93</v>
      </c>
      <c r="F5" s="55"/>
      <c r="AC5" s="32" t="s">
        <v>61</v>
      </c>
    </row>
    <row r="6" spans="1:29" s="32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0.5</v>
      </c>
      <c r="E6" s="28" t="s">
        <v>47</v>
      </c>
      <c r="F6" s="55"/>
      <c r="AC6" s="32" t="s">
        <v>10</v>
      </c>
    </row>
    <row r="7" spans="1:29" s="32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6"/>
      <c r="AC7" s="32" t="s">
        <v>23</v>
      </c>
    </row>
    <row r="8" spans="1:29" s="32" customFormat="1" x14ac:dyDescent="0.25">
      <c r="A8" s="42"/>
      <c r="B8" s="42"/>
      <c r="C8" s="42"/>
      <c r="D8" s="42"/>
      <c r="E8" s="42"/>
      <c r="F8" s="33">
        <f>((B4*D4)+(B5*D5)+(B6*D6)+(B7*D7))/4</f>
        <v>7.4999999999999997E-2</v>
      </c>
      <c r="AC8" s="32" t="s">
        <v>62</v>
      </c>
    </row>
    <row r="9" spans="1:29" s="32" customFormat="1" ht="15" customHeight="1" x14ac:dyDescent="0.25">
      <c r="A9" s="13" t="s">
        <v>8</v>
      </c>
      <c r="B9" s="14" t="s">
        <v>11</v>
      </c>
      <c r="C9" s="50"/>
      <c r="D9" s="51"/>
      <c r="E9" s="51"/>
      <c r="F9" s="35"/>
      <c r="AC9" s="32" t="s">
        <v>15</v>
      </c>
    </row>
    <row r="10" spans="1:29" s="32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4" t="s">
        <v>90</v>
      </c>
    </row>
    <row r="11" spans="1:29" s="32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5"/>
    </row>
    <row r="12" spans="1:29" s="32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93</v>
      </c>
      <c r="F12" s="55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0.5</v>
      </c>
      <c r="E13" s="28" t="s">
        <v>47</v>
      </c>
      <c r="F13" s="55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6"/>
    </row>
    <row r="15" spans="1:29" s="32" customFormat="1" x14ac:dyDescent="0.25">
      <c r="A15" s="42"/>
      <c r="B15" s="42"/>
      <c r="C15" s="42"/>
      <c r="D15" s="42"/>
      <c r="E15" s="42"/>
      <c r="F15" s="33">
        <f>((B11*D11)+(B12*D12)+(B13*D13)+(B14*D14))/4</f>
        <v>7.4999999999999997E-2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4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5"/>
    </row>
    <row r="19" spans="1:9" s="32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93</v>
      </c>
      <c r="F19" s="55"/>
    </row>
    <row r="20" spans="1:9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0.5</v>
      </c>
      <c r="E20" s="28" t="s">
        <v>47</v>
      </c>
      <c r="F20" s="55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6"/>
    </row>
    <row r="22" spans="1:9" s="32" customFormat="1" x14ac:dyDescent="0.25">
      <c r="A22" s="36"/>
      <c r="C22" s="37"/>
      <c r="D22" s="37"/>
      <c r="E22" s="37"/>
      <c r="F22" s="33">
        <f>((B18*D18)+(B19*D19)+(B20*D20)+(B21*D21))/4</f>
        <v>7.4999999999999997E-2</v>
      </c>
      <c r="I22" s="38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4" sqref="D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9" t="s">
        <v>96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2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0.4</v>
      </c>
      <c r="C4" s="28" t="s">
        <v>69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0.29749999999999999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0"/>
      <c r="D9" s="51"/>
      <c r="E9" s="51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0.28249999999999997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4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0"/>
  <sheetViews>
    <sheetView topLeftCell="A19" zoomScaleNormal="100" workbookViewId="0">
      <selection activeCell="B46" sqref="B4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7" t="s">
        <v>97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2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0.4</v>
      </c>
      <c r="C4" s="28" t="s">
        <v>69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0.29749999999999999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0"/>
      <c r="D9" s="51"/>
      <c r="E9" s="51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70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0.4</v>
      </c>
      <c r="C18" s="28" t="s">
        <v>70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0.29749999999999999</v>
      </c>
      <c r="I22" s="19"/>
    </row>
    <row r="23" spans="1:9" x14ac:dyDescent="0.25">
      <c r="A23" s="13" t="s">
        <v>8</v>
      </c>
      <c r="B23" s="14" t="s">
        <v>13</v>
      </c>
      <c r="C23" s="43"/>
      <c r="D23" s="44"/>
      <c r="E23" s="45"/>
      <c r="F23" s="34"/>
    </row>
    <row r="24" spans="1:9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4" t="s">
        <v>90</v>
      </c>
    </row>
    <row r="25" spans="1:9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5"/>
    </row>
    <row r="26" spans="1:9" x14ac:dyDescent="0.25">
      <c r="A26" s="26" t="s">
        <v>4</v>
      </c>
      <c r="B26" s="27">
        <f>VLOOKUP(C26,Parâmetros!$A$13:$B$20,2,FALSE)/10</f>
        <v>0.5</v>
      </c>
      <c r="C26" s="28" t="s">
        <v>34</v>
      </c>
      <c r="D26" s="27">
        <f>VLOOKUP(E26,Parâmetros!$D$13:$E$18,2,FALSE)/10</f>
        <v>0.3</v>
      </c>
      <c r="E26" s="28" t="s">
        <v>93</v>
      </c>
      <c r="F26" s="55"/>
    </row>
    <row r="27" spans="1:9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55"/>
    </row>
    <row r="28" spans="1:9" x14ac:dyDescent="0.25">
      <c r="A28" s="26" t="s">
        <v>5</v>
      </c>
      <c r="B28" s="27">
        <f>VLOOKUP(C28,Parâmetros!$A$33:$B$39,2,FALSE)/10</f>
        <v>0.3</v>
      </c>
      <c r="C28" s="28" t="s">
        <v>55</v>
      </c>
      <c r="D28" s="27">
        <f>VLOOKUP(E28,Parâmetros!$D$33:$E$39,2,FALSE)/10</f>
        <v>1</v>
      </c>
      <c r="E28" s="28" t="s">
        <v>56</v>
      </c>
      <c r="F28" s="56"/>
    </row>
    <row r="29" spans="1:9" x14ac:dyDescent="0.25">
      <c r="A29" s="42"/>
      <c r="B29" s="42"/>
      <c r="C29" s="42"/>
      <c r="D29" s="42"/>
      <c r="E29" s="53"/>
      <c r="F29" s="33">
        <f>((B25*D25)+(B26*D26)+(B27*D27)+(B28*D28))/4</f>
        <v>0.1825</v>
      </c>
    </row>
    <row r="30" spans="1:9" x14ac:dyDescent="0.25">
      <c r="A30" s="13" t="s">
        <v>8</v>
      </c>
      <c r="B30" s="14" t="s">
        <v>14</v>
      </c>
      <c r="C30" s="43"/>
      <c r="D30" s="44"/>
      <c r="E30" s="45"/>
      <c r="F30" s="34"/>
    </row>
    <row r="31" spans="1:9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4" t="s">
        <v>90</v>
      </c>
    </row>
    <row r="32" spans="1:9" x14ac:dyDescent="0.25">
      <c r="A32" s="26" t="s">
        <v>3</v>
      </c>
      <c r="B32" s="27">
        <f>VLOOKUP(C32,Parâmetros!$G$5:$K$9,2,FALSE)/10</f>
        <v>0.5</v>
      </c>
      <c r="C32" s="28" t="s">
        <v>70</v>
      </c>
      <c r="D32" s="27">
        <f>VLOOKUP(E32,Parâmetros!$D$3:$E$7,2,FALSE)/10</f>
        <v>0.6</v>
      </c>
      <c r="E32" s="28" t="s">
        <v>76</v>
      </c>
      <c r="F32" s="55"/>
    </row>
    <row r="33" spans="1:6" x14ac:dyDescent="0.25">
      <c r="A33" s="26" t="s">
        <v>4</v>
      </c>
      <c r="B33" s="27">
        <f>VLOOKUP(C33,Parâmetros!$A$13:$B$20,2,FALSE)/10</f>
        <v>0.5</v>
      </c>
      <c r="C33" s="28" t="s">
        <v>34</v>
      </c>
      <c r="D33" s="27">
        <f>VLOOKUP(E33,Parâmetros!$D$13:$E$18,2,FALSE)/10</f>
        <v>0.3</v>
      </c>
      <c r="E33" s="28" t="s">
        <v>93</v>
      </c>
      <c r="F33" s="55"/>
    </row>
    <row r="34" spans="1:6" x14ac:dyDescent="0.25">
      <c r="A34" s="26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55"/>
    </row>
    <row r="35" spans="1:6" x14ac:dyDescent="0.25">
      <c r="A35" s="26" t="s">
        <v>5</v>
      </c>
      <c r="B35" s="27">
        <f>VLOOKUP(C35,Parâmetros!$A$33:$B$39,2,FALSE)/10</f>
        <v>0.3</v>
      </c>
      <c r="C35" s="28" t="s">
        <v>55</v>
      </c>
      <c r="D35" s="27">
        <f>VLOOKUP(E35,Parâmetros!$D$33:$E$39,2,FALSE)/10</f>
        <v>1</v>
      </c>
      <c r="E35" s="28" t="s">
        <v>56</v>
      </c>
      <c r="F35" s="56"/>
    </row>
    <row r="36" spans="1:6" x14ac:dyDescent="0.25">
      <c r="A36" s="42"/>
      <c r="B36" s="42"/>
      <c r="C36" s="42"/>
      <c r="D36" s="42"/>
      <c r="E36" s="53"/>
      <c r="F36" s="33">
        <f>((B32*D32)+(B33*D33)+(B34*D34)+(B35*D35))/4</f>
        <v>0.21249999999999997</v>
      </c>
    </row>
    <row r="37" spans="1:6" x14ac:dyDescent="0.25">
      <c r="A37" s="13" t="s">
        <v>8</v>
      </c>
      <c r="B37" s="14" t="s">
        <v>10</v>
      </c>
      <c r="C37" s="43"/>
      <c r="D37" s="44"/>
      <c r="E37" s="45"/>
      <c r="F37" s="34"/>
    </row>
    <row r="38" spans="1:6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4" t="s">
        <v>90</v>
      </c>
    </row>
    <row r="39" spans="1:6" x14ac:dyDescent="0.25">
      <c r="A39" s="26" t="s">
        <v>3</v>
      </c>
      <c r="B39" s="27">
        <f>VLOOKUP(C39,Parâmetros!$G$5:$K$9,3,FALSE)/10</f>
        <v>0.5</v>
      </c>
      <c r="C39" s="28" t="s">
        <v>70</v>
      </c>
      <c r="D39" s="27">
        <f>VLOOKUP(E39,Parâmetros!$D$3:$E$7,2,FALSE)/10</f>
        <v>0.6</v>
      </c>
      <c r="E39" s="28" t="s">
        <v>76</v>
      </c>
      <c r="F39" s="55"/>
    </row>
    <row r="40" spans="1:6" x14ac:dyDescent="0.25">
      <c r="A40" s="26" t="s">
        <v>4</v>
      </c>
      <c r="B40" s="27">
        <f>VLOOKUP(C40,Parâmetros!$A$13:$B$20,2,FALSE)/10</f>
        <v>0.5</v>
      </c>
      <c r="C40" s="28" t="s">
        <v>34</v>
      </c>
      <c r="D40" s="27">
        <f>VLOOKUP(E40,Parâmetros!$D$13:$E$18,2,FALSE)/10</f>
        <v>0.3</v>
      </c>
      <c r="E40" s="28" t="s">
        <v>93</v>
      </c>
      <c r="F40" s="55"/>
    </row>
    <row r="41" spans="1:6" x14ac:dyDescent="0.25">
      <c r="A41" s="26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55"/>
    </row>
    <row r="42" spans="1:6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6"/>
    </row>
    <row r="43" spans="1:6" x14ac:dyDescent="0.25">
      <c r="A43" s="42"/>
      <c r="B43" s="42"/>
      <c r="C43" s="42"/>
      <c r="D43" s="42"/>
      <c r="E43" s="53"/>
      <c r="F43" s="33">
        <f>((B39*D39)+(B40*D40)+(B41*D41)+(B42*D42))/4</f>
        <v>0.26249999999999996</v>
      </c>
    </row>
    <row r="44" spans="1:6" x14ac:dyDescent="0.25">
      <c r="A44" s="13" t="s">
        <v>8</v>
      </c>
      <c r="B44" s="14" t="s">
        <v>15</v>
      </c>
      <c r="C44" s="43"/>
      <c r="D44" s="44"/>
      <c r="E44" s="45"/>
      <c r="F44" s="34"/>
    </row>
    <row r="45" spans="1:6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4" t="s">
        <v>90</v>
      </c>
    </row>
    <row r="46" spans="1:6" x14ac:dyDescent="0.25">
      <c r="A46" s="26" t="s">
        <v>3</v>
      </c>
      <c r="B46" s="27">
        <f>VLOOKUP(C46,Parâmetros!$G$5:$K$9,4,FALSE)/10</f>
        <v>0.4</v>
      </c>
      <c r="C46" s="28" t="s">
        <v>70</v>
      </c>
      <c r="D46" s="27">
        <f>VLOOKUP(E46,Parâmetros!$D$3:$E$7,2,FALSE)/10</f>
        <v>0.6</v>
      </c>
      <c r="E46" s="28" t="s">
        <v>76</v>
      </c>
      <c r="F46" s="55"/>
    </row>
    <row r="47" spans="1:6" x14ac:dyDescent="0.25">
      <c r="A47" s="26" t="s">
        <v>4</v>
      </c>
      <c r="B47" s="27">
        <f>VLOOKUP(C47,Parâmetros!$A$13:$B$20,2,FALSE)/10</f>
        <v>0.5</v>
      </c>
      <c r="C47" s="28" t="s">
        <v>34</v>
      </c>
      <c r="D47" s="27">
        <f>VLOOKUP(E47,Parâmetros!$D$13:$E$18,2,FALSE)/10</f>
        <v>0.3</v>
      </c>
      <c r="E47" s="28" t="s">
        <v>93</v>
      </c>
      <c r="F47" s="55"/>
    </row>
    <row r="48" spans="1:6" x14ac:dyDescent="0.25">
      <c r="A48" s="26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55"/>
    </row>
    <row r="49" spans="1:6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6"/>
    </row>
    <row r="50" spans="1:6" x14ac:dyDescent="0.25">
      <c r="A50" s="42"/>
      <c r="B50" s="42"/>
      <c r="C50" s="42"/>
      <c r="D50" s="42"/>
      <c r="E50" s="53"/>
      <c r="F50" s="33">
        <f>((B46*D46)+(B47*D47)+(B48*D48)+(B49*D49))/4</f>
        <v>0.2475</v>
      </c>
    </row>
  </sheetData>
  <sheetProtection password="B056" sheet="1" objects="1" scenarios="1"/>
  <mergeCells count="21">
    <mergeCell ref="A15:E15"/>
    <mergeCell ref="C16:E16"/>
    <mergeCell ref="F17:F21"/>
    <mergeCell ref="B1:E1"/>
    <mergeCell ref="C2:E2"/>
    <mergeCell ref="F3:F7"/>
    <mergeCell ref="A8:E8"/>
    <mergeCell ref="C9:E9"/>
    <mergeCell ref="F10:F14"/>
    <mergeCell ref="A50:E50"/>
    <mergeCell ref="C23:E23"/>
    <mergeCell ref="F24:F28"/>
    <mergeCell ref="A29:E29"/>
    <mergeCell ref="C44:E44"/>
    <mergeCell ref="F45:F49"/>
    <mergeCell ref="A43:E43"/>
    <mergeCell ref="C30:E30"/>
    <mergeCell ref="F31:F35"/>
    <mergeCell ref="A36:E36"/>
    <mergeCell ref="C37:E37"/>
    <mergeCell ref="F38:F42"/>
  </mergeCells>
  <dataValidations count="10">
    <dataValidation type="list" allowBlank="1" showErrorMessage="1" sqref="B2 B9 B16 B30 B37 B23 B44">
      <formula1>$AC$3:$AC$9</formula1>
    </dataValidation>
    <dataValidation type="list" allowBlank="1" showInputMessage="1" showErrorMessage="1" sqref="E4 E11 E18 E32 E39 E25 E46">
      <formula1>Atividade_Medição</formula1>
    </dataValidation>
    <dataValidation type="list" allowBlank="1" showInputMessage="1" showErrorMessage="1" sqref="C12 C5 C19 C33 C40 C26 C47">
      <formula1>Fator_Especif_Fonte</formula1>
    </dataValidation>
    <dataValidation type="list" allowBlank="1" showInputMessage="1" showErrorMessage="1" sqref="E12 E5 E19 E40 E33 E26 E47">
      <formula1>Atividade_Especif_Fonte</formula1>
    </dataValidation>
    <dataValidation type="list" allowBlank="1" showInputMessage="1" showErrorMessage="1" sqref="C13 C6 C20 C34 C41 C27 C48">
      <formula1>Fator_Espacial</formula1>
    </dataValidation>
    <dataValidation type="list" allowBlank="1" showInputMessage="1" showErrorMessage="1" sqref="E13 E6 E20 E34 E41 E27 E48">
      <formula1>Atividade_Espacial</formula1>
    </dataValidation>
    <dataValidation type="list" allowBlank="1" showInputMessage="1" showErrorMessage="1" sqref="C14 C7 C21 C35 C42 C28 C49">
      <formula1>Fator_Temporal</formula1>
    </dataValidation>
    <dataValidation type="list" allowBlank="1" showInputMessage="1" showErrorMessage="1" sqref="E14 E7 E21 E35 E42 E28 E49">
      <formula1>Atividade_Temporal</formula1>
    </dataValidation>
    <dataValidation type="list" allowBlank="1" showInputMessage="1" showErrorMessage="1" sqref="C4 C11 C18 C32 C39 C46">
      <formula1>AP42_Factor_Rating</formula1>
    </dataValidation>
    <dataValidation type="list" allowBlank="1" showInputMessage="1" showErrorMessage="1" sqref="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7" t="s">
        <v>100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2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0"/>
      <c r="D9" s="51"/>
      <c r="E9" s="51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69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4 C11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7" t="s">
        <v>98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2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0"/>
      <c r="D9" s="51"/>
      <c r="E9" s="51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69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">
      <formula1>AP42_Factor_Rating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6" zoomScaleNormal="100" workbookViewId="0">
      <selection activeCell="D3" sqref="D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7" t="s">
        <v>101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2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ht="12.2" customHeight="1" x14ac:dyDescent="0.25">
      <c r="A8" s="42"/>
      <c r="B8" s="42"/>
      <c r="C8" s="42"/>
      <c r="D8" s="42"/>
      <c r="E8" s="53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ht="11.25" customHeight="1" x14ac:dyDescent="0.25">
      <c r="A15" s="42"/>
      <c r="B15" s="42"/>
      <c r="C15" s="42"/>
      <c r="D15" s="42"/>
      <c r="E15" s="53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7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7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6" ht="12.2" customHeight="1" x14ac:dyDescent="0.25">
      <c r="A22" s="42"/>
      <c r="B22" s="42"/>
      <c r="C22" s="42"/>
      <c r="D22" s="42"/>
      <c r="E22" s="53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43"/>
      <c r="D23" s="44"/>
      <c r="E23" s="45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6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7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7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7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8"/>
    </row>
    <row r="29" spans="1:6" ht="12.2" customHeight="1" x14ac:dyDescent="0.25">
      <c r="A29" s="42"/>
      <c r="B29" s="42"/>
      <c r="C29" s="42"/>
      <c r="D29" s="42"/>
      <c r="E29" s="53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43"/>
      <c r="D30" s="44"/>
      <c r="E30" s="45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6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7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7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7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8"/>
    </row>
    <row r="36" spans="1:6" ht="12.2" customHeight="1" x14ac:dyDescent="0.25">
      <c r="A36" s="58"/>
      <c r="B36" s="58"/>
      <c r="C36" s="58"/>
      <c r="D36" s="58"/>
      <c r="E36" s="59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43"/>
      <c r="D37" s="44"/>
      <c r="E37" s="45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6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7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7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7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8"/>
    </row>
    <row r="43" spans="1:6" ht="11.25" customHeight="1" x14ac:dyDescent="0.25">
      <c r="A43" s="58"/>
      <c r="B43" s="58"/>
      <c r="C43" s="58"/>
      <c r="D43" s="58"/>
      <c r="E43" s="59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43"/>
      <c r="D44" s="44"/>
      <c r="E44" s="45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6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7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7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7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8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3" sqref="D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7" t="s">
        <v>91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2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0"/>
      <c r="D9" s="51"/>
      <c r="E9" s="51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" sqref="B1:E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7" t="s">
        <v>92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2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93</v>
      </c>
      <c r="F5" s="47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x14ac:dyDescent="0.25">
      <c r="A8" s="42"/>
      <c r="B8" s="42"/>
      <c r="C8" s="42"/>
      <c r="D8" s="42"/>
      <c r="E8" s="42"/>
      <c r="F8" s="30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0"/>
      <c r="D9" s="51"/>
      <c r="E9" s="51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7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7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7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x14ac:dyDescent="0.25">
      <c r="A15" s="42"/>
      <c r="B15" s="42"/>
      <c r="C15" s="42"/>
      <c r="D15" s="42"/>
      <c r="E15" s="42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43"/>
      <c r="D16" s="44"/>
      <c r="E16" s="45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6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7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47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7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8"/>
    </row>
    <row r="22" spans="1:9" x14ac:dyDescent="0.25">
      <c r="A22" s="20"/>
      <c r="C22" s="21"/>
      <c r="D22" s="21"/>
      <c r="E22" s="21"/>
      <c r="F22" s="30">
        <f>((B18*D18)+(B19*D19)+(B20*D20)+(B21*D21))/4</f>
        <v>0.27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34" workbookViewId="0">
      <selection activeCell="B34" sqref="B34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7" t="s">
        <v>95</v>
      </c>
      <c r="C1" s="49"/>
      <c r="D1" s="49"/>
      <c r="E1" s="4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2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6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7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0.3</v>
      </c>
      <c r="E5" s="28" t="s">
        <v>93</v>
      </c>
      <c r="F5" s="47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7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8"/>
      <c r="AC7" s="1" t="s">
        <v>23</v>
      </c>
    </row>
    <row r="8" spans="1:29" ht="12.2" customHeight="1" x14ac:dyDescent="0.25">
      <c r="A8" s="42"/>
      <c r="B8" s="42"/>
      <c r="C8" s="42"/>
      <c r="D8" s="42"/>
      <c r="E8" s="53"/>
      <c r="F8" s="30">
        <f>((B4*D4)+(B5*D5)+(B6*D6)+(B7*D7))/4</f>
        <v>0.34750000000000003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3"/>
      <c r="D9" s="44"/>
      <c r="E9" s="45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6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7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7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7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8"/>
    </row>
    <row r="15" spans="1:29" s="32" customFormat="1" ht="11.25" customHeight="1" x14ac:dyDescent="0.25">
      <c r="A15" s="42"/>
      <c r="B15" s="42"/>
      <c r="C15" s="42"/>
      <c r="D15" s="42"/>
      <c r="E15" s="53"/>
      <c r="F15" s="33">
        <f>((B11*D11)+(B12*D12)+(B13*D13)+(B14*D14))/4</f>
        <v>0.33999999999999997</v>
      </c>
    </row>
    <row r="16" spans="1:29" s="32" customFormat="1" ht="15" customHeight="1" x14ac:dyDescent="0.25">
      <c r="A16" s="16" t="s">
        <v>8</v>
      </c>
      <c r="B16" s="17" t="s">
        <v>12</v>
      </c>
      <c r="C16" s="43"/>
      <c r="D16" s="44"/>
      <c r="E16" s="45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4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5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55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55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6"/>
    </row>
    <row r="22" spans="1:6" s="32" customFormat="1" ht="12.2" customHeight="1" x14ac:dyDescent="0.25">
      <c r="A22" s="42"/>
      <c r="B22" s="42"/>
      <c r="C22" s="42"/>
      <c r="D22" s="42"/>
      <c r="E22" s="53"/>
      <c r="F22" s="33">
        <f>((B18*D18)+(B19*D19)+(B20*D20)+(B21*D21))/4</f>
        <v>0.33999999999999997</v>
      </c>
    </row>
    <row r="23" spans="1:6" s="32" customFormat="1" ht="15" customHeight="1" x14ac:dyDescent="0.25">
      <c r="A23" s="13" t="s">
        <v>8</v>
      </c>
      <c r="B23" s="14" t="s">
        <v>13</v>
      </c>
      <c r="C23" s="43"/>
      <c r="D23" s="44"/>
      <c r="E23" s="45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4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5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0.3</v>
      </c>
      <c r="E26" s="28" t="s">
        <v>93</v>
      </c>
      <c r="F26" s="55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55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6"/>
    </row>
    <row r="29" spans="1:6" s="32" customFormat="1" ht="12.2" customHeight="1" x14ac:dyDescent="0.25">
      <c r="A29" s="42"/>
      <c r="B29" s="42"/>
      <c r="C29" s="42"/>
      <c r="D29" s="42"/>
      <c r="E29" s="53"/>
      <c r="F29" s="33">
        <f>((B25*D25)+(B26*D26)+(B27*D27)+(B28*D28))/4</f>
        <v>0.34750000000000003</v>
      </c>
    </row>
    <row r="30" spans="1:6" s="32" customFormat="1" ht="15" customHeight="1" x14ac:dyDescent="0.25">
      <c r="A30" s="13" t="s">
        <v>8</v>
      </c>
      <c r="B30" s="14" t="s">
        <v>14</v>
      </c>
      <c r="C30" s="43"/>
      <c r="D30" s="44"/>
      <c r="E30" s="45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4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5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0.3</v>
      </c>
      <c r="E33" s="28" t="s">
        <v>93</v>
      </c>
      <c r="F33" s="55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55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6"/>
    </row>
    <row r="36" spans="1:6" s="32" customFormat="1" ht="12.2" customHeight="1" x14ac:dyDescent="0.25">
      <c r="A36" s="42"/>
      <c r="B36" s="42"/>
      <c r="C36" s="42"/>
      <c r="D36" s="42"/>
      <c r="E36" s="53"/>
      <c r="F36" s="33">
        <f>((B32*D32)+(B33*D33)+(B34*D34)+(B35*D35))/4</f>
        <v>0.34750000000000003</v>
      </c>
    </row>
    <row r="37" spans="1:6" s="32" customFormat="1" ht="15" customHeight="1" x14ac:dyDescent="0.25">
      <c r="A37" s="13" t="s">
        <v>8</v>
      </c>
      <c r="B37" s="14" t="s">
        <v>10</v>
      </c>
      <c r="C37" s="43"/>
      <c r="D37" s="44"/>
      <c r="E37" s="45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4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5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0.3</v>
      </c>
      <c r="E40" s="28" t="s">
        <v>93</v>
      </c>
      <c r="F40" s="55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1</v>
      </c>
      <c r="E41" s="28" t="s">
        <v>66</v>
      </c>
      <c r="F41" s="55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6"/>
    </row>
    <row r="43" spans="1:6" s="32" customFormat="1" ht="11.25" customHeight="1" x14ac:dyDescent="0.25">
      <c r="A43" s="42"/>
      <c r="B43" s="42"/>
      <c r="C43" s="42"/>
      <c r="D43" s="42"/>
      <c r="E43" s="53"/>
      <c r="F43" s="33">
        <f>((B39*D39)+(B40*D40)+(B41*D41)+(B42*D42))/4</f>
        <v>0.34750000000000003</v>
      </c>
    </row>
    <row r="44" spans="1:6" s="32" customFormat="1" ht="15" customHeight="1" x14ac:dyDescent="0.25">
      <c r="A44" s="13" t="s">
        <v>8</v>
      </c>
      <c r="B44" s="14" t="s">
        <v>15</v>
      </c>
      <c r="C44" s="43"/>
      <c r="D44" s="44"/>
      <c r="E44" s="45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4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5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0.3</v>
      </c>
      <c r="E47" s="28" t="s">
        <v>93</v>
      </c>
      <c r="F47" s="55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1</v>
      </c>
      <c r="E48" s="28" t="s">
        <v>66</v>
      </c>
      <c r="F48" s="55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6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0.33999999999999997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9</vt:i4>
      </vt:variant>
    </vt:vector>
  </HeadingPairs>
  <TitlesOfParts>
    <vt:vector size="19" baseType="lpstr">
      <vt:lpstr>Parâmetros</vt:lpstr>
      <vt:lpstr>Perfuração</vt:lpstr>
      <vt:lpstr>Detonação</vt:lpstr>
      <vt:lpstr>Britagem</vt:lpstr>
      <vt:lpstr>Peneiramento</vt:lpstr>
      <vt:lpstr>Maq e Equip</vt:lpstr>
      <vt:lpstr>Transferências</vt:lpstr>
      <vt:lpstr>Vias-N Pav</vt:lpstr>
      <vt:lpstr>Vias-Escap</vt:lpstr>
      <vt:lpstr>Pilhas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2019-06-07T11:52:13Z</dcterms:modified>
</cp:coreProperties>
</file>