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d Bebidas Mestre Álvaro\"/>
    </mc:Choice>
  </mc:AlternateContent>
  <bookViews>
    <workbookView xWindow="0" yWindow="0" windowWidth="24000" windowHeight="9735" tabRatio="741" activeTab="2"/>
  </bookViews>
  <sheets>
    <sheet name="Ofício" sheetId="14" r:id="rId1"/>
    <sheet name="FE - Service Stations" sheetId="13" r:id="rId2"/>
    <sheet name="Bomba de Abastecimento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3" l="1"/>
  <c r="H5" i="13"/>
  <c r="G5" i="13"/>
  <c r="I4" i="13"/>
  <c r="H4" i="13"/>
  <c r="G4" i="13" s="1"/>
  <c r="F3" i="13"/>
  <c r="H3" i="12" l="1"/>
  <c r="G3" i="12"/>
  <c r="G4" i="12" s="1"/>
  <c r="I3" i="12"/>
  <c r="I4" i="12" s="1"/>
  <c r="H4" i="12"/>
  <c r="F3" i="12"/>
  <c r="H3" i="13"/>
  <c r="G3" i="13" s="1"/>
  <c r="I3" i="13"/>
  <c r="J3" i="12" l="1"/>
  <c r="F4" i="12"/>
  <c r="J4" i="12"/>
</calcChain>
</file>

<file path=xl/comments1.xml><?xml version="1.0" encoding="utf-8"?>
<comments xmlns="http://schemas.openxmlformats.org/spreadsheetml/2006/main">
  <authors>
    <author>EcoSoft-FC</author>
  </authors>
  <commentList>
    <comment ref="L2" authorId="0" shapeId="0">
      <text>
        <r>
          <rPr>
            <sz val="9"/>
            <color indexed="81"/>
            <rFont val="Segoe UI"/>
            <family val="2"/>
          </rPr>
          <t>Planilha de Normais Climatológicas INMET - 1991 a 2010 (Fonte: http://www.inmet.gov.br/portal/index.php?r=clima/normaisClimatologicas)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>Média da faixa de  pressão de vapor 45 a 62 kPa (a 37,8 ºC) = 53,5 kPa
Fonte: Resolução ANP Nº 40/2013 (http://legislacao.anp.gov.br/?path=legislacao-anp/resol-anp/2013/outubro&amp;item=ranp-40--2013#art7)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a 20º C
Fonte: FISPQ do etanol (Petrobras, 2017) 
http://www.br.com.br/pc/produtos-e-servicos/para-seu-veiculo/etanol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>a 40 ºC
Fonte: FISPQs Petrobras (2017) e Shell (2012)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Fator de emissão utilizado é de NMCOV
</t>
        </r>
      </text>
    </comment>
  </commentList>
</comments>
</file>

<file path=xl/sharedStrings.xml><?xml version="1.0" encoding="utf-8"?>
<sst xmlns="http://schemas.openxmlformats.org/spreadsheetml/2006/main" count="41" uniqueCount="39">
  <si>
    <t>Latitude</t>
  </si>
  <si>
    <t>Longitude</t>
  </si>
  <si>
    <t>Combustível</t>
  </si>
  <si>
    <t>Fonte Emissora</t>
  </si>
  <si>
    <t>Tipo Combustível</t>
  </si>
  <si>
    <t>Taxa de Emissão de COV [kg/h]</t>
  </si>
  <si>
    <t>Enchimento do Tanque</t>
  </si>
  <si>
    <t>Respiro do Tanque de Estocagem</t>
  </si>
  <si>
    <t>Abastecimento de Veículos</t>
  </si>
  <si>
    <t>Vazamentos e Gotejamento</t>
  </si>
  <si>
    <t>Total</t>
  </si>
  <si>
    <t>Gasolina</t>
  </si>
  <si>
    <t>Etanol</t>
  </si>
  <si>
    <t>Diesel</t>
  </si>
  <si>
    <t>Referência: EMEP/EEA (2016) - https://www.eea.europa.eu/publications/emep-eea-guidebook-2016</t>
  </si>
  <si>
    <t>1.B.2.a.v Distribution of oil products, Service stations - Emission Factors Tables 3-8 to 3-11</t>
  </si>
  <si>
    <t>Pressão de Vapor (RVP) [kPa]</t>
  </si>
  <si>
    <t>Pressão de Vapor (TVP) [kPa]</t>
  </si>
  <si>
    <t>A</t>
  </si>
  <si>
    <t>B</t>
  </si>
  <si>
    <t xml:space="preserve">Temperatura Média na RGV [ºC]: </t>
  </si>
  <si>
    <t>Technologies/Practices</t>
  </si>
  <si>
    <t>NMVOC - [g/m³ throughput/kPa TVP]</t>
  </si>
  <si>
    <t xml:space="preserve">Storage tank </t>
  </si>
  <si>
    <t>Filling without Stage 1B</t>
  </si>
  <si>
    <t>Breathing</t>
  </si>
  <si>
    <t>Automobile Refuelling</t>
  </si>
  <si>
    <t>With no emission controls in operation</t>
  </si>
  <si>
    <t>Drips and minor spillage</t>
  </si>
  <si>
    <t>Equação Geral:</t>
  </si>
  <si>
    <r>
      <t>Onde:
Massa emitida (g)
EF - fator de emissão (g/m³ throughput/kPa TVP)
Vol</t>
    </r>
    <r>
      <rPr>
        <vertAlign val="subscript"/>
        <sz val="8"/>
        <color theme="1"/>
        <rFont val="Arial"/>
        <family val="2"/>
      </rPr>
      <t>disp</t>
    </r>
    <r>
      <rPr>
        <sz val="8"/>
        <color theme="1"/>
        <rFont val="Arial"/>
        <family val="2"/>
      </rPr>
      <t xml:space="preserve"> - volume de gasolina armazenado (m³)
TVP - pressão de vapor real na gasolina estocada a temperatura ambiente (kPa)</t>
    </r>
  </si>
  <si>
    <t xml:space="preserve">
Onde:
TVP - pressão de vapor real
T - temperatura (ºC). "The annual average loading temperatura at terminals can be assumed to equal average annual ambiente temperature".
RVP - pressão de vapor de Reid (kPa)</t>
  </si>
  <si>
    <t>The annual average loading temperature at terminals can be assumed to equal the average annual
ambient temperature.</t>
  </si>
  <si>
    <t>Bomba de Abastecimento</t>
  </si>
  <si>
    <t>Movimentação [m³/ano]</t>
  </si>
  <si>
    <t>Óleo Diesel</t>
  </si>
  <si>
    <t>Inventário de Emissões Atmosféricas da Indústria de Bebidas Mestre Álvaro (Refrigerantes UAI)</t>
  </si>
  <si>
    <t>Em Resposta ao Ofício Nº 106/2017 - IEMA/DT/CQAI</t>
  </si>
  <si>
    <t>Nota: A empresa informou que a caldeira a óleo BPF foi desativada, sucateada e as instalações demolidas.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</si>
</sst>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#,##0.0"/>
    <numFmt numFmtId="166" formatCode="0.00000"/>
    <numFmt numFmtId="167" formatCode="[&gt;=0.005]\ #,##0.00;[&lt;0.005]&quot;&lt;0,01&quot;"/>
    <numFmt numFmtId="168" formatCode="0.00000000"/>
    <numFmt numFmtId="169" formatCode="#,##0.00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6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/>
    </xf>
    <xf numFmtId="2" fontId="0" fillId="0" borderId="0" xfId="0" applyNumberFormat="1"/>
    <xf numFmtId="164" fontId="1" fillId="0" borderId="4" xfId="0" applyNumberFormat="1" applyFont="1" applyBorder="1" applyAlignment="1">
      <alignment horizontal="left" vertic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8" fillId="0" borderId="0" xfId="1"/>
    <xf numFmtId="168" fontId="9" fillId="3" borderId="13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166" fontId="9" fillId="3" borderId="13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9" fillId="3" borderId="1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D9D9D9"/>
      <color rgb="FFDCE6F1"/>
      <color rgb="FFFFFFCC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923925</xdr:colOff>
      <xdr:row>19</xdr:row>
      <xdr:rowOff>14287</xdr:rowOff>
    </xdr:from>
    <xdr:ext cx="1609725" cy="192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57400" y="3776662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p>
                      <m:sSup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 10</m:t>
                        </m:r>
                      </m:e>
                      <m:sup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𝐴𝑇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</m:sSup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57400" y="3776662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𝑇𝑉𝑃=𝑅𝑉𝑃 . 〖 10〗^(𝐴𝑇+𝐵)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21</xdr:row>
      <xdr:rowOff>61912</xdr:rowOff>
    </xdr:from>
    <xdr:ext cx="2324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181100" y="4205287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=0,000007047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+0,0132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181100" y="4205287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𝐴=0,000007047 . 𝑅𝑉𝑃+0,0132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22</xdr:row>
      <xdr:rowOff>104775</xdr:rowOff>
    </xdr:from>
    <xdr:ext cx="19057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1152525" y="4438650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=0,0002311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−0,5236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1152525" y="4438650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𝐵=0,0002311 . 𝑅𝑉𝑃−0,5236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333375</xdr:colOff>
      <xdr:row>11</xdr:row>
      <xdr:rowOff>14286</xdr:rowOff>
    </xdr:from>
    <xdr:ext cx="27813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1466850" y="2252661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𝑀𝑎𝑠𝑠𝑎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𝐸𝑚𝑖𝑡𝑖𝑑𝑎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𝑉𝑜𝑙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𝑑𝑖𝑠𝑝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466850" y="2252661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𝑀𝑎𝑠𝑠𝑎 𝐸𝑚𝑖𝑡𝑖𝑑𝑎=𝐸𝐹 . 〖𝑉𝑜𝑙〗_𝑑𝑖𝑠𝑝  . 𝑇𝑉𝑃</a:t>
              </a:r>
              <a:endParaRPr lang="pt-BR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showGridLines="0" workbookViewId="0">
      <selection activeCell="A12" sqref="A12"/>
    </sheetView>
  </sheetViews>
  <sheetFormatPr defaultRowHeight="15" customHeight="1" x14ac:dyDescent="0.25"/>
  <cols>
    <col min="1" max="1" width="82" style="32" bestFit="1" customWidth="1"/>
    <col min="2" max="16384" width="9.140625" style="32"/>
  </cols>
  <sheetData>
    <row r="2" spans="1:1" ht="15" customHeight="1" x14ac:dyDescent="0.25">
      <c r="A2" s="32" t="s">
        <v>36</v>
      </c>
    </row>
    <row r="3" spans="1:1" ht="15" customHeight="1" x14ac:dyDescent="0.25">
      <c r="A3" s="32" t="s">
        <v>37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D25" sqref="D25"/>
    </sheetView>
  </sheetViews>
  <sheetFormatPr defaultRowHeight="15" x14ac:dyDescent="0.25"/>
  <cols>
    <col min="1" max="1" width="17" customWidth="1"/>
    <col min="2" max="2" width="27.5703125" bestFit="1" customWidth="1"/>
    <col min="3" max="3" width="26.28515625" bestFit="1" customWidth="1"/>
    <col min="5" max="5" width="11" bestFit="1" customWidth="1"/>
    <col min="6" max="6" width="22.28515625" bestFit="1" customWidth="1"/>
    <col min="7" max="7" width="22.140625" bestFit="1" customWidth="1"/>
    <col min="11" max="11" width="24.28515625" bestFit="1" customWidth="1"/>
  </cols>
  <sheetData>
    <row r="1" spans="1:12" ht="15" customHeight="1" x14ac:dyDescent="0.25">
      <c r="A1" s="1" t="s">
        <v>14</v>
      </c>
    </row>
    <row r="2" spans="1:12" x14ac:dyDescent="0.25">
      <c r="A2" s="48" t="s">
        <v>15</v>
      </c>
      <c r="B2" s="48"/>
      <c r="C2" s="48"/>
      <c r="E2" s="12" t="s">
        <v>2</v>
      </c>
      <c r="F2" s="13" t="s">
        <v>16</v>
      </c>
      <c r="G2" s="13" t="s">
        <v>17</v>
      </c>
      <c r="H2" s="14" t="s">
        <v>18</v>
      </c>
      <c r="I2" s="14" t="s">
        <v>19</v>
      </c>
      <c r="K2" s="14" t="s">
        <v>20</v>
      </c>
      <c r="L2" s="15">
        <v>24.8</v>
      </c>
    </row>
    <row r="3" spans="1:12" x14ac:dyDescent="0.25">
      <c r="A3" s="49" t="s">
        <v>21</v>
      </c>
      <c r="B3" s="49"/>
      <c r="C3" s="13" t="s">
        <v>22</v>
      </c>
      <c r="E3" s="16" t="s">
        <v>11</v>
      </c>
      <c r="F3" s="10">
        <f>AVERAGE(45,62)</f>
        <v>53.5</v>
      </c>
      <c r="G3" s="10">
        <f>F3*10^(H3*L2+I3)</f>
        <v>35.795430641558951</v>
      </c>
      <c r="H3" s="17">
        <f>0.000007047*F3+0.0132</f>
        <v>1.35770145E-2</v>
      </c>
      <c r="I3" s="10">
        <f>0.0002311*F3-0.5236</f>
        <v>-0.51123615</v>
      </c>
    </row>
    <row r="4" spans="1:12" x14ac:dyDescent="0.25">
      <c r="A4" s="50" t="s">
        <v>23</v>
      </c>
      <c r="B4" s="18" t="s">
        <v>24</v>
      </c>
      <c r="C4" s="19">
        <v>24</v>
      </c>
      <c r="E4" s="16" t="s">
        <v>12</v>
      </c>
      <c r="F4" s="20">
        <v>5.8</v>
      </c>
      <c r="G4" s="10">
        <f>F4*10^(H4*L2+I4)</f>
        <v>3.7114363252861873</v>
      </c>
      <c r="H4" s="17">
        <f t="shared" ref="H4:H5" si="0">0.000007047*F4+0.0132</f>
        <v>1.32408726E-2</v>
      </c>
      <c r="I4" s="10">
        <f t="shared" ref="I4:I5" si="1">0.0002311*F4-0.5236</f>
        <v>-0.52225961999999992</v>
      </c>
    </row>
    <row r="5" spans="1:12" ht="15" customHeight="1" x14ac:dyDescent="0.25">
      <c r="A5" s="50"/>
      <c r="B5" s="18" t="s">
        <v>25</v>
      </c>
      <c r="C5" s="19">
        <v>3</v>
      </c>
      <c r="E5" s="16" t="s">
        <v>13</v>
      </c>
      <c r="F5" s="20">
        <v>0.4</v>
      </c>
      <c r="G5" s="10">
        <f>F5*10^(H5*L2+I5)</f>
        <v>0.25467266770080593</v>
      </c>
      <c r="H5" s="17">
        <f t="shared" si="0"/>
        <v>1.32028188E-2</v>
      </c>
      <c r="I5" s="10">
        <f t="shared" si="1"/>
        <v>-0.52350755999999998</v>
      </c>
    </row>
    <row r="6" spans="1:12" x14ac:dyDescent="0.25">
      <c r="A6" s="50" t="s">
        <v>26</v>
      </c>
      <c r="B6" s="18" t="s">
        <v>27</v>
      </c>
      <c r="C6" s="19">
        <v>37</v>
      </c>
    </row>
    <row r="7" spans="1:12" x14ac:dyDescent="0.25">
      <c r="A7" s="50"/>
      <c r="B7" s="18" t="s">
        <v>28</v>
      </c>
      <c r="C7" s="19">
        <v>2</v>
      </c>
    </row>
    <row r="8" spans="1:12" ht="15" customHeight="1" x14ac:dyDescent="0.25">
      <c r="B8" s="21"/>
      <c r="C8" s="22"/>
      <c r="G8" s="23"/>
      <c r="H8" s="23"/>
    </row>
    <row r="9" spans="1:12" ht="15" customHeight="1" x14ac:dyDescent="0.25">
      <c r="B9" s="18"/>
      <c r="C9" s="24"/>
    </row>
    <row r="11" spans="1:12" ht="15" customHeight="1" x14ac:dyDescent="0.25">
      <c r="A11" s="35" t="s">
        <v>29</v>
      </c>
      <c r="B11" s="25"/>
      <c r="C11" s="26"/>
    </row>
    <row r="12" spans="1:12" ht="15" customHeight="1" x14ac:dyDescent="0.25">
      <c r="A12" s="36"/>
      <c r="B12" s="27"/>
      <c r="C12" s="28"/>
    </row>
    <row r="13" spans="1:12" ht="15" customHeight="1" x14ac:dyDescent="0.25">
      <c r="A13" s="36"/>
      <c r="B13" s="27"/>
      <c r="C13" s="28"/>
    </row>
    <row r="14" spans="1:12" ht="15" customHeight="1" x14ac:dyDescent="0.25">
      <c r="A14" s="36"/>
      <c r="B14" s="38" t="s">
        <v>30</v>
      </c>
      <c r="C14" s="39"/>
    </row>
    <row r="15" spans="1:12" ht="15" customHeight="1" x14ac:dyDescent="0.25">
      <c r="A15" s="36"/>
      <c r="B15" s="40"/>
      <c r="C15" s="41"/>
    </row>
    <row r="16" spans="1:12" ht="15" customHeight="1" x14ac:dyDescent="0.25">
      <c r="A16" s="36"/>
      <c r="B16" s="40"/>
      <c r="C16" s="41"/>
    </row>
    <row r="17" spans="1:6" ht="15" customHeight="1" x14ac:dyDescent="0.25">
      <c r="A17" s="36"/>
      <c r="B17" s="40"/>
      <c r="C17" s="41"/>
    </row>
    <row r="18" spans="1:6" ht="15" customHeight="1" x14ac:dyDescent="0.25">
      <c r="A18" s="36"/>
      <c r="B18" s="40"/>
      <c r="C18" s="41"/>
    </row>
    <row r="19" spans="1:6" ht="15" customHeight="1" x14ac:dyDescent="0.25">
      <c r="A19" s="35" t="s">
        <v>29</v>
      </c>
      <c r="B19" s="25"/>
      <c r="C19" s="26"/>
    </row>
    <row r="20" spans="1:6" ht="15" customHeight="1" x14ac:dyDescent="0.25">
      <c r="A20" s="36"/>
      <c r="B20" s="27"/>
      <c r="C20" s="28"/>
      <c r="F20" s="29"/>
    </row>
    <row r="21" spans="1:6" ht="15" customHeight="1" x14ac:dyDescent="0.25">
      <c r="A21" s="36"/>
      <c r="B21" s="27"/>
      <c r="C21" s="28"/>
    </row>
    <row r="22" spans="1:6" ht="15" customHeight="1" x14ac:dyDescent="0.25">
      <c r="A22" s="36"/>
      <c r="B22" s="38" t="s">
        <v>31</v>
      </c>
      <c r="C22" s="39"/>
    </row>
    <row r="23" spans="1:6" ht="15" customHeight="1" x14ac:dyDescent="0.25">
      <c r="A23" s="36"/>
      <c r="B23" s="40"/>
      <c r="C23" s="41"/>
    </row>
    <row r="24" spans="1:6" ht="15" customHeight="1" x14ac:dyDescent="0.25">
      <c r="A24" s="36"/>
      <c r="B24" s="40"/>
      <c r="C24" s="41"/>
    </row>
    <row r="25" spans="1:6" ht="15" customHeight="1" x14ac:dyDescent="0.25">
      <c r="A25" s="36"/>
      <c r="B25" s="40"/>
      <c r="C25" s="41"/>
    </row>
    <row r="26" spans="1:6" ht="15" customHeight="1" x14ac:dyDescent="0.25">
      <c r="A26" s="36"/>
      <c r="B26" s="40"/>
      <c r="C26" s="41"/>
    </row>
    <row r="27" spans="1:6" ht="15" customHeight="1" x14ac:dyDescent="0.25">
      <c r="A27" s="36"/>
      <c r="B27" s="40"/>
      <c r="C27" s="41"/>
    </row>
    <row r="28" spans="1:6" ht="15" customHeight="1" x14ac:dyDescent="0.25">
      <c r="A28" s="37"/>
      <c r="B28" s="42"/>
      <c r="C28" s="43"/>
    </row>
    <row r="29" spans="1:6" ht="15" customHeight="1" x14ac:dyDescent="0.25">
      <c r="A29" s="44" t="s">
        <v>32</v>
      </c>
      <c r="B29" s="44"/>
      <c r="C29" s="45"/>
    </row>
    <row r="30" spans="1:6" ht="15" customHeight="1" x14ac:dyDescent="0.25">
      <c r="A30" s="46"/>
      <c r="B30" s="46"/>
      <c r="C30" s="47"/>
    </row>
    <row r="31" spans="1:6" ht="15" customHeight="1" x14ac:dyDescent="0.25">
      <c r="B31" s="18"/>
      <c r="C31" s="24"/>
    </row>
    <row r="32" spans="1:6" ht="15" customHeight="1" x14ac:dyDescent="0.25">
      <c r="B32" s="18"/>
      <c r="C32" s="24"/>
    </row>
    <row r="33" spans="2:3" ht="15" customHeight="1" x14ac:dyDescent="0.25">
      <c r="B33" s="18"/>
      <c r="C33" s="24"/>
    </row>
    <row r="34" spans="2:3" ht="15" customHeight="1" x14ac:dyDescent="0.25">
      <c r="B34" s="18"/>
      <c r="C34" s="24"/>
    </row>
    <row r="35" spans="2:3" ht="15" customHeight="1" x14ac:dyDescent="0.25">
      <c r="B35" s="18"/>
      <c r="C35" s="24"/>
    </row>
    <row r="36" spans="2:3" ht="15" customHeight="1" x14ac:dyDescent="0.25">
      <c r="B36" s="18"/>
      <c r="C36" s="24"/>
    </row>
    <row r="37" spans="2:3" ht="15" customHeight="1" x14ac:dyDescent="0.25">
      <c r="B37" s="18"/>
      <c r="C37" s="24"/>
    </row>
    <row r="38" spans="2:3" ht="15" customHeight="1" x14ac:dyDescent="0.25">
      <c r="B38" s="18"/>
      <c r="C38" s="24"/>
    </row>
    <row r="39" spans="2:3" ht="15" customHeight="1" x14ac:dyDescent="0.25">
      <c r="B39" s="18"/>
      <c r="C39" s="24"/>
    </row>
  </sheetData>
  <sheetProtection password="B056" sheet="1" objects="1" scenarios="1"/>
  <mergeCells count="9">
    <mergeCell ref="A19:A28"/>
    <mergeCell ref="B22:C28"/>
    <mergeCell ref="A29:C30"/>
    <mergeCell ref="A2:C2"/>
    <mergeCell ref="A3:B3"/>
    <mergeCell ref="A4:A5"/>
    <mergeCell ref="A6:A7"/>
    <mergeCell ref="A11:A18"/>
    <mergeCell ref="B14:C18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C14" sqref="C14"/>
    </sheetView>
  </sheetViews>
  <sheetFormatPr defaultRowHeight="15" customHeight="1" x14ac:dyDescent="0.2"/>
  <cols>
    <col min="1" max="1" width="18.85546875" style="3" bestFit="1" customWidth="1"/>
    <col min="2" max="3" width="18.85546875" style="3" customWidth="1"/>
    <col min="4" max="4" width="12.85546875" style="3" customWidth="1"/>
    <col min="5" max="5" width="12.28515625" style="3" customWidth="1"/>
    <col min="6" max="6" width="20.5703125" style="3" customWidth="1"/>
    <col min="7" max="7" width="28.7109375" style="3" bestFit="1" customWidth="1"/>
    <col min="8" max="8" width="23.5703125" style="3" bestFit="1" customWidth="1"/>
    <col min="9" max="9" width="23.7109375" style="3" bestFit="1" customWidth="1"/>
    <col min="10" max="10" width="12.5703125" style="3" customWidth="1"/>
    <col min="11" max="11" width="9.140625" style="3"/>
    <col min="12" max="12" width="19.5703125" style="3" bestFit="1" customWidth="1"/>
    <col min="13" max="13" width="19.5703125" style="3" customWidth="1"/>
    <col min="14" max="14" width="19.5703125" style="3" bestFit="1" customWidth="1"/>
    <col min="15" max="15" width="28.5703125" style="3" bestFit="1" customWidth="1"/>
    <col min="16" max="16" width="22.7109375" style="3" bestFit="1" customWidth="1"/>
    <col min="17" max="17" width="23.140625" style="3" bestFit="1" customWidth="1"/>
    <col min="18" max="16384" width="9.140625" style="3"/>
  </cols>
  <sheetData>
    <row r="1" spans="1:18" ht="15" customHeight="1" x14ac:dyDescent="0.2">
      <c r="A1" s="52" t="s">
        <v>3</v>
      </c>
      <c r="B1" s="57" t="s">
        <v>0</v>
      </c>
      <c r="C1" s="57" t="s">
        <v>1</v>
      </c>
      <c r="D1" s="54" t="s">
        <v>4</v>
      </c>
      <c r="E1" s="54" t="s">
        <v>34</v>
      </c>
      <c r="F1" s="56" t="s">
        <v>5</v>
      </c>
      <c r="G1" s="56"/>
      <c r="H1" s="56"/>
      <c r="I1" s="56"/>
      <c r="J1" s="56"/>
    </row>
    <row r="2" spans="1:18" ht="15" customHeight="1" x14ac:dyDescent="0.2">
      <c r="A2" s="53"/>
      <c r="B2" s="58"/>
      <c r="C2" s="58"/>
      <c r="D2" s="55"/>
      <c r="E2" s="55"/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N2" s="4"/>
      <c r="O2" s="4"/>
      <c r="P2" s="4"/>
      <c r="Q2" s="4"/>
      <c r="R2" s="4"/>
    </row>
    <row r="3" spans="1:18" ht="15" customHeight="1" x14ac:dyDescent="0.2">
      <c r="A3" s="2" t="s">
        <v>33</v>
      </c>
      <c r="B3" s="33">
        <v>-20.169388999999999</v>
      </c>
      <c r="C3" s="33">
        <v>-40.202888999999999</v>
      </c>
      <c r="D3" s="4" t="s">
        <v>35</v>
      </c>
      <c r="E3" s="11">
        <v>205.00200000000001</v>
      </c>
      <c r="F3" s="7">
        <f>('FE - Service Stations'!$C$4/1000)*'FE - Service Stations'!$G$5*(E3/8760)</f>
        <v>1.4303672938082362E-4</v>
      </c>
      <c r="G3" s="7">
        <f>('FE - Service Stations'!$C$5/1000)*'FE - Service Stations'!$G$5*(E3/8760)</f>
        <v>1.7879591172602952E-5</v>
      </c>
      <c r="H3" s="7">
        <f>('FE - Service Stations'!$C$6/1000)*'FE - Service Stations'!$G$5*(E3/8760)</f>
        <v>2.2051495779543638E-4</v>
      </c>
      <c r="I3" s="7">
        <f>('FE - Service Stations'!$C$7/1000)*'FE - Service Stations'!$G$5*(E3/8760)</f>
        <v>1.1919727448401969E-5</v>
      </c>
      <c r="J3" s="7">
        <f>SUM(F3:I3)</f>
        <v>3.9335100579726491E-4</v>
      </c>
    </row>
    <row r="4" spans="1:18" s="31" customFormat="1" ht="15" customHeight="1" x14ac:dyDescent="0.2">
      <c r="A4" s="51" t="s">
        <v>10</v>
      </c>
      <c r="B4" s="51"/>
      <c r="C4" s="51"/>
      <c r="D4" s="51"/>
      <c r="E4" s="51"/>
      <c r="F4" s="30">
        <f>SUM(F3:F3)</f>
        <v>1.4303672938082362E-4</v>
      </c>
      <c r="G4" s="30">
        <f>SUM(G3:G3)</f>
        <v>1.7879591172602952E-5</v>
      </c>
      <c r="H4" s="30">
        <f>SUM(H3:H3)</f>
        <v>2.2051495779543638E-4</v>
      </c>
      <c r="I4" s="30">
        <f>SUM(I3:I3)</f>
        <v>1.1919727448401969E-5</v>
      </c>
      <c r="J4" s="34">
        <f>SUM(J3:J3)</f>
        <v>3.9335100579726491E-4</v>
      </c>
    </row>
    <row r="5" spans="1:18" ht="15" customHeight="1" x14ac:dyDescent="0.2">
      <c r="A5" s="1" t="s">
        <v>38</v>
      </c>
    </row>
    <row r="8" spans="1:18" ht="15" customHeight="1" x14ac:dyDescent="0.2">
      <c r="J8" s="8"/>
    </row>
    <row r="9" spans="1:18" ht="15" customHeight="1" x14ac:dyDescent="0.2">
      <c r="J9" s="8"/>
    </row>
    <row r="10" spans="1:18" ht="15" customHeight="1" x14ac:dyDescent="0.2">
      <c r="J10" s="8"/>
    </row>
    <row r="11" spans="1:18" ht="15" customHeight="1" x14ac:dyDescent="0.2">
      <c r="J11" s="8"/>
    </row>
    <row r="12" spans="1:18" ht="15" customHeight="1" x14ac:dyDescent="0.2">
      <c r="J12" s="8"/>
    </row>
    <row r="13" spans="1:18" ht="15" customHeight="1" x14ac:dyDescent="0.2">
      <c r="J13" s="8"/>
    </row>
    <row r="14" spans="1:18" ht="15" customHeight="1" x14ac:dyDescent="0.2">
      <c r="J14" s="8"/>
    </row>
    <row r="15" spans="1:18" ht="15" customHeight="1" x14ac:dyDescent="0.2">
      <c r="J15" s="8"/>
    </row>
    <row r="16" spans="1:18" ht="15" customHeight="1" x14ac:dyDescent="0.2">
      <c r="J16" s="8"/>
    </row>
    <row r="17" spans="10:10" ht="15" customHeight="1" x14ac:dyDescent="0.2">
      <c r="J17" s="8"/>
    </row>
    <row r="18" spans="10:10" ht="15" customHeight="1" x14ac:dyDescent="0.2">
      <c r="J18" s="8"/>
    </row>
    <row r="19" spans="10:10" ht="15" customHeight="1" x14ac:dyDescent="0.2">
      <c r="J19" s="8"/>
    </row>
    <row r="20" spans="10:10" ht="15" customHeight="1" x14ac:dyDescent="0.2">
      <c r="J20" s="8"/>
    </row>
    <row r="21" spans="10:10" ht="15" customHeight="1" x14ac:dyDescent="0.2">
      <c r="J21" s="9"/>
    </row>
  </sheetData>
  <sheetProtection password="B056" sheet="1" objects="1" scenarios="1"/>
  <mergeCells count="7">
    <mergeCell ref="A4:E4"/>
    <mergeCell ref="A1:A2"/>
    <mergeCell ref="D1:D2"/>
    <mergeCell ref="E1:E2"/>
    <mergeCell ref="F1:J1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Ofício</vt:lpstr>
      <vt:lpstr>FE - Service Stations</vt:lpstr>
      <vt:lpstr>Bomba de Abastecimento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Alinie Rossi dos Santos</dc:creator>
  <cp:lastModifiedBy>Vanessa Brusco Filete</cp:lastModifiedBy>
  <dcterms:created xsi:type="dcterms:W3CDTF">2015-12-29T17:17:04Z</dcterms:created>
  <dcterms:modified xsi:type="dcterms:W3CDTF">2019-06-07T11:48:14Z</dcterms:modified>
</cp:coreProperties>
</file>