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izu\"/>
    </mc:Choice>
  </mc:AlternateContent>
  <bookViews>
    <workbookView xWindow="0" yWindow="0" windowWidth="24000" windowHeight="9135" tabRatio="764" firstSheet="1" activeTab="9"/>
  </bookViews>
  <sheets>
    <sheet name="Parâmetros" sheetId="2" state="hidden" r:id="rId1"/>
    <sheet name="CH UBE" sheetId="1" r:id="rId2"/>
    <sheet name="CH FE" sheetId="6" r:id="rId3"/>
    <sheet name="Maq e Equip" sheetId="21" r:id="rId4"/>
    <sheet name="Transferências" sheetId="11" r:id="rId5"/>
    <sheet name="Áreas Expostas" sheetId="14" r:id="rId6"/>
    <sheet name="Vias-Pav" sheetId="19" r:id="rId7"/>
    <sheet name="Vias-NPav" sheetId="26" r:id="rId8"/>
    <sheet name="Vias-Escap" sheetId="23" r:id="rId9"/>
    <sheet name="Vias-Desg" sheetId="24" r:id="rId10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6" i="1" l="1"/>
  <c r="D21" i="24" l="1"/>
  <c r="B21" i="24"/>
  <c r="D20" i="24"/>
  <c r="B20" i="24"/>
  <c r="D19" i="24"/>
  <c r="B19" i="24"/>
  <c r="D18" i="24"/>
  <c r="B18" i="24"/>
  <c r="D14" i="24"/>
  <c r="B14" i="24"/>
  <c r="D13" i="24"/>
  <c r="B13" i="24"/>
  <c r="D12" i="24"/>
  <c r="B12" i="24"/>
  <c r="D11" i="24"/>
  <c r="B11" i="2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21" i="6" l="1"/>
  <c r="B21" i="6"/>
  <c r="D20" i="6"/>
  <c r="B20" i="6"/>
  <c r="D19" i="6"/>
  <c r="B19" i="6"/>
  <c r="D18" i="6"/>
  <c r="B18" i="6"/>
  <c r="D35" i="1"/>
  <c r="B35" i="1"/>
  <c r="D34" i="1"/>
  <c r="B34" i="1"/>
  <c r="D33" i="1"/>
  <c r="B33" i="1"/>
  <c r="D32" i="1"/>
  <c r="B32" i="1"/>
  <c r="D28" i="1"/>
  <c r="B28" i="1"/>
  <c r="D27" i="1"/>
  <c r="B27" i="1"/>
  <c r="D26" i="1"/>
  <c r="B26" i="1"/>
  <c r="D25" i="1"/>
  <c r="B25" i="1"/>
  <c r="D21" i="23" l="1"/>
  <c r="D20" i="23"/>
  <c r="D19" i="23"/>
  <c r="D18" i="23"/>
  <c r="D14" i="23"/>
  <c r="D13" i="23"/>
  <c r="D12" i="23"/>
  <c r="D11" i="23"/>
  <c r="B4" i="26"/>
  <c r="B5" i="26"/>
  <c r="B6" i="26"/>
  <c r="B7" i="26"/>
  <c r="B11" i="6" l="1"/>
  <c r="D7" i="6"/>
  <c r="D6" i="6"/>
  <c r="D5" i="6"/>
  <c r="B7" i="6"/>
  <c r="B6" i="6"/>
  <c r="B5" i="6"/>
  <c r="B4" i="6"/>
  <c r="D14" i="6"/>
  <c r="D13" i="6"/>
  <c r="D12" i="6"/>
  <c r="D11" i="6"/>
  <c r="B14" i="6"/>
  <c r="B13" i="6"/>
  <c r="B12" i="6"/>
  <c r="B18" i="1" l="1"/>
  <c r="B11" i="1"/>
  <c r="D21" i="26" l="1"/>
  <c r="B21" i="26"/>
  <c r="D20" i="26"/>
  <c r="B20" i="26"/>
  <c r="D19" i="26"/>
  <c r="B19" i="26"/>
  <c r="D18" i="26"/>
  <c r="B18" i="26"/>
  <c r="D14" i="26"/>
  <c r="B14" i="26"/>
  <c r="D13" i="26"/>
  <c r="B13" i="26"/>
  <c r="D12" i="26"/>
  <c r="B12" i="26"/>
  <c r="D11" i="26"/>
  <c r="B11" i="26"/>
  <c r="D7" i="26"/>
  <c r="D6" i="26"/>
  <c r="D5" i="26"/>
  <c r="F8" i="26" s="1"/>
  <c r="D4" i="26"/>
  <c r="F22" i="26" l="1"/>
  <c r="F15" i="26"/>
  <c r="D7" i="24"/>
  <c r="D6" i="24"/>
  <c r="D5" i="24"/>
  <c r="D4" i="24"/>
  <c r="B7" i="24"/>
  <c r="B6" i="24"/>
  <c r="B5" i="24"/>
  <c r="B4" i="24"/>
  <c r="D49" i="23"/>
  <c r="D48" i="23"/>
  <c r="D47" i="23"/>
  <c r="D46" i="23"/>
  <c r="D42" i="23"/>
  <c r="D41" i="23"/>
  <c r="D40" i="23"/>
  <c r="D39" i="23"/>
  <c r="D35" i="23"/>
  <c r="D34" i="23"/>
  <c r="D33" i="23"/>
  <c r="D32" i="23"/>
  <c r="D28" i="23"/>
  <c r="D27" i="23"/>
  <c r="D26" i="23"/>
  <c r="D25" i="23"/>
  <c r="D7" i="23"/>
  <c r="D6" i="23"/>
  <c r="D5" i="23"/>
  <c r="D4" i="23"/>
  <c r="B49" i="23"/>
  <c r="B48" i="23"/>
  <c r="B47" i="23"/>
  <c r="B46" i="23"/>
  <c r="B42" i="23"/>
  <c r="B41" i="23"/>
  <c r="B40" i="23"/>
  <c r="B39" i="23"/>
  <c r="B35" i="23"/>
  <c r="B34" i="23"/>
  <c r="B33" i="23"/>
  <c r="B32" i="23"/>
  <c r="B28" i="23"/>
  <c r="B27" i="23"/>
  <c r="B26" i="23"/>
  <c r="B25" i="23"/>
  <c r="B21" i="23"/>
  <c r="B20" i="23"/>
  <c r="B19" i="23"/>
  <c r="B18" i="23"/>
  <c r="B14" i="23"/>
  <c r="B13" i="23"/>
  <c r="B12" i="23"/>
  <c r="B11" i="23"/>
  <c r="B7" i="23"/>
  <c r="B6" i="23"/>
  <c r="B5" i="23"/>
  <c r="B4" i="23"/>
  <c r="D21" i="19"/>
  <c r="D20" i="19"/>
  <c r="D19" i="19"/>
  <c r="D18" i="19"/>
  <c r="D14" i="19"/>
  <c r="D13" i="19"/>
  <c r="D12" i="19"/>
  <c r="D11" i="19"/>
  <c r="D7" i="19"/>
  <c r="D6" i="19"/>
  <c r="D5" i="19"/>
  <c r="D4" i="19"/>
  <c r="B21" i="19"/>
  <c r="B20" i="19"/>
  <c r="B19" i="19"/>
  <c r="B18" i="19"/>
  <c r="B14" i="19"/>
  <c r="B13" i="19"/>
  <c r="B12" i="19"/>
  <c r="B11" i="19"/>
  <c r="B7" i="19"/>
  <c r="B6" i="19"/>
  <c r="B5" i="19"/>
  <c r="B4" i="19"/>
  <c r="D49" i="2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4" i="6"/>
  <c r="D7" i="1"/>
  <c r="D6" i="1"/>
  <c r="D5" i="1"/>
  <c r="D4" i="1"/>
  <c r="B7" i="1"/>
  <c r="B6" i="1"/>
  <c r="B5" i="1"/>
  <c r="B4" i="1"/>
  <c r="F22" i="24" l="1"/>
  <c r="F50" i="23" l="1"/>
  <c r="F43" i="23"/>
  <c r="F36" i="23"/>
  <c r="F29" i="23"/>
  <c r="F22" i="23"/>
  <c r="F15" i="23"/>
  <c r="F8" i="23"/>
  <c r="F15" i="24"/>
  <c r="F8" i="24"/>
  <c r="F22" i="19"/>
  <c r="F15" i="19"/>
  <c r="F8" i="19"/>
  <c r="F50" i="21"/>
  <c r="F43" i="21"/>
  <c r="F36" i="21"/>
  <c r="F29" i="21"/>
  <c r="F22" i="21"/>
  <c r="F8" i="21"/>
  <c r="F22" i="11"/>
  <c r="F15" i="11"/>
  <c r="F15" i="21" l="1"/>
  <c r="D49" i="1" l="1"/>
  <c r="B49" i="1"/>
  <c r="D48" i="1"/>
  <c r="B48" i="1"/>
  <c r="D47" i="1"/>
  <c r="B47" i="1"/>
  <c r="D46" i="1"/>
  <c r="D18" i="1"/>
  <c r="B19" i="1"/>
  <c r="D19" i="1"/>
  <c r="B20" i="1"/>
  <c r="D20" i="1"/>
  <c r="B21" i="1"/>
  <c r="D21" i="1"/>
  <c r="F22" i="6" l="1"/>
  <c r="F15" i="6"/>
  <c r="D39" i="1"/>
  <c r="D11" i="1"/>
  <c r="F8" i="6" l="1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7" i="11" l="1"/>
  <c r="B7" i="11"/>
  <c r="D6" i="11"/>
  <c r="B6" i="11"/>
  <c r="D5" i="11"/>
  <c r="B5" i="11"/>
  <c r="D4" i="11"/>
  <c r="B4" i="11"/>
  <c r="F8" i="11" l="1"/>
  <c r="D42" i="1" l="1"/>
  <c r="D41" i="1"/>
  <c r="D40" i="1"/>
  <c r="D14" i="1"/>
  <c r="D13" i="1"/>
  <c r="D12" i="1"/>
  <c r="B42" i="1"/>
  <c r="B41" i="1"/>
  <c r="B40" i="1"/>
  <c r="B14" i="1"/>
  <c r="B13" i="1"/>
  <c r="B12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<sst xmlns="http://schemas.openxmlformats.org/spreadsheetml/2006/main" count="947" uniqueCount="102">
  <si>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</si>
  <si>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</si>
  <si>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</si>
  <si>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</si>
  <si>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</si>
  <si>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</si>
  <si>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</si>
  <si>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</si>
  <si>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</si>
  <si>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</si>
  <si>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</si>
  <si>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</si>
  <si>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</si>
  <si>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</si>
  <si>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</si>
  <si>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</si>
  <si>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</si>
  <si>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</si>
  <si>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</si>
  <si>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</si>
  <si>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</si>
  <si>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</si>
  <si>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</si>
  <si>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</si>
  <si>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</si>
  <si>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</si>
  <si>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</si>
  <si>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</si>
  <si>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</si>
  <si>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</si>
  <si>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</si>
  <si>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</si>
  <si>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</si>
  <si>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</si>
  <si>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</si>
  <si>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</si>
  <si>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</si>
  <si>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</si>
  <si>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</si>
  <si>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</si>
  <si>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</si>
  <si>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</si>
  <si>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</si>
  <si>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</si>
  <si>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</si>
  <si>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</si>
  <si>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</si>
  <si>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</si>
  <si>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</si>
  <si>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</si>
  <si>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</si>
  <si>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</si>
  <si>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</si>
  <si>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</si>
  <si>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</si>
  <si>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</si>
  <si>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</si>
  <si>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</si>
  <si>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</si>
  <si>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</si>
  <si>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</si>
  <si>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</si>
  <si>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</si>
  <si>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</si>
  <si>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</si>
  <si>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</si>
  <si>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</si>
  <si>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</si>
  <si>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</si>
  <si>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</si>
  <si>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</si>
  <si>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</si>
  <si>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</si>
  <si>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</si>
  <si>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</si>
  <si>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</si>
  <si>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</si>
  <si>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</si>
  <si>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</si>
  <si>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</si>
  <si>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</si>
  <si>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</si>
  <si>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</si>
  <si>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</si>
  <si>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</si>
  <si>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</si>
  <si>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</si>
  <si>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</si>
  <si>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</si>
  <si>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</si>
  <si>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</si>
  <si>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</si>
  <si>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</si>
  <si>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Pavimentadas - Ressuspensão</t>
  </si>
  <si>
    <t>Vias - Escapamento</t>
  </si>
  <si>
    <t>Vias - Desgaste de Pista, Freios e Pneus</t>
  </si>
  <si>
    <t xml:space="preserve">Transferências </t>
  </si>
  <si>
    <t>Pá Carregadeira</t>
  </si>
  <si>
    <t>Vias Não Pavimentadas - Ressuspensão</t>
  </si>
  <si>
    <t>Chaminés</t>
  </si>
  <si>
    <t>Chaminé UBE</t>
  </si>
  <si>
    <t xml:space="preserve">Área Exposta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</si>
</sst>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3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5" customHeight="1" x14ac:dyDescent="0.25">
      <c r="A2" s="41" t="s">
        <v>73</v>
      </c>
      <c r="B2" s="41"/>
      <c r="C2" s="4"/>
      <c r="D2" s="41" t="s">
        <v>74</v>
      </c>
      <c r="E2" s="41"/>
      <c r="G2" s="41" t="s">
        <v>25</v>
      </c>
      <c r="H2" s="41"/>
      <c r="I2" s="41"/>
      <c r="J2" s="41"/>
      <c r="K2" s="41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2" t="s">
        <v>21</v>
      </c>
      <c r="H3" s="42" t="s">
        <v>22</v>
      </c>
      <c r="I3" s="42"/>
      <c r="J3" s="42"/>
      <c r="K3" s="42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2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43" t="s">
        <v>50</v>
      </c>
      <c r="B11" s="43"/>
      <c r="C11" s="43"/>
      <c r="D11" s="43"/>
      <c r="E11" s="43"/>
    </row>
    <row r="12" spans="1:11" ht="15" customHeight="1" x14ac:dyDescent="0.25">
      <c r="A12" s="41" t="s">
        <v>79</v>
      </c>
      <c r="B12" s="41"/>
      <c r="D12" s="41" t="s">
        <v>80</v>
      </c>
      <c r="E12" s="41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91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43" t="s">
        <v>42</v>
      </c>
      <c r="B22" s="43"/>
      <c r="C22" s="43"/>
      <c r="D22" s="43"/>
      <c r="E22" s="43"/>
    </row>
    <row r="23" spans="1:5" ht="15" customHeight="1" x14ac:dyDescent="0.25">
      <c r="A23" s="41" t="s">
        <v>82</v>
      </c>
      <c r="B23" s="41"/>
      <c r="D23" s="41" t="s">
        <v>83</v>
      </c>
      <c r="E23" s="41"/>
    </row>
    <row r="24" spans="1:5" ht="15" customHeight="1" x14ac:dyDescent="0.25">
      <c r="A24" s="1" t="s">
        <v>84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85</v>
      </c>
      <c r="B25" s="27">
        <v>9</v>
      </c>
      <c r="D25" s="2" t="s">
        <v>92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43" t="s">
        <v>49</v>
      </c>
      <c r="B31" s="43"/>
      <c r="C31" s="43"/>
      <c r="D31" s="43"/>
      <c r="E31" s="43"/>
    </row>
    <row r="32" spans="1:5" ht="15" customHeight="1" x14ac:dyDescent="0.25">
      <c r="A32" s="41" t="s">
        <v>86</v>
      </c>
      <c r="B32" s="41"/>
      <c r="C32" s="26"/>
      <c r="D32" s="41" t="s">
        <v>87</v>
      </c>
      <c r="E32" s="41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88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89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D5" sqref="D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2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95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0.7</v>
      </c>
      <c r="C5" s="30" t="s">
        <v>33</v>
      </c>
      <c r="D5" s="29">
        <f>VLOOKUP(E5,Parâmetros!$D$13:$E$18,2,FALSE)/10</f>
        <v>0.5</v>
      </c>
      <c r="E5" s="30" t="s">
        <v>40</v>
      </c>
      <c r="F5" s="57"/>
      <c r="AC5" s="34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2">
        <f>((B4*D4)+(B5*D5)+(B6*D6)+(B7*D7))/4</f>
        <v>0.38250000000000001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0.6</v>
      </c>
      <c r="E11" s="30" t="s">
        <v>76</v>
      </c>
      <c r="F11" s="57"/>
    </row>
    <row r="12" spans="1:29" s="34" customFormat="1" ht="15" customHeight="1" x14ac:dyDescent="0.25">
      <c r="A12" s="28" t="s">
        <v>4</v>
      </c>
      <c r="B12" s="29">
        <f>VLOOKUP(C12,Parâmetros!$A$13:$B$20,2,FALSE)/10</f>
        <v>0.7</v>
      </c>
      <c r="C12" s="30" t="s">
        <v>33</v>
      </c>
      <c r="D12" s="29">
        <f>VLOOKUP(E12,Parâmetros!$D$13:$E$18,2,FALSE)/10</f>
        <v>0.5</v>
      </c>
      <c r="E12" s="30" t="s">
        <v>40</v>
      </c>
      <c r="F12" s="57"/>
    </row>
    <row r="13" spans="1:29" s="34" customFormat="1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57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s="34" customFormat="1" ht="15" customHeight="1" x14ac:dyDescent="0.25">
      <c r="A15" s="49"/>
      <c r="B15" s="49"/>
      <c r="C15" s="49"/>
      <c r="D15" s="49"/>
      <c r="E15" s="60"/>
      <c r="F15" s="35">
        <f>((B11*D11)+(B12*D12)+(B13*D13)+(B14*D14))/4</f>
        <v>0.38250000000000001</v>
      </c>
    </row>
    <row r="16" spans="1:29" s="34" customFormat="1" ht="15" customHeight="1" x14ac:dyDescent="0.25">
      <c r="A16" s="17" t="s">
        <v>8</v>
      </c>
      <c r="B16" s="18" t="s">
        <v>12</v>
      </c>
      <c r="C16" s="50"/>
      <c r="D16" s="51"/>
      <c r="E16" s="52"/>
      <c r="F16" s="36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3" t="s">
        <v>90</v>
      </c>
    </row>
    <row r="18" spans="1:9" s="34" customFormat="1" ht="15" customHeight="1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0.6</v>
      </c>
      <c r="E18" s="30" t="s">
        <v>76</v>
      </c>
      <c r="F18" s="64"/>
    </row>
    <row r="19" spans="1:9" s="34" customFormat="1" ht="15" customHeight="1" x14ac:dyDescent="0.25">
      <c r="A19" s="28" t="s">
        <v>4</v>
      </c>
      <c r="B19" s="29">
        <f>VLOOKUP(C19,Parâmetros!$A$13:$B$20,2,FALSE)/10</f>
        <v>0.7</v>
      </c>
      <c r="C19" s="30" t="s">
        <v>33</v>
      </c>
      <c r="D19" s="29">
        <f>VLOOKUP(E19,Parâmetros!$D$13:$E$18,2,FALSE)/10</f>
        <v>0.5</v>
      </c>
      <c r="E19" s="30" t="s">
        <v>40</v>
      </c>
      <c r="F19" s="64"/>
    </row>
    <row r="20" spans="1:9" s="34" customFormat="1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64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5"/>
    </row>
    <row r="22" spans="1:9" s="34" customFormat="1" ht="15" customHeight="1" x14ac:dyDescent="0.25">
      <c r="A22" s="38"/>
      <c r="C22" s="39"/>
      <c r="D22" s="39"/>
      <c r="E22" s="39"/>
      <c r="F22" s="35">
        <f>((B18*D18)+(B19*D19)+(B20*D20)+(B21*D21))/4</f>
        <v>0.38250000000000001</v>
      </c>
      <c r="I22" s="4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A22" sqref="A22:E2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4" t="s">
        <v>100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0.7</v>
      </c>
      <c r="C4" s="33" t="s">
        <v>18</v>
      </c>
      <c r="D4" s="29">
        <f>VLOOKUP(E4,Parâmetros!$D$3:$E$7,2,FALSE)/10</f>
        <v>0.9</v>
      </c>
      <c r="E4" s="30" t="s">
        <v>26</v>
      </c>
      <c r="F4" s="5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1</v>
      </c>
      <c r="C6" s="30" t="s">
        <v>84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2">
        <f>((B4*D4)+(B5*D5)+(B6*D6)+(B7*D7))/4</f>
        <v>0.80750000000000011</v>
      </c>
      <c r="AC8" s="1" t="s">
        <v>62</v>
      </c>
    </row>
    <row r="9" spans="1:29" s="34" customFormat="1" ht="15" customHeight="1" x14ac:dyDescent="0.25">
      <c r="A9" s="14" t="s">
        <v>8</v>
      </c>
      <c r="B9" s="15" t="s">
        <v>11</v>
      </c>
      <c r="C9" s="46"/>
      <c r="D9" s="47"/>
      <c r="E9" s="47"/>
      <c r="F9" s="37"/>
      <c r="AC9" s="34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3" t="s">
        <v>60</v>
      </c>
      <c r="D11" s="29">
        <f>VLOOKUP(E11,Parâmetros!$D$3:$E$7,2,FALSE)/10</f>
        <v>0.1</v>
      </c>
      <c r="E11" s="30" t="s">
        <v>29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0.3</v>
      </c>
      <c r="E12" s="30" t="s">
        <v>91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ht="15" customHeight="1" x14ac:dyDescent="0.25">
      <c r="A15" s="49"/>
      <c r="B15" s="49"/>
      <c r="C15" s="49"/>
      <c r="D15" s="49"/>
      <c r="E15" s="49"/>
      <c r="F15" s="32">
        <f>((B11*D11)+(B12*D12)+(B13*D13)+(B14*D14))/4</f>
        <v>0.19750000000000001</v>
      </c>
    </row>
    <row r="16" spans="1:29" s="34" customFormat="1" ht="15" customHeight="1" x14ac:dyDescent="0.25">
      <c r="A16" s="17" t="s">
        <v>8</v>
      </c>
      <c r="B16" s="18" t="s">
        <v>12</v>
      </c>
      <c r="C16" s="50"/>
      <c r="D16" s="51"/>
      <c r="E16" s="52"/>
      <c r="F16" s="36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29" ht="15" customHeight="1" x14ac:dyDescent="0.25">
      <c r="A18" s="28" t="s">
        <v>3</v>
      </c>
      <c r="B18" s="29">
        <f>VLOOKUP(C18,Parâmetros!$A$3:$B$9,2,FALSE)/10</f>
        <v>0.1</v>
      </c>
      <c r="C18" s="33" t="s">
        <v>60</v>
      </c>
      <c r="D18" s="29">
        <f>VLOOKUP(E18,Parâmetros!$D$3:$E$7,2,FALSE)/10</f>
        <v>0.1</v>
      </c>
      <c r="E18" s="30" t="s">
        <v>29</v>
      </c>
      <c r="F18" s="57"/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0.3</v>
      </c>
      <c r="E19" s="30" t="s">
        <v>91</v>
      </c>
      <c r="F19" s="57"/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29" ht="15" customHeight="1" x14ac:dyDescent="0.25">
      <c r="A22" s="49"/>
      <c r="B22" s="49"/>
      <c r="C22" s="49"/>
      <c r="D22" s="49"/>
      <c r="E22" s="53"/>
      <c r="F22" s="32">
        <f>((B18*D18)+(B19*D19)+(B20*D20)+(B21*D21))/4</f>
        <v>0.19750000000000001</v>
      </c>
    </row>
    <row r="23" spans="1:29" ht="15" customHeight="1" x14ac:dyDescent="0.25">
      <c r="A23" s="14" t="s">
        <v>8</v>
      </c>
      <c r="B23" s="15" t="s">
        <v>13</v>
      </c>
      <c r="C23" s="46"/>
      <c r="D23" s="47"/>
      <c r="E23" s="47"/>
      <c r="F23" s="16"/>
    </row>
    <row r="24" spans="1:29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6" t="s">
        <v>90</v>
      </c>
    </row>
    <row r="25" spans="1:29" ht="15" customHeight="1" x14ac:dyDescent="0.25">
      <c r="A25" s="28" t="s">
        <v>3</v>
      </c>
      <c r="B25" s="29">
        <f>VLOOKUP(C25,Parâmetros!$A$3:$B$9,2,FALSE)/10</f>
        <v>0.7</v>
      </c>
      <c r="C25" s="33" t="s">
        <v>18</v>
      </c>
      <c r="D25" s="29">
        <f>VLOOKUP(E25,Parâmetros!$D$3:$E$7,2,FALSE)/10</f>
        <v>0.9</v>
      </c>
      <c r="E25" s="30" t="s">
        <v>26</v>
      </c>
      <c r="F25" s="57"/>
      <c r="AC25" s="1" t="s">
        <v>24</v>
      </c>
    </row>
    <row r="26" spans="1:29" ht="15" customHeight="1" x14ac:dyDescent="0.25">
      <c r="A26" s="28" t="s">
        <v>4</v>
      </c>
      <c r="B26" s="29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7"/>
      <c r="AC26" s="1" t="s">
        <v>61</v>
      </c>
    </row>
    <row r="27" spans="1:29" ht="15" customHeight="1" x14ac:dyDescent="0.25">
      <c r="A27" s="28" t="s">
        <v>63</v>
      </c>
      <c r="B27" s="29">
        <f>VLOOKUP(C27,Parâmetros!$A$24:$B$29,2,FALSE)/10</f>
        <v>1</v>
      </c>
      <c r="C27" s="30" t="s">
        <v>84</v>
      </c>
      <c r="D27" s="29">
        <f>VLOOKUP(E27,Parâmetros!$D$24:$E$29,2,FALSE)/10</f>
        <v>1</v>
      </c>
      <c r="E27" s="30" t="s">
        <v>66</v>
      </c>
      <c r="F27" s="57"/>
      <c r="AC27" s="1" t="s">
        <v>10</v>
      </c>
    </row>
    <row r="28" spans="1:29" ht="15" customHeight="1" x14ac:dyDescent="0.25">
      <c r="A28" s="28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8"/>
      <c r="AC28" s="1" t="s">
        <v>23</v>
      </c>
    </row>
    <row r="29" spans="1:29" ht="15" customHeight="1" x14ac:dyDescent="0.25">
      <c r="A29" s="54"/>
      <c r="B29" s="54"/>
      <c r="C29" s="54"/>
      <c r="D29" s="54"/>
      <c r="E29" s="55"/>
      <c r="F29" s="32">
        <f>((B25*D25)+(B26*D26)+(B27*D27)+(B28*D28))/4</f>
        <v>0.80750000000000011</v>
      </c>
    </row>
    <row r="30" spans="1:29" ht="15" customHeight="1" x14ac:dyDescent="0.25">
      <c r="A30" s="14" t="s">
        <v>8</v>
      </c>
      <c r="B30" s="15" t="s">
        <v>14</v>
      </c>
      <c r="C30" s="46"/>
      <c r="D30" s="47"/>
      <c r="E30" s="47"/>
      <c r="F30" s="19"/>
    </row>
    <row r="31" spans="1:29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6" t="s">
        <v>90</v>
      </c>
    </row>
    <row r="32" spans="1:29" ht="15" customHeight="1" x14ac:dyDescent="0.25">
      <c r="A32" s="28" t="s">
        <v>3</v>
      </c>
      <c r="B32" s="29">
        <f>VLOOKUP(C32,Parâmetros!$A$3:$B$9,2,FALSE)/10</f>
        <v>0.7</v>
      </c>
      <c r="C32" s="33" t="s">
        <v>18</v>
      </c>
      <c r="D32" s="29">
        <f>VLOOKUP(E32,Parâmetros!$D$3:$E$7,2,FALSE)/10</f>
        <v>0.9</v>
      </c>
      <c r="E32" s="30" t="s">
        <v>26</v>
      </c>
      <c r="F32" s="57"/>
      <c r="AC32" s="1" t="s">
        <v>24</v>
      </c>
    </row>
    <row r="33" spans="1:29" ht="15" customHeight="1" x14ac:dyDescent="0.25">
      <c r="A33" s="28" t="s">
        <v>4</v>
      </c>
      <c r="B33" s="29">
        <f>VLOOKUP(C33,Parâmetros!$A$13:$B$20,2,FALSE)/10</f>
        <v>1</v>
      </c>
      <c r="C33" s="30" t="s">
        <v>81</v>
      </c>
      <c r="D33" s="29">
        <f>VLOOKUP(E33,Parâmetros!$D$13:$E$18,2,FALSE)/10</f>
        <v>0.9</v>
      </c>
      <c r="E33" s="30" t="s">
        <v>38</v>
      </c>
      <c r="F33" s="57"/>
      <c r="AC33" s="1" t="s">
        <v>61</v>
      </c>
    </row>
    <row r="34" spans="1:29" ht="15" customHeight="1" x14ac:dyDescent="0.25">
      <c r="A34" s="28" t="s">
        <v>63</v>
      </c>
      <c r="B34" s="29">
        <f>VLOOKUP(C34,Parâmetros!$A$24:$B$29,2,FALSE)/10</f>
        <v>1</v>
      </c>
      <c r="C34" s="30" t="s">
        <v>84</v>
      </c>
      <c r="D34" s="29">
        <f>VLOOKUP(E34,Parâmetros!$D$24:$E$29,2,FALSE)/10</f>
        <v>1</v>
      </c>
      <c r="E34" s="30" t="s">
        <v>66</v>
      </c>
      <c r="F34" s="57"/>
      <c r="AC34" s="1" t="s">
        <v>10</v>
      </c>
    </row>
    <row r="35" spans="1:29" ht="15" customHeight="1" x14ac:dyDescent="0.25">
      <c r="A35" s="28" t="s">
        <v>5</v>
      </c>
      <c r="B35" s="29">
        <f>VLOOKUP(C35,Parâmetros!$A$33:$B$39,2,FALSE)/10</f>
        <v>0.7</v>
      </c>
      <c r="C35" s="30" t="s">
        <v>64</v>
      </c>
      <c r="D35" s="29">
        <f>VLOOKUP(E35,Parâmetros!$D$33:$E$39,2,FALSE)/10</f>
        <v>1</v>
      </c>
      <c r="E35" s="30" t="s">
        <v>56</v>
      </c>
      <c r="F35" s="58"/>
      <c r="AC35" s="1" t="s">
        <v>23</v>
      </c>
    </row>
    <row r="36" spans="1:29" ht="15" customHeight="1" x14ac:dyDescent="0.25">
      <c r="A36" s="54"/>
      <c r="B36" s="54"/>
      <c r="C36" s="54"/>
      <c r="D36" s="54"/>
      <c r="E36" s="55"/>
      <c r="F36" s="32">
        <f>((B32*D32)+(B33*D33)+(B34*D34)+(B35*D35))/4</f>
        <v>0.80750000000000011</v>
      </c>
    </row>
    <row r="37" spans="1:29" ht="15" customHeight="1" x14ac:dyDescent="0.25">
      <c r="A37" s="14" t="s">
        <v>8</v>
      </c>
      <c r="B37" s="15" t="s">
        <v>10</v>
      </c>
      <c r="C37" s="46"/>
      <c r="D37" s="47"/>
      <c r="E37" s="47"/>
      <c r="F37" s="19"/>
    </row>
    <row r="38" spans="1:29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6" t="s">
        <v>90</v>
      </c>
    </row>
    <row r="39" spans="1:29" ht="15" customHeight="1" x14ac:dyDescent="0.25">
      <c r="A39" s="28" t="s">
        <v>3</v>
      </c>
      <c r="B39" s="29">
        <f>VLOOKUP(C39,Parâmetros!$G$5:$K$9,3,FALSE)/10</f>
        <v>0.6</v>
      </c>
      <c r="C39" s="30" t="s">
        <v>68</v>
      </c>
      <c r="D39" s="29">
        <f>VLOOKUP(E39,Parâmetros!$D$3:$E$7,2,FALSE)/10</f>
        <v>0.6</v>
      </c>
      <c r="E39" s="30" t="s">
        <v>76</v>
      </c>
      <c r="F39" s="57"/>
    </row>
    <row r="40" spans="1:29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57"/>
    </row>
    <row r="41" spans="1:29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57"/>
    </row>
    <row r="42" spans="1:29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58"/>
    </row>
    <row r="43" spans="1:29" ht="15" customHeight="1" x14ac:dyDescent="0.25">
      <c r="A43" s="54"/>
      <c r="B43" s="54"/>
      <c r="C43" s="54"/>
      <c r="D43" s="54"/>
      <c r="E43" s="55"/>
      <c r="F43" s="32">
        <f>((B39*D39)+(B40*D40)+(B41*D41)+(B42*D42))/4</f>
        <v>0.34499999999999997</v>
      </c>
    </row>
    <row r="44" spans="1:29" ht="15" customHeight="1" x14ac:dyDescent="0.25">
      <c r="A44" s="14" t="s">
        <v>8</v>
      </c>
      <c r="B44" s="15" t="s">
        <v>15</v>
      </c>
      <c r="C44" s="46"/>
      <c r="D44" s="47"/>
      <c r="E44" s="47"/>
      <c r="F44" s="19"/>
    </row>
    <row r="45" spans="1:29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6" t="s">
        <v>90</v>
      </c>
    </row>
    <row r="46" spans="1:29" ht="15" customHeight="1" x14ac:dyDescent="0.25">
      <c r="A46" s="28" t="s">
        <v>3</v>
      </c>
      <c r="B46" s="29">
        <f>VLOOKUP(C46,Parâmetros!$G$5:$K$9,4,FALSE)/10</f>
        <v>0.4</v>
      </c>
      <c r="C46" s="30" t="s">
        <v>69</v>
      </c>
      <c r="D46" s="29">
        <f>VLOOKUP(E46,Parâmetros!$D$3:$E$7,2,FALSE)/10</f>
        <v>0.6</v>
      </c>
      <c r="E46" s="30" t="s">
        <v>76</v>
      </c>
      <c r="F46" s="57"/>
    </row>
    <row r="47" spans="1:29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7"/>
    </row>
    <row r="48" spans="1:29" ht="15" customHeight="1" x14ac:dyDescent="0.25">
      <c r="A48" s="12" t="s">
        <v>63</v>
      </c>
      <c r="B48" s="13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7"/>
    </row>
    <row r="49" spans="1:9" ht="15" customHeight="1" x14ac:dyDescent="0.25">
      <c r="A49" s="12" t="s">
        <v>5</v>
      </c>
      <c r="B49" s="13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8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11 E25 E39 E4 E18 E46 E32">
      <formula1>Atividade_Medição</formula1>
    </dataValidation>
    <dataValidation type="list" allowBlank="1" showInputMessage="1" showErrorMessage="1" sqref="C26 C12 C19 C47 C5 C40 C33">
      <formula1>Fator_Especif_Fonte</formula1>
    </dataValidation>
    <dataValidation type="list" allowBlank="1" showInputMessage="1" showErrorMessage="1" sqref="E26 E12 E19 E47 E5 E40 E33">
      <formula1>Atividade_Especif_Fonte</formula1>
    </dataValidation>
    <dataValidation type="list" allowBlank="1" showInputMessage="1" showErrorMessage="1" sqref="C27 C13 C20 C48 C6 C41 C34">
      <formula1>Fator_Espacial</formula1>
    </dataValidation>
    <dataValidation type="list" allowBlank="1" showInputMessage="1" showErrorMessage="1" sqref="E27 E13 E20 E48 E6 E41 E34">
      <formula1>Atividade_Espacial</formula1>
    </dataValidation>
    <dataValidation type="list" allowBlank="1" showInputMessage="1" showErrorMessage="1" sqref="C28 C14 C21 C49 C7 C42 C35">
      <formula1>Fator_Temporal</formula1>
    </dataValidation>
    <dataValidation type="list" allowBlank="1" showInputMessage="1" showErrorMessage="1" sqref="E28 E14 E21 E49 E7 E42 E35">
      <formula1>Atividade_Temporal</formula1>
    </dataValidation>
    <dataValidation type="list" allowBlank="1" showInputMessage="1" showErrorMessage="1" sqref="C39 C46">
      <formula1>AP42_Factor_Rating</formula1>
    </dataValidation>
    <dataValidation type="list" allowBlank="1" showInputMessage="1" showErrorMessage="1" sqref="C4 C18 C25 C11 C32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99</v>
      </c>
      <c r="C1" s="45"/>
      <c r="D1" s="45"/>
      <c r="E1" s="45"/>
      <c r="F1" s="6"/>
      <c r="G1" s="7"/>
    </row>
    <row r="2" spans="1:29" ht="15.9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0.1</v>
      </c>
      <c r="C4" s="33" t="s">
        <v>60</v>
      </c>
      <c r="D4" s="29">
        <f>VLOOKUP(E4,Parâmetros!$D$3:$E$7,2,FALSE)/10</f>
        <v>0.3</v>
      </c>
      <c r="E4" s="30" t="s">
        <v>28</v>
      </c>
      <c r="F4" s="57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0.1</v>
      </c>
      <c r="C5" s="30" t="s">
        <v>36</v>
      </c>
      <c r="D5" s="29">
        <f>VLOOKUP(E5,Parâmetros!$D$13:$E$18,2,FALSE)/10</f>
        <v>0.3</v>
      </c>
      <c r="E5" s="30" t="s">
        <v>91</v>
      </c>
      <c r="F5" s="57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0.3</v>
      </c>
      <c r="C6" s="30" t="s">
        <v>45</v>
      </c>
      <c r="D6" s="29">
        <f>VLOOKUP(E6,Parâmetros!$D$24:$E$29,2,FALSE)/10</f>
        <v>0.3</v>
      </c>
      <c r="E6" s="30" t="s">
        <v>48</v>
      </c>
      <c r="F6" s="57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0.3</v>
      </c>
      <c r="C7" s="30" t="s">
        <v>55</v>
      </c>
      <c r="D7" s="29">
        <f>VLOOKUP(E7,Parâmetros!$D$33:$E$39,2,FALSE)/10</f>
        <v>0.3</v>
      </c>
      <c r="E7" s="30" t="s">
        <v>55</v>
      </c>
      <c r="F7" s="58"/>
      <c r="AC7" s="1" t="s">
        <v>23</v>
      </c>
    </row>
    <row r="8" spans="1:29" x14ac:dyDescent="0.25">
      <c r="A8" s="49"/>
      <c r="B8" s="49"/>
      <c r="C8" s="49"/>
      <c r="D8" s="49"/>
      <c r="E8" s="49"/>
      <c r="F8" s="32">
        <f>((B4*D4)+(B5*D5)+(B6*D6)+(B7*D7))/4</f>
        <v>0.06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6"/>
      <c r="D9" s="47"/>
      <c r="E9" s="4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3" t="s">
        <v>60</v>
      </c>
      <c r="D11" s="29">
        <f>VLOOKUP(E11,Parâmetros!$D$3:$E$7,2,FALSE)/10</f>
        <v>0.3</v>
      </c>
      <c r="E11" s="30" t="s">
        <v>28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0.1</v>
      </c>
      <c r="C12" s="30" t="s">
        <v>36</v>
      </c>
      <c r="D12" s="29">
        <f>VLOOKUP(E12,Parâmetros!$D$13:$E$18,2,FALSE)/10</f>
        <v>0.3</v>
      </c>
      <c r="E12" s="30" t="s">
        <v>91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0.3</v>
      </c>
      <c r="C13" s="30" t="s">
        <v>45</v>
      </c>
      <c r="D13" s="29">
        <f>VLOOKUP(E13,Parâmetros!$D$24:$E$29,2,FALSE)/10</f>
        <v>0.3</v>
      </c>
      <c r="E13" s="30" t="s">
        <v>48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0.3</v>
      </c>
      <c r="C14" s="30" t="s">
        <v>55</v>
      </c>
      <c r="D14" s="29">
        <f>VLOOKUP(E14,Parâmetros!$D$33:$E$39,2,FALSE)/10</f>
        <v>0.3</v>
      </c>
      <c r="E14" s="30" t="s">
        <v>55</v>
      </c>
      <c r="F14" s="58"/>
    </row>
    <row r="15" spans="1:29" x14ac:dyDescent="0.25">
      <c r="A15" s="49"/>
      <c r="B15" s="49"/>
      <c r="C15" s="49"/>
      <c r="D15" s="49"/>
      <c r="E15" s="49"/>
      <c r="F15" s="32">
        <f>((B11*D11)+(B12*D12)+(B13*D13)+(B14*D14))/4</f>
        <v>0.06</v>
      </c>
    </row>
    <row r="16" spans="1:29" ht="15" customHeight="1" x14ac:dyDescent="0.25">
      <c r="A16" s="17" t="s">
        <v>8</v>
      </c>
      <c r="B16" s="18" t="s">
        <v>12</v>
      </c>
      <c r="C16" s="50"/>
      <c r="D16" s="51"/>
      <c r="E16" s="52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3" t="s">
        <v>60</v>
      </c>
      <c r="D18" s="29">
        <f>VLOOKUP(E18,Parâmetros!$D$3:$E$7,2,FALSE)/10</f>
        <v>0.3</v>
      </c>
      <c r="E18" s="30" t="s">
        <v>28</v>
      </c>
      <c r="F18" s="57"/>
    </row>
    <row r="19" spans="1:6" ht="15" customHeight="1" x14ac:dyDescent="0.25">
      <c r="A19" s="28" t="s">
        <v>4</v>
      </c>
      <c r="B19" s="29">
        <f>VLOOKUP(C19,Parâmetros!$A$13:$B$20,2,FALSE)/10</f>
        <v>0.1</v>
      </c>
      <c r="C19" s="30" t="s">
        <v>36</v>
      </c>
      <c r="D19" s="29">
        <f>VLOOKUP(E19,Parâmetros!$D$13:$E$18,2,FALSE)/10</f>
        <v>0.3</v>
      </c>
      <c r="E19" s="30" t="s">
        <v>91</v>
      </c>
      <c r="F19" s="57"/>
    </row>
    <row r="20" spans="1:6" ht="15" customHeight="1" x14ac:dyDescent="0.25">
      <c r="A20" s="28" t="s">
        <v>63</v>
      </c>
      <c r="B20" s="29">
        <f>VLOOKUP(C20,Parâmetros!$A$24:$B$29,2,FALSE)/10</f>
        <v>0.3</v>
      </c>
      <c r="C20" s="30" t="s">
        <v>45</v>
      </c>
      <c r="D20" s="29">
        <f>VLOOKUP(E20,Parâmetros!$D$24:$E$29,2,FALSE)/10</f>
        <v>0.3</v>
      </c>
      <c r="E20" s="30" t="s">
        <v>48</v>
      </c>
      <c r="F20" s="57"/>
    </row>
    <row r="21" spans="1:6" ht="15" customHeight="1" x14ac:dyDescent="0.25">
      <c r="A21" s="28" t="s">
        <v>5</v>
      </c>
      <c r="B21" s="29">
        <f>VLOOKUP(C21,Parâmetros!$A$33:$B$39,2,FALSE)/10</f>
        <v>0.3</v>
      </c>
      <c r="C21" s="30" t="s">
        <v>55</v>
      </c>
      <c r="D21" s="29">
        <f>VLOOKUP(E21,Parâmetros!$D$33:$E$39,2,FALSE)/10</f>
        <v>0.3</v>
      </c>
      <c r="E21" s="30" t="s">
        <v>55</v>
      </c>
      <c r="F21" s="58"/>
    </row>
    <row r="22" spans="1:6" x14ac:dyDescent="0.25">
      <c r="A22" s="49"/>
      <c r="B22" s="49"/>
      <c r="C22" s="49"/>
      <c r="D22" s="49"/>
      <c r="E22" s="53"/>
      <c r="F22" s="32">
        <f>((B18*D18)+(B19*D19)+(B20*D20)+(B21*D21))/4</f>
        <v>0.06</v>
      </c>
    </row>
    <row r="23" spans="1:6" ht="15" customHeight="1" x14ac:dyDescent="0.25"/>
    <row r="24" spans="1:6" ht="15" customHeight="1" x14ac:dyDescent="0.25"/>
    <row r="25" spans="1:6" ht="15" customHeight="1" x14ac:dyDescent="0.25"/>
    <row r="26" spans="1:6" ht="15" customHeight="1" x14ac:dyDescent="0.25">
      <c r="E26" s="23"/>
    </row>
    <row r="27" spans="1:6" ht="15" customHeight="1" x14ac:dyDescent="0.25"/>
    <row r="28" spans="1:6" ht="15" customHeight="1" x14ac:dyDescent="0.25"/>
    <row r="29" spans="1:6" ht="15" customHeight="1" x14ac:dyDescent="0.25"/>
    <row r="30" spans="1:6" ht="15" customHeight="1" x14ac:dyDescent="0.25"/>
    <row r="31" spans="1:6" ht="15" customHeight="1" x14ac:dyDescent="0.25"/>
    <row r="32" spans="1:6" ht="15" customHeight="1" x14ac:dyDescent="0.25"/>
    <row r="33" spans="5:5" ht="15" customHeight="1" x14ac:dyDescent="0.25"/>
    <row r="34" spans="5:5" ht="15" customHeight="1" x14ac:dyDescent="0.25">
      <c r="E34" s="24"/>
    </row>
    <row r="35" spans="5:5" ht="15" customHeight="1" x14ac:dyDescent="0.25"/>
    <row r="36" spans="5:5" ht="15" customHeight="1" x14ac:dyDescent="0.25"/>
    <row r="37" spans="5:5" ht="15" customHeight="1" x14ac:dyDescent="0.25"/>
    <row r="38" spans="5:5" ht="15" customHeight="1" x14ac:dyDescent="0.25"/>
    <row r="39" spans="5:5" ht="15" customHeight="1" x14ac:dyDescent="0.25"/>
    <row r="40" spans="5:5" ht="15" customHeight="1" x14ac:dyDescent="0.25"/>
    <row r="41" spans="5:5" ht="15" customHeight="1" x14ac:dyDescent="0.25"/>
    <row r="42" spans="5:5" ht="15" customHeight="1" x14ac:dyDescent="0.25"/>
    <row r="43" spans="5:5" ht="15" customHeight="1" x14ac:dyDescent="0.25"/>
    <row r="44" spans="5:5" ht="15" customHeight="1" x14ac:dyDescent="0.25"/>
    <row r="45" spans="5:5" ht="15" customHeight="1" x14ac:dyDescent="0.25"/>
    <row r="46" spans="5:5" ht="15" customHeight="1" x14ac:dyDescent="0.25"/>
    <row r="47" spans="5:5" ht="15" customHeight="1" x14ac:dyDescent="0.25"/>
    <row r="48" spans="5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</sheetData>
  <sheetProtection password="B056" sheet="1" objects="1" scenarios="1"/>
  <mergeCells count="10">
    <mergeCell ref="A22:E22"/>
    <mergeCell ref="B1:E1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5 E12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5" zoomScaleNormal="100" workbookViewId="0">
      <selection activeCell="D49" sqref="D4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97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ht="15" customHeight="1" x14ac:dyDescent="0.25">
      <c r="A15" s="49"/>
      <c r="B15" s="49"/>
      <c r="C15" s="49"/>
      <c r="D15" s="49"/>
      <c r="E15" s="60"/>
      <c r="F15" s="32">
        <f>((B11*D11)+(B12*D12)+(B13*D13)+(B14*D14))/4</f>
        <v>0.27</v>
      </c>
    </row>
    <row r="16" spans="1:29" ht="15" customHeight="1" x14ac:dyDescent="0.25">
      <c r="A16" s="17" t="s">
        <v>8</v>
      </c>
      <c r="B16" s="18" t="s">
        <v>12</v>
      </c>
      <c r="C16" s="50"/>
      <c r="D16" s="51"/>
      <c r="E16" s="52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5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6" ht="15" customHeight="1" x14ac:dyDescent="0.25">
      <c r="A22" s="49"/>
      <c r="B22" s="49"/>
      <c r="C22" s="49"/>
      <c r="D22" s="49"/>
      <c r="E22" s="60"/>
      <c r="F22" s="32">
        <f>((B18*D18)+(B19*D19)+(B20*D20)+(B21*D21))/4</f>
        <v>0.27</v>
      </c>
    </row>
    <row r="23" spans="1:6" ht="15" customHeight="1" x14ac:dyDescent="0.25">
      <c r="A23" s="14" t="s">
        <v>8</v>
      </c>
      <c r="B23" s="15" t="s">
        <v>13</v>
      </c>
      <c r="C23" s="50"/>
      <c r="D23" s="51"/>
      <c r="E23" s="5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6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0.1</v>
      </c>
      <c r="C25" s="33" t="s">
        <v>60</v>
      </c>
      <c r="D25" s="29">
        <f>VLOOKUP(E25,Parâmetros!$D$3:$E$7,2,FALSE)/10</f>
        <v>0.6</v>
      </c>
      <c r="E25" s="30" t="s">
        <v>76</v>
      </c>
      <c r="F25" s="5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57"/>
    </row>
    <row r="27" spans="1:6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57"/>
    </row>
    <row r="28" spans="1:6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58"/>
    </row>
    <row r="29" spans="1:6" ht="15" customHeight="1" x14ac:dyDescent="0.25">
      <c r="A29" s="49"/>
      <c r="B29" s="49"/>
      <c r="C29" s="49"/>
      <c r="D29" s="49"/>
      <c r="E29" s="60"/>
      <c r="F29" s="32">
        <f>((B25*D25)+(B26*D26)+(B27*D27)+(B28*D28))/4</f>
        <v>0.27</v>
      </c>
    </row>
    <row r="30" spans="1:6" ht="15" customHeight="1" x14ac:dyDescent="0.25">
      <c r="A30" s="14" t="s">
        <v>8</v>
      </c>
      <c r="B30" s="15" t="s">
        <v>14</v>
      </c>
      <c r="C30" s="50"/>
      <c r="D30" s="51"/>
      <c r="E30" s="52"/>
      <c r="F30" s="19"/>
    </row>
    <row r="31" spans="1:6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56" t="s">
        <v>90</v>
      </c>
    </row>
    <row r="32" spans="1:6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57"/>
    </row>
    <row r="33" spans="1:6" ht="15" customHeight="1" x14ac:dyDescent="0.25">
      <c r="A33" s="28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57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57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58"/>
    </row>
    <row r="36" spans="1:6" ht="15" customHeight="1" x14ac:dyDescent="0.25">
      <c r="A36" s="54"/>
      <c r="B36" s="54"/>
      <c r="C36" s="54"/>
      <c r="D36" s="54"/>
      <c r="E36" s="59"/>
      <c r="F36" s="32">
        <f>((B32*D32)+(B33*D33)+(B34*D34)+(B35*D35))/4</f>
        <v>0.3</v>
      </c>
    </row>
    <row r="37" spans="1:6" ht="15" customHeight="1" x14ac:dyDescent="0.25">
      <c r="A37" s="14" t="s">
        <v>8</v>
      </c>
      <c r="B37" s="15" t="s">
        <v>10</v>
      </c>
      <c r="C37" s="50"/>
      <c r="D37" s="51"/>
      <c r="E37" s="5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6" t="s">
        <v>90</v>
      </c>
    </row>
    <row r="39" spans="1:6" ht="15" customHeight="1" x14ac:dyDescent="0.25">
      <c r="A39" s="12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57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57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57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58"/>
    </row>
    <row r="43" spans="1:6" ht="15" customHeight="1" x14ac:dyDescent="0.25">
      <c r="A43" s="54"/>
      <c r="B43" s="54"/>
      <c r="C43" s="54"/>
      <c r="D43" s="54"/>
      <c r="E43" s="59"/>
      <c r="F43" s="32">
        <f>((B39*D39)+(B40*D40)+(B41*D41)+(B42*D42))/4</f>
        <v>0.3</v>
      </c>
    </row>
    <row r="44" spans="1:6" ht="15" customHeight="1" x14ac:dyDescent="0.25">
      <c r="A44" s="14" t="s">
        <v>8</v>
      </c>
      <c r="B44" s="15" t="s">
        <v>15</v>
      </c>
      <c r="C44" s="50"/>
      <c r="D44" s="51"/>
      <c r="E44" s="5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6" t="s">
        <v>90</v>
      </c>
    </row>
    <row r="46" spans="1:6" ht="15" customHeight="1" x14ac:dyDescent="0.25">
      <c r="A46" s="12" t="s">
        <v>3</v>
      </c>
      <c r="B46" s="29">
        <f>VLOOKUP(C46,Parâmetros!$A$3:$B$9,2,FALSE)/10</f>
        <v>0.3</v>
      </c>
      <c r="C46" s="30" t="s">
        <v>20</v>
      </c>
      <c r="D46" s="29">
        <f>VLOOKUP(E46,Parâmetros!$D$3:$E$7,2,FALSE)/10</f>
        <v>0.6</v>
      </c>
      <c r="E46" s="30" t="s">
        <v>76</v>
      </c>
      <c r="F46" s="57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57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57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58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5" customHeight="1" x14ac:dyDescent="0.25">
      <c r="A1" s="5" t="s">
        <v>7</v>
      </c>
      <c r="B1" s="44" t="s">
        <v>96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5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6"/>
      <c r="D9" s="47"/>
      <c r="E9" s="4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ht="15" customHeight="1" x14ac:dyDescent="0.25">
      <c r="A15" s="49"/>
      <c r="B15" s="49"/>
      <c r="C15" s="49"/>
      <c r="D15" s="49"/>
      <c r="E15" s="49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50"/>
      <c r="D16" s="51"/>
      <c r="E16" s="52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67</v>
      </c>
      <c r="D18" s="29">
        <f>VLOOKUP(E18,Parâmetros!$D$3:$E$7,2,FALSE)/10</f>
        <v>0.6</v>
      </c>
      <c r="E18" s="30" t="s">
        <v>76</v>
      </c>
      <c r="F18" s="57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7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0.32999999999999996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F8" sqref="F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101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s="34" customFormat="1" ht="15" customHeight="1" x14ac:dyDescent="0.25">
      <c r="A3" s="31" t="s">
        <v>0</v>
      </c>
      <c r="B3" s="31" t="s">
        <v>1</v>
      </c>
      <c r="C3" s="31" t="s">
        <v>6</v>
      </c>
      <c r="D3" s="31" t="s">
        <v>2</v>
      </c>
      <c r="E3" s="31" t="s">
        <v>6</v>
      </c>
      <c r="F3" s="63" t="s">
        <v>90</v>
      </c>
      <c r="AC3" s="34" t="s">
        <v>9</v>
      </c>
    </row>
    <row r="4" spans="1:29" s="34" customFormat="1" ht="15" customHeight="1" x14ac:dyDescent="0.25">
      <c r="A4" s="28" t="s">
        <v>3</v>
      </c>
      <c r="B4" s="29">
        <f>VLOOKUP(C4,Parâmetros!$A$3:$B$9,2,FALSE)/10</f>
        <v>0.5</v>
      </c>
      <c r="C4" s="30" t="s">
        <v>78</v>
      </c>
      <c r="D4" s="29">
        <f>VLOOKUP(E4,Parâmetros!$D$3:$E$7,2,FALSE)/10</f>
        <v>0.1</v>
      </c>
      <c r="E4" s="30" t="s">
        <v>29</v>
      </c>
      <c r="F4" s="64"/>
      <c r="AC4" s="34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0.5</v>
      </c>
      <c r="C5" s="30" t="s">
        <v>34</v>
      </c>
      <c r="D5" s="29">
        <f>VLOOKUP(E5,Parâmetros!$D$13:$E$18,2,FALSE)/10</f>
        <v>0.3</v>
      </c>
      <c r="E5" s="30" t="s">
        <v>91</v>
      </c>
      <c r="F5" s="64"/>
      <c r="AC5" s="34" t="s">
        <v>61</v>
      </c>
    </row>
    <row r="6" spans="1:29" s="34" customFormat="1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0.3</v>
      </c>
      <c r="E6" s="30" t="s">
        <v>48</v>
      </c>
      <c r="F6" s="64"/>
      <c r="AC6" s="34" t="s">
        <v>10</v>
      </c>
    </row>
    <row r="7" spans="1:29" s="34" customFormat="1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0.1</v>
      </c>
      <c r="E7" s="30" t="s">
        <v>59</v>
      </c>
      <c r="F7" s="65"/>
      <c r="AC7" s="34" t="s">
        <v>23</v>
      </c>
    </row>
    <row r="8" spans="1:29" s="34" customFormat="1" ht="15" customHeight="1" x14ac:dyDescent="0.25">
      <c r="A8" s="49"/>
      <c r="B8" s="49"/>
      <c r="C8" s="49"/>
      <c r="D8" s="49"/>
      <c r="E8" s="49"/>
      <c r="F8" s="35">
        <f>((B4*D4)+(B5*D5)+(B6*D6)+(B7*D7))/4</f>
        <v>7.0000000000000007E-2</v>
      </c>
      <c r="AC8" s="34" t="s">
        <v>62</v>
      </c>
    </row>
    <row r="9" spans="1:29" s="34" customFormat="1" ht="15" customHeight="1" x14ac:dyDescent="0.25">
      <c r="A9" s="14" t="s">
        <v>8</v>
      </c>
      <c r="B9" s="15" t="s">
        <v>11</v>
      </c>
      <c r="C9" s="46"/>
      <c r="D9" s="47"/>
      <c r="E9" s="47"/>
      <c r="F9" s="37"/>
      <c r="AC9" s="34" t="s">
        <v>15</v>
      </c>
    </row>
    <row r="10" spans="1:29" s="34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63" t="s">
        <v>90</v>
      </c>
    </row>
    <row r="11" spans="1:29" s="34" customFormat="1" ht="15" customHeight="1" x14ac:dyDescent="0.25">
      <c r="A11" s="28" t="s">
        <v>3</v>
      </c>
      <c r="B11" s="29">
        <f>VLOOKUP(C11,Parâmetros!$A$3:$B$9,2,FALSE)/10</f>
        <v>0.5</v>
      </c>
      <c r="C11" s="30" t="s">
        <v>78</v>
      </c>
      <c r="D11" s="29">
        <f>VLOOKUP(E11,Parâmetros!$D$3:$E$7,2,FALSE)/10</f>
        <v>0.1</v>
      </c>
      <c r="E11" s="30" t="s">
        <v>29</v>
      </c>
      <c r="F11" s="64"/>
    </row>
    <row r="12" spans="1:29" s="34" customFormat="1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0.3</v>
      </c>
      <c r="E12" s="30" t="s">
        <v>91</v>
      </c>
      <c r="F12" s="64"/>
    </row>
    <row r="13" spans="1:29" s="34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0.3</v>
      </c>
      <c r="E13" s="30" t="s">
        <v>48</v>
      </c>
      <c r="F13" s="64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0.1</v>
      </c>
      <c r="E14" s="30" t="s">
        <v>59</v>
      </c>
      <c r="F14" s="65"/>
    </row>
    <row r="15" spans="1:29" s="34" customFormat="1" ht="15" customHeight="1" x14ac:dyDescent="0.25">
      <c r="A15" s="49"/>
      <c r="B15" s="49"/>
      <c r="C15" s="49"/>
      <c r="D15" s="49"/>
      <c r="E15" s="49"/>
      <c r="F15" s="35">
        <f>((B11*D11)+(B12*D12)+(B13*D13)+(B14*D14))/4</f>
        <v>7.0000000000000007E-2</v>
      </c>
    </row>
    <row r="16" spans="1:29" s="34" customFormat="1" ht="15" customHeight="1" x14ac:dyDescent="0.25">
      <c r="A16" s="17" t="s">
        <v>8</v>
      </c>
      <c r="B16" s="18" t="s">
        <v>12</v>
      </c>
      <c r="C16" s="50"/>
      <c r="D16" s="51"/>
      <c r="E16" s="52"/>
      <c r="F16" s="36"/>
    </row>
    <row r="17" spans="1:9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3" t="s">
        <v>90</v>
      </c>
    </row>
    <row r="18" spans="1:9" s="34" customFormat="1" ht="15" customHeight="1" x14ac:dyDescent="0.25">
      <c r="A18" s="28" t="s">
        <v>3</v>
      </c>
      <c r="B18" s="29">
        <f>VLOOKUP(C18,Parâmetros!$A$3:$B$9,2,FALSE)/10</f>
        <v>0.5</v>
      </c>
      <c r="C18" s="30" t="s">
        <v>78</v>
      </c>
      <c r="D18" s="29">
        <f>VLOOKUP(E18,Parâmetros!$D$3:$E$7,2,FALSE)/10</f>
        <v>0.1</v>
      </c>
      <c r="E18" s="30" t="s">
        <v>29</v>
      </c>
      <c r="F18" s="64"/>
    </row>
    <row r="19" spans="1:9" s="34" customFormat="1" ht="15" customHeight="1" x14ac:dyDescent="0.25">
      <c r="A19" s="28" t="s">
        <v>4</v>
      </c>
      <c r="B19" s="29">
        <f>VLOOKUP(C19,Parâmetros!$A$13:$B$20,2,FALSE)/10</f>
        <v>0.5</v>
      </c>
      <c r="C19" s="30" t="s">
        <v>34</v>
      </c>
      <c r="D19" s="29">
        <f>VLOOKUP(E19,Parâmetros!$D$13:$E$18,2,FALSE)/10</f>
        <v>0.3</v>
      </c>
      <c r="E19" s="30" t="s">
        <v>91</v>
      </c>
      <c r="F19" s="64"/>
    </row>
    <row r="20" spans="1:9" s="34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0.3</v>
      </c>
      <c r="E20" s="30" t="s">
        <v>48</v>
      </c>
      <c r="F20" s="64"/>
    </row>
    <row r="21" spans="1:9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0.1</v>
      </c>
      <c r="E21" s="30" t="s">
        <v>59</v>
      </c>
      <c r="F21" s="65"/>
    </row>
    <row r="22" spans="1:9" s="34" customFormat="1" ht="15" customHeight="1" x14ac:dyDescent="0.25">
      <c r="A22" s="61"/>
      <c r="B22" s="61"/>
      <c r="C22" s="61"/>
      <c r="D22" s="61"/>
      <c r="E22" s="62"/>
      <c r="F22" s="35">
        <f>((B18*D18)+(B19*D19)+(B20*D20)+(B21*D21))/4</f>
        <v>7.0000000000000007E-2</v>
      </c>
      <c r="I22" s="4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10">
    <mergeCell ref="A22:E22"/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C29" sqref="C2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19.5" customHeight="1" x14ac:dyDescent="0.25">
      <c r="A1" s="5" t="s">
        <v>7</v>
      </c>
      <c r="B1" s="44" t="s">
        <v>93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0.5</v>
      </c>
      <c r="E5" s="30" t="s">
        <v>40</v>
      </c>
      <c r="F5" s="5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6"/>
      <c r="D9" s="47"/>
      <c r="E9" s="4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0.5</v>
      </c>
      <c r="E12" s="30" t="s">
        <v>40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ht="15" customHeight="1" x14ac:dyDescent="0.25">
      <c r="A15" s="49"/>
      <c r="B15" s="49"/>
      <c r="C15" s="49"/>
      <c r="D15" s="49"/>
      <c r="E15" s="49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50"/>
      <c r="D16" s="51"/>
      <c r="E16" s="52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57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0.5</v>
      </c>
      <c r="E19" s="30" t="s">
        <v>40</v>
      </c>
      <c r="F19" s="57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0.28500000000000003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98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68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0.5</v>
      </c>
      <c r="E5" s="30" t="s">
        <v>40</v>
      </c>
      <c r="F5" s="5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49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6"/>
      <c r="D9" s="47"/>
      <c r="E9" s="4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68</v>
      </c>
      <c r="D11" s="29">
        <f>VLOOKUP(E11,Parâmetros!$D$3:$E$7,2,FALSE)/10</f>
        <v>0.6</v>
      </c>
      <c r="E11" s="30" t="s">
        <v>76</v>
      </c>
      <c r="F11" s="5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0.5</v>
      </c>
      <c r="E12" s="30" t="s">
        <v>40</v>
      </c>
      <c r="F12" s="5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ht="15" customHeight="1" x14ac:dyDescent="0.25">
      <c r="A15" s="49"/>
      <c r="B15" s="49"/>
      <c r="C15" s="49"/>
      <c r="D15" s="49"/>
      <c r="E15" s="49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50"/>
      <c r="D16" s="51"/>
      <c r="E16" s="52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6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68</v>
      </c>
      <c r="D18" s="29">
        <f>VLOOKUP(E18,Parâmetros!$D$3:$E$7,2,FALSE)/10</f>
        <v>0.6</v>
      </c>
      <c r="E18" s="30" t="s">
        <v>76</v>
      </c>
      <c r="F18" s="57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0.5</v>
      </c>
      <c r="E19" s="30" t="s">
        <v>40</v>
      </c>
      <c r="F19" s="57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7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8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0.3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ErrorMessage="1" sqref="B2 B9 B16">
      <formula1>$AC$3:$AC$9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D42" sqref="D4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4" t="s">
        <v>94</v>
      </c>
      <c r="C1" s="45"/>
      <c r="D1" s="45"/>
      <c r="E1" s="45"/>
      <c r="F1" s="6"/>
      <c r="G1" s="7"/>
    </row>
    <row r="2" spans="1:29" ht="15" customHeight="1" x14ac:dyDescent="0.25">
      <c r="A2" s="8" t="s">
        <v>8</v>
      </c>
      <c r="B2" s="9" t="s">
        <v>9</v>
      </c>
      <c r="C2" s="46"/>
      <c r="D2" s="47"/>
      <c r="E2" s="48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57"/>
      <c r="AC4" s="1" t="s">
        <v>24</v>
      </c>
    </row>
    <row r="5" spans="1:29" s="34" customFormat="1" ht="15" customHeight="1" x14ac:dyDescent="0.25">
      <c r="A5" s="28" t="s">
        <v>4</v>
      </c>
      <c r="B5" s="29">
        <f>VLOOKUP(C5,Parâmetros!$A$13:$B$20,2,FALSE)/10</f>
        <v>0.7</v>
      </c>
      <c r="C5" s="30" t="s">
        <v>33</v>
      </c>
      <c r="D5" s="29">
        <f>VLOOKUP(E5,Parâmetros!$D$13:$E$18,2,FALSE)/10</f>
        <v>0.5</v>
      </c>
      <c r="E5" s="30" t="s">
        <v>40</v>
      </c>
      <c r="F5" s="57"/>
      <c r="AC5" s="34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1</v>
      </c>
      <c r="E6" s="30" t="s">
        <v>66</v>
      </c>
      <c r="F6" s="5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58"/>
      <c r="AC7" s="1" t="s">
        <v>23</v>
      </c>
    </row>
    <row r="8" spans="1:29" ht="15" customHeight="1" x14ac:dyDescent="0.25">
      <c r="A8" s="49"/>
      <c r="B8" s="49"/>
      <c r="C8" s="49"/>
      <c r="D8" s="49"/>
      <c r="E8" s="60"/>
      <c r="F8" s="32">
        <f>((B4*D4)+(B5*D5)+(B6*D6)+(B7*D7))/4</f>
        <v>0.38250000000000001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0.6</v>
      </c>
      <c r="E11" s="30" t="s">
        <v>76</v>
      </c>
      <c r="F11" s="57"/>
    </row>
    <row r="12" spans="1:29" s="34" customFormat="1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0.5</v>
      </c>
      <c r="E12" s="30" t="s">
        <v>40</v>
      </c>
      <c r="F12" s="57"/>
    </row>
    <row r="13" spans="1:29" s="34" customFormat="1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57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8"/>
    </row>
    <row r="15" spans="1:29" s="34" customFormat="1" ht="15" customHeight="1" x14ac:dyDescent="0.25">
      <c r="A15" s="49"/>
      <c r="B15" s="49"/>
      <c r="C15" s="49"/>
      <c r="D15" s="49"/>
      <c r="E15" s="60"/>
      <c r="F15" s="35">
        <f>((B11*D11)+(B12*D12)+(B13*D13)+(B14*D14))/4</f>
        <v>0.37</v>
      </c>
    </row>
    <row r="16" spans="1:29" s="34" customFormat="1" ht="15" customHeight="1" x14ac:dyDescent="0.25">
      <c r="A16" s="17" t="s">
        <v>8</v>
      </c>
      <c r="B16" s="18" t="s">
        <v>12</v>
      </c>
      <c r="C16" s="50"/>
      <c r="D16" s="51"/>
      <c r="E16" s="52"/>
      <c r="F16" s="36"/>
    </row>
    <row r="17" spans="1:6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3" t="s">
        <v>90</v>
      </c>
    </row>
    <row r="18" spans="1:6" s="34" customFormat="1" ht="15" customHeight="1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0.6</v>
      </c>
      <c r="E18" s="30" t="s">
        <v>76</v>
      </c>
      <c r="F18" s="64"/>
    </row>
    <row r="19" spans="1:6" s="34" customFormat="1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0.5</v>
      </c>
      <c r="E19" s="30" t="s">
        <v>40</v>
      </c>
      <c r="F19" s="64"/>
    </row>
    <row r="20" spans="1:6" s="34" customFormat="1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64"/>
    </row>
    <row r="21" spans="1:6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5"/>
    </row>
    <row r="22" spans="1:6" s="34" customFormat="1" ht="15" customHeight="1" x14ac:dyDescent="0.25">
      <c r="A22" s="49"/>
      <c r="B22" s="49"/>
      <c r="C22" s="49"/>
      <c r="D22" s="49"/>
      <c r="E22" s="60"/>
      <c r="F22" s="35">
        <f>((B18*D18)+(B19*D19)+(B20*D20)+(B21*D21))/4</f>
        <v>0.37</v>
      </c>
    </row>
    <row r="23" spans="1:6" s="34" customFormat="1" ht="15" customHeight="1" x14ac:dyDescent="0.25">
      <c r="A23" s="14" t="s">
        <v>8</v>
      </c>
      <c r="B23" s="15" t="s">
        <v>13</v>
      </c>
      <c r="C23" s="50"/>
      <c r="D23" s="51"/>
      <c r="E23" s="52"/>
      <c r="F23" s="37"/>
    </row>
    <row r="24" spans="1:6" s="34" customFormat="1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63" t="s">
        <v>90</v>
      </c>
    </row>
    <row r="25" spans="1:6" s="34" customFormat="1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64"/>
    </row>
    <row r="26" spans="1:6" s="34" customFormat="1" ht="15" customHeight="1" x14ac:dyDescent="0.25">
      <c r="A26" s="28" t="s">
        <v>4</v>
      </c>
      <c r="B26" s="29">
        <f>VLOOKUP(C26,Parâmetros!$A$13:$B$20,2,FALSE)/10</f>
        <v>0.7</v>
      </c>
      <c r="C26" s="30" t="s">
        <v>33</v>
      </c>
      <c r="D26" s="29">
        <f>VLOOKUP(E26,Parâmetros!$D$13:$E$18,2,FALSE)/10</f>
        <v>0.5</v>
      </c>
      <c r="E26" s="30" t="s">
        <v>40</v>
      </c>
      <c r="F26" s="64"/>
    </row>
    <row r="27" spans="1:6" s="34" customFormat="1" ht="15" customHeight="1" x14ac:dyDescent="0.25">
      <c r="A27" s="28" t="s">
        <v>63</v>
      </c>
      <c r="B27" s="29">
        <f>VLOOKUP(C27,Parâmetros!$A$24:$B$29,2,FALSE)/10</f>
        <v>0.5</v>
      </c>
      <c r="C27" s="30" t="s">
        <v>44</v>
      </c>
      <c r="D27" s="29">
        <f>VLOOKUP(E27,Parâmetros!$D$24:$E$29,2,FALSE)/10</f>
        <v>1</v>
      </c>
      <c r="E27" s="30" t="s">
        <v>66</v>
      </c>
      <c r="F27" s="64"/>
    </row>
    <row r="28" spans="1:6" s="34" customFormat="1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65"/>
    </row>
    <row r="29" spans="1:6" s="34" customFormat="1" ht="15" customHeight="1" x14ac:dyDescent="0.25">
      <c r="A29" s="49"/>
      <c r="B29" s="49"/>
      <c r="C29" s="49"/>
      <c r="D29" s="49"/>
      <c r="E29" s="60"/>
      <c r="F29" s="35">
        <f>((B25*D25)+(B26*D26)+(B27*D27)+(B28*D28))/4</f>
        <v>0.38250000000000001</v>
      </c>
    </row>
    <row r="30" spans="1:6" s="34" customFormat="1" ht="15" customHeight="1" x14ac:dyDescent="0.25">
      <c r="A30" s="14" t="s">
        <v>8</v>
      </c>
      <c r="B30" s="15" t="s">
        <v>14</v>
      </c>
      <c r="C30" s="50"/>
      <c r="D30" s="51"/>
      <c r="E30" s="52"/>
      <c r="F30" s="36"/>
    </row>
    <row r="31" spans="1:6" s="34" customFormat="1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63" t="s">
        <v>90</v>
      </c>
    </row>
    <row r="32" spans="1:6" s="34" customFormat="1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64"/>
    </row>
    <row r="33" spans="1:6" s="34" customFormat="1" ht="15" customHeight="1" x14ac:dyDescent="0.25">
      <c r="A33" s="28" t="s">
        <v>4</v>
      </c>
      <c r="B33" s="29">
        <f>VLOOKUP(C33,Parâmetros!$A$13:$B$20,2,FALSE)/10</f>
        <v>0.7</v>
      </c>
      <c r="C33" s="30" t="s">
        <v>33</v>
      </c>
      <c r="D33" s="29">
        <f>VLOOKUP(E33,Parâmetros!$D$13:$E$18,2,FALSE)/10</f>
        <v>0.5</v>
      </c>
      <c r="E33" s="30" t="s">
        <v>40</v>
      </c>
      <c r="F33" s="64"/>
    </row>
    <row r="34" spans="1:6" s="34" customFormat="1" ht="15" customHeight="1" x14ac:dyDescent="0.25">
      <c r="A34" s="28" t="s">
        <v>63</v>
      </c>
      <c r="B34" s="29">
        <f>VLOOKUP(C34,Parâmetros!$A$24:$B$29,2,FALSE)/10</f>
        <v>0.5</v>
      </c>
      <c r="C34" s="30" t="s">
        <v>44</v>
      </c>
      <c r="D34" s="29">
        <f>VLOOKUP(E34,Parâmetros!$D$24:$E$29,2,FALSE)/10</f>
        <v>1</v>
      </c>
      <c r="E34" s="30" t="s">
        <v>66</v>
      </c>
      <c r="F34" s="64"/>
    </row>
    <row r="35" spans="1:6" s="34" customFormat="1" ht="15" customHeight="1" x14ac:dyDescent="0.25">
      <c r="A35" s="28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65"/>
    </row>
    <row r="36" spans="1:6" s="34" customFormat="1" ht="15" customHeight="1" x14ac:dyDescent="0.25">
      <c r="A36" s="49"/>
      <c r="B36" s="49"/>
      <c r="C36" s="49"/>
      <c r="D36" s="49"/>
      <c r="E36" s="60"/>
      <c r="F36" s="35">
        <f>((B32*D32)+(B33*D33)+(B34*D34)+(B35*D35))/4</f>
        <v>0.38250000000000001</v>
      </c>
    </row>
    <row r="37" spans="1:6" s="34" customFormat="1" ht="15" customHeight="1" x14ac:dyDescent="0.25">
      <c r="A37" s="14" t="s">
        <v>8</v>
      </c>
      <c r="B37" s="15" t="s">
        <v>10</v>
      </c>
      <c r="C37" s="50"/>
      <c r="D37" s="51"/>
      <c r="E37" s="52"/>
      <c r="F37" s="36"/>
    </row>
    <row r="38" spans="1:6" s="34" customFormat="1" ht="15" customHeight="1" x14ac:dyDescent="0.25">
      <c r="A38" s="31" t="s">
        <v>0</v>
      </c>
      <c r="B38" s="31" t="s">
        <v>1</v>
      </c>
      <c r="C38" s="31" t="s">
        <v>6</v>
      </c>
      <c r="D38" s="31" t="s">
        <v>2</v>
      </c>
      <c r="E38" s="31" t="s">
        <v>6</v>
      </c>
      <c r="F38" s="63" t="s">
        <v>90</v>
      </c>
    </row>
    <row r="39" spans="1:6" s="34" customFormat="1" ht="15" customHeight="1" x14ac:dyDescent="0.25">
      <c r="A39" s="28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64"/>
    </row>
    <row r="40" spans="1:6" s="34" customFormat="1" ht="15" customHeight="1" x14ac:dyDescent="0.25">
      <c r="A40" s="28" t="s">
        <v>4</v>
      </c>
      <c r="B40" s="29">
        <f>VLOOKUP(C40,Parâmetros!$A$13:$B$20,2,FALSE)/10</f>
        <v>0.7</v>
      </c>
      <c r="C40" s="30" t="s">
        <v>33</v>
      </c>
      <c r="D40" s="29">
        <f>VLOOKUP(E40,Parâmetros!$D$13:$E$18,2,FALSE)/10</f>
        <v>0.5</v>
      </c>
      <c r="E40" s="30" t="s">
        <v>40</v>
      </c>
      <c r="F40" s="64"/>
    </row>
    <row r="41" spans="1:6" s="34" customFormat="1" ht="15" customHeight="1" x14ac:dyDescent="0.25">
      <c r="A41" s="28" t="s">
        <v>63</v>
      </c>
      <c r="B41" s="29">
        <f>VLOOKUP(C41,Parâmetros!$A$24:$B$29,2,FALSE)/10</f>
        <v>0.5</v>
      </c>
      <c r="C41" s="30" t="s">
        <v>44</v>
      </c>
      <c r="D41" s="29">
        <f>VLOOKUP(E41,Parâmetros!$D$24:$E$29,2,FALSE)/10</f>
        <v>1</v>
      </c>
      <c r="E41" s="30" t="s">
        <v>66</v>
      </c>
      <c r="F41" s="64"/>
    </row>
    <row r="42" spans="1:6" s="34" customFormat="1" ht="15" customHeight="1" x14ac:dyDescent="0.25">
      <c r="A42" s="28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65"/>
    </row>
    <row r="43" spans="1:6" s="34" customFormat="1" ht="15" customHeight="1" x14ac:dyDescent="0.25">
      <c r="A43" s="49"/>
      <c r="B43" s="49"/>
      <c r="C43" s="49"/>
      <c r="D43" s="49"/>
      <c r="E43" s="60"/>
      <c r="F43" s="35">
        <f>((B39*D39)+(B40*D40)+(B41*D41)+(B42*D42))/4</f>
        <v>0.38250000000000001</v>
      </c>
    </row>
    <row r="44" spans="1:6" s="34" customFormat="1" ht="15" customHeight="1" x14ac:dyDescent="0.25">
      <c r="A44" s="14" t="s">
        <v>8</v>
      </c>
      <c r="B44" s="15" t="s">
        <v>15</v>
      </c>
      <c r="C44" s="50"/>
      <c r="D44" s="51"/>
      <c r="E44" s="52"/>
      <c r="F44" s="36"/>
    </row>
    <row r="45" spans="1:6" s="34" customFormat="1" ht="15" customHeight="1" x14ac:dyDescent="0.25">
      <c r="A45" s="31" t="s">
        <v>0</v>
      </c>
      <c r="B45" s="31" t="s">
        <v>1</v>
      </c>
      <c r="C45" s="31" t="s">
        <v>6</v>
      </c>
      <c r="D45" s="31" t="s">
        <v>2</v>
      </c>
      <c r="E45" s="31" t="s">
        <v>6</v>
      </c>
      <c r="F45" s="63" t="s">
        <v>90</v>
      </c>
    </row>
    <row r="46" spans="1:6" s="34" customFormat="1" ht="15" customHeight="1" x14ac:dyDescent="0.25">
      <c r="A46" s="28" t="s">
        <v>3</v>
      </c>
      <c r="B46" s="29">
        <f>VLOOKUP(C46,Parâmetros!$A$3:$B$9,2,FALSE)/10</f>
        <v>0.1</v>
      </c>
      <c r="C46" s="30" t="s">
        <v>60</v>
      </c>
      <c r="D46" s="29">
        <f>VLOOKUP(E46,Parâmetros!$D$3:$E$7,2,FALSE)/10</f>
        <v>0.6</v>
      </c>
      <c r="E46" s="30" t="s">
        <v>76</v>
      </c>
      <c r="F46" s="64"/>
    </row>
    <row r="47" spans="1:6" s="34" customFormat="1" ht="15" customHeight="1" x14ac:dyDescent="0.25">
      <c r="A47" s="28" t="s">
        <v>4</v>
      </c>
      <c r="B47" s="29">
        <f>VLOOKUP(C47,Parâmetros!$A$13:$B$20,2,FALSE)/10</f>
        <v>0.7</v>
      </c>
      <c r="C47" s="30" t="s">
        <v>33</v>
      </c>
      <c r="D47" s="29">
        <f>VLOOKUP(E47,Parâmetros!$D$13:$E$18,2,FALSE)/10</f>
        <v>0.5</v>
      </c>
      <c r="E47" s="30" t="s">
        <v>40</v>
      </c>
      <c r="F47" s="64"/>
    </row>
    <row r="48" spans="1:6" s="34" customFormat="1" ht="15" customHeight="1" x14ac:dyDescent="0.25">
      <c r="A48" s="28" t="s">
        <v>63</v>
      </c>
      <c r="B48" s="29">
        <f>VLOOKUP(C48,Parâmetros!$A$24:$B$29,2,FALSE)/10</f>
        <v>0.5</v>
      </c>
      <c r="C48" s="30" t="s">
        <v>44</v>
      </c>
      <c r="D48" s="29">
        <f>VLOOKUP(E48,Parâmetros!$D$24:$E$29,2,FALSE)/10</f>
        <v>1</v>
      </c>
      <c r="E48" s="30" t="s">
        <v>66</v>
      </c>
      <c r="F48" s="64"/>
    </row>
    <row r="49" spans="1:9" s="34" customFormat="1" ht="15" customHeight="1" x14ac:dyDescent="0.25">
      <c r="A49" s="28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65"/>
      <c r="I49" s="40"/>
    </row>
    <row r="50" spans="1:9" ht="15" customHeight="1" x14ac:dyDescent="0.25">
      <c r="F50" s="35">
        <f>((B46*D46)+(B47*D47)+(B48*D48)+(B49*D49))/4</f>
        <v>0.35249999999999998</v>
      </c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25 E11 E32 E46 E39 E18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33 E5 E47 E40 E12 E26 E19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13 E48 E6 E27 E41 E34 E20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14 E28 E7 E35 E49 E42 E21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Parâmetros</vt:lpstr>
      <vt:lpstr>CH UBE</vt:lpstr>
      <vt:lpstr>CH FE</vt:lpstr>
      <vt:lpstr>Maq e Equip</vt:lpstr>
      <vt:lpstr>Transferências</vt:lpstr>
      <vt:lpstr>Áreas Expostas</vt:lpstr>
      <vt:lpstr>Vias-Pav</vt:lpstr>
      <vt:lpstr>Vias-NPav</vt:lpstr>
      <vt:lpstr>Vias-Escap</vt:lpstr>
      <vt:lpstr>Vias-Desg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2019-06-06T20:53:13Z</dcterms:modified>
</cp:coreProperties>
</file>