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Mundial Derivados de Petróleo\"/>
    </mc:Choice>
  </mc:AlternateContent>
  <bookViews>
    <workbookView xWindow="0" yWindow="0" windowWidth="24000" windowHeight="9735" tabRatio="741"/>
  </bookViews>
  <sheets>
    <sheet name="Emissão Tanques" sheetId="1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5" i="11" l="1"/>
  <c r="W15" i="11"/>
  <c r="V15" i="11"/>
  <c r="B1" i="11" l="1"/>
  <c r="W14" i="11" l="1"/>
  <c r="T14" i="11"/>
  <c r="R14" i="11"/>
  <c r="P14" i="11"/>
  <c r="N14" i="11"/>
  <c r="L14" i="11"/>
  <c r="J14" i="11"/>
  <c r="W13" i="11"/>
  <c r="X13" i="11" s="1"/>
  <c r="T13" i="11"/>
  <c r="R13" i="11"/>
  <c r="P13" i="11"/>
  <c r="N13" i="11"/>
  <c r="L13" i="11"/>
  <c r="J13" i="11"/>
  <c r="W12" i="11"/>
  <c r="X12" i="11" s="1"/>
  <c r="U12" i="11"/>
  <c r="T12" i="11"/>
  <c r="R12" i="11"/>
  <c r="P12" i="11"/>
  <c r="N12" i="11"/>
  <c r="L12" i="11"/>
  <c r="J12" i="11"/>
  <c r="W11" i="11"/>
  <c r="X11" i="11" s="1"/>
  <c r="T11" i="11"/>
  <c r="U11" i="11" s="1"/>
  <c r="R11" i="11"/>
  <c r="P11" i="11"/>
  <c r="N11" i="11"/>
  <c r="L11" i="11"/>
  <c r="J11" i="11"/>
  <c r="W10" i="11"/>
  <c r="X10" i="11" s="1"/>
  <c r="T10" i="11"/>
  <c r="U10" i="11" s="1"/>
  <c r="R10" i="11"/>
  <c r="P10" i="11"/>
  <c r="N10" i="11"/>
  <c r="L10" i="11"/>
  <c r="J10" i="11"/>
  <c r="B2" i="11"/>
  <c r="U14" i="11" l="1"/>
  <c r="U13" i="11"/>
  <c r="X14" i="11"/>
</calcChain>
</file>

<file path=xl/comments1.xml><?xml version="1.0" encoding="utf-8"?>
<comments xmlns="http://schemas.openxmlformats.org/spreadsheetml/2006/main">
  <authors>
    <author>Tatiane Jardim Morais</author>
    <author>Gabriel Aarão Gonçalves</author>
  </authors>
  <commentList>
    <comment ref="A1" authorId="0" shapeId="0">
      <text>
        <r>
          <rPr>
            <sz val="9"/>
            <color indexed="81"/>
            <rFont val="Segoe UI"/>
            <family val="2"/>
          </rPr>
          <t xml:space="preserve">http://www.br.com.br/wcm/connect/8ec93cef-af8a-4ec6-b576-c642f581e39a/fispq-comb-oleodiesel-auto-oleodiesel-s500.pdf?MOD=AJPERES&amp;CVID=lLFHMYr
</t>
        </r>
      </text>
    </comment>
    <comment ref="K9" authorId="1" shapeId="0">
      <text>
        <r>
          <rPr>
            <sz val="9"/>
            <color indexed="81"/>
            <rFont val="Segoe UI"/>
            <family val="2"/>
          </rPr>
          <t>Representa o comprimento do tanque, pois o mesmo é do tipo horizontal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T9" authorId="0" shapeId="0">
      <text>
        <r>
          <rPr>
            <sz val="9"/>
            <color indexed="81"/>
            <rFont val="Segoe UI"/>
            <family val="2"/>
          </rPr>
          <t>Conversão de t/ano para bbl/ano:
http://www.portalnaval.com.br/media/tabela/conversao_petroleo_gas_1.pdf</t>
        </r>
      </text>
    </comment>
  </commentList>
</comments>
</file>

<file path=xl/sharedStrings.xml><?xml version="1.0" encoding="utf-8"?>
<sst xmlns="http://schemas.openxmlformats.org/spreadsheetml/2006/main" count="62" uniqueCount="42">
  <si>
    <t>Identificação do tanque</t>
  </si>
  <si>
    <t>Cor da Pintura do Tanque</t>
  </si>
  <si>
    <t>Altura [m]</t>
  </si>
  <si>
    <t>Diâmetro [m]</t>
  </si>
  <si>
    <t>Volume total [m³]</t>
  </si>
  <si>
    <t>Volume útil [m³]</t>
  </si>
  <si>
    <t>Combustível</t>
  </si>
  <si>
    <t>Volume armazenado [t/ano]</t>
  </si>
  <si>
    <t>Branco</t>
  </si>
  <si>
    <t>Tipo de tanque</t>
  </si>
  <si>
    <t>Altura [ft]</t>
  </si>
  <si>
    <t>Diâmetro [ft]</t>
  </si>
  <si>
    <t>Volume útil [gal]</t>
  </si>
  <si>
    <t>Disturbios por ano</t>
  </si>
  <si>
    <t>Tipo de Teto</t>
  </si>
  <si>
    <t>Combustível Usado no TANKS</t>
  </si>
  <si>
    <t>Distillate fuel oil n. 2</t>
  </si>
  <si>
    <t>Volume total [ft³]</t>
  </si>
  <si>
    <t>Volume armazenado [bbl/ano]</t>
  </si>
  <si>
    <t>Conversão metro para pés:</t>
  </si>
  <si>
    <t>Conversão metro cúbico para pés cúbicos:</t>
  </si>
  <si>
    <t>Conversão metro cúbico para galão</t>
  </si>
  <si>
    <t>Altura média líquido [m]</t>
  </si>
  <si>
    <t>Altura média líquido [ft]</t>
  </si>
  <si>
    <t>Conversão kg/L para lb/gal:</t>
  </si>
  <si>
    <t>TANQUE Nº 05</t>
  </si>
  <si>
    <t>TANQUE Nº 04</t>
  </si>
  <si>
    <t>TANQUE Nº 03</t>
  </si>
  <si>
    <t>TANQUE Nº 02</t>
  </si>
  <si>
    <t>TANQUE Nº 01</t>
  </si>
  <si>
    <t>Diesel S500</t>
  </si>
  <si>
    <t>Aéreo</t>
  </si>
  <si>
    <t>Horizontal</t>
  </si>
  <si>
    <t xml:space="preserve">Densidade Óleo Diesel (kg/L): </t>
  </si>
  <si>
    <t xml:space="preserve">Densidade Óleo Diesel (lb/gal): </t>
  </si>
  <si>
    <t>Latitude
 [º]</t>
  </si>
  <si>
    <t>Longitude 
[º]</t>
  </si>
  <si>
    <t>TOTAL</t>
  </si>
  <si>
    <t>Fonte: Informações enviadas pelo empreendimento através do Ofício IEMA N° 088/2017</t>
  </si>
  <si>
    <t>Emissão dos Tanques [lbs/ano]</t>
  </si>
  <si>
    <t>Emissão dos Tanques [kg/h]</t>
  </si>
  <si>
    <t>Emissão dos Tanques [t/ano]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</si>
</sst>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0.0"/>
    <numFmt numFmtId="165" formatCode="0.00000"/>
    <numFmt numFmtId="166" formatCode="#,##0.0000"/>
    <numFmt numFmtId="167" formatCode="[&gt;=0.005]\ #,##0.00;[&lt;0.005]&quot;&lt;0,01&quot;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sz val="9"/>
      <color indexed="81"/>
      <name val="Segoe UI"/>
      <family val="2"/>
    </font>
    <font>
      <b/>
      <sz val="8"/>
      <color theme="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2" fontId="2" fillId="0" borderId="2" xfId="1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 wrapText="1"/>
    </xf>
    <xf numFmtId="165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167" fontId="1" fillId="3" borderId="0" xfId="0" applyNumberFormat="1" applyFont="1" applyFill="1" applyAlignment="1">
      <alignment horizontal="center" vertical="center"/>
    </xf>
    <xf numFmtId="167" fontId="1" fillId="3" borderId="3" xfId="0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D9D9D9"/>
      <color rgb="FFDCE6F1"/>
      <color rgb="FFFFFFCC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5"/>
  <sheetViews>
    <sheetView tabSelected="1" topLeftCell="R1" zoomScaleNormal="100" workbookViewId="0">
      <selection activeCell="W20" sqref="W20"/>
    </sheetView>
  </sheetViews>
  <sheetFormatPr defaultRowHeight="15" customHeight="1" x14ac:dyDescent="0.25"/>
  <cols>
    <col min="1" max="1" width="30.5703125" style="1" customWidth="1"/>
    <col min="2" max="2" width="11" style="1" bestFit="1" customWidth="1"/>
    <col min="3" max="3" width="16.42578125" style="1" bestFit="1" customWidth="1"/>
    <col min="4" max="4" width="10" style="1" customWidth="1"/>
    <col min="5" max="5" width="6.85546875" style="1" bestFit="1" customWidth="1"/>
    <col min="6" max="6" width="14" style="1" customWidth="1"/>
    <col min="7" max="7" width="10.42578125" style="1" customWidth="1"/>
    <col min="8" max="8" width="12" style="1" customWidth="1"/>
    <col min="9" max="9" width="10.7109375" style="1" customWidth="1"/>
    <col min="10" max="10" width="9.42578125" style="1" customWidth="1"/>
    <col min="11" max="11" width="8.140625" style="1" customWidth="1"/>
    <col min="12" max="12" width="7.5703125" style="1" customWidth="1"/>
    <col min="13" max="13" width="12.42578125" style="1" customWidth="1"/>
    <col min="14" max="18" width="10.7109375" style="1" customWidth="1"/>
    <col min="19" max="19" width="16.85546875" style="1" customWidth="1"/>
    <col min="20" max="20" width="18.42578125" style="1" customWidth="1"/>
    <col min="21" max="21" width="10.140625" style="1" customWidth="1"/>
    <col min="22" max="22" width="15.7109375" style="1" customWidth="1"/>
    <col min="23" max="24" width="13.140625" style="1" customWidth="1"/>
    <col min="25" max="16384" width="9.140625" style="1"/>
  </cols>
  <sheetData>
    <row r="1" spans="1:24" ht="15" customHeight="1" x14ac:dyDescent="0.25">
      <c r="A1" s="1" t="s">
        <v>33</v>
      </c>
      <c r="B1" s="18">
        <f>(0.82+0.865)/2</f>
        <v>0.84250000000000003</v>
      </c>
    </row>
    <row r="2" spans="1:24" ht="15" customHeight="1" x14ac:dyDescent="0.25">
      <c r="A2" s="1" t="s">
        <v>34</v>
      </c>
      <c r="B2" s="19">
        <f>B1*B3</f>
        <v>7.03100287</v>
      </c>
      <c r="C2" s="3"/>
    </row>
    <row r="3" spans="1:24" ht="15" customHeight="1" x14ac:dyDescent="0.25">
      <c r="A3" s="1" t="s">
        <v>24</v>
      </c>
      <c r="B3" s="19">
        <v>8.3454040000000003</v>
      </c>
      <c r="C3" s="3"/>
    </row>
    <row r="4" spans="1:24" ht="15" customHeight="1" x14ac:dyDescent="0.25">
      <c r="A4" s="1" t="s">
        <v>19</v>
      </c>
      <c r="B4" s="20">
        <v>3.28084</v>
      </c>
    </row>
    <row r="5" spans="1:24" ht="15" customHeight="1" x14ac:dyDescent="0.25">
      <c r="A5" s="1" t="s">
        <v>20</v>
      </c>
      <c r="B5" s="20">
        <v>35.314700000000002</v>
      </c>
    </row>
    <row r="6" spans="1:24" ht="15" customHeight="1" x14ac:dyDescent="0.25">
      <c r="A6" s="1" t="s">
        <v>21</v>
      </c>
      <c r="B6" s="20">
        <v>264.17200000000003</v>
      </c>
    </row>
    <row r="8" spans="1:24" ht="15" customHeight="1" x14ac:dyDescent="0.25">
      <c r="A8" s="1" t="s">
        <v>38</v>
      </c>
    </row>
    <row r="9" spans="1:24" ht="26.25" customHeight="1" x14ac:dyDescent="0.25">
      <c r="A9" s="2" t="s">
        <v>0</v>
      </c>
      <c r="B9" s="2" t="s">
        <v>6</v>
      </c>
      <c r="C9" s="2" t="s">
        <v>15</v>
      </c>
      <c r="D9" s="2" t="s">
        <v>14</v>
      </c>
      <c r="E9" s="2" t="s">
        <v>9</v>
      </c>
      <c r="F9" s="2" t="s">
        <v>1</v>
      </c>
      <c r="G9" s="2" t="s">
        <v>35</v>
      </c>
      <c r="H9" s="2" t="s">
        <v>36</v>
      </c>
      <c r="I9" s="2" t="s">
        <v>3</v>
      </c>
      <c r="J9" s="2" t="s">
        <v>11</v>
      </c>
      <c r="K9" s="2" t="s">
        <v>2</v>
      </c>
      <c r="L9" s="2" t="s">
        <v>10</v>
      </c>
      <c r="M9" s="2" t="s">
        <v>22</v>
      </c>
      <c r="N9" s="2" t="s">
        <v>23</v>
      </c>
      <c r="O9" s="2" t="s">
        <v>4</v>
      </c>
      <c r="P9" s="2" t="s">
        <v>17</v>
      </c>
      <c r="Q9" s="2" t="s">
        <v>5</v>
      </c>
      <c r="R9" s="2" t="s">
        <v>12</v>
      </c>
      <c r="S9" s="2" t="s">
        <v>7</v>
      </c>
      <c r="T9" s="2" t="s">
        <v>18</v>
      </c>
      <c r="U9" s="2" t="s">
        <v>13</v>
      </c>
      <c r="V9" s="2" t="s">
        <v>39</v>
      </c>
      <c r="W9" s="2" t="s">
        <v>40</v>
      </c>
      <c r="X9" s="2" t="s">
        <v>41</v>
      </c>
    </row>
    <row r="10" spans="1:24" s="17" customFormat="1" ht="15" customHeight="1" x14ac:dyDescent="0.25">
      <c r="A10" s="9" t="s">
        <v>29</v>
      </c>
      <c r="B10" s="10" t="s">
        <v>30</v>
      </c>
      <c r="C10" s="14" t="s">
        <v>16</v>
      </c>
      <c r="D10" s="14" t="s">
        <v>32</v>
      </c>
      <c r="E10" s="14" t="s">
        <v>31</v>
      </c>
      <c r="F10" s="14" t="s">
        <v>8</v>
      </c>
      <c r="G10" s="5">
        <v>-20.358767</v>
      </c>
      <c r="H10" s="5">
        <v>-40.429276999999999</v>
      </c>
      <c r="I10" s="5">
        <v>2.54</v>
      </c>
      <c r="J10" s="15">
        <f>I10*$B$4</f>
        <v>8.3333335999999996</v>
      </c>
      <c r="K10" s="5">
        <v>6</v>
      </c>
      <c r="L10" s="15">
        <f>K10*$B$4</f>
        <v>19.685040000000001</v>
      </c>
      <c r="M10" s="6">
        <v>2.2999999999999998</v>
      </c>
      <c r="N10" s="15">
        <f>M10*$B$4</f>
        <v>7.5459319999999996</v>
      </c>
      <c r="O10" s="7">
        <v>30</v>
      </c>
      <c r="P10" s="16">
        <f>O10*$B$5</f>
        <v>1059.441</v>
      </c>
      <c r="Q10" s="7">
        <v>30</v>
      </c>
      <c r="R10" s="16">
        <f>Q10*$B$6</f>
        <v>7925.1600000000008</v>
      </c>
      <c r="S10" s="7">
        <v>2234.23</v>
      </c>
      <c r="T10" s="16">
        <f>S10*8.45</f>
        <v>18879.243499999997</v>
      </c>
      <c r="U10" s="16">
        <f>(5.614*T10)/P10</f>
        <v>100.04150585922197</v>
      </c>
      <c r="V10" s="4">
        <v>15.38</v>
      </c>
      <c r="W10" s="11">
        <f>(V10*0.453592)/8760</f>
        <v>7.9637499543379006E-4</v>
      </c>
      <c r="X10" s="11">
        <f>W10/1000*8760</f>
        <v>6.9762449600000009E-3</v>
      </c>
    </row>
    <row r="11" spans="1:24" s="17" customFormat="1" ht="15" customHeight="1" x14ac:dyDescent="0.25">
      <c r="A11" s="9" t="s">
        <v>28</v>
      </c>
      <c r="B11" s="10" t="s">
        <v>30</v>
      </c>
      <c r="C11" s="14" t="s">
        <v>16</v>
      </c>
      <c r="D11" s="14" t="s">
        <v>32</v>
      </c>
      <c r="E11" s="14" t="s">
        <v>31</v>
      </c>
      <c r="F11" s="14" t="s">
        <v>8</v>
      </c>
      <c r="G11" s="5">
        <v>-20.358732</v>
      </c>
      <c r="H11" s="5">
        <v>-40.429257999999997</v>
      </c>
      <c r="I11" s="5">
        <v>2.54</v>
      </c>
      <c r="J11" s="15">
        <f>I11*$B$4</f>
        <v>8.3333335999999996</v>
      </c>
      <c r="K11" s="5">
        <v>6</v>
      </c>
      <c r="L11" s="15">
        <f>K11*$B$4</f>
        <v>19.685040000000001</v>
      </c>
      <c r="M11" s="6">
        <v>2.2999999999999998</v>
      </c>
      <c r="N11" s="15">
        <f>M11*$B$4</f>
        <v>7.5459319999999996</v>
      </c>
      <c r="O11" s="7">
        <v>30</v>
      </c>
      <c r="P11" s="16">
        <f>O11*$B$5</f>
        <v>1059.441</v>
      </c>
      <c r="Q11" s="7">
        <v>30</v>
      </c>
      <c r="R11" s="16">
        <f>Q11*$B$6</f>
        <v>7925.1600000000008</v>
      </c>
      <c r="S11" s="7">
        <v>2234.23</v>
      </c>
      <c r="T11" s="16">
        <f>S11*8.45</f>
        <v>18879.243499999997</v>
      </c>
      <c r="U11" s="16">
        <f>(5.614*T11)/P11</f>
        <v>100.04150585922197</v>
      </c>
      <c r="V11" s="12">
        <v>15.38</v>
      </c>
      <c r="W11" s="13">
        <f>(V11*0.453592)/8760</f>
        <v>7.9637499543379006E-4</v>
      </c>
      <c r="X11" s="13">
        <f>W11/1000*8760</f>
        <v>6.9762449600000009E-3</v>
      </c>
    </row>
    <row r="12" spans="1:24" s="17" customFormat="1" ht="15" customHeight="1" x14ac:dyDescent="0.25">
      <c r="A12" s="9" t="s">
        <v>27</v>
      </c>
      <c r="B12" s="10" t="s">
        <v>30</v>
      </c>
      <c r="C12" s="14" t="s">
        <v>16</v>
      </c>
      <c r="D12" s="14" t="s">
        <v>32</v>
      </c>
      <c r="E12" s="14" t="s">
        <v>31</v>
      </c>
      <c r="F12" s="14" t="s">
        <v>8</v>
      </c>
      <c r="G12" s="5">
        <v>-20.358685999999999</v>
      </c>
      <c r="H12" s="5">
        <v>-40.429234000000001</v>
      </c>
      <c r="I12" s="5">
        <v>2.54</v>
      </c>
      <c r="J12" s="15">
        <f>I12*$B$4</f>
        <v>8.3333335999999996</v>
      </c>
      <c r="K12" s="5">
        <v>6</v>
      </c>
      <c r="L12" s="15">
        <f>K12*$B$4</f>
        <v>19.685040000000001</v>
      </c>
      <c r="M12" s="6">
        <v>2.2000000000000002</v>
      </c>
      <c r="N12" s="15">
        <f>M12*$B$4</f>
        <v>7.2178480000000009</v>
      </c>
      <c r="O12" s="7">
        <v>30</v>
      </c>
      <c r="P12" s="16">
        <f>O12*$B$5</f>
        <v>1059.441</v>
      </c>
      <c r="Q12" s="7">
        <v>30</v>
      </c>
      <c r="R12" s="16">
        <f>Q12*$B$6</f>
        <v>7925.1600000000008</v>
      </c>
      <c r="S12" s="7">
        <v>2234.23</v>
      </c>
      <c r="T12" s="16">
        <f>S12*8.45</f>
        <v>18879.243499999997</v>
      </c>
      <c r="U12" s="16">
        <f>(5.614*T12)/P12</f>
        <v>100.04150585922197</v>
      </c>
      <c r="V12" s="12">
        <v>15.38</v>
      </c>
      <c r="W12" s="13">
        <f>(V12*0.453592)/8760</f>
        <v>7.9637499543379006E-4</v>
      </c>
      <c r="X12" s="13">
        <f>W12/1000*8760</f>
        <v>6.9762449600000009E-3</v>
      </c>
    </row>
    <row r="13" spans="1:24" s="17" customFormat="1" ht="15" customHeight="1" x14ac:dyDescent="0.25">
      <c r="A13" s="9" t="s">
        <v>26</v>
      </c>
      <c r="B13" s="10" t="s">
        <v>30</v>
      </c>
      <c r="C13" s="14" t="s">
        <v>16</v>
      </c>
      <c r="D13" s="14" t="s">
        <v>32</v>
      </c>
      <c r="E13" s="14" t="s">
        <v>31</v>
      </c>
      <c r="F13" s="14" t="s">
        <v>8</v>
      </c>
      <c r="G13" s="5">
        <v>-20.358601</v>
      </c>
      <c r="H13" s="5">
        <v>-40.429228999999999</v>
      </c>
      <c r="I13" s="5">
        <v>3.1</v>
      </c>
      <c r="J13" s="15">
        <f>I13*$B$4</f>
        <v>10.170604000000001</v>
      </c>
      <c r="K13" s="5">
        <v>5.96</v>
      </c>
      <c r="L13" s="15">
        <f>K13*$B$4</f>
        <v>19.553806399999999</v>
      </c>
      <c r="M13" s="6">
        <v>2.504</v>
      </c>
      <c r="N13" s="15">
        <f>M13*$B$4</f>
        <v>8.2152233599999995</v>
      </c>
      <c r="O13" s="7">
        <v>45</v>
      </c>
      <c r="P13" s="16">
        <f>O13*$B$5</f>
        <v>1589.1615000000002</v>
      </c>
      <c r="Q13" s="7">
        <v>40</v>
      </c>
      <c r="R13" s="16">
        <f>Q13*$B$6</f>
        <v>10566.880000000001</v>
      </c>
      <c r="S13" s="7">
        <v>2234.23</v>
      </c>
      <c r="T13" s="16">
        <f>S13*8.45</f>
        <v>18879.243499999997</v>
      </c>
      <c r="U13" s="16">
        <f>(5.614*T13)/P13</f>
        <v>66.694337239481314</v>
      </c>
      <c r="V13" s="12">
        <v>18.53</v>
      </c>
      <c r="W13" s="13">
        <f>(V13*0.453592)/8760</f>
        <v>9.594817077625571E-4</v>
      </c>
      <c r="X13" s="13">
        <f>W13/1000*8760</f>
        <v>8.4050597600000016E-3</v>
      </c>
    </row>
    <row r="14" spans="1:24" s="17" customFormat="1" ht="15" customHeight="1" x14ac:dyDescent="0.25">
      <c r="A14" s="9" t="s">
        <v>25</v>
      </c>
      <c r="B14" s="10" t="s">
        <v>30</v>
      </c>
      <c r="C14" s="14" t="s">
        <v>16</v>
      </c>
      <c r="D14" s="14" t="s">
        <v>32</v>
      </c>
      <c r="E14" s="14" t="s">
        <v>31</v>
      </c>
      <c r="F14" s="14" t="s">
        <v>8</v>
      </c>
      <c r="G14" s="5">
        <v>-20.358568000000002</v>
      </c>
      <c r="H14" s="5">
        <v>-40.429181</v>
      </c>
      <c r="I14" s="8">
        <v>3.1</v>
      </c>
      <c r="J14" s="15">
        <f>I14*$B$4</f>
        <v>10.170604000000001</v>
      </c>
      <c r="K14" s="5">
        <v>5.96</v>
      </c>
      <c r="L14" s="15">
        <f>K14*$B$4</f>
        <v>19.553806399999999</v>
      </c>
      <c r="M14" s="6">
        <v>2.6509999999999998</v>
      </c>
      <c r="N14" s="15">
        <f>M14*$B$4</f>
        <v>8.6975068399999991</v>
      </c>
      <c r="O14" s="7">
        <v>45</v>
      </c>
      <c r="P14" s="16">
        <f>O14*$B$5</f>
        <v>1589.1615000000002</v>
      </c>
      <c r="Q14" s="7">
        <v>40</v>
      </c>
      <c r="R14" s="16">
        <f>Q14*$B$6</f>
        <v>10566.880000000001</v>
      </c>
      <c r="S14" s="7">
        <v>2234.23</v>
      </c>
      <c r="T14" s="16">
        <f>S14*8.45</f>
        <v>18879.243499999997</v>
      </c>
      <c r="U14" s="16">
        <f>(5.614*T14)/P14</f>
        <v>66.694337239481314</v>
      </c>
      <c r="V14" s="12">
        <v>18.53</v>
      </c>
      <c r="W14" s="13">
        <f>(V14*0.453592)/8760</f>
        <v>9.594817077625571E-4</v>
      </c>
      <c r="X14" s="13">
        <f>W14/1000*8760</f>
        <v>8.4050597600000016E-3</v>
      </c>
    </row>
    <row r="15" spans="1:24" ht="15" customHeight="1" x14ac:dyDescent="0.25">
      <c r="A15" s="22" t="s">
        <v>37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1">
        <f>SUM(V10:V14)</f>
        <v>83.2</v>
      </c>
      <c r="W15" s="21">
        <f>SUM(W10:W14)</f>
        <v>4.3080884018264843E-3</v>
      </c>
      <c r="X15" s="21">
        <f>SUM(X10:X14)</f>
        <v>3.7738854400000001E-2</v>
      </c>
    </row>
  </sheetData>
  <sheetProtection password="B056" sheet="1" objects="1" scenarios="1"/>
  <mergeCells count="1">
    <mergeCell ref="A15:U1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Emissão Tanques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Alinie Rossi dos Santos</dc:creator>
  <cp:lastModifiedBy>Vanessa Brusco Filete</cp:lastModifiedBy>
  <dcterms:created xsi:type="dcterms:W3CDTF">2015-12-29T17:17:04Z</dcterms:created>
  <dcterms:modified xsi:type="dcterms:W3CDTF">2019-06-06T20:49:33Z</dcterms:modified>
</cp:coreProperties>
</file>