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Nacional Gás Butano\"/>
    </mc:Choice>
  </mc:AlternateContent>
  <bookViews>
    <workbookView xWindow="0" yWindow="0" windowWidth="24000" windowHeight="9435" activeTab="3"/>
  </bookViews>
  <sheets>
    <sheet name="Dados" sheetId="1" r:id="rId1"/>
    <sheet name="Emissão Envasamento" sheetId="2" r:id="rId2"/>
    <sheet name="Emissão Cabine de Pintura" sheetId="4" r:id="rId3"/>
    <sheet name="Resum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B5" i="1" l="1"/>
  <c r="D5" i="2" s="1"/>
  <c r="D7" i="4" l="1"/>
  <c r="E7" i="4"/>
  <c r="F7" i="4"/>
  <c r="E6" i="4"/>
  <c r="F6" i="4"/>
  <c r="D6" i="4"/>
  <c r="A7" i="4"/>
  <c r="A6" i="4"/>
  <c r="G7" i="4"/>
  <c r="J7" i="4" s="1"/>
  <c r="I6" i="4"/>
  <c r="G6" i="4"/>
  <c r="J6" i="4" s="1"/>
  <c r="J8" i="4" l="1"/>
  <c r="B4" i="5" s="1"/>
  <c r="E5" i="2"/>
  <c r="F5" i="2"/>
  <c r="F6" i="2" s="1"/>
  <c r="B3" i="5" s="1"/>
  <c r="B5" i="5" s="1"/>
</calcChain>
</file>

<file path=xl/comments1.xml><?xml version="1.0" encoding="utf-8"?>
<comments xmlns="http://schemas.openxmlformats.org/spreadsheetml/2006/main">
  <authors>
    <author>Gabriel Aarão Gonçalves</author>
  </authors>
  <commentList>
    <comment ref="A13" authorId="0" shapeId="0">
      <text>
        <r>
          <rPr>
            <sz val="9"/>
            <color indexed="81"/>
            <rFont val="Segoe UI"/>
            <family val="2"/>
          </rPr>
          <t xml:space="preserve">Fator baseado no volume da válvula utilizada no enchimento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B5" authorId="0" shapeId="0">
      <text>
        <r>
          <rPr>
            <sz val="9"/>
            <color indexed="81"/>
            <rFont val="Segoe UI"/>
            <family val="2"/>
          </rPr>
          <t xml:space="preserve">Coordenada do envase não fornecida pelo empreendimento. Portanto, considerou-se a média das coordenadas da cabine de pintura
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Coordenada do envase não fornecida pelo empreendimento. Portanto, considerou-se a média das coordenadas da cabine de pintura</t>
        </r>
      </text>
    </comment>
  </commentList>
</comments>
</file>

<file path=xl/comments3.xml><?xml version="1.0" encoding="utf-8"?>
<comments xmlns="http://schemas.openxmlformats.org/spreadsheetml/2006/main">
  <authors>
    <author>Gabriel Aarão Gonçalves</author>
  </authors>
  <commentList>
    <comment ref="G6" authorId="0" shapeId="0">
      <text>
        <r>
          <rPr>
            <sz val="9"/>
            <color indexed="81"/>
            <rFont val="Segoe UI"/>
            <family val="2"/>
          </rPr>
          <t>Foi considerado que o consumo de tinta em cada cabine é igual. Portanto, o valor foi dividido por dois</t>
        </r>
      </text>
    </comment>
    <comment ref="H6" authorId="0" shapeId="0">
      <text>
        <r>
          <rPr>
            <sz val="9"/>
            <color indexed="81"/>
            <rFont val="Segoe UI"/>
            <family val="2"/>
          </rPr>
          <t xml:space="preserve">Dado obtido pela ficha técnica da tinta de botijões (Consigaz)
</t>
        </r>
      </text>
    </comment>
    <comment ref="I6" authorId="0" shapeId="0">
      <text>
        <r>
          <rPr>
            <sz val="9"/>
            <color indexed="81"/>
            <rFont val="Segoe UI"/>
            <family val="2"/>
          </rPr>
          <t>Dado obtido pela ficha técnica da tinta de botijões (Consigaz</t>
        </r>
        <r>
          <rPr>
            <b/>
            <sz val="9"/>
            <color indexed="81"/>
            <rFont val="Segoe UI"/>
            <family val="2"/>
          </rPr>
          <t>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7" authorId="0" shapeId="0">
      <text>
        <r>
          <rPr>
            <sz val="9"/>
            <color indexed="81"/>
            <rFont val="Segoe UI"/>
            <family val="2"/>
          </rPr>
          <t>Foi considerado que o consumo de tinta em cada cabine é igual. Portanto, o valor foi dividido por dois</t>
        </r>
      </text>
    </comment>
    <comment ref="H7" authorId="0" shapeId="0">
      <text>
        <r>
          <rPr>
            <sz val="9"/>
            <color indexed="81"/>
            <rFont val="Segoe UI"/>
            <family val="2"/>
          </rPr>
          <t xml:space="preserve">Dado obtido pela ficha técnica da tinta de botijões (Consigaz)
</t>
        </r>
      </text>
    </comment>
    <comment ref="I7" authorId="0" shapeId="0">
      <text>
        <r>
          <rPr>
            <sz val="9"/>
            <color indexed="81"/>
            <rFont val="Segoe UI"/>
            <family val="2"/>
          </rPr>
          <t>Dado obtido pela ficha técnica da tinta de botijões (Consigaz</t>
        </r>
        <r>
          <rPr>
            <b/>
            <sz val="9"/>
            <color indexed="81"/>
            <rFont val="Segoe UI"/>
            <family val="2"/>
          </rPr>
          <t>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<sst xmlns="http://schemas.openxmlformats.org/spreadsheetml/2006/main" count="56" uniqueCount="41">
  <si>
    <t>Vaso de Pressão</t>
  </si>
  <si>
    <t>Diâmetro (m)</t>
  </si>
  <si>
    <t>Comprimento (m)</t>
  </si>
  <si>
    <t>Volume (m³)</t>
  </si>
  <si>
    <t xml:space="preserve">Produto </t>
  </si>
  <si>
    <t>GLP</t>
  </si>
  <si>
    <t>Tinta</t>
  </si>
  <si>
    <t>Coordenadas</t>
  </si>
  <si>
    <t>Latitude</t>
  </si>
  <si>
    <t>Longitude</t>
  </si>
  <si>
    <t>Processo Produtivo</t>
  </si>
  <si>
    <t>Cabines de pintura</t>
  </si>
  <si>
    <t>Altura (m)</t>
  </si>
  <si>
    <t>Temperatura (ºC)</t>
  </si>
  <si>
    <t>Quantidade de tinta para pintura de vasilhames (L/ano)</t>
  </si>
  <si>
    <t>Quantidade de botijões envasados (referência P13)</t>
  </si>
  <si>
    <t>Emissão fugitiva do envase de GLP</t>
  </si>
  <si>
    <t>Número</t>
  </si>
  <si>
    <t xml:space="preserve">Fonte Emissora </t>
  </si>
  <si>
    <t>Long (º)</t>
  </si>
  <si>
    <t>Cabine de pintura 1</t>
  </si>
  <si>
    <t>Cabine de pintura 2</t>
  </si>
  <si>
    <t>Fonte: Informações enviadas pelo empreendimento através dos Ofícios IEMA N° 108/2017</t>
  </si>
  <si>
    <t>Quantidade de GLP vendido (kg)</t>
  </si>
  <si>
    <t>Fator de emissão (kg/botijão) - Referência P13</t>
  </si>
  <si>
    <t>Fontes Emissoras</t>
  </si>
  <si>
    <t>Envasamento</t>
  </si>
  <si>
    <t>Chaminé da Cabine de Pintura</t>
  </si>
  <si>
    <t>Número de Botijões [Referência P13]</t>
  </si>
  <si>
    <t>Fator de emissão [kg/botijão]</t>
  </si>
  <si>
    <t>Taxa de Emissão [kg/h]</t>
  </si>
  <si>
    <t>Diâmetro [m]</t>
  </si>
  <si>
    <t>Altura [m]</t>
  </si>
  <si>
    <t>Temperatura [ºC]</t>
  </si>
  <si>
    <t>Consumo de tinta [L/ano]</t>
  </si>
  <si>
    <t>Massa específica [kg/L]</t>
  </si>
  <si>
    <t>Fração de voláteis [%]</t>
  </si>
  <si>
    <t>VOC</t>
  </si>
  <si>
    <t>TOTAL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</si>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</sst>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"/>
    <numFmt numFmtId="166" formatCode="0.000"/>
    <numFmt numFmtId="167" formatCode="[&gt;=0.005]\ #,##0.00;[&lt;0.005]&quot;&lt;0,01&quot;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 applyAlignment="1">
      <alignment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I5" sqref="I5"/>
    </sheetView>
  </sheetViews>
  <sheetFormatPr defaultRowHeight="15" x14ac:dyDescent="0.25"/>
  <cols>
    <col min="1" max="1" width="45" customWidth="1"/>
    <col min="2" max="2" width="12.85546875" bestFit="1" customWidth="1"/>
    <col min="3" max="3" width="17" customWidth="1"/>
    <col min="4" max="4" width="12.85546875" customWidth="1"/>
    <col min="6" max="6" width="12.85546875" customWidth="1"/>
    <col min="9" max="9" width="20.28515625" customWidth="1"/>
    <col min="10" max="10" width="11.28515625" customWidth="1"/>
    <col min="11" max="12" width="12.85546875" bestFit="1" customWidth="1"/>
    <col min="13" max="13" width="17.140625" customWidth="1"/>
    <col min="14" max="14" width="16.42578125" bestFit="1" customWidth="1"/>
  </cols>
  <sheetData>
    <row r="1" spans="1:14" x14ac:dyDescent="0.25">
      <c r="A1" s="1" t="s">
        <v>22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25" t="s">
        <v>10</v>
      </c>
      <c r="B3" s="26"/>
      <c r="F3" s="9"/>
      <c r="G3" s="9"/>
    </row>
    <row r="4" spans="1:14" x14ac:dyDescent="0.25">
      <c r="A4" s="9" t="s">
        <v>23</v>
      </c>
      <c r="B4" s="11">
        <v>29772390</v>
      </c>
      <c r="C4" s="9"/>
      <c r="D4" s="9"/>
      <c r="E4" s="9"/>
      <c r="F4" s="9"/>
      <c r="G4" s="9"/>
      <c r="H4" s="9"/>
    </row>
    <row r="5" spans="1:14" x14ac:dyDescent="0.25">
      <c r="A5" s="9" t="s">
        <v>15</v>
      </c>
      <c r="B5" s="11">
        <f>(B4/13)</f>
        <v>2290183.846153846</v>
      </c>
      <c r="C5" s="9"/>
      <c r="D5" s="9"/>
      <c r="E5" s="9"/>
      <c r="F5" s="9"/>
      <c r="G5" s="9"/>
      <c r="H5" s="9"/>
    </row>
    <row r="6" spans="1:14" x14ac:dyDescent="0.25">
      <c r="A6" s="9"/>
      <c r="B6" s="9"/>
      <c r="C6" s="9"/>
      <c r="D6" s="9"/>
      <c r="E6" s="9"/>
      <c r="F6" s="9"/>
      <c r="G6" s="9"/>
      <c r="H6" s="9"/>
    </row>
    <row r="7" spans="1:14" x14ac:dyDescent="0.25">
      <c r="A7" s="16" t="s">
        <v>0</v>
      </c>
      <c r="B7" s="16" t="s">
        <v>1</v>
      </c>
      <c r="C7" s="16" t="s">
        <v>2</v>
      </c>
      <c r="D7" s="16" t="s">
        <v>3</v>
      </c>
      <c r="E7" s="16" t="s">
        <v>4</v>
      </c>
      <c r="F7" s="9"/>
      <c r="G7" s="9"/>
      <c r="H7" s="9"/>
    </row>
    <row r="8" spans="1:14" x14ac:dyDescent="0.25">
      <c r="A8" s="10">
        <v>1</v>
      </c>
      <c r="B8" s="10">
        <v>2.75</v>
      </c>
      <c r="C8" s="10">
        <v>18</v>
      </c>
      <c r="D8" s="10">
        <v>117.51</v>
      </c>
      <c r="E8" s="10" t="s">
        <v>5</v>
      </c>
      <c r="F8" s="9"/>
      <c r="G8" s="9"/>
      <c r="H8" s="9"/>
    </row>
    <row r="9" spans="1:14" x14ac:dyDescent="0.25">
      <c r="A9" s="10">
        <v>2</v>
      </c>
      <c r="B9" s="10">
        <v>2.76</v>
      </c>
      <c r="C9" s="10">
        <v>17.89</v>
      </c>
      <c r="D9" s="10">
        <v>116.99</v>
      </c>
      <c r="E9" s="10" t="s">
        <v>5</v>
      </c>
      <c r="F9" s="9"/>
      <c r="G9" s="9"/>
      <c r="H9" s="9"/>
    </row>
    <row r="10" spans="1:14" x14ac:dyDescent="0.25">
      <c r="A10" s="10">
        <v>3</v>
      </c>
      <c r="B10" s="10">
        <v>2.75</v>
      </c>
      <c r="C10" s="10">
        <v>17.940000000000001</v>
      </c>
      <c r="D10" s="10">
        <v>117.09</v>
      </c>
      <c r="E10" s="10" t="s">
        <v>5</v>
      </c>
      <c r="F10" s="9"/>
      <c r="G10" s="9"/>
      <c r="H10" s="9"/>
    </row>
    <row r="11" spans="1:14" x14ac:dyDescent="0.25">
      <c r="A11" s="9"/>
      <c r="B11" s="9"/>
      <c r="C11" s="9"/>
      <c r="D11" s="9"/>
      <c r="E11" s="9"/>
      <c r="F11" s="9"/>
      <c r="G11" s="9"/>
      <c r="H11" s="9"/>
    </row>
    <row r="12" spans="1:14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A13" s="16" t="s">
        <v>24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A14" s="10">
        <v>1.4E-3</v>
      </c>
      <c r="B14" s="9"/>
      <c r="C14" s="9"/>
      <c r="D14" s="9"/>
      <c r="E14" s="9"/>
      <c r="F14" s="9"/>
      <c r="G14" s="9"/>
      <c r="H14" s="9"/>
      <c r="N14" s="9"/>
    </row>
    <row r="15" spans="1:14" x14ac:dyDescent="0.25">
      <c r="B15" s="9"/>
      <c r="C15" s="9"/>
      <c r="D15" s="9"/>
      <c r="E15" s="9"/>
      <c r="F15" s="9"/>
      <c r="G15" s="9"/>
      <c r="H15" s="9"/>
      <c r="N15" s="9"/>
    </row>
    <row r="16" spans="1:14" x14ac:dyDescent="0.25">
      <c r="A16" s="9"/>
      <c r="B16" s="9"/>
      <c r="F16" s="9"/>
      <c r="G16" s="9"/>
      <c r="H16" s="9"/>
      <c r="N16" s="9"/>
    </row>
    <row r="17" spans="1:6" x14ac:dyDescent="0.25">
      <c r="A17" s="16" t="s">
        <v>6</v>
      </c>
      <c r="F17" s="9"/>
    </row>
    <row r="18" spans="1:6" x14ac:dyDescent="0.25">
      <c r="A18" s="9" t="s">
        <v>14</v>
      </c>
      <c r="B18" s="9"/>
      <c r="C18" s="9"/>
      <c r="D18" s="9"/>
      <c r="E18" s="9"/>
      <c r="F18" s="9"/>
    </row>
    <row r="19" spans="1:6" x14ac:dyDescent="0.25">
      <c r="A19" s="14">
        <v>36432</v>
      </c>
      <c r="B19" s="9"/>
      <c r="C19" s="9"/>
      <c r="D19" s="9"/>
      <c r="E19" s="9"/>
      <c r="F19" s="9"/>
    </row>
    <row r="20" spans="1:6" x14ac:dyDescent="0.25">
      <c r="B20" s="9"/>
      <c r="C20" s="9"/>
      <c r="D20" s="9"/>
      <c r="E20" s="9"/>
      <c r="F20" s="9"/>
    </row>
    <row r="21" spans="1:6" x14ac:dyDescent="0.25">
      <c r="A21" s="11"/>
      <c r="B21" s="9"/>
      <c r="C21" s="9"/>
      <c r="D21" s="9"/>
      <c r="E21" s="9"/>
      <c r="F21" s="9"/>
    </row>
    <row r="22" spans="1:6" x14ac:dyDescent="0.25">
      <c r="A22" s="11"/>
      <c r="B22" s="9"/>
      <c r="C22" s="9"/>
      <c r="D22" s="9"/>
      <c r="E22" s="9"/>
      <c r="F22" s="9"/>
    </row>
    <row r="23" spans="1:6" x14ac:dyDescent="0.25">
      <c r="A23" s="25" t="s">
        <v>11</v>
      </c>
      <c r="B23" s="26"/>
      <c r="C23" s="26"/>
      <c r="D23" s="26"/>
      <c r="E23" s="26"/>
      <c r="F23" s="26"/>
    </row>
    <row r="24" spans="1:6" x14ac:dyDescent="0.25">
      <c r="A24" s="27" t="s">
        <v>17</v>
      </c>
      <c r="B24" s="25" t="s">
        <v>7</v>
      </c>
      <c r="C24" s="29"/>
      <c r="D24" s="27" t="s">
        <v>1</v>
      </c>
      <c r="E24" s="27" t="s">
        <v>12</v>
      </c>
      <c r="F24" s="27" t="s">
        <v>13</v>
      </c>
    </row>
    <row r="25" spans="1:6" x14ac:dyDescent="0.25">
      <c r="A25" s="28"/>
      <c r="B25" s="16" t="s">
        <v>8</v>
      </c>
      <c r="C25" s="16" t="s">
        <v>9</v>
      </c>
      <c r="D25" s="28"/>
      <c r="E25" s="28"/>
      <c r="F25" s="28"/>
    </row>
    <row r="26" spans="1:6" x14ac:dyDescent="0.25">
      <c r="A26" s="9" t="s">
        <v>20</v>
      </c>
      <c r="B26" s="12">
        <v>-20.193192</v>
      </c>
      <c r="C26" s="12">
        <v>-40.239072</v>
      </c>
      <c r="D26" s="12">
        <v>0.6</v>
      </c>
      <c r="E26" s="12">
        <v>2.4</v>
      </c>
      <c r="F26" s="12">
        <v>20</v>
      </c>
    </row>
    <row r="27" spans="1:6" x14ac:dyDescent="0.25">
      <c r="A27" s="9" t="s">
        <v>21</v>
      </c>
      <c r="B27" s="15">
        <v>-20.193097999999999</v>
      </c>
      <c r="C27" s="15">
        <v>-40.239224</v>
      </c>
      <c r="D27" s="12">
        <v>0.6</v>
      </c>
      <c r="E27" s="12">
        <v>3.2</v>
      </c>
      <c r="F27" s="12">
        <v>20</v>
      </c>
    </row>
  </sheetData>
  <sheetProtection password="B056" sheet="1" objects="1" scenarios="1"/>
  <mergeCells count="7">
    <mergeCell ref="A3:B3"/>
    <mergeCell ref="F24:F25"/>
    <mergeCell ref="A23:F23"/>
    <mergeCell ref="A24:A25"/>
    <mergeCell ref="D24:D25"/>
    <mergeCell ref="E24:E25"/>
    <mergeCell ref="B24:C24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B18" sqref="B18"/>
    </sheetView>
  </sheetViews>
  <sheetFormatPr defaultRowHeight="15" x14ac:dyDescent="0.25"/>
  <cols>
    <col min="1" max="1" width="39.7109375" style="20" bestFit="1" customWidth="1"/>
    <col min="2" max="2" width="11.5703125" style="20" customWidth="1"/>
    <col min="3" max="3" width="12" style="20" customWidth="1"/>
    <col min="4" max="4" width="24.5703125" style="20" customWidth="1"/>
    <col min="5" max="5" width="28.5703125" style="20" customWidth="1"/>
    <col min="6" max="6" width="21.5703125" style="20" bestFit="1" customWidth="1"/>
    <col min="7" max="7" width="23.85546875" style="20" bestFit="1" customWidth="1"/>
    <col min="8" max="8" width="21.5703125" style="20" bestFit="1" customWidth="1"/>
    <col min="9" max="9" width="20.5703125" style="20" bestFit="1" customWidth="1"/>
    <col min="10" max="16384" width="9.140625" style="20"/>
  </cols>
  <sheetData>
    <row r="1" spans="1:8" x14ac:dyDescent="0.25">
      <c r="A1" s="1" t="s">
        <v>22</v>
      </c>
      <c r="B1" s="5"/>
      <c r="C1" s="5"/>
      <c r="D1" s="5"/>
      <c r="E1" s="5"/>
      <c r="F1" s="5"/>
      <c r="G1" s="5"/>
    </row>
    <row r="2" spans="1:8" x14ac:dyDescent="0.25">
      <c r="A2" s="5"/>
      <c r="B2" s="5"/>
      <c r="C2" s="5"/>
      <c r="D2" s="5"/>
      <c r="E2" s="5"/>
      <c r="F2" s="5"/>
      <c r="G2" s="5"/>
    </row>
    <row r="3" spans="1:8" x14ac:dyDescent="0.25">
      <c r="A3" s="31" t="s">
        <v>18</v>
      </c>
      <c r="B3" s="32" t="s">
        <v>39</v>
      </c>
      <c r="C3" s="34" t="s">
        <v>40</v>
      </c>
      <c r="D3" s="32" t="s">
        <v>28</v>
      </c>
      <c r="E3" s="19" t="s">
        <v>29</v>
      </c>
      <c r="F3" s="19" t="s">
        <v>30</v>
      </c>
      <c r="G3" s="5"/>
    </row>
    <row r="4" spans="1:8" x14ac:dyDescent="0.25">
      <c r="A4" s="31"/>
      <c r="B4" s="33"/>
      <c r="C4" s="34"/>
      <c r="D4" s="33"/>
      <c r="E4" s="19" t="s">
        <v>37</v>
      </c>
      <c r="F4" s="19" t="s">
        <v>37</v>
      </c>
      <c r="G4" s="5"/>
      <c r="H4" s="3" t="s">
        <v>19</v>
      </c>
    </row>
    <row r="5" spans="1:8" x14ac:dyDescent="0.25">
      <c r="A5" s="21" t="s">
        <v>16</v>
      </c>
      <c r="B5" s="21">
        <v>-20.193145000000001</v>
      </c>
      <c r="C5" s="21">
        <v>-40.239148</v>
      </c>
      <c r="D5" s="22">
        <f>Dados!B5</f>
        <v>2290183.846153846</v>
      </c>
      <c r="E5" s="21">
        <f>Dados!A14</f>
        <v>1.4E-3</v>
      </c>
      <c r="F5" s="23">
        <f>(E5*D5)/(365*24)</f>
        <v>0.36601111696522654</v>
      </c>
      <c r="G5" s="5"/>
      <c r="H5" s="3"/>
    </row>
    <row r="6" spans="1:8" x14ac:dyDescent="0.25">
      <c r="A6" s="30" t="s">
        <v>38</v>
      </c>
      <c r="B6" s="30"/>
      <c r="C6" s="30"/>
      <c r="D6" s="30"/>
      <c r="E6" s="30"/>
      <c r="F6" s="17">
        <f>SUM(F5)</f>
        <v>0.36601111696522654</v>
      </c>
      <c r="G6" s="5"/>
    </row>
    <row r="7" spans="1:8" x14ac:dyDescent="0.25">
      <c r="A7" s="5"/>
      <c r="B7" s="5"/>
      <c r="C7" s="5"/>
      <c r="D7" s="5"/>
      <c r="E7" s="5"/>
      <c r="F7" s="5"/>
      <c r="G7" s="5"/>
    </row>
    <row r="8" spans="1:8" x14ac:dyDescent="0.25">
      <c r="A8" s="5"/>
      <c r="B8" s="5"/>
      <c r="C8" s="5"/>
      <c r="D8" s="5"/>
      <c r="E8" s="5"/>
      <c r="F8" s="5"/>
      <c r="G8" s="5"/>
    </row>
  </sheetData>
  <sheetProtection password="B056" sheet="1" objects="1" scenarios="1"/>
  <mergeCells count="5">
    <mergeCell ref="A6:E6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selection activeCell="C16" sqref="C16"/>
    </sheetView>
  </sheetViews>
  <sheetFormatPr defaultRowHeight="15" x14ac:dyDescent="0.25"/>
  <cols>
    <col min="1" max="1" width="39.7109375" style="20" bestFit="1" customWidth="1"/>
    <col min="2" max="3" width="11.42578125" style="20" bestFit="1" customWidth="1"/>
    <col min="4" max="4" width="16" style="20" customWidth="1"/>
    <col min="5" max="5" width="11.85546875" style="20" customWidth="1"/>
    <col min="6" max="6" width="18.7109375" style="20" customWidth="1"/>
    <col min="7" max="7" width="24" style="20" bestFit="1" customWidth="1"/>
    <col min="8" max="8" width="21.7109375" style="20" bestFit="1" customWidth="1"/>
    <col min="9" max="9" width="20.7109375" style="20" bestFit="1" customWidth="1"/>
    <col min="10" max="10" width="21.7109375" style="20" bestFit="1" customWidth="1"/>
    <col min="11" max="16384" width="9.140625" style="20"/>
  </cols>
  <sheetData>
    <row r="1" spans="1:10" x14ac:dyDescent="0.25">
      <c r="A1" s="13" t="s">
        <v>22</v>
      </c>
      <c r="B1" s="21"/>
      <c r="D1" s="21"/>
      <c r="E1" s="21"/>
      <c r="F1" s="21"/>
      <c r="G1" s="21"/>
      <c r="H1" s="21"/>
      <c r="I1" s="21"/>
      <c r="J1" s="21"/>
    </row>
    <row r="2" spans="1:10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ht="15" customHeight="1" x14ac:dyDescent="0.25">
      <c r="A4" s="31" t="s">
        <v>18</v>
      </c>
      <c r="B4" s="32" t="s">
        <v>39</v>
      </c>
      <c r="C4" s="34" t="s">
        <v>40</v>
      </c>
      <c r="D4" s="34" t="s">
        <v>31</v>
      </c>
      <c r="E4" s="34" t="s">
        <v>32</v>
      </c>
      <c r="F4" s="34" t="s">
        <v>33</v>
      </c>
      <c r="G4" s="34" t="s">
        <v>34</v>
      </c>
      <c r="H4" s="34" t="s">
        <v>35</v>
      </c>
      <c r="I4" s="34" t="s">
        <v>36</v>
      </c>
      <c r="J4" s="19" t="s">
        <v>30</v>
      </c>
    </row>
    <row r="5" spans="1:10" x14ac:dyDescent="0.25">
      <c r="A5" s="31"/>
      <c r="B5" s="33"/>
      <c r="C5" s="34"/>
      <c r="D5" s="34"/>
      <c r="E5" s="34"/>
      <c r="F5" s="34"/>
      <c r="G5" s="34"/>
      <c r="H5" s="34"/>
      <c r="I5" s="34"/>
      <c r="J5" s="19" t="s">
        <v>37</v>
      </c>
    </row>
    <row r="6" spans="1:10" x14ac:dyDescent="0.25">
      <c r="A6" s="21" t="str">
        <f>Dados!A26</f>
        <v>Cabine de pintura 1</v>
      </c>
      <c r="B6" s="24">
        <v>-20.193192</v>
      </c>
      <c r="C6" s="24">
        <v>-40.239072</v>
      </c>
      <c r="D6" s="21">
        <f>Dados!D26</f>
        <v>0.6</v>
      </c>
      <c r="E6" s="21">
        <f>Dados!E26</f>
        <v>2.4</v>
      </c>
      <c r="F6" s="21">
        <f>Dados!F26</f>
        <v>20</v>
      </c>
      <c r="G6" s="22">
        <f>Dados!$A$19/2</f>
        <v>18216</v>
      </c>
      <c r="H6" s="21">
        <v>0.98</v>
      </c>
      <c r="I6" s="21">
        <f>100-43.5</f>
        <v>56.5</v>
      </c>
      <c r="J6" s="23">
        <f>G6*H6*(I6/100)/8760</f>
        <v>1.1513926027397259</v>
      </c>
    </row>
    <row r="7" spans="1:10" x14ac:dyDescent="0.25">
      <c r="A7" s="21" t="str">
        <f>Dados!A27</f>
        <v>Cabine de pintura 2</v>
      </c>
      <c r="B7" s="24">
        <v>-20.193097999999999</v>
      </c>
      <c r="C7" s="24">
        <v>-40.239224</v>
      </c>
      <c r="D7" s="21">
        <f>Dados!D27</f>
        <v>0.6</v>
      </c>
      <c r="E7" s="21">
        <f>Dados!E27</f>
        <v>3.2</v>
      </c>
      <c r="F7" s="21">
        <f>Dados!F27</f>
        <v>20</v>
      </c>
      <c r="G7" s="22">
        <f>Dados!$A$19/2</f>
        <v>18216</v>
      </c>
      <c r="H7" s="21">
        <v>0.98</v>
      </c>
      <c r="I7" s="21">
        <f>100-43.5</f>
        <v>56.5</v>
      </c>
      <c r="J7" s="23">
        <f>G7*H7*(I7/100)/8760</f>
        <v>1.1513926027397259</v>
      </c>
    </row>
    <row r="8" spans="1:10" x14ac:dyDescent="0.25">
      <c r="A8" s="35" t="s">
        <v>38</v>
      </c>
      <c r="B8" s="35"/>
      <c r="C8" s="35"/>
      <c r="D8" s="35"/>
      <c r="E8" s="35"/>
      <c r="F8" s="35"/>
      <c r="G8" s="35"/>
      <c r="H8" s="35"/>
      <c r="I8" s="35"/>
      <c r="J8" s="18">
        <f>SUM(J6:J7)</f>
        <v>2.3027852054794518</v>
      </c>
    </row>
    <row r="9" spans="1:10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</row>
  </sheetData>
  <sheetProtection password="B056" sheet="1" objects="1" scenarios="1"/>
  <mergeCells count="10">
    <mergeCell ref="G4:G5"/>
    <mergeCell ref="H4:H5"/>
    <mergeCell ref="I4:I5"/>
    <mergeCell ref="A8:I8"/>
    <mergeCell ref="D4:D5"/>
    <mergeCell ref="E4:E5"/>
    <mergeCell ref="F4:F5"/>
    <mergeCell ref="A4:A5"/>
    <mergeCell ref="B4:B5"/>
    <mergeCell ref="C4:C5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H25" sqref="H25"/>
    </sheetView>
  </sheetViews>
  <sheetFormatPr defaultRowHeight="15" x14ac:dyDescent="0.25"/>
  <cols>
    <col min="1" max="1" width="21.42578125" customWidth="1"/>
    <col min="2" max="2" width="19.28515625" customWidth="1"/>
  </cols>
  <sheetData>
    <row r="1" spans="1:2" ht="22.5" x14ac:dyDescent="0.25">
      <c r="A1" s="36" t="s">
        <v>25</v>
      </c>
      <c r="B1" s="2" t="s">
        <v>30</v>
      </c>
    </row>
    <row r="2" spans="1:2" x14ac:dyDescent="0.25">
      <c r="A2" s="36"/>
      <c r="B2" s="4" t="s">
        <v>37</v>
      </c>
    </row>
    <row r="3" spans="1:2" x14ac:dyDescent="0.25">
      <c r="A3" s="5" t="s">
        <v>26</v>
      </c>
      <c r="B3" s="8">
        <f>'Emissão Envasamento'!F6</f>
        <v>0.36601111696522654</v>
      </c>
    </row>
    <row r="4" spans="1:2" x14ac:dyDescent="0.25">
      <c r="A4" s="5" t="s">
        <v>27</v>
      </c>
      <c r="B4" s="8">
        <f>'Emissão Cabine de Pintura'!J8</f>
        <v>2.3027852054794518</v>
      </c>
    </row>
    <row r="5" spans="1:2" x14ac:dyDescent="0.25">
      <c r="A5" s="6" t="s">
        <v>38</v>
      </c>
      <c r="B5" s="7">
        <f>SUM(B3:B4)</f>
        <v>2.6687963224446785</v>
      </c>
    </row>
  </sheetData>
  <sheetProtection password="B056" sheet="1" objects="1" scenarios="1"/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Emissão Envasamento</vt:lpstr>
      <vt:lpstr>Emissão Cabine de Pintura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2018-11-26T19:16:07Z</dcterms:created>
  <dcterms:modified xsi:type="dcterms:W3CDTF">2019-06-06T20:49:06Z</dcterms:modified>
</cp:coreProperties>
</file>