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aranapanema\"/>
    </mc:Choice>
  </mc:AlternateContent>
  <bookViews>
    <workbookView xWindow="0" yWindow="0" windowWidth="24000" windowHeight="9135" activeTab="2"/>
  </bookViews>
  <sheets>
    <sheet name="FE-Fundição Cobre" sheetId="2" r:id="rId1"/>
    <sheet name="Monitoramento" sheetId="3" r:id="rId2"/>
    <sheet name="Emissão Chaminé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H12" i="1"/>
  <c r="F16" i="3" l="1"/>
  <c r="M15" i="3"/>
  <c r="F15" i="3"/>
  <c r="M14" i="3"/>
  <c r="F14" i="3"/>
  <c r="M13" i="3"/>
  <c r="F13" i="3"/>
  <c r="M12" i="3"/>
  <c r="F12" i="3"/>
  <c r="C22" i="3" s="1"/>
  <c r="F11" i="1" s="1"/>
  <c r="M11" i="3"/>
  <c r="F11" i="3"/>
  <c r="C24" i="3" s="1"/>
  <c r="E11" i="1" s="1"/>
  <c r="M10" i="3"/>
  <c r="F10" i="3"/>
  <c r="C23" i="3" s="1"/>
  <c r="M8" i="3"/>
  <c r="F8" i="3"/>
  <c r="C21" i="3" s="1"/>
  <c r="H11" i="1" s="1"/>
  <c r="M7" i="3"/>
  <c r="F7" i="3"/>
  <c r="I11" i="1" l="1"/>
  <c r="J11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RELATÓRIO DE MONITORAMENTO DE EMISSÕES ATMOSFÉRICAS Nº 126368/15
</t>
        </r>
      </text>
    </comment>
    <comment ref="H2" authorId="0" shapeId="0">
      <text>
        <r>
          <rPr>
            <sz val="9"/>
            <color indexed="81"/>
            <rFont val="Segoe UI"/>
            <family val="2"/>
          </rPr>
          <t xml:space="preserve">RELATÓRIO DE MONITORAMENTO DE EMISSÕES ATMOSFÉRICAS Nº 319728/2015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I10" authorId="0" shapeId="0">
      <text>
        <r>
          <rPr>
            <sz val="9"/>
            <color indexed="81"/>
            <rFont val="Segoe UI"/>
            <family val="2"/>
          </rPr>
          <t>Considerado PM10 = PM, pois não há fator de emissão e, o valor do fator de PM10 sem equipamento de controle é igual ao de PM.</t>
        </r>
      </text>
    </comment>
    <comment ref="J10" authorId="0" shapeId="0">
      <text>
        <r>
          <rPr>
            <sz val="9"/>
            <color indexed="81"/>
            <rFont val="Segoe UI"/>
            <family val="2"/>
          </rPr>
          <t>Considerado PM2.5 = PM</t>
        </r>
      </text>
    </comment>
  </commentList>
</comments>
</file>

<file path=xl/sharedStrings.xml><?xml version="1.0" encoding="utf-8"?>
<sst xmlns="http://schemas.openxmlformats.org/spreadsheetml/2006/main" count="123" uniqueCount="73">
  <si>
    <t>Fonte Emissora</t>
  </si>
  <si>
    <t>Equipamento de controle:</t>
  </si>
  <si>
    <t>Taxa de Emissão [kg/h]</t>
  </si>
  <si>
    <t>PM</t>
  </si>
  <si>
    <t>Filtro de Mangas</t>
  </si>
  <si>
    <t>Chaminé do Exaustor dos Fornos</t>
  </si>
  <si>
    <t>Produção (t/ano):</t>
  </si>
  <si>
    <t>Tubos Cobre (t/ano):</t>
  </si>
  <si>
    <t>Areia (t/ano):</t>
  </si>
  <si>
    <t>Fonte: Informações enviadas pelo empreendimento através do Ofício IEMA N° 481/2016 e Nº 028/2017</t>
  </si>
  <si>
    <t>Maio/2015</t>
  </si>
  <si>
    <t>Novembro/2015</t>
  </si>
  <si>
    <t>Parâmetro</t>
  </si>
  <si>
    <t>Unidade</t>
  </si>
  <si>
    <t>Amostragem</t>
  </si>
  <si>
    <t>Média</t>
  </si>
  <si>
    <t>Material Particulado</t>
  </si>
  <si>
    <t>Concentração nas Condições Normais Base Seca</t>
  </si>
  <si>
    <t>mg/Nm³</t>
  </si>
  <si>
    <t>Taxa de Emissão</t>
  </si>
  <si>
    <t>g/h</t>
  </si>
  <si>
    <t>Dados de Medição</t>
  </si>
  <si>
    <t>Vazão dos gases Condições Normais Base Seca</t>
  </si>
  <si>
    <t>Nm³/h</t>
  </si>
  <si>
    <t xml:space="preserve">Vazão dos gases nas condições da Chaminé </t>
  </si>
  <si>
    <t>m³/h</t>
  </si>
  <si>
    <t>Temperatura dos Gases</t>
  </si>
  <si>
    <t>ºC</t>
  </si>
  <si>
    <t xml:space="preserve">Velocidade Média dos Gases </t>
  </si>
  <si>
    <t>m/s</t>
  </si>
  <si>
    <t xml:space="preserve">Oxigênio </t>
  </si>
  <si>
    <t>%</t>
  </si>
  <si>
    <t>Nitrogênio</t>
  </si>
  <si>
    <t>Dióxido de Carbono</t>
  </si>
  <si>
    <t>&lt; 0,1</t>
  </si>
  <si>
    <t>Diâmetro da chaminé (m):</t>
  </si>
  <si>
    <t>kg/h</t>
  </si>
  <si>
    <t>Temperatura</t>
  </si>
  <si>
    <t>Vazão dos gases nas Condições Chaminé</t>
  </si>
  <si>
    <t>Dados</t>
  </si>
  <si>
    <t>Furnace and Charge Type</t>
  </si>
  <si>
    <t>Control Equipment</t>
  </si>
  <si>
    <t>Total Particulate</t>
  </si>
  <si>
    <t>Emisison Factor Rating</t>
  </si>
  <si>
    <t>Eletric induction</t>
  </si>
  <si>
    <t>Copper</t>
  </si>
  <si>
    <t>None</t>
  </si>
  <si>
    <t>Baghouse</t>
  </si>
  <si>
    <t>Brass and Bronze</t>
  </si>
  <si>
    <t>Fugitive Emissions</t>
  </si>
  <si>
    <t>ND</t>
  </si>
  <si>
    <t>B</t>
  </si>
  <si>
    <t>NA</t>
  </si>
  <si>
    <t>E</t>
  </si>
  <si>
    <r>
      <t>PM</t>
    </r>
    <r>
      <rPr>
        <vertAlign val="subscript"/>
        <sz val="8"/>
        <color theme="1"/>
        <rFont val="Arial"/>
        <family val="2"/>
      </rPr>
      <t>10</t>
    </r>
  </si>
  <si>
    <t xml:space="preserve">Trecho retirado do documento de background (https://www3.epa.gov/ttn/chief/ap42/ch12/bgdocs/b12s09.pdf). Não foram consideradas emissões fugitivas devido ao fator ser correspondente a chaminés que não possuem controle. </t>
  </si>
  <si>
    <t>Table 12.9-1 PARTICULATE EMISSION FACTORS FOR FURNACES USED IN SECONDARY COPPER SMELTING AND ALLOYING PROCESS</t>
  </si>
  <si>
    <t>Fonte: Informações enviadas pelo empreendimento através dos Ofícios IEMA N° 481/2016 e Nº 028/2017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</si>
  <si>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</si>
  <si>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</si>
  <si>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Funcionamento: 07:00-17:00h</t>
  </si>
  <si>
    <t>Chaminé do Exaustor dos Fornos - Fundição</t>
  </si>
  <si>
    <t>Referência: AP-42 (USEPA, 1995) - https://www3.epa.gov/ttn/chief/ap42/ch12/final/c12s09.pdf</t>
  </si>
  <si>
    <t>Equação Geral:</t>
  </si>
  <si>
    <t>Onde:
E - emissão
EF - fator de emissão
ER - eficiência de redução de emissão</t>
  </si>
  <si>
    <t>Lingotes de Bronze (t/ano):</t>
  </si>
  <si>
    <t>TOTAL</t>
  </si>
  <si>
    <t>Latitude [º]</t>
  </si>
  <si>
    <t>Longitude [º]</t>
  </si>
  <si>
    <t>Diâmetro [m]</t>
  </si>
  <si>
    <t>Vazão [m³/h]</t>
  </si>
  <si>
    <t>Temperatura [ºC]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</si>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</sst>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0000"/>
    <numFmt numFmtId="165" formatCode="0.0000"/>
    <numFmt numFmtId="166" formatCode="#,##0.0"/>
    <numFmt numFmtId="167" formatCode="#,##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4" fontId="1" fillId="0" borderId="7" xfId="1" applyNumberFormat="1" applyFont="1" applyFill="1" applyBorder="1" applyAlignment="1">
      <alignment horizontal="center"/>
    </xf>
    <xf numFmtId="4" fontId="1" fillId="0" borderId="7" xfId="1" applyNumberFormat="1" applyFont="1" applyBorder="1" applyAlignment="1">
      <alignment horizontal="center"/>
    </xf>
    <xf numFmtId="166" fontId="1" fillId="0" borderId="7" xfId="1" applyNumberFormat="1" applyFont="1" applyFill="1" applyBorder="1" applyAlignment="1">
      <alignment horizontal="center" vertical="center"/>
    </xf>
    <xf numFmtId="166" fontId="1" fillId="0" borderId="7" xfId="1" applyNumberFormat="1" applyFont="1" applyBorder="1" applyAlignment="1">
      <alignment horizontal="center" vertical="center"/>
    </xf>
    <xf numFmtId="3" fontId="1" fillId="0" borderId="7" xfId="1" applyNumberFormat="1" applyFont="1" applyFill="1" applyBorder="1" applyAlignment="1">
      <alignment horizontal="center" vertical="center"/>
    </xf>
    <xf numFmtId="3" fontId="1" fillId="0" borderId="7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17" fontId="3" fillId="3" borderId="10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1" fillId="0" borderId="0" xfId="0" applyNumberFormat="1" applyFont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2" fontId="1" fillId="3" borderId="0" xfId="0" applyNumberFormat="1" applyFont="1" applyFill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2" borderId="18" xfId="0" applyNumberFormat="1" applyFont="1" applyFill="1" applyBorder="1" applyAlignment="1" applyProtection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9D9D9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69616</xdr:colOff>
      <xdr:row>3</xdr:row>
      <xdr:rowOff>95250</xdr:rowOff>
    </xdr:from>
    <xdr:to>
      <xdr:col>14</xdr:col>
      <xdr:colOff>476249</xdr:colOff>
      <xdr:row>23</xdr:row>
      <xdr:rowOff>38100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0416" y="1085850"/>
          <a:ext cx="4673833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123825</xdr:colOff>
      <xdr:row>11</xdr:row>
      <xdr:rowOff>128587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781175" y="2452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781175" y="2452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RowHeight="15" customHeight="1" x14ac:dyDescent="0.2"/>
  <cols>
    <col min="1" max="1" width="24.85546875" style="1" customWidth="1"/>
    <col min="2" max="2" width="13.42578125" style="1" bestFit="1" customWidth="1"/>
    <col min="3" max="3" width="15" style="1" customWidth="1"/>
    <col min="4" max="4" width="13.140625" style="1" customWidth="1"/>
    <col min="5" max="5" width="9.140625" style="1"/>
    <col min="6" max="6" width="13.140625" style="1" customWidth="1"/>
    <col min="7" max="16384" width="9.140625" style="1"/>
  </cols>
  <sheetData>
    <row r="1" spans="1:15" ht="15" customHeight="1" x14ac:dyDescent="0.2">
      <c r="A1" s="2" t="s">
        <v>62</v>
      </c>
    </row>
    <row r="2" spans="1:15" ht="25.5" customHeight="1" x14ac:dyDescent="0.2">
      <c r="A2" s="58" t="s">
        <v>56</v>
      </c>
      <c r="B2" s="59"/>
      <c r="C2" s="59"/>
      <c r="D2" s="59"/>
      <c r="E2" s="59"/>
      <c r="F2" s="59"/>
      <c r="H2" s="56" t="s">
        <v>55</v>
      </c>
      <c r="I2" s="56"/>
      <c r="J2" s="56"/>
      <c r="K2" s="56"/>
      <c r="L2" s="56"/>
      <c r="M2" s="56"/>
      <c r="N2" s="56"/>
      <c r="O2" s="56"/>
    </row>
    <row r="3" spans="1:15" ht="22.5" customHeight="1" x14ac:dyDescent="0.2">
      <c r="A3" s="24" t="s">
        <v>40</v>
      </c>
      <c r="B3" s="25" t="s">
        <v>41</v>
      </c>
      <c r="C3" s="25" t="s">
        <v>42</v>
      </c>
      <c r="D3" s="25" t="s">
        <v>43</v>
      </c>
      <c r="E3" s="24" t="s">
        <v>54</v>
      </c>
      <c r="F3" s="25" t="s">
        <v>43</v>
      </c>
      <c r="G3" s="26"/>
      <c r="H3" s="56"/>
      <c r="I3" s="56"/>
      <c r="J3" s="56"/>
      <c r="K3" s="56"/>
      <c r="L3" s="56"/>
      <c r="M3" s="56"/>
      <c r="N3" s="56"/>
      <c r="O3" s="56"/>
    </row>
    <row r="4" spans="1:15" ht="15" customHeight="1" x14ac:dyDescent="0.2">
      <c r="A4" s="57" t="s">
        <v>44</v>
      </c>
      <c r="B4" s="57"/>
      <c r="C4" s="57"/>
      <c r="D4" s="57"/>
      <c r="E4" s="57"/>
      <c r="F4" s="57"/>
      <c r="H4" s="30"/>
      <c r="I4" s="30"/>
      <c r="J4" s="30"/>
      <c r="K4" s="30"/>
      <c r="L4" s="30"/>
      <c r="M4" s="30"/>
      <c r="N4" s="30"/>
      <c r="O4" s="30"/>
    </row>
    <row r="5" spans="1:15" ht="15" customHeight="1" x14ac:dyDescent="0.2">
      <c r="A5" s="57" t="s">
        <v>45</v>
      </c>
      <c r="B5" s="28" t="s">
        <v>46</v>
      </c>
      <c r="C5" s="29">
        <v>3.5</v>
      </c>
      <c r="D5" s="29" t="s">
        <v>51</v>
      </c>
      <c r="E5" s="29">
        <v>3.5</v>
      </c>
      <c r="F5" s="29" t="s">
        <v>53</v>
      </c>
      <c r="H5" s="31"/>
      <c r="I5" s="31"/>
      <c r="J5" s="31"/>
      <c r="K5" s="31"/>
      <c r="L5" s="31"/>
      <c r="M5" s="31"/>
      <c r="N5" s="31"/>
      <c r="O5" s="31"/>
    </row>
    <row r="6" spans="1:15" ht="15" customHeight="1" x14ac:dyDescent="0.2">
      <c r="A6" s="57"/>
      <c r="B6" s="28" t="s">
        <v>47</v>
      </c>
      <c r="C6" s="29">
        <v>0.25</v>
      </c>
      <c r="D6" s="29" t="s">
        <v>51</v>
      </c>
      <c r="E6" s="29" t="s">
        <v>50</v>
      </c>
      <c r="F6" s="29" t="s">
        <v>52</v>
      </c>
      <c r="H6" s="31"/>
      <c r="I6" s="31"/>
      <c r="J6" s="31"/>
      <c r="K6" s="31"/>
      <c r="L6" s="31"/>
      <c r="M6" s="31"/>
      <c r="N6" s="31"/>
      <c r="O6" s="31"/>
    </row>
    <row r="7" spans="1:15" ht="15" customHeight="1" x14ac:dyDescent="0.2">
      <c r="A7" s="57" t="s">
        <v>48</v>
      </c>
      <c r="B7" s="28" t="s">
        <v>46</v>
      </c>
      <c r="C7" s="29">
        <v>10</v>
      </c>
      <c r="D7" s="29" t="s">
        <v>51</v>
      </c>
      <c r="E7" s="29">
        <v>10</v>
      </c>
      <c r="F7" s="29" t="s">
        <v>53</v>
      </c>
      <c r="H7" s="31"/>
      <c r="I7" s="31"/>
      <c r="J7" s="31"/>
      <c r="K7" s="31"/>
      <c r="L7" s="31"/>
      <c r="M7" s="31"/>
      <c r="N7" s="31"/>
      <c r="O7" s="31"/>
    </row>
    <row r="8" spans="1:15" ht="15" customHeight="1" x14ac:dyDescent="0.2">
      <c r="A8" s="57"/>
      <c r="B8" s="28" t="s">
        <v>47</v>
      </c>
      <c r="C8" s="29">
        <v>3.5</v>
      </c>
      <c r="D8" s="29" t="s">
        <v>51</v>
      </c>
      <c r="E8" s="29" t="s">
        <v>50</v>
      </c>
      <c r="F8" s="29" t="s">
        <v>52</v>
      </c>
      <c r="H8" s="31"/>
      <c r="I8" s="31"/>
      <c r="J8" s="31"/>
      <c r="K8" s="31"/>
      <c r="L8" s="31"/>
      <c r="M8" s="31"/>
      <c r="N8" s="31"/>
      <c r="O8" s="31"/>
    </row>
    <row r="9" spans="1:15" ht="15" customHeight="1" x14ac:dyDescent="0.2">
      <c r="A9" s="28" t="s">
        <v>49</v>
      </c>
      <c r="B9" s="28" t="s">
        <v>46</v>
      </c>
      <c r="C9" s="29" t="s">
        <v>50</v>
      </c>
      <c r="D9" s="29" t="s">
        <v>52</v>
      </c>
      <c r="E9" s="29">
        <v>0.04</v>
      </c>
      <c r="F9" s="29" t="s">
        <v>53</v>
      </c>
      <c r="H9" s="31"/>
      <c r="I9" s="31"/>
      <c r="J9" s="31"/>
      <c r="K9" s="31"/>
      <c r="L9" s="31"/>
      <c r="M9" s="31"/>
      <c r="N9" s="31"/>
      <c r="O9" s="31"/>
    </row>
    <row r="10" spans="1:15" ht="15" customHeight="1" x14ac:dyDescent="0.2">
      <c r="A10" s="27"/>
      <c r="B10" s="27"/>
      <c r="C10" s="27"/>
      <c r="D10" s="27"/>
      <c r="E10" s="27"/>
      <c r="F10" s="27"/>
      <c r="H10" s="31"/>
      <c r="I10" s="31"/>
      <c r="J10" s="31"/>
      <c r="K10" s="31"/>
      <c r="L10" s="31"/>
      <c r="M10" s="31"/>
      <c r="N10" s="31"/>
      <c r="O10" s="31"/>
    </row>
    <row r="11" spans="1:15" ht="15" customHeight="1" x14ac:dyDescent="0.2">
      <c r="H11" s="31"/>
      <c r="I11" s="31"/>
      <c r="J11" s="31"/>
      <c r="K11" s="31"/>
      <c r="L11" s="31"/>
      <c r="M11" s="31"/>
      <c r="N11" s="31"/>
      <c r="O11" s="31"/>
    </row>
    <row r="12" spans="1:15" ht="15" customHeight="1" x14ac:dyDescent="0.2">
      <c r="A12" s="47" t="s">
        <v>63</v>
      </c>
      <c r="B12" s="42"/>
      <c r="C12" s="43"/>
      <c r="H12" s="31"/>
      <c r="I12" s="31"/>
      <c r="J12" s="31"/>
      <c r="K12" s="31"/>
      <c r="L12" s="31"/>
      <c r="M12" s="31"/>
      <c r="N12" s="31"/>
      <c r="O12" s="31"/>
    </row>
    <row r="13" spans="1:15" ht="15" customHeight="1" x14ac:dyDescent="0.2">
      <c r="A13" s="48"/>
      <c r="B13" s="44"/>
      <c r="C13" s="45"/>
      <c r="H13" s="31"/>
      <c r="I13" s="31"/>
      <c r="J13" s="31"/>
      <c r="K13" s="31"/>
      <c r="L13" s="31"/>
      <c r="M13" s="31"/>
      <c r="N13" s="31"/>
      <c r="O13" s="31"/>
    </row>
    <row r="14" spans="1:15" ht="15" customHeight="1" x14ac:dyDescent="0.2">
      <c r="A14" s="48"/>
      <c r="B14" s="44"/>
      <c r="C14" s="45"/>
      <c r="H14" s="31"/>
      <c r="I14" s="31"/>
      <c r="J14" s="31"/>
      <c r="K14" s="31"/>
      <c r="L14" s="31"/>
      <c r="M14" s="31"/>
      <c r="N14" s="31"/>
      <c r="O14" s="31"/>
    </row>
    <row r="15" spans="1:15" ht="15" customHeight="1" x14ac:dyDescent="0.2">
      <c r="A15" s="48"/>
      <c r="B15" s="50" t="s">
        <v>64</v>
      </c>
      <c r="C15" s="51"/>
      <c r="H15" s="31"/>
      <c r="I15" s="31"/>
      <c r="J15" s="31"/>
      <c r="K15" s="31"/>
      <c r="L15" s="31"/>
      <c r="M15" s="31"/>
      <c r="N15" s="31"/>
      <c r="O15" s="31"/>
    </row>
    <row r="16" spans="1:15" ht="15" customHeight="1" x14ac:dyDescent="0.2">
      <c r="A16" s="48"/>
      <c r="B16" s="52"/>
      <c r="C16" s="53"/>
      <c r="H16" s="31"/>
      <c r="I16" s="31"/>
      <c r="J16" s="31"/>
      <c r="K16" s="31"/>
      <c r="L16" s="31"/>
      <c r="M16" s="31"/>
      <c r="N16" s="31"/>
      <c r="O16" s="31"/>
    </row>
    <row r="17" spans="1:15" ht="15" customHeight="1" x14ac:dyDescent="0.2">
      <c r="A17" s="49"/>
      <c r="B17" s="54"/>
      <c r="C17" s="55"/>
      <c r="H17" s="31"/>
      <c r="I17" s="31"/>
      <c r="J17" s="31"/>
      <c r="K17" s="31"/>
      <c r="L17" s="31"/>
      <c r="M17" s="31"/>
      <c r="N17" s="31"/>
      <c r="O17" s="31"/>
    </row>
    <row r="18" spans="1:15" ht="15" customHeight="1" x14ac:dyDescent="0.2">
      <c r="H18" s="31"/>
      <c r="I18" s="31"/>
      <c r="J18" s="31"/>
      <c r="K18" s="31"/>
      <c r="L18" s="31"/>
      <c r="M18" s="31"/>
      <c r="N18" s="31"/>
      <c r="O18" s="31"/>
    </row>
    <row r="19" spans="1:15" ht="15" customHeight="1" x14ac:dyDescent="0.2">
      <c r="H19" s="31"/>
      <c r="I19" s="31"/>
      <c r="J19" s="31"/>
      <c r="K19" s="31"/>
      <c r="L19" s="31"/>
      <c r="M19" s="31"/>
      <c r="N19" s="31"/>
      <c r="O19" s="31"/>
    </row>
    <row r="20" spans="1:15" ht="15" customHeight="1" x14ac:dyDescent="0.2">
      <c r="H20" s="31"/>
      <c r="I20" s="31"/>
      <c r="J20" s="31"/>
      <c r="K20" s="31"/>
      <c r="L20" s="31"/>
      <c r="M20" s="31"/>
      <c r="N20" s="31"/>
      <c r="O20" s="31"/>
    </row>
    <row r="21" spans="1:15" ht="15" customHeight="1" x14ac:dyDescent="0.2">
      <c r="H21" s="31"/>
      <c r="I21" s="31"/>
      <c r="J21" s="31"/>
      <c r="K21" s="31"/>
      <c r="L21" s="31"/>
      <c r="M21" s="31"/>
      <c r="N21" s="31"/>
      <c r="O21" s="31"/>
    </row>
    <row r="22" spans="1:15" ht="15" customHeight="1" x14ac:dyDescent="0.2">
      <c r="H22" s="31"/>
      <c r="I22" s="31"/>
      <c r="J22" s="31"/>
      <c r="K22" s="31"/>
      <c r="L22" s="31"/>
      <c r="M22" s="31"/>
      <c r="N22" s="31"/>
      <c r="O22" s="31"/>
    </row>
    <row r="23" spans="1:15" ht="15" customHeight="1" x14ac:dyDescent="0.2">
      <c r="H23" s="31"/>
      <c r="I23" s="31"/>
      <c r="J23" s="31"/>
      <c r="K23" s="31"/>
      <c r="L23" s="31"/>
      <c r="M23" s="31"/>
      <c r="N23" s="31"/>
      <c r="O23" s="31"/>
    </row>
  </sheetData>
  <sheetProtection password="B056" sheet="1" objects="1" scenarios="1"/>
  <mergeCells count="7">
    <mergeCell ref="A12:A17"/>
    <mergeCell ref="B15:C17"/>
    <mergeCell ref="H2:O3"/>
    <mergeCell ref="A5:A6"/>
    <mergeCell ref="A7:A8"/>
    <mergeCell ref="A4:F4"/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6" sqref="D26"/>
    </sheetView>
  </sheetViews>
  <sheetFormatPr defaultRowHeight="15" x14ac:dyDescent="0.25"/>
  <cols>
    <col min="1" max="1" width="44" customWidth="1"/>
    <col min="8" max="8" width="36.28515625" bestFit="1" customWidth="1"/>
  </cols>
  <sheetData>
    <row r="1" spans="1:13" x14ac:dyDescent="0.25">
      <c r="A1" s="3" t="s">
        <v>9</v>
      </c>
    </row>
    <row r="2" spans="1:13" x14ac:dyDescent="0.25">
      <c r="A2" s="63" t="s">
        <v>10</v>
      </c>
      <c r="B2" s="63"/>
      <c r="C2" s="63"/>
      <c r="D2" s="63"/>
      <c r="E2" s="63"/>
      <c r="F2" s="63"/>
      <c r="H2" s="63" t="s">
        <v>11</v>
      </c>
      <c r="I2" s="63"/>
      <c r="J2" s="63"/>
      <c r="K2" s="63"/>
      <c r="L2" s="63"/>
      <c r="M2" s="63"/>
    </row>
    <row r="3" spans="1:13" x14ac:dyDescent="0.25">
      <c r="A3" s="64" t="s">
        <v>61</v>
      </c>
      <c r="B3" s="65"/>
      <c r="C3" s="65"/>
      <c r="D3" s="65"/>
      <c r="E3" s="65"/>
      <c r="F3" s="66"/>
      <c r="H3" s="64" t="s">
        <v>61</v>
      </c>
      <c r="I3" s="65"/>
      <c r="J3" s="65"/>
      <c r="K3" s="65"/>
      <c r="L3" s="65"/>
      <c r="M3" s="66"/>
    </row>
    <row r="4" spans="1:13" x14ac:dyDescent="0.25">
      <c r="A4" s="67" t="s">
        <v>12</v>
      </c>
      <c r="B4" s="67" t="s">
        <v>13</v>
      </c>
      <c r="C4" s="69" t="s">
        <v>14</v>
      </c>
      <c r="D4" s="69"/>
      <c r="E4" s="69"/>
      <c r="F4" s="67" t="s">
        <v>15</v>
      </c>
      <c r="H4" s="67" t="s">
        <v>12</v>
      </c>
      <c r="I4" s="67" t="s">
        <v>13</v>
      </c>
      <c r="J4" s="69" t="s">
        <v>14</v>
      </c>
      <c r="K4" s="69"/>
      <c r="L4" s="69"/>
      <c r="M4" s="67" t="s">
        <v>15</v>
      </c>
    </row>
    <row r="5" spans="1:13" x14ac:dyDescent="0.25">
      <c r="A5" s="68"/>
      <c r="B5" s="68"/>
      <c r="C5" s="4">
        <v>1</v>
      </c>
      <c r="D5" s="4">
        <v>2</v>
      </c>
      <c r="E5" s="4">
        <v>3</v>
      </c>
      <c r="F5" s="68"/>
      <c r="H5" s="68"/>
      <c r="I5" s="68"/>
      <c r="J5" s="4">
        <v>1</v>
      </c>
      <c r="K5" s="4">
        <v>2</v>
      </c>
      <c r="L5" s="4">
        <v>3</v>
      </c>
      <c r="M5" s="68"/>
    </row>
    <row r="6" spans="1:13" x14ac:dyDescent="0.25">
      <c r="A6" s="60" t="s">
        <v>16</v>
      </c>
      <c r="B6" s="61"/>
      <c r="C6" s="61"/>
      <c r="D6" s="61"/>
      <c r="E6" s="61"/>
      <c r="F6" s="62"/>
      <c r="H6" s="60" t="s">
        <v>16</v>
      </c>
      <c r="I6" s="61"/>
      <c r="J6" s="61"/>
      <c r="K6" s="61"/>
      <c r="L6" s="61"/>
      <c r="M6" s="62"/>
    </row>
    <row r="7" spans="1:13" x14ac:dyDescent="0.25">
      <c r="A7" s="5" t="s">
        <v>17</v>
      </c>
      <c r="B7" s="6" t="s">
        <v>18</v>
      </c>
      <c r="C7" s="7">
        <v>1.67</v>
      </c>
      <c r="D7" s="7">
        <v>1.38</v>
      </c>
      <c r="E7" s="7">
        <v>1.99</v>
      </c>
      <c r="F7" s="8">
        <f t="shared" ref="F7:F8" si="0">AVERAGE(C7:E7)</f>
        <v>1.68</v>
      </c>
      <c r="H7" s="5" t="s">
        <v>17</v>
      </c>
      <c r="I7" s="6" t="s">
        <v>18</v>
      </c>
      <c r="J7" s="7">
        <v>2.4500000000000002</v>
      </c>
      <c r="K7" s="7">
        <v>2.0699999999999998</v>
      </c>
      <c r="L7" s="7">
        <v>2.5299999999999998</v>
      </c>
      <c r="M7" s="8">
        <f t="shared" ref="M7:M8" si="1">AVERAGE(J7:L7)</f>
        <v>2.3499999999999996</v>
      </c>
    </row>
    <row r="8" spans="1:13" x14ac:dyDescent="0.25">
      <c r="A8" s="5" t="s">
        <v>19</v>
      </c>
      <c r="B8" s="6" t="s">
        <v>20</v>
      </c>
      <c r="C8" s="7">
        <v>29.6</v>
      </c>
      <c r="D8" s="7">
        <v>24.9</v>
      </c>
      <c r="E8" s="7">
        <v>35.5</v>
      </c>
      <c r="F8" s="8">
        <f t="shared" si="0"/>
        <v>30</v>
      </c>
      <c r="H8" s="5" t="s">
        <v>19</v>
      </c>
      <c r="I8" s="6" t="s">
        <v>20</v>
      </c>
      <c r="J8" s="7">
        <v>51</v>
      </c>
      <c r="K8" s="7">
        <v>43.1</v>
      </c>
      <c r="L8" s="7">
        <v>52.5</v>
      </c>
      <c r="M8" s="8">
        <f t="shared" si="1"/>
        <v>48.866666666666667</v>
      </c>
    </row>
    <row r="9" spans="1:13" x14ac:dyDescent="0.25">
      <c r="A9" s="60" t="s">
        <v>21</v>
      </c>
      <c r="B9" s="61"/>
      <c r="C9" s="61"/>
      <c r="D9" s="61"/>
      <c r="E9" s="61"/>
      <c r="F9" s="62"/>
      <c r="H9" s="60" t="s">
        <v>21</v>
      </c>
      <c r="I9" s="61"/>
      <c r="J9" s="61"/>
      <c r="K9" s="61"/>
      <c r="L9" s="61"/>
      <c r="M9" s="62"/>
    </row>
    <row r="10" spans="1:13" x14ac:dyDescent="0.25">
      <c r="A10" s="5" t="s">
        <v>22</v>
      </c>
      <c r="B10" s="6" t="s">
        <v>23</v>
      </c>
      <c r="C10" s="9">
        <v>17705</v>
      </c>
      <c r="D10" s="9">
        <v>18009</v>
      </c>
      <c r="E10" s="9">
        <v>17850</v>
      </c>
      <c r="F10" s="10">
        <f t="shared" ref="F10:F16" si="2">AVERAGE(C10:E10)</f>
        <v>17854.666666666668</v>
      </c>
      <c r="H10" s="5" t="s">
        <v>22</v>
      </c>
      <c r="I10" s="6" t="s">
        <v>23</v>
      </c>
      <c r="J10" s="9">
        <v>20799</v>
      </c>
      <c r="K10" s="9">
        <v>20804</v>
      </c>
      <c r="L10" s="9">
        <v>20748</v>
      </c>
      <c r="M10" s="10">
        <f t="shared" ref="M10:M15" si="3">AVERAGE(J10:L10)</f>
        <v>20783.666666666668</v>
      </c>
    </row>
    <row r="11" spans="1:13" x14ac:dyDescent="0.25">
      <c r="A11" s="5" t="s">
        <v>24</v>
      </c>
      <c r="B11" s="6" t="s">
        <v>25</v>
      </c>
      <c r="C11" s="9">
        <v>20990</v>
      </c>
      <c r="D11" s="9">
        <v>21352</v>
      </c>
      <c r="E11" s="9">
        <v>21171</v>
      </c>
      <c r="F11" s="10">
        <f t="shared" si="2"/>
        <v>21171</v>
      </c>
      <c r="H11" s="5" t="s">
        <v>24</v>
      </c>
      <c r="I11" s="6" t="s">
        <v>25</v>
      </c>
      <c r="J11" s="9">
        <v>25152</v>
      </c>
      <c r="K11" s="9">
        <v>25152</v>
      </c>
      <c r="L11" s="9">
        <v>25152</v>
      </c>
      <c r="M11" s="10">
        <f t="shared" si="3"/>
        <v>25152</v>
      </c>
    </row>
    <row r="12" spans="1:13" x14ac:dyDescent="0.25">
      <c r="A12" s="5" t="s">
        <v>26</v>
      </c>
      <c r="B12" s="6" t="s">
        <v>27</v>
      </c>
      <c r="C12" s="9">
        <v>41.6</v>
      </c>
      <c r="D12" s="9">
        <v>42.5</v>
      </c>
      <c r="E12" s="9">
        <v>42.1</v>
      </c>
      <c r="F12" s="10">
        <f t="shared" si="2"/>
        <v>42.066666666666663</v>
      </c>
      <c r="H12" s="5" t="s">
        <v>26</v>
      </c>
      <c r="I12" s="6" t="s">
        <v>27</v>
      </c>
      <c r="J12" s="9">
        <v>41.3</v>
      </c>
      <c r="K12" s="9">
        <v>41.3</v>
      </c>
      <c r="L12" s="9">
        <v>41.3</v>
      </c>
      <c r="M12" s="10">
        <f t="shared" si="3"/>
        <v>41.3</v>
      </c>
    </row>
    <row r="13" spans="1:13" x14ac:dyDescent="0.25">
      <c r="A13" s="5" t="s">
        <v>28</v>
      </c>
      <c r="B13" s="6" t="s">
        <v>29</v>
      </c>
      <c r="C13" s="9">
        <v>11.6</v>
      </c>
      <c r="D13" s="9">
        <v>11.8</v>
      </c>
      <c r="E13" s="9">
        <v>11.7</v>
      </c>
      <c r="F13" s="10">
        <f t="shared" si="2"/>
        <v>11.699999999999998</v>
      </c>
      <c r="H13" s="5" t="s">
        <v>28</v>
      </c>
      <c r="I13" s="6" t="s">
        <v>29</v>
      </c>
      <c r="J13" s="9">
        <v>13.9</v>
      </c>
      <c r="K13" s="9">
        <v>13.9</v>
      </c>
      <c r="L13" s="9">
        <v>13.9</v>
      </c>
      <c r="M13" s="10">
        <f t="shared" si="3"/>
        <v>13.9</v>
      </c>
    </row>
    <row r="14" spans="1:13" x14ac:dyDescent="0.25">
      <c r="A14" s="5" t="s">
        <v>30</v>
      </c>
      <c r="B14" s="6" t="s">
        <v>31</v>
      </c>
      <c r="C14" s="11">
        <v>20.9</v>
      </c>
      <c r="D14" s="11">
        <v>20.9</v>
      </c>
      <c r="E14" s="11">
        <v>20.8</v>
      </c>
      <c r="F14" s="12">
        <f t="shared" si="2"/>
        <v>20.866666666666664</v>
      </c>
      <c r="H14" s="5" t="s">
        <v>30</v>
      </c>
      <c r="I14" s="6" t="s">
        <v>31</v>
      </c>
      <c r="J14" s="11">
        <v>19.8</v>
      </c>
      <c r="K14" s="11">
        <v>20.8</v>
      </c>
      <c r="L14" s="11">
        <v>20.7</v>
      </c>
      <c r="M14" s="12">
        <f t="shared" si="3"/>
        <v>20.433333333333334</v>
      </c>
    </row>
    <row r="15" spans="1:13" x14ac:dyDescent="0.25">
      <c r="A15" s="5" t="s">
        <v>32</v>
      </c>
      <c r="B15" s="6" t="s">
        <v>31</v>
      </c>
      <c r="C15" s="11">
        <v>79.099999999999994</v>
      </c>
      <c r="D15" s="11">
        <v>79.099999999999994</v>
      </c>
      <c r="E15" s="11">
        <v>79.2</v>
      </c>
      <c r="F15" s="12">
        <f t="shared" si="2"/>
        <v>79.133333333333326</v>
      </c>
      <c r="H15" s="5" t="s">
        <v>32</v>
      </c>
      <c r="I15" s="6" t="s">
        <v>31</v>
      </c>
      <c r="J15" s="11">
        <v>80.099999999999994</v>
      </c>
      <c r="K15" s="11">
        <v>79.099999999999994</v>
      </c>
      <c r="L15" s="11">
        <v>79.2</v>
      </c>
      <c r="M15" s="12">
        <f t="shared" si="3"/>
        <v>79.466666666666654</v>
      </c>
    </row>
    <row r="16" spans="1:13" x14ac:dyDescent="0.25">
      <c r="A16" s="5" t="s">
        <v>33</v>
      </c>
      <c r="B16" s="6" t="s">
        <v>31</v>
      </c>
      <c r="C16" s="11">
        <v>0</v>
      </c>
      <c r="D16" s="11">
        <v>0</v>
      </c>
      <c r="E16" s="11">
        <v>0</v>
      </c>
      <c r="F16" s="12">
        <f t="shared" si="2"/>
        <v>0</v>
      </c>
      <c r="H16" s="5" t="s">
        <v>33</v>
      </c>
      <c r="I16" s="6" t="s">
        <v>31</v>
      </c>
      <c r="J16" s="11" t="s">
        <v>34</v>
      </c>
      <c r="K16" s="11" t="s">
        <v>34</v>
      </c>
      <c r="L16" s="11" t="s">
        <v>34</v>
      </c>
      <c r="M16" s="12" t="s">
        <v>34</v>
      </c>
    </row>
    <row r="17" spans="1:6" x14ac:dyDescent="0.25">
      <c r="A17" s="13" t="s">
        <v>35</v>
      </c>
      <c r="B17" s="13">
        <v>0.8</v>
      </c>
      <c r="C17" s="14"/>
      <c r="D17" s="15"/>
      <c r="E17" s="15"/>
      <c r="F17" s="15"/>
    </row>
    <row r="19" spans="1:6" ht="15.75" thickBot="1" x14ac:dyDescent="0.3">
      <c r="A19" s="23"/>
      <c r="B19" s="23"/>
      <c r="C19" s="23"/>
    </row>
    <row r="20" spans="1:6" ht="15.75" thickBot="1" x14ac:dyDescent="0.3">
      <c r="A20" s="16" t="s">
        <v>12</v>
      </c>
      <c r="B20" s="16" t="s">
        <v>13</v>
      </c>
      <c r="C20" s="17" t="s">
        <v>39</v>
      </c>
    </row>
    <row r="21" spans="1:6" ht="15.75" thickBot="1" x14ac:dyDescent="0.3">
      <c r="A21" s="18" t="s">
        <v>16</v>
      </c>
      <c r="B21" s="19" t="s">
        <v>36</v>
      </c>
      <c r="C21" s="20">
        <f>AVERAGE(F8,M8)/1000</f>
        <v>3.9433333333333334E-2</v>
      </c>
    </row>
    <row r="22" spans="1:6" ht="15.75" thickBot="1" x14ac:dyDescent="0.3">
      <c r="A22" s="18" t="s">
        <v>37</v>
      </c>
      <c r="B22" s="19" t="s">
        <v>27</v>
      </c>
      <c r="C22" s="21">
        <f>AVERAGE(F12,M12)</f>
        <v>41.68333333333333</v>
      </c>
    </row>
    <row r="23" spans="1:6" ht="15.75" thickBot="1" x14ac:dyDescent="0.3">
      <c r="A23" s="18" t="s">
        <v>22</v>
      </c>
      <c r="B23" s="19" t="s">
        <v>23</v>
      </c>
      <c r="C23" s="22">
        <f>AVERAGE(F10,M10)</f>
        <v>19319.166666666668</v>
      </c>
    </row>
    <row r="24" spans="1:6" ht="15.75" thickBot="1" x14ac:dyDescent="0.3">
      <c r="A24" s="18" t="s">
        <v>38</v>
      </c>
      <c r="B24" s="19" t="s">
        <v>25</v>
      </c>
      <c r="C24" s="22">
        <f>AVERAGE(F11,M11)</f>
        <v>23161.5</v>
      </c>
    </row>
  </sheetData>
  <sheetProtection password="B056" sheet="1" objects="1" scenarios="1"/>
  <mergeCells count="16">
    <mergeCell ref="A6:F6"/>
    <mergeCell ref="H6:M6"/>
    <mergeCell ref="A9:F9"/>
    <mergeCell ref="H9:M9"/>
    <mergeCell ref="A2:F2"/>
    <mergeCell ref="H2:M2"/>
    <mergeCell ref="A3:F3"/>
    <mergeCell ref="H3:M3"/>
    <mergeCell ref="A4:A5"/>
    <mergeCell ref="B4:B5"/>
    <mergeCell ref="C4:E4"/>
    <mergeCell ref="F4:F5"/>
    <mergeCell ref="H4:H5"/>
    <mergeCell ref="I4:I5"/>
    <mergeCell ref="J4:L4"/>
    <mergeCell ref="M4:M5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6"/>
  <sheetViews>
    <sheetView tabSelected="1" zoomScaleNormal="100" workbookViewId="0">
      <selection activeCell="F25" sqref="F25"/>
    </sheetView>
  </sheetViews>
  <sheetFormatPr defaultRowHeight="15" customHeight="1" x14ac:dyDescent="0.2"/>
  <cols>
    <col min="1" max="1" width="25.42578125" style="1" customWidth="1"/>
    <col min="2" max="3" width="15.7109375" style="1" customWidth="1"/>
    <col min="4" max="4" width="12.85546875" style="1" customWidth="1"/>
    <col min="5" max="5" width="12.7109375" style="1" customWidth="1"/>
    <col min="6" max="6" width="16.28515625" style="1" customWidth="1"/>
    <col min="7" max="8" width="9.140625" style="1"/>
    <col min="9" max="9" width="9.140625" style="1" customWidth="1"/>
    <col min="10" max="16384" width="9.140625" style="1"/>
  </cols>
  <sheetData>
    <row r="1" spans="1:16384" ht="15" customHeight="1" x14ac:dyDescent="0.2">
      <c r="A1" s="2" t="s">
        <v>6</v>
      </c>
      <c r="B1" s="32">
        <v>830</v>
      </c>
    </row>
    <row r="2" spans="1:16384" ht="15" customHeight="1" x14ac:dyDescent="0.2">
      <c r="A2" s="2" t="s">
        <v>7</v>
      </c>
      <c r="B2" s="32">
        <v>420</v>
      </c>
    </row>
    <row r="3" spans="1:16384" ht="15" customHeight="1" x14ac:dyDescent="0.2">
      <c r="A3" s="2" t="s">
        <v>65</v>
      </c>
      <c r="B3" s="33">
        <v>1235</v>
      </c>
    </row>
    <row r="4" spans="1:16384" ht="15" customHeight="1" x14ac:dyDescent="0.2">
      <c r="A4" s="2" t="s">
        <v>8</v>
      </c>
      <c r="B4" s="32">
        <v>250</v>
      </c>
    </row>
    <row r="5" spans="1:16384" ht="15" customHeight="1" x14ac:dyDescent="0.2">
      <c r="A5" s="2" t="s">
        <v>1</v>
      </c>
      <c r="B5" s="32" t="s">
        <v>4</v>
      </c>
    </row>
    <row r="6" spans="1:16384" ht="15" customHeight="1" x14ac:dyDescent="0.2">
      <c r="A6" s="2" t="s">
        <v>60</v>
      </c>
      <c r="B6" s="32">
        <v>8</v>
      </c>
    </row>
    <row r="8" spans="1:16384" ht="15" customHeight="1" x14ac:dyDescent="0.2">
      <c r="A8" s="3" t="s">
        <v>57</v>
      </c>
      <c r="B8" s="3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9" spans="1:16384" ht="15" customHeight="1" x14ac:dyDescent="0.2">
      <c r="A9" s="73" t="s">
        <v>0</v>
      </c>
      <c r="B9" s="70" t="s">
        <v>67</v>
      </c>
      <c r="C9" s="70" t="s">
        <v>68</v>
      </c>
      <c r="D9" s="70" t="s">
        <v>69</v>
      </c>
      <c r="E9" s="70" t="s">
        <v>70</v>
      </c>
      <c r="F9" s="70" t="s">
        <v>71</v>
      </c>
      <c r="G9" s="70" t="s">
        <v>72</v>
      </c>
      <c r="H9" s="72" t="s">
        <v>2</v>
      </c>
      <c r="I9" s="72"/>
      <c r="J9" s="72"/>
    </row>
    <row r="10" spans="1:16384" ht="15" customHeight="1" x14ac:dyDescent="0.2">
      <c r="A10" s="73"/>
      <c r="B10" s="70"/>
      <c r="C10" s="70"/>
      <c r="D10" s="70"/>
      <c r="E10" s="70"/>
      <c r="F10" s="70"/>
      <c r="G10" s="70"/>
      <c r="H10" s="34" t="s">
        <v>3</v>
      </c>
      <c r="I10" s="34" t="s">
        <v>58</v>
      </c>
      <c r="J10" s="34" t="s">
        <v>59</v>
      </c>
    </row>
    <row r="11" spans="1:16384" ht="15" customHeight="1" x14ac:dyDescent="0.2">
      <c r="A11" s="35" t="s">
        <v>5</v>
      </c>
      <c r="B11" s="36">
        <v>-20.157914000000002</v>
      </c>
      <c r="C11" s="36">
        <v>-40.235185999999999</v>
      </c>
      <c r="D11" s="29">
        <v>0.8</v>
      </c>
      <c r="E11" s="37">
        <f>Monitoramento!C24</f>
        <v>23161.5</v>
      </c>
      <c r="F11" s="38">
        <f>Monitoramento!C22</f>
        <v>41.68333333333333</v>
      </c>
      <c r="G11" s="29">
        <v>12.15</v>
      </c>
      <c r="H11" s="39">
        <f>Monitoramento!C21</f>
        <v>3.9433333333333334E-2</v>
      </c>
      <c r="I11" s="39">
        <f>H11</f>
        <v>3.9433333333333334E-2</v>
      </c>
      <c r="J11" s="39">
        <f>H11</f>
        <v>3.9433333333333334E-2</v>
      </c>
    </row>
    <row r="12" spans="1:16384" ht="15" customHeight="1" x14ac:dyDescent="0.2">
      <c r="A12" s="71" t="s">
        <v>66</v>
      </c>
      <c r="B12" s="71"/>
      <c r="C12" s="71"/>
      <c r="D12" s="71"/>
      <c r="E12" s="71"/>
      <c r="F12" s="71"/>
      <c r="G12" s="71"/>
      <c r="H12" s="46">
        <f>SUM(H11)</f>
        <v>3.9433333333333334E-2</v>
      </c>
      <c r="I12" s="46">
        <f t="shared" ref="I12:J12" si="0">SUM(I11)</f>
        <v>3.9433333333333334E-2</v>
      </c>
      <c r="J12" s="46">
        <f t="shared" si="0"/>
        <v>3.9433333333333334E-2</v>
      </c>
    </row>
    <row r="13" spans="1:16384" ht="15" customHeight="1" x14ac:dyDescent="0.2">
      <c r="H13" s="26"/>
      <c r="I13" s="26"/>
      <c r="J13" s="26"/>
    </row>
    <row r="25" spans="4:5" ht="15" customHeight="1" x14ac:dyDescent="0.2">
      <c r="D25" s="40"/>
    </row>
    <row r="26" spans="4:5" ht="15" customHeight="1" x14ac:dyDescent="0.2">
      <c r="D26" s="41"/>
      <c r="E26" s="41"/>
    </row>
  </sheetData>
  <sheetProtection password="B056" sheet="1" objects="1" scenarios="1"/>
  <mergeCells count="9">
    <mergeCell ref="A12:G12"/>
    <mergeCell ref="H9:J9"/>
    <mergeCell ref="A9:A10"/>
    <mergeCell ref="G9:G10"/>
    <mergeCell ref="B9:B10"/>
    <mergeCell ref="C9:C10"/>
    <mergeCell ref="D9:D10"/>
    <mergeCell ref="E9:E10"/>
    <mergeCell ref="F9:F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FE-Fundição Cobre</vt:lpstr>
      <vt:lpstr>Monitoramento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2019-06-06T20:41:03Z</dcterms:modified>
</cp:coreProperties>
</file>