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eal Café\"/>
    </mc:Choice>
  </mc:AlternateContent>
  <bookViews>
    <workbookView xWindow="0" yWindow="0" windowWidth="24000" windowHeight="9135" firstSheet="1" activeTab="5"/>
  </bookViews>
  <sheets>
    <sheet name="Parâmetros" sheetId="2" state="hidden" r:id="rId1"/>
    <sheet name="Torradores e Multiciclones" sheetId="1" r:id="rId2"/>
    <sheet name="Caldeira" sheetId="6" r:id="rId3"/>
    <sheet name="Silo Borra Úmida" sheetId="7" r:id="rId4"/>
    <sheet name="Secador Borra" sheetId="9" r:id="rId5"/>
    <sheet name="Geradores" sheetId="10" r:id="rId6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0" l="1"/>
  <c r="D33" i="10"/>
  <c r="D26" i="10"/>
  <c r="D5" i="10"/>
  <c r="D40" i="9"/>
  <c r="D33" i="9"/>
  <c r="D26" i="9"/>
  <c r="D5" i="9"/>
  <c r="D40" i="7"/>
  <c r="D33" i="7"/>
  <c r="D26" i="7"/>
  <c r="D5" i="7"/>
  <c r="D40" i="6"/>
  <c r="D33" i="6"/>
  <c r="D26" i="6"/>
  <c r="D5" i="6"/>
  <c r="D40" i="1"/>
  <c r="D33" i="1"/>
  <c r="D26" i="1"/>
  <c r="B18" i="9" l="1"/>
  <c r="B11" i="9"/>
  <c r="B18" i="6"/>
  <c r="B11" i="6"/>
  <c r="B21" i="9" l="1"/>
  <c r="B20" i="9"/>
  <c r="B19" i="9"/>
  <c r="B14" i="9"/>
  <c r="B13" i="9"/>
  <c r="B12" i="9"/>
  <c r="B21" i="6"/>
  <c r="B20" i="6"/>
  <c r="B19" i="6"/>
  <c r="D14" i="6"/>
  <c r="D13" i="6"/>
  <c r="D12" i="6"/>
  <c r="B14" i="6"/>
  <c r="B13" i="6"/>
  <c r="B12" i="6"/>
  <c r="B21" i="10" l="1"/>
  <c r="B20" i="10"/>
  <c r="B19" i="10"/>
  <c r="D21" i="10"/>
  <c r="D20" i="10"/>
  <c r="D19" i="10"/>
  <c r="D18" i="10"/>
  <c r="D14" i="10"/>
  <c r="D13" i="10"/>
  <c r="D12" i="10"/>
  <c r="D11" i="10"/>
  <c r="B18" i="10"/>
  <c r="B46" i="10"/>
  <c r="B46" i="9"/>
  <c r="B39" i="7"/>
  <c r="B46" i="6"/>
  <c r="B46" i="1"/>
  <c r="B11" i="10" l="1"/>
  <c r="D49" i="10"/>
  <c r="B49" i="10"/>
  <c r="D48" i="10"/>
  <c r="B48" i="10"/>
  <c r="B47" i="10"/>
  <c r="D46" i="10"/>
  <c r="F50" i="10"/>
  <c r="D42" i="10"/>
  <c r="B42" i="10"/>
  <c r="D41" i="10"/>
  <c r="B41" i="10"/>
  <c r="D40" i="10"/>
  <c r="B40" i="10"/>
  <c r="D39" i="10"/>
  <c r="B39" i="10"/>
  <c r="F43" i="10" s="1"/>
  <c r="D35" i="10"/>
  <c r="B35" i="10"/>
  <c r="D34" i="10"/>
  <c r="B34" i="10"/>
  <c r="B33" i="10"/>
  <c r="D32" i="10"/>
  <c r="B32" i="10"/>
  <c r="F36" i="10" s="1"/>
  <c r="D28" i="10"/>
  <c r="B28" i="10"/>
  <c r="D27" i="10"/>
  <c r="B27" i="10"/>
  <c r="B26" i="10"/>
  <c r="D25" i="10"/>
  <c r="B25" i="10"/>
  <c r="F29" i="10" s="1"/>
  <c r="F22" i="10"/>
  <c r="B14" i="10"/>
  <c r="B13" i="10"/>
  <c r="B12" i="10"/>
  <c r="D7" i="10"/>
  <c r="B7" i="10"/>
  <c r="D6" i="10"/>
  <c r="B6" i="10"/>
  <c r="B5" i="10"/>
  <c r="D4" i="10"/>
  <c r="B4" i="10"/>
  <c r="F8" i="10" s="1"/>
  <c r="D49" i="9"/>
  <c r="B49" i="9"/>
  <c r="D48" i="9"/>
  <c r="B48" i="9"/>
  <c r="D47" i="9"/>
  <c r="B47" i="9"/>
  <c r="D46" i="9"/>
  <c r="F50" i="9"/>
  <c r="D42" i="9"/>
  <c r="B42" i="9"/>
  <c r="D41" i="9"/>
  <c r="B41" i="9"/>
  <c r="B40" i="9"/>
  <c r="D39" i="9"/>
  <c r="B39" i="9"/>
  <c r="F43" i="9" s="1"/>
  <c r="D35" i="9"/>
  <c r="B35" i="9"/>
  <c r="D34" i="9"/>
  <c r="B34" i="9"/>
  <c r="B33" i="9"/>
  <c r="D32" i="9"/>
  <c r="B32" i="9"/>
  <c r="F36" i="9" s="1"/>
  <c r="D28" i="9"/>
  <c r="B28" i="9"/>
  <c r="D27" i="9"/>
  <c r="B27" i="9"/>
  <c r="B26" i="9"/>
  <c r="D25" i="9"/>
  <c r="B25" i="9"/>
  <c r="F29" i="9" s="1"/>
  <c r="D21" i="9"/>
  <c r="D20" i="9"/>
  <c r="D19" i="9"/>
  <c r="D18" i="9"/>
  <c r="F22" i="9"/>
  <c r="D14" i="9"/>
  <c r="D13" i="9"/>
  <c r="D12" i="9"/>
  <c r="D11" i="9"/>
  <c r="F15" i="9"/>
  <c r="D7" i="9"/>
  <c r="B7" i="9"/>
  <c r="D6" i="9"/>
  <c r="B6" i="9"/>
  <c r="B5" i="9"/>
  <c r="D4" i="9"/>
  <c r="B4" i="9"/>
  <c r="F8" i="9" s="1"/>
  <c r="D42" i="7"/>
  <c r="B42" i="7"/>
  <c r="D41" i="7"/>
  <c r="B41" i="7"/>
  <c r="B40" i="7"/>
  <c r="D39" i="7"/>
  <c r="F43" i="7"/>
  <c r="D35" i="7"/>
  <c r="B35" i="7"/>
  <c r="D34" i="7"/>
  <c r="B34" i="7"/>
  <c r="B33" i="7"/>
  <c r="D32" i="7"/>
  <c r="B32" i="7"/>
  <c r="F36" i="7" s="1"/>
  <c r="D28" i="7"/>
  <c r="B28" i="7"/>
  <c r="D27" i="7"/>
  <c r="B27" i="7"/>
  <c r="B26" i="7"/>
  <c r="D25" i="7"/>
  <c r="B25" i="7"/>
  <c r="F29" i="7" s="1"/>
  <c r="D21" i="7"/>
  <c r="B21" i="7"/>
  <c r="D20" i="7"/>
  <c r="B20" i="7"/>
  <c r="D19" i="7"/>
  <c r="B19" i="7"/>
  <c r="D18" i="7"/>
  <c r="B18" i="7"/>
  <c r="F22" i="7" s="1"/>
  <c r="D14" i="7"/>
  <c r="B14" i="7"/>
  <c r="D13" i="7"/>
  <c r="B13" i="7"/>
  <c r="D12" i="7"/>
  <c r="B12" i="7"/>
  <c r="D11" i="7"/>
  <c r="B11" i="7"/>
  <c r="F15" i="7" s="1"/>
  <c r="D7" i="7"/>
  <c r="B7" i="7"/>
  <c r="D6" i="7"/>
  <c r="B6" i="7"/>
  <c r="B5" i="7"/>
  <c r="D4" i="7"/>
  <c r="B4" i="7"/>
  <c r="F8" i="7" s="1"/>
  <c r="D49" i="6"/>
  <c r="B49" i="6"/>
  <c r="D48" i="6"/>
  <c r="B48" i="6"/>
  <c r="D47" i="6"/>
  <c r="B47" i="6"/>
  <c r="D46" i="6"/>
  <c r="F50" i="6"/>
  <c r="D42" i="6"/>
  <c r="B42" i="6"/>
  <c r="D41" i="6"/>
  <c r="B41" i="6"/>
  <c r="B40" i="6"/>
  <c r="D39" i="6"/>
  <c r="B39" i="6"/>
  <c r="F43" i="6" s="1"/>
  <c r="D35" i="6"/>
  <c r="B35" i="6"/>
  <c r="D34" i="6"/>
  <c r="B34" i="6"/>
  <c r="B33" i="6"/>
  <c r="D32" i="6"/>
  <c r="B32" i="6"/>
  <c r="F36" i="6" s="1"/>
  <c r="D28" i="6"/>
  <c r="B28" i="6"/>
  <c r="D27" i="6"/>
  <c r="B27" i="6"/>
  <c r="B26" i="6"/>
  <c r="D25" i="6"/>
  <c r="B25" i="6"/>
  <c r="F29" i="6" s="1"/>
  <c r="D21" i="6"/>
  <c r="D20" i="6"/>
  <c r="D19" i="6"/>
  <c r="D18" i="6"/>
  <c r="F22" i="6"/>
  <c r="F15" i="6"/>
  <c r="D11" i="6"/>
  <c r="D7" i="6"/>
  <c r="B7" i="6"/>
  <c r="D6" i="6"/>
  <c r="B6" i="6"/>
  <c r="B5" i="6"/>
  <c r="D4" i="6"/>
  <c r="B4" i="6"/>
  <c r="F8" i="6" s="1"/>
  <c r="F15" i="10" l="1"/>
  <c r="D42" i="1"/>
  <c r="B42" i="1"/>
  <c r="D41" i="1"/>
  <c r="B41" i="1"/>
  <c r="B40" i="1"/>
  <c r="D39" i="1"/>
  <c r="B39" i="1"/>
  <c r="D28" i="1"/>
  <c r="B28" i="1"/>
  <c r="D27" i="1"/>
  <c r="B27" i="1"/>
  <c r="B26" i="1"/>
  <c r="D25" i="1"/>
  <c r="B25" i="1"/>
  <c r="D21" i="1"/>
  <c r="D20" i="1"/>
  <c r="D19" i="1"/>
  <c r="D18" i="1"/>
  <c r="D14" i="1"/>
  <c r="D13" i="1"/>
  <c r="D12" i="1"/>
  <c r="D11" i="1"/>
  <c r="B21" i="1"/>
  <c r="B20" i="1"/>
  <c r="B19" i="1"/>
  <c r="B18" i="1"/>
  <c r="B14" i="1"/>
  <c r="B13" i="1"/>
  <c r="B12" i="1"/>
  <c r="B11" i="1"/>
  <c r="B7" i="1" l="1"/>
  <c r="B6" i="1"/>
  <c r="B4" i="1"/>
  <c r="B5" i="1"/>
  <c r="D49" i="1" l="1"/>
  <c r="D48" i="1"/>
  <c r="D47" i="1"/>
  <c r="D46" i="1"/>
  <c r="D35" i="1"/>
  <c r="D34" i="1"/>
  <c r="D32" i="1"/>
  <c r="D7" i="1"/>
  <c r="D6" i="1"/>
  <c r="D5" i="1"/>
  <c r="D4" i="1"/>
  <c r="B49" i="1"/>
  <c r="B48" i="1"/>
  <c r="B47" i="1"/>
  <c r="B35" i="1"/>
  <c r="B34" i="1"/>
  <c r="B33" i="1"/>
  <c r="B32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Média de dados de monitoramento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Média de dados de monitoramento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Média de dados de monitoramento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Média de dados de monitoramento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Média de dados de monitoramento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Média de dados de monitoramento</t>
        </r>
      </text>
    </comment>
  </commentList>
</comments>
</file>

<file path=xl/sharedStrings.xml><?xml version="1.0" encoding="utf-8"?>
<sst xmlns="http://schemas.openxmlformats.org/spreadsheetml/2006/main" count="803" uniqueCount="97">
  <si>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</si>
  <si>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</si>
  <si>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</si>
  <si>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</si>
  <si>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</si>
  <si>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</si>
  <si>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</si>
  <si>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</si>
  <si>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</si>
  <si>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</si>
  <si>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</si>
  <si>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</si>
  <si>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</si>
  <si>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</si>
  <si>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</si>
  <si>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</si>
  <si>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</si>
  <si>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</si>
  <si>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</si>
  <si>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</si>
  <si>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</si>
  <si>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</si>
  <si>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</si>
  <si>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</si>
  <si>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</si>
  <si>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</si>
  <si>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</si>
  <si>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</si>
  <si>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</si>
  <si>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</si>
  <si>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</si>
  <si>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</si>
  <si>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</si>
  <si>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</si>
  <si>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</si>
  <si>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</si>
  <si>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</si>
  <si>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</si>
  <si>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</si>
  <si>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</si>
  <si>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</si>
  <si>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</si>
  <si>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</si>
  <si>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</si>
  <si>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</si>
  <si>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</si>
  <si>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</si>
  <si>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</si>
  <si>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</si>
  <si>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</si>
  <si>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</si>
  <si>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</si>
  <si>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</si>
  <si>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</si>
  <si>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</si>
  <si>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</si>
  <si>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</si>
  <si>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</si>
  <si>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</si>
  <si>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</si>
  <si>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</si>
  <si>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</si>
  <si>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</si>
  <si>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</si>
  <si>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</si>
  <si>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</si>
  <si>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</si>
  <si>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</si>
  <si>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</si>
  <si>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</si>
  <si>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</si>
  <si>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</si>
  <si>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</si>
  <si>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</si>
  <si>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</si>
  <si>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</si>
  <si>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</si>
  <si>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</si>
  <si>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</si>
  <si>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</si>
  <si>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</si>
  <si>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</si>
  <si>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</si>
  <si>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</si>
  <si>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</si>
  <si>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</si>
  <si>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</si>
  <si>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</si>
  <si>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</si>
  <si>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</si>
  <si>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</si>
  <si>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</si>
  <si>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</si>
  <si>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 Caldeira Bremmer</t>
  </si>
  <si>
    <t>Chaminé dos Torradores I e II, Multiciclone das Torre I e II</t>
  </si>
  <si>
    <t>Chaminé do Secador de Borra</t>
  </si>
  <si>
    <t>Chaminé do Silo de Borra Úmida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</si>
</sst>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30" sqref="D30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5" customHeight="1" x14ac:dyDescent="0.25">
      <c r="A2" s="36" t="s">
        <v>73</v>
      </c>
      <c r="B2" s="36"/>
      <c r="C2" s="4"/>
      <c r="D2" s="36" t="s">
        <v>74</v>
      </c>
      <c r="E2" s="36"/>
      <c r="G2" s="36" t="s">
        <v>25</v>
      </c>
      <c r="H2" s="36"/>
      <c r="I2" s="36"/>
      <c r="J2" s="36"/>
      <c r="K2" s="36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7" t="s">
        <v>21</v>
      </c>
      <c r="H3" s="37" t="s">
        <v>22</v>
      </c>
      <c r="I3" s="37"/>
      <c r="J3" s="37"/>
      <c r="K3" s="37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7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8" t="s">
        <v>50</v>
      </c>
      <c r="B11" s="38"/>
      <c r="C11" s="38"/>
      <c r="D11" s="38"/>
      <c r="E11" s="38"/>
    </row>
    <row r="12" spans="1:11" ht="15" customHeight="1" x14ac:dyDescent="0.25">
      <c r="A12" s="36" t="s">
        <v>79</v>
      </c>
      <c r="B12" s="36"/>
      <c r="D12" s="36" t="s">
        <v>80</v>
      </c>
      <c r="E12" s="36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8" t="s">
        <v>42</v>
      </c>
      <c r="B22" s="38"/>
      <c r="C22" s="38"/>
      <c r="D22" s="38"/>
      <c r="E22" s="38"/>
    </row>
    <row r="23" spans="1:5" ht="15" customHeight="1" x14ac:dyDescent="0.25">
      <c r="A23" s="36" t="s">
        <v>83</v>
      </c>
      <c r="B23" s="36"/>
      <c r="D23" s="36" t="s">
        <v>84</v>
      </c>
      <c r="E23" s="36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8" t="s">
        <v>49</v>
      </c>
      <c r="B31" s="38"/>
      <c r="C31" s="38"/>
      <c r="D31" s="38"/>
      <c r="E31" s="38"/>
    </row>
    <row r="32" spans="1:5" ht="15" customHeight="1" x14ac:dyDescent="0.25">
      <c r="A32" s="36" t="s">
        <v>88</v>
      </c>
      <c r="B32" s="36"/>
      <c r="C32" s="26"/>
      <c r="D32" s="36" t="s">
        <v>89</v>
      </c>
      <c r="E32" s="36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2" workbookViewId="0">
      <selection activeCell="D51" sqref="D5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9" t="s">
        <v>94</v>
      </c>
      <c r="C1" s="40"/>
      <c r="D1" s="40"/>
      <c r="E1" s="40"/>
      <c r="F1" s="6"/>
      <c r="G1" s="7"/>
    </row>
    <row r="2" spans="1:29" ht="15.95" customHeight="1" x14ac:dyDescent="0.25">
      <c r="A2" s="8" t="s">
        <v>8</v>
      </c>
      <c r="B2" s="9" t="s">
        <v>9</v>
      </c>
      <c r="C2" s="41"/>
      <c r="D2" s="42"/>
      <c r="E2" s="4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1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52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52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52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53"/>
      <c r="AC7" s="1" t="s">
        <v>23</v>
      </c>
    </row>
    <row r="8" spans="1:29" x14ac:dyDescent="0.25">
      <c r="A8" s="44"/>
      <c r="B8" s="44"/>
      <c r="C8" s="44"/>
      <c r="D8" s="44"/>
      <c r="E8" s="44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1"/>
      <c r="D9" s="42"/>
      <c r="E9" s="4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1" t="s">
        <v>92</v>
      </c>
    </row>
    <row r="11" spans="1:29" ht="15" customHeight="1" x14ac:dyDescent="0.25">
      <c r="A11" s="28" t="s">
        <v>3</v>
      </c>
      <c r="B11" s="29">
        <f>VLOOKUP(C11,Parâmetros!$A$3:$B$9,2,FALSE)/10</f>
        <v>0.5</v>
      </c>
      <c r="C11" s="30" t="s">
        <v>19</v>
      </c>
      <c r="D11" s="29">
        <f>VLOOKUP(E11,Parâmetros!$D$3:$E$7,2,FALSE)/10</f>
        <v>0.9</v>
      </c>
      <c r="E11" s="30" t="s">
        <v>26</v>
      </c>
      <c r="F11" s="52"/>
    </row>
    <row r="12" spans="1:29" ht="15" customHeight="1" x14ac:dyDescent="0.25">
      <c r="A12" s="28" t="s">
        <v>4</v>
      </c>
      <c r="B12" s="33">
        <f>VLOOKUP(C12,Parâmetros!$A$13:$B$20,2,FALSE)/10</f>
        <v>1</v>
      </c>
      <c r="C12" s="30" t="s">
        <v>81</v>
      </c>
      <c r="D12" s="29">
        <f>VLOOKUP(E12,Parâmetros!$D$13:$E$18,2,FALSE)/10</f>
        <v>0.7</v>
      </c>
      <c r="E12" s="30" t="s">
        <v>39</v>
      </c>
      <c r="F12" s="52"/>
    </row>
    <row r="13" spans="1:29" ht="15" customHeight="1" x14ac:dyDescent="0.25">
      <c r="A13" s="28" t="s">
        <v>63</v>
      </c>
      <c r="B13" s="29">
        <f>VLOOKUP(C13,Parâmetros!$A$24:$B$29,2,FALSE)/10</f>
        <v>1</v>
      </c>
      <c r="C13" s="30" t="s">
        <v>85</v>
      </c>
      <c r="D13" s="29">
        <f>VLOOKUP(E13,Parâmetros!$D$24:$E$29,2,FALSE)/10</f>
        <v>1</v>
      </c>
      <c r="E13" s="30" t="s">
        <v>66</v>
      </c>
      <c r="F13" s="52"/>
    </row>
    <row r="14" spans="1:29" ht="15" customHeight="1" x14ac:dyDescent="0.25">
      <c r="A14" s="28" t="s">
        <v>5</v>
      </c>
      <c r="B14" s="29">
        <f>VLOOKUP(C14,Parâmetros!$A$33:$B$39,2,FALSE)/10</f>
        <v>0.7</v>
      </c>
      <c r="C14" s="30" t="s">
        <v>64</v>
      </c>
      <c r="D14" s="29">
        <f>VLOOKUP(E14,Parâmetros!$D$33:$E$39,2,FALSE)/10</f>
        <v>1</v>
      </c>
      <c r="E14" s="30" t="s">
        <v>56</v>
      </c>
      <c r="F14" s="53"/>
    </row>
    <row r="15" spans="1:29" x14ac:dyDescent="0.25">
      <c r="A15" s="44"/>
      <c r="B15" s="44"/>
      <c r="C15" s="44"/>
      <c r="D15" s="44"/>
      <c r="E15" s="44"/>
      <c r="F15" s="32">
        <f>((B11*D11)+(B12*D12)+(B13*D13)+(B14*D14))/4</f>
        <v>0.71249999999999991</v>
      </c>
    </row>
    <row r="16" spans="1:29" ht="15" customHeight="1" x14ac:dyDescent="0.25">
      <c r="A16" s="17" t="s">
        <v>8</v>
      </c>
      <c r="B16" s="18" t="s">
        <v>12</v>
      </c>
      <c r="C16" s="45"/>
      <c r="D16" s="46"/>
      <c r="E16" s="4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1" t="s">
        <v>92</v>
      </c>
    </row>
    <row r="18" spans="1:6" ht="15" customHeight="1" x14ac:dyDescent="0.25">
      <c r="A18" s="28" t="s">
        <v>3</v>
      </c>
      <c r="B18" s="29">
        <f>VLOOKUP(C18,Parâmetros!$A$3:$B$9,2,FALSE)/10</f>
        <v>0.5</v>
      </c>
      <c r="C18" s="30" t="s">
        <v>19</v>
      </c>
      <c r="D18" s="29">
        <f>VLOOKUP(E18,Parâmetros!$D$3:$E$7,2,FALSE)/10</f>
        <v>0.9</v>
      </c>
      <c r="E18" s="30" t="s">
        <v>26</v>
      </c>
      <c r="F18" s="52"/>
    </row>
    <row r="19" spans="1:6" ht="15" customHeight="1" x14ac:dyDescent="0.25">
      <c r="A19" s="28" t="s">
        <v>4</v>
      </c>
      <c r="B19" s="33">
        <f>VLOOKUP(C19,Parâmetros!$A$13:$B$20,2,FALSE)/10</f>
        <v>1</v>
      </c>
      <c r="C19" s="30" t="s">
        <v>81</v>
      </c>
      <c r="D19" s="29">
        <f>VLOOKUP(E19,Parâmetros!$D$13:$E$18,2,FALSE)/10</f>
        <v>0.7</v>
      </c>
      <c r="E19" s="30" t="s">
        <v>39</v>
      </c>
      <c r="F19" s="52"/>
    </row>
    <row r="20" spans="1:6" ht="15" customHeight="1" x14ac:dyDescent="0.25">
      <c r="A20" s="28" t="s">
        <v>63</v>
      </c>
      <c r="B20" s="29">
        <f>VLOOKUP(C20,Parâmetros!$A$24:$B$29,2,FALSE)/10</f>
        <v>1</v>
      </c>
      <c r="C20" s="30" t="s">
        <v>85</v>
      </c>
      <c r="D20" s="29">
        <f>VLOOKUP(E20,Parâmetros!$D$24:$E$29,2,FALSE)/10</f>
        <v>1</v>
      </c>
      <c r="E20" s="30" t="s">
        <v>66</v>
      </c>
      <c r="F20" s="52"/>
    </row>
    <row r="21" spans="1:6" ht="15" customHeight="1" x14ac:dyDescent="0.25">
      <c r="A21" s="28" t="s">
        <v>5</v>
      </c>
      <c r="B21" s="29">
        <f>VLOOKUP(C21,Parâmetros!$A$33:$B$39,2,FALSE)/10</f>
        <v>0.7</v>
      </c>
      <c r="C21" s="30" t="s">
        <v>64</v>
      </c>
      <c r="D21" s="29">
        <f>VLOOKUP(E21,Parâmetros!$D$33:$E$39,2,FALSE)/10</f>
        <v>1</v>
      </c>
      <c r="E21" s="30" t="s">
        <v>56</v>
      </c>
      <c r="F21" s="53"/>
    </row>
    <row r="22" spans="1:6" x14ac:dyDescent="0.25">
      <c r="A22" s="44"/>
      <c r="B22" s="44"/>
      <c r="C22" s="44"/>
      <c r="D22" s="44"/>
      <c r="E22" s="48"/>
      <c r="F22" s="32">
        <f>((B18*D18)+(B19*D19)+(B20*D20)+(B21*D21))/4</f>
        <v>0.71249999999999991</v>
      </c>
    </row>
    <row r="23" spans="1:6" ht="15" customHeight="1" x14ac:dyDescent="0.25">
      <c r="A23" s="14" t="s">
        <v>8</v>
      </c>
      <c r="B23" s="15" t="s">
        <v>13</v>
      </c>
      <c r="C23" s="41"/>
      <c r="D23" s="42"/>
      <c r="E23" s="4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1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0.7</v>
      </c>
      <c r="C25" s="30" t="s">
        <v>18</v>
      </c>
      <c r="D25" s="29">
        <f>VLOOKUP(E25,Parâmetros!$D$3:$E$7,2,FALSE)/10</f>
        <v>0.9</v>
      </c>
      <c r="E25" s="30" t="s">
        <v>26</v>
      </c>
      <c r="F25" s="52"/>
    </row>
    <row r="26" spans="1:6" ht="15" customHeight="1" x14ac:dyDescent="0.25">
      <c r="A26" s="28" t="s">
        <v>4</v>
      </c>
      <c r="B26" s="33">
        <f>VLOOKUP(C26,Parâmetros!$A$13:$B$20,2,FALSE)/10</f>
        <v>1</v>
      </c>
      <c r="C26" s="30" t="s">
        <v>81</v>
      </c>
      <c r="D26" s="29">
        <f>VLOOKUP(E26,Parâmetros!$D$13:$E$18,2,FALSE)/10</f>
        <v>0.9</v>
      </c>
      <c r="E26" s="30" t="s">
        <v>38</v>
      </c>
      <c r="F26" s="52"/>
    </row>
    <row r="27" spans="1:6" ht="15" customHeight="1" x14ac:dyDescent="0.25">
      <c r="A27" s="12" t="s">
        <v>63</v>
      </c>
      <c r="B27" s="29">
        <f>VLOOKUP(C27,Parâmetros!$A$24:$B$29,2,FALSE)/10</f>
        <v>1</v>
      </c>
      <c r="C27" s="30" t="s">
        <v>85</v>
      </c>
      <c r="D27" s="29">
        <f>VLOOKUP(E27,Parâmetros!$D$24:$E$29,2,FALSE)/10</f>
        <v>1</v>
      </c>
      <c r="E27" s="30" t="s">
        <v>66</v>
      </c>
      <c r="F27" s="52"/>
    </row>
    <row r="28" spans="1:6" ht="15" customHeight="1" x14ac:dyDescent="0.25">
      <c r="A28" s="12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53"/>
    </row>
    <row r="29" spans="1:6" x14ac:dyDescent="0.25">
      <c r="A29" s="49"/>
      <c r="B29" s="49"/>
      <c r="C29" s="49"/>
      <c r="D29" s="49"/>
      <c r="E29" s="50"/>
      <c r="F29" s="32">
        <f>((B25*D25)+(B26*D26)+(B27*D27)+(B28*D28))/4</f>
        <v>0.80750000000000011</v>
      </c>
    </row>
    <row r="30" spans="1:6" ht="15" customHeight="1" x14ac:dyDescent="0.25">
      <c r="A30" s="14" t="s">
        <v>8</v>
      </c>
      <c r="B30" s="15" t="s">
        <v>14</v>
      </c>
      <c r="C30" s="41"/>
      <c r="D30" s="42"/>
      <c r="E30" s="4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1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52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52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52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3"/>
    </row>
    <row r="36" spans="1:6" x14ac:dyDescent="0.25">
      <c r="A36" s="49"/>
      <c r="B36" s="49"/>
      <c r="C36" s="49"/>
      <c r="D36" s="49"/>
      <c r="E36" s="50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1"/>
      <c r="D37" s="42"/>
      <c r="E37" s="4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1" t="s">
        <v>92</v>
      </c>
    </row>
    <row r="39" spans="1:6" ht="15" customHeight="1" x14ac:dyDescent="0.25">
      <c r="A39" s="12" t="s">
        <v>3</v>
      </c>
      <c r="B39" s="29">
        <f>VLOOKUP(C39,Parâmetros!$A$3:$B$9,2,FALSE)/10</f>
        <v>0.7</v>
      </c>
      <c r="C39" s="30" t="s">
        <v>18</v>
      </c>
      <c r="D39" s="29">
        <f>VLOOKUP(E39,Parâmetros!$D$3:$E$7,2,FALSE)/10</f>
        <v>0.9</v>
      </c>
      <c r="E39" s="30" t="s">
        <v>26</v>
      </c>
      <c r="F39" s="52"/>
    </row>
    <row r="40" spans="1:6" ht="15" customHeight="1" x14ac:dyDescent="0.25">
      <c r="A40" s="12" t="s">
        <v>4</v>
      </c>
      <c r="B40" s="33">
        <f>VLOOKUP(C40,Parâmetros!$A$13:$B$20,2,FALSE)/10</f>
        <v>1</v>
      </c>
      <c r="C40" s="30" t="s">
        <v>81</v>
      </c>
      <c r="D40" s="29">
        <f>VLOOKUP(E40,Parâmetros!$D$13:$E$18,2,FALSE)/10</f>
        <v>0.9</v>
      </c>
      <c r="E40" s="30" t="s">
        <v>38</v>
      </c>
      <c r="F40" s="52"/>
    </row>
    <row r="41" spans="1:6" ht="15" customHeight="1" x14ac:dyDescent="0.25">
      <c r="A41" s="12" t="s">
        <v>63</v>
      </c>
      <c r="B41" s="29">
        <f>VLOOKUP(C41,Parâmetros!$A$24:$B$29,2,FALSE)/10</f>
        <v>1</v>
      </c>
      <c r="C41" s="30" t="s">
        <v>85</v>
      </c>
      <c r="D41" s="29">
        <f>VLOOKUP(E41,Parâmetros!$D$24:$E$29,2,FALSE)/10</f>
        <v>1</v>
      </c>
      <c r="E41" s="30" t="s">
        <v>66</v>
      </c>
      <c r="F41" s="52"/>
    </row>
    <row r="42" spans="1:6" ht="15" customHeight="1" x14ac:dyDescent="0.25">
      <c r="A42" s="12" t="s">
        <v>5</v>
      </c>
      <c r="B42" s="29">
        <f>VLOOKUP(C42,Parâmetros!$A$33:$B$39,2,FALSE)/10</f>
        <v>0.7</v>
      </c>
      <c r="C42" s="30" t="s">
        <v>64</v>
      </c>
      <c r="D42" s="29">
        <f>VLOOKUP(E42,Parâmetros!$D$33:$E$39,2,FALSE)/10</f>
        <v>1</v>
      </c>
      <c r="E42" s="30" t="s">
        <v>56</v>
      </c>
      <c r="F42" s="53"/>
    </row>
    <row r="43" spans="1:6" x14ac:dyDescent="0.25">
      <c r="A43" s="49"/>
      <c r="B43" s="49"/>
      <c r="C43" s="49"/>
      <c r="D43" s="49"/>
      <c r="E43" s="50"/>
      <c r="F43" s="32">
        <f>((B39*D39)+(B40*D40)+(B41*D41)+(B42*D42))/4</f>
        <v>0.80750000000000011</v>
      </c>
    </row>
    <row r="44" spans="1:6" ht="15" customHeight="1" x14ac:dyDescent="0.25">
      <c r="A44" s="14" t="s">
        <v>8</v>
      </c>
      <c r="B44" s="15" t="s">
        <v>15</v>
      </c>
      <c r="C44" s="41"/>
      <c r="D44" s="42"/>
      <c r="E44" s="42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1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69</v>
      </c>
      <c r="D46" s="29">
        <f>VLOOKUP(E46,Parâmetros!$D$3:$E$7,2,FALSE)/10</f>
        <v>0.6</v>
      </c>
      <c r="E46" s="25" t="s">
        <v>76</v>
      </c>
      <c r="F46" s="52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2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2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3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dataConsolidate/>
  <mergeCells count="21">
    <mergeCell ref="F38:F42"/>
    <mergeCell ref="F45:F49"/>
    <mergeCell ref="F3:F7"/>
    <mergeCell ref="F10:F14"/>
    <mergeCell ref="F17:F21"/>
    <mergeCell ref="F24:F28"/>
    <mergeCell ref="F31:F3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B1:E1"/>
    <mergeCell ref="C2:E2"/>
    <mergeCell ref="A8:E8"/>
    <mergeCell ref="C9:E9"/>
    <mergeCell ref="A15:E1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8 E46 E11 E32 E25 E39">
      <formula1>Atividade_Medição</formula1>
    </dataValidation>
    <dataValidation type="list" allowBlank="1" showInputMessage="1" showErrorMessage="1" sqref="C47 C5 C19 C12 C33 C26 C40">
      <formula1>Fator_Especif_Fonte</formula1>
    </dataValidation>
    <dataValidation type="list" allowBlank="1" showInputMessage="1" showErrorMessage="1" sqref="E47 E19 E5 E12 E26 E33 E40">
      <formula1>Atividade_Especif_Fonte</formula1>
    </dataValidation>
    <dataValidation type="list" allowBlank="1" showInputMessage="1" showErrorMessage="1" sqref="C48 C6 C20 C13 C34 C27 C41">
      <formula1>Fator_Espacial</formula1>
    </dataValidation>
    <dataValidation type="list" allowBlank="1" showInputMessage="1" showErrorMessage="1" sqref="E48 E20 E6 E13 E34 E27 E41">
      <formula1>Atividade_Espacial</formula1>
    </dataValidation>
    <dataValidation type="list" allowBlank="1" showInputMessage="1" showErrorMessage="1" sqref="C49 C7 C21 C14 C35 C28 C42">
      <formula1>Fator_Temporal</formula1>
    </dataValidation>
    <dataValidation type="list" allowBlank="1" showInputMessage="1" showErrorMessage="1" sqref="E49 E21 E7 E14 E35 E28 E42">
      <formula1>Atividade_Temporal</formula1>
    </dataValidation>
    <dataValidation type="list" allowBlank="1" showInputMessage="1" showErrorMessage="1" sqref="C46">
      <formula1>AP42_Factor_Rating</formula1>
    </dataValidation>
    <dataValidation type="list" allowBlank="1" showInputMessage="1" showErrorMessage="1" sqref="C32 C4 C11 C18 C25 C39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9" t="s">
        <v>93</v>
      </c>
      <c r="C1" s="40"/>
      <c r="D1" s="40"/>
      <c r="E1" s="40"/>
      <c r="F1" s="6"/>
      <c r="G1" s="7"/>
    </row>
    <row r="2" spans="1:29" ht="15.95" customHeight="1" x14ac:dyDescent="0.25">
      <c r="A2" s="8" t="s">
        <v>8</v>
      </c>
      <c r="B2" s="9" t="s">
        <v>9</v>
      </c>
      <c r="C2" s="41"/>
      <c r="D2" s="42"/>
      <c r="E2" s="4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1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52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52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52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53"/>
      <c r="AC7" s="1" t="s">
        <v>23</v>
      </c>
    </row>
    <row r="8" spans="1:29" x14ac:dyDescent="0.25">
      <c r="A8" s="44"/>
      <c r="B8" s="44"/>
      <c r="C8" s="44"/>
      <c r="D8" s="44"/>
      <c r="E8" s="44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1"/>
      <c r="D9" s="42"/>
      <c r="E9" s="4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1" t="s">
        <v>92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0.9</v>
      </c>
      <c r="E11" s="30" t="s">
        <v>26</v>
      </c>
      <c r="F11" s="52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25" t="s">
        <v>72</v>
      </c>
      <c r="D12" s="29">
        <f>VLOOKUP(E12,Parâmetros!$D$13:$E$18,2,FALSE)/10</f>
        <v>0.7</v>
      </c>
      <c r="E12" s="25" t="s">
        <v>39</v>
      </c>
      <c r="F12" s="52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25" t="s">
        <v>43</v>
      </c>
      <c r="D13" s="29">
        <f>VLOOKUP(E13,Parâmetros!$D$24:$E$29,2,FALSE)/10</f>
        <v>1</v>
      </c>
      <c r="E13" s="25" t="s">
        <v>66</v>
      </c>
      <c r="F13" s="52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25" t="s">
        <v>65</v>
      </c>
      <c r="D14" s="29">
        <f>VLOOKUP(E14,Parâmetros!$D$33:$E$39,2,FALSE)/10</f>
        <v>1</v>
      </c>
      <c r="E14" s="25" t="s">
        <v>56</v>
      </c>
      <c r="F14" s="53"/>
    </row>
    <row r="15" spans="1:29" x14ac:dyDescent="0.25">
      <c r="A15" s="44"/>
      <c r="B15" s="44"/>
      <c r="C15" s="44"/>
      <c r="D15" s="44"/>
      <c r="E15" s="44"/>
      <c r="F15" s="32">
        <f>((B11*D11)+(B12*D12)+(B13*D13)+(B14*D14))/4</f>
        <v>0.27749999999999997</v>
      </c>
    </row>
    <row r="16" spans="1:29" ht="15" customHeight="1" x14ac:dyDescent="0.25">
      <c r="A16" s="17" t="s">
        <v>8</v>
      </c>
      <c r="B16" s="18" t="s">
        <v>12</v>
      </c>
      <c r="C16" s="45"/>
      <c r="D16" s="46"/>
      <c r="E16" s="4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1" t="s">
        <v>92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0.9</v>
      </c>
      <c r="E18" s="30" t="s">
        <v>26</v>
      </c>
      <c r="F18" s="52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25" t="s">
        <v>72</v>
      </c>
      <c r="D19" s="29">
        <f>VLOOKUP(E19,Parâmetros!$D$13:$E$18,2,FALSE)/10</f>
        <v>0.7</v>
      </c>
      <c r="E19" s="30" t="s">
        <v>39</v>
      </c>
      <c r="F19" s="52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25" t="s">
        <v>43</v>
      </c>
      <c r="D20" s="29">
        <f>VLOOKUP(E20,Parâmetros!$D$24:$E$29,2,FALSE)/10</f>
        <v>1</v>
      </c>
      <c r="E20" s="30" t="s">
        <v>66</v>
      </c>
      <c r="F20" s="52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25" t="s">
        <v>65</v>
      </c>
      <c r="D21" s="29">
        <f>VLOOKUP(E21,Parâmetros!$D$33:$E$39,2,FALSE)/10</f>
        <v>1</v>
      </c>
      <c r="E21" s="30" t="s">
        <v>56</v>
      </c>
      <c r="F21" s="53"/>
    </row>
    <row r="22" spans="1:6" x14ac:dyDescent="0.25">
      <c r="A22" s="44"/>
      <c r="B22" s="44"/>
      <c r="C22" s="44"/>
      <c r="D22" s="44"/>
      <c r="E22" s="48"/>
      <c r="F22" s="32">
        <f>((B18*D18)+(B19*D19)+(B20*D20)+(B21*D21))/4</f>
        <v>0.27749999999999997</v>
      </c>
    </row>
    <row r="23" spans="1:6" ht="15" customHeight="1" x14ac:dyDescent="0.25">
      <c r="A23" s="14" t="s">
        <v>8</v>
      </c>
      <c r="B23" s="15" t="s">
        <v>13</v>
      </c>
      <c r="C23" s="41"/>
      <c r="D23" s="42"/>
      <c r="E23" s="4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1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0.7</v>
      </c>
      <c r="C25" s="30" t="s">
        <v>18</v>
      </c>
      <c r="D25" s="29">
        <f>VLOOKUP(E25,Parâmetros!$D$3:$E$7,2,FALSE)/10</f>
        <v>0.9</v>
      </c>
      <c r="E25" s="30" t="s">
        <v>26</v>
      </c>
      <c r="F25" s="52"/>
    </row>
    <row r="26" spans="1:6" ht="15" customHeight="1" x14ac:dyDescent="0.25">
      <c r="A26" s="28" t="s">
        <v>4</v>
      </c>
      <c r="B26" s="33">
        <f>VLOOKUP(C26,Parâmetros!$A$13:$B$20,2,FALSE)/10</f>
        <v>1</v>
      </c>
      <c r="C26" s="30" t="s">
        <v>81</v>
      </c>
      <c r="D26" s="29">
        <f>VLOOKUP(E26,Parâmetros!$D$13:$E$18,2,FALSE)/10</f>
        <v>0.9</v>
      </c>
      <c r="E26" s="30" t="s">
        <v>38</v>
      </c>
      <c r="F26" s="52"/>
    </row>
    <row r="27" spans="1:6" ht="15" customHeight="1" x14ac:dyDescent="0.25">
      <c r="A27" s="12" t="s">
        <v>63</v>
      </c>
      <c r="B27" s="29">
        <f>VLOOKUP(C27,Parâmetros!$A$24:$B$29,2,FALSE)/10</f>
        <v>1</v>
      </c>
      <c r="C27" s="30" t="s">
        <v>85</v>
      </c>
      <c r="D27" s="29">
        <f>VLOOKUP(E27,Parâmetros!$D$24:$E$29,2,FALSE)/10</f>
        <v>1</v>
      </c>
      <c r="E27" s="30" t="s">
        <v>66</v>
      </c>
      <c r="F27" s="52"/>
    </row>
    <row r="28" spans="1:6" ht="15" customHeight="1" x14ac:dyDescent="0.25">
      <c r="A28" s="12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53"/>
    </row>
    <row r="29" spans="1:6" x14ac:dyDescent="0.25">
      <c r="A29" s="49"/>
      <c r="B29" s="49"/>
      <c r="C29" s="49"/>
      <c r="D29" s="49"/>
      <c r="E29" s="50"/>
      <c r="F29" s="32">
        <f>((B25*D25)+(B26*D26)+(B27*D27)+(B28*D28))/4</f>
        <v>0.80750000000000011</v>
      </c>
    </row>
    <row r="30" spans="1:6" ht="15" customHeight="1" x14ac:dyDescent="0.25">
      <c r="A30" s="14" t="s">
        <v>8</v>
      </c>
      <c r="B30" s="15" t="s">
        <v>14</v>
      </c>
      <c r="C30" s="41"/>
      <c r="D30" s="42"/>
      <c r="E30" s="4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1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52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52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52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3"/>
    </row>
    <row r="36" spans="1:6" x14ac:dyDescent="0.25">
      <c r="A36" s="49"/>
      <c r="B36" s="49"/>
      <c r="C36" s="49"/>
      <c r="D36" s="49"/>
      <c r="E36" s="50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1"/>
      <c r="D37" s="42"/>
      <c r="E37" s="4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1" t="s">
        <v>92</v>
      </c>
    </row>
    <row r="39" spans="1:6" ht="15" customHeight="1" x14ac:dyDescent="0.25">
      <c r="A39" s="12" t="s">
        <v>3</v>
      </c>
      <c r="B39" s="29">
        <f>VLOOKUP(C39,Parâmetros!$A$3:$B$9,2,FALSE)/10</f>
        <v>0.7</v>
      </c>
      <c r="C39" s="30" t="s">
        <v>18</v>
      </c>
      <c r="D39" s="29">
        <f>VLOOKUP(E39,Parâmetros!$D$3:$E$7,2,FALSE)/10</f>
        <v>0.9</v>
      </c>
      <c r="E39" s="30" t="s">
        <v>26</v>
      </c>
      <c r="F39" s="52"/>
    </row>
    <row r="40" spans="1:6" ht="15" customHeight="1" x14ac:dyDescent="0.25">
      <c r="A40" s="12" t="s">
        <v>4</v>
      </c>
      <c r="B40" s="33">
        <f>VLOOKUP(C40,Parâmetros!$A$13:$B$20,2,FALSE)/10</f>
        <v>1</v>
      </c>
      <c r="C40" s="30" t="s">
        <v>81</v>
      </c>
      <c r="D40" s="29">
        <f>VLOOKUP(E40,Parâmetros!$D$13:$E$18,2,FALSE)/10</f>
        <v>0.9</v>
      </c>
      <c r="E40" s="30" t="s">
        <v>38</v>
      </c>
      <c r="F40" s="52"/>
    </row>
    <row r="41" spans="1:6" ht="15" customHeight="1" x14ac:dyDescent="0.25">
      <c r="A41" s="12" t="s">
        <v>63</v>
      </c>
      <c r="B41" s="29">
        <f>VLOOKUP(C41,Parâmetros!$A$24:$B$29,2,FALSE)/10</f>
        <v>1</v>
      </c>
      <c r="C41" s="30" t="s">
        <v>85</v>
      </c>
      <c r="D41" s="29">
        <f>VLOOKUP(E41,Parâmetros!$D$24:$E$29,2,FALSE)/10</f>
        <v>1</v>
      </c>
      <c r="E41" s="30" t="s">
        <v>66</v>
      </c>
      <c r="F41" s="52"/>
    </row>
    <row r="42" spans="1:6" ht="15" customHeight="1" x14ac:dyDescent="0.25">
      <c r="A42" s="12" t="s">
        <v>5</v>
      </c>
      <c r="B42" s="29">
        <f>VLOOKUP(C42,Parâmetros!$A$33:$B$39,2,FALSE)/10</f>
        <v>0.7</v>
      </c>
      <c r="C42" s="30" t="s">
        <v>64</v>
      </c>
      <c r="D42" s="29">
        <f>VLOOKUP(E42,Parâmetros!$D$33:$E$39,2,FALSE)/10</f>
        <v>1</v>
      </c>
      <c r="E42" s="30" t="s">
        <v>56</v>
      </c>
      <c r="F42" s="53"/>
    </row>
    <row r="43" spans="1:6" x14ac:dyDescent="0.25">
      <c r="A43" s="49"/>
      <c r="B43" s="49"/>
      <c r="C43" s="49"/>
      <c r="D43" s="49"/>
      <c r="E43" s="50"/>
      <c r="F43" s="32">
        <f>((B39*D39)+(B40*D40)+(B41*D41)+(B42*D42))/4</f>
        <v>0.80750000000000011</v>
      </c>
    </row>
    <row r="44" spans="1:6" ht="15" customHeight="1" x14ac:dyDescent="0.25">
      <c r="A44" s="14" t="s">
        <v>8</v>
      </c>
      <c r="B44" s="15" t="s">
        <v>15</v>
      </c>
      <c r="C44" s="41"/>
      <c r="D44" s="42"/>
      <c r="E44" s="42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1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70</v>
      </c>
      <c r="D46" s="29">
        <f>VLOOKUP(E46,Parâmetros!$D$3:$E$7,2,FALSE)/10</f>
        <v>0.6</v>
      </c>
      <c r="E46" s="25" t="s">
        <v>76</v>
      </c>
      <c r="F46" s="52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2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2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3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32 C4 C39 C25 C11 C18">
      <formula1>Fator_Medição</formula1>
    </dataValidation>
    <dataValidation type="list" allowBlank="1" showInputMessage="1" showErrorMessage="1" sqref="C46">
      <formula1>AP42_Factor_Rating</formula1>
    </dataValidation>
    <dataValidation type="list" allowBlank="1" showInputMessage="1" showErrorMessage="1" sqref="E49 E21 E7 E42 E35 E28 E14">
      <formula1>Atividade_Temporal</formula1>
    </dataValidation>
    <dataValidation type="list" allowBlank="1" showInputMessage="1" showErrorMessage="1" sqref="C49 C7 C14 C42 C35 C28 C21">
      <formula1>Fator_Temporal</formula1>
    </dataValidation>
    <dataValidation type="list" allowBlank="1" showInputMessage="1" showErrorMessage="1" sqref="E48 E20 E6 E41 E34 E27 E13">
      <formula1>Atividade_Espacial</formula1>
    </dataValidation>
    <dataValidation type="list" allowBlank="1" showInputMessage="1" showErrorMessage="1" sqref="C48 C6 C13 C41 C34 C27 C20">
      <formula1>Fator_Espacial</formula1>
    </dataValidation>
    <dataValidation type="list" allowBlank="1" showInputMessage="1" showErrorMessage="1" sqref="E47 E19 E12 E33 E26 E5 E40">
      <formula1>Atividade_Especif_Fonte</formula1>
    </dataValidation>
    <dataValidation type="list" allowBlank="1" showInputMessage="1" showErrorMessage="1" sqref="C47 C5 C12 C40 C33 C26 C19">
      <formula1>Fator_Especif_Fonte</formula1>
    </dataValidation>
    <dataValidation type="list" allowBlank="1" showInputMessage="1" showErrorMessage="1" sqref="E4 E18 E46 E11 E32 E25 E39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"/>
  <sheetViews>
    <sheetView topLeftCell="A2" workbookViewId="0">
      <selection activeCell="C2" sqref="C2:E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9" t="s">
        <v>96</v>
      </c>
      <c r="C1" s="40"/>
      <c r="D1" s="40"/>
      <c r="E1" s="40"/>
      <c r="F1" s="6"/>
      <c r="G1" s="7"/>
    </row>
    <row r="2" spans="1:29" ht="15.95" customHeight="1" x14ac:dyDescent="0.25">
      <c r="A2" s="8" t="s">
        <v>8</v>
      </c>
      <c r="B2" s="9" t="s">
        <v>9</v>
      </c>
      <c r="C2" s="41"/>
      <c r="D2" s="42"/>
      <c r="E2" s="4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1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52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52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52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53"/>
      <c r="AC7" s="1" t="s">
        <v>23</v>
      </c>
    </row>
    <row r="8" spans="1:29" x14ac:dyDescent="0.25">
      <c r="A8" s="44"/>
      <c r="B8" s="44"/>
      <c r="C8" s="44"/>
      <c r="D8" s="44"/>
      <c r="E8" s="44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1"/>
      <c r="D9" s="42"/>
      <c r="E9" s="4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1" t="s">
        <v>92</v>
      </c>
    </row>
    <row r="11" spans="1:29" ht="15" customHeight="1" x14ac:dyDescent="0.25">
      <c r="A11" s="28" t="s">
        <v>3</v>
      </c>
      <c r="B11" s="29">
        <f>VLOOKUP(C11,Parâmetros!$A$3:$B$9,2,FALSE)/10</f>
        <v>0.5</v>
      </c>
      <c r="C11" s="30" t="s">
        <v>19</v>
      </c>
      <c r="D11" s="29">
        <f>VLOOKUP(E11,Parâmetros!$D$3:$E$7,2,FALSE)/10</f>
        <v>0.9</v>
      </c>
      <c r="E11" s="30" t="s">
        <v>26</v>
      </c>
      <c r="F11" s="52"/>
    </row>
    <row r="12" spans="1:29" ht="15" customHeight="1" x14ac:dyDescent="0.25">
      <c r="A12" s="28" t="s">
        <v>4</v>
      </c>
      <c r="B12" s="33">
        <f>VLOOKUP(C12,Parâmetros!$A$13:$B$20,2,FALSE)/10</f>
        <v>1</v>
      </c>
      <c r="C12" s="30" t="s">
        <v>81</v>
      </c>
      <c r="D12" s="29">
        <f>VLOOKUP(E12,Parâmetros!$D$13:$E$18,2,FALSE)/10</f>
        <v>0.7</v>
      </c>
      <c r="E12" s="30" t="s">
        <v>39</v>
      </c>
      <c r="F12" s="52"/>
    </row>
    <row r="13" spans="1:29" ht="15" customHeight="1" x14ac:dyDescent="0.25">
      <c r="A13" s="28" t="s">
        <v>63</v>
      </c>
      <c r="B13" s="29">
        <f>VLOOKUP(C13,Parâmetros!$A$24:$B$29,2,FALSE)/10</f>
        <v>1</v>
      </c>
      <c r="C13" s="30" t="s">
        <v>85</v>
      </c>
      <c r="D13" s="29">
        <f>VLOOKUP(E13,Parâmetros!$D$24:$E$29,2,FALSE)/10</f>
        <v>1</v>
      </c>
      <c r="E13" s="30" t="s">
        <v>66</v>
      </c>
      <c r="F13" s="52"/>
    </row>
    <row r="14" spans="1:29" ht="15" customHeight="1" x14ac:dyDescent="0.25">
      <c r="A14" s="28" t="s">
        <v>5</v>
      </c>
      <c r="B14" s="29">
        <f>VLOOKUP(C14,Parâmetros!$A$33:$B$39,2,FALSE)/10</f>
        <v>0.7</v>
      </c>
      <c r="C14" s="30" t="s">
        <v>64</v>
      </c>
      <c r="D14" s="29">
        <f>VLOOKUP(E14,Parâmetros!$D$33:$E$39,2,FALSE)/10</f>
        <v>1</v>
      </c>
      <c r="E14" s="30" t="s">
        <v>56</v>
      </c>
      <c r="F14" s="53"/>
    </row>
    <row r="15" spans="1:29" x14ac:dyDescent="0.25">
      <c r="A15" s="44"/>
      <c r="B15" s="44"/>
      <c r="C15" s="44"/>
      <c r="D15" s="44"/>
      <c r="E15" s="44"/>
      <c r="F15" s="32">
        <f>((B11*D11)+(B12*D12)+(B13*D13)+(B14*D14))/4</f>
        <v>0.71249999999999991</v>
      </c>
    </row>
    <row r="16" spans="1:29" ht="15" customHeight="1" x14ac:dyDescent="0.25">
      <c r="A16" s="17" t="s">
        <v>8</v>
      </c>
      <c r="B16" s="18" t="s">
        <v>12</v>
      </c>
      <c r="C16" s="45"/>
      <c r="D16" s="46"/>
      <c r="E16" s="4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1" t="s">
        <v>92</v>
      </c>
    </row>
    <row r="18" spans="1:6" ht="15" customHeight="1" x14ac:dyDescent="0.25">
      <c r="A18" s="28" t="s">
        <v>3</v>
      </c>
      <c r="B18" s="29">
        <f>VLOOKUP(C18,Parâmetros!$A$3:$B$9,2,FALSE)/10</f>
        <v>0.5</v>
      </c>
      <c r="C18" s="30" t="s">
        <v>19</v>
      </c>
      <c r="D18" s="29">
        <f>VLOOKUP(E18,Parâmetros!$D$3:$E$7,2,FALSE)/10</f>
        <v>0.9</v>
      </c>
      <c r="E18" s="30" t="s">
        <v>26</v>
      </c>
      <c r="F18" s="52"/>
    </row>
    <row r="19" spans="1:6" ht="15" customHeight="1" x14ac:dyDescent="0.25">
      <c r="A19" s="28" t="s">
        <v>4</v>
      </c>
      <c r="B19" s="33">
        <f>VLOOKUP(C19,Parâmetros!$A$13:$B$20,2,FALSE)/10</f>
        <v>1</v>
      </c>
      <c r="C19" s="30" t="s">
        <v>81</v>
      </c>
      <c r="D19" s="29">
        <f>VLOOKUP(E19,Parâmetros!$D$13:$E$18,2,FALSE)/10</f>
        <v>0.7</v>
      </c>
      <c r="E19" s="30" t="s">
        <v>39</v>
      </c>
      <c r="F19" s="52"/>
    </row>
    <row r="20" spans="1:6" ht="15" customHeight="1" x14ac:dyDescent="0.25">
      <c r="A20" s="28" t="s">
        <v>63</v>
      </c>
      <c r="B20" s="29">
        <f>VLOOKUP(C20,Parâmetros!$A$24:$B$29,2,FALSE)/10</f>
        <v>1</v>
      </c>
      <c r="C20" s="30" t="s">
        <v>85</v>
      </c>
      <c r="D20" s="29">
        <f>VLOOKUP(E20,Parâmetros!$D$24:$E$29,2,FALSE)/10</f>
        <v>1</v>
      </c>
      <c r="E20" s="30" t="s">
        <v>66</v>
      </c>
      <c r="F20" s="52"/>
    </row>
    <row r="21" spans="1:6" ht="15" customHeight="1" x14ac:dyDescent="0.25">
      <c r="A21" s="28" t="s">
        <v>5</v>
      </c>
      <c r="B21" s="29">
        <f>VLOOKUP(C21,Parâmetros!$A$33:$B$39,2,FALSE)/10</f>
        <v>0.7</v>
      </c>
      <c r="C21" s="30" t="s">
        <v>64</v>
      </c>
      <c r="D21" s="29">
        <f>VLOOKUP(E21,Parâmetros!$D$33:$E$39,2,FALSE)/10</f>
        <v>1</v>
      </c>
      <c r="E21" s="30" t="s">
        <v>56</v>
      </c>
      <c r="F21" s="53"/>
    </row>
    <row r="22" spans="1:6" x14ac:dyDescent="0.25">
      <c r="A22" s="44"/>
      <c r="B22" s="44"/>
      <c r="C22" s="44"/>
      <c r="D22" s="44"/>
      <c r="E22" s="48"/>
      <c r="F22" s="32">
        <f>((B18*D18)+(B19*D19)+(B20*D20)+(B21*D21))/4</f>
        <v>0.71249999999999991</v>
      </c>
    </row>
    <row r="23" spans="1:6" ht="15" customHeight="1" x14ac:dyDescent="0.25">
      <c r="A23" s="14" t="s">
        <v>8</v>
      </c>
      <c r="B23" s="15" t="s">
        <v>13</v>
      </c>
      <c r="C23" s="41"/>
      <c r="D23" s="42"/>
      <c r="E23" s="4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1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0.7</v>
      </c>
      <c r="C25" s="30" t="s">
        <v>18</v>
      </c>
      <c r="D25" s="29">
        <f>VLOOKUP(E25,Parâmetros!$D$3:$E$7,2,FALSE)/10</f>
        <v>0.9</v>
      </c>
      <c r="E25" s="30" t="s">
        <v>26</v>
      </c>
      <c r="F25" s="52"/>
    </row>
    <row r="26" spans="1:6" ht="15" customHeight="1" x14ac:dyDescent="0.25">
      <c r="A26" s="28" t="s">
        <v>4</v>
      </c>
      <c r="B26" s="33">
        <f>VLOOKUP(C26,Parâmetros!$A$13:$B$20,2,FALSE)/10</f>
        <v>1</v>
      </c>
      <c r="C26" s="30" t="s">
        <v>81</v>
      </c>
      <c r="D26" s="29">
        <f>VLOOKUP(E26,Parâmetros!$D$13:$E$18,2,FALSE)/10</f>
        <v>0.9</v>
      </c>
      <c r="E26" s="30" t="s">
        <v>38</v>
      </c>
      <c r="F26" s="52"/>
    </row>
    <row r="27" spans="1:6" ht="15" customHeight="1" x14ac:dyDescent="0.25">
      <c r="A27" s="12" t="s">
        <v>63</v>
      </c>
      <c r="B27" s="29">
        <f>VLOOKUP(C27,Parâmetros!$A$24:$B$29,2,FALSE)/10</f>
        <v>1</v>
      </c>
      <c r="C27" s="30" t="s">
        <v>85</v>
      </c>
      <c r="D27" s="29">
        <f>VLOOKUP(E27,Parâmetros!$D$24:$E$29,2,FALSE)/10</f>
        <v>1</v>
      </c>
      <c r="E27" s="30" t="s">
        <v>66</v>
      </c>
      <c r="F27" s="52"/>
    </row>
    <row r="28" spans="1:6" ht="15" customHeight="1" x14ac:dyDescent="0.25">
      <c r="A28" s="12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53"/>
    </row>
    <row r="29" spans="1:6" x14ac:dyDescent="0.25">
      <c r="A29" s="49"/>
      <c r="B29" s="49"/>
      <c r="C29" s="49"/>
      <c r="D29" s="49"/>
      <c r="E29" s="50"/>
      <c r="F29" s="32">
        <f>((B25*D25)+(B26*D26)+(B27*D27)+(B28*D28))/4</f>
        <v>0.80750000000000011</v>
      </c>
    </row>
    <row r="30" spans="1:6" ht="15" customHeight="1" x14ac:dyDescent="0.25">
      <c r="A30" s="14" t="s">
        <v>8</v>
      </c>
      <c r="B30" s="15" t="s">
        <v>14</v>
      </c>
      <c r="C30" s="41"/>
      <c r="D30" s="42"/>
      <c r="E30" s="4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1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52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52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52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3"/>
    </row>
    <row r="36" spans="1:6" x14ac:dyDescent="0.25">
      <c r="A36" s="49"/>
      <c r="B36" s="49"/>
      <c r="C36" s="49"/>
      <c r="D36" s="49"/>
      <c r="E36" s="50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1"/>
      <c r="D37" s="42"/>
      <c r="E37" s="4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1" t="s">
        <v>92</v>
      </c>
    </row>
    <row r="39" spans="1:6" ht="15" customHeight="1" x14ac:dyDescent="0.25">
      <c r="A39" s="12" t="s">
        <v>3</v>
      </c>
      <c r="B39" s="29">
        <f>VLOOKUP(C39,Parâmetros!$A$3:$B$9,2,FALSE)/10</f>
        <v>0.7</v>
      </c>
      <c r="C39" s="30" t="s">
        <v>18</v>
      </c>
      <c r="D39" s="29">
        <f>VLOOKUP(E39,Parâmetros!$D$3:$E$7,2,FALSE)/10</f>
        <v>0.9</v>
      </c>
      <c r="E39" s="30" t="s">
        <v>26</v>
      </c>
      <c r="F39" s="52"/>
    </row>
    <row r="40" spans="1:6" ht="15" customHeight="1" x14ac:dyDescent="0.25">
      <c r="A40" s="12" t="s">
        <v>4</v>
      </c>
      <c r="B40" s="33">
        <f>VLOOKUP(C40,Parâmetros!$A$13:$B$20,2,FALSE)/10</f>
        <v>1</v>
      </c>
      <c r="C40" s="30" t="s">
        <v>81</v>
      </c>
      <c r="D40" s="29">
        <f>VLOOKUP(E40,Parâmetros!$D$13:$E$18,2,FALSE)/10</f>
        <v>0.9</v>
      </c>
      <c r="E40" s="30" t="s">
        <v>38</v>
      </c>
      <c r="F40" s="52"/>
    </row>
    <row r="41" spans="1:6" ht="15" customHeight="1" x14ac:dyDescent="0.25">
      <c r="A41" s="12" t="s">
        <v>63</v>
      </c>
      <c r="B41" s="29">
        <f>VLOOKUP(C41,Parâmetros!$A$24:$B$29,2,FALSE)/10</f>
        <v>1</v>
      </c>
      <c r="C41" s="30" t="s">
        <v>85</v>
      </c>
      <c r="D41" s="29">
        <f>VLOOKUP(E41,Parâmetros!$D$24:$E$29,2,FALSE)/10</f>
        <v>1</v>
      </c>
      <c r="E41" s="30" t="s">
        <v>66</v>
      </c>
      <c r="F41" s="52"/>
    </row>
    <row r="42" spans="1:6" ht="15" customHeight="1" x14ac:dyDescent="0.25">
      <c r="A42" s="12" t="s">
        <v>5</v>
      </c>
      <c r="B42" s="29">
        <f>VLOOKUP(C42,Parâmetros!$A$33:$B$39,2,FALSE)/10</f>
        <v>0.7</v>
      </c>
      <c r="C42" s="30" t="s">
        <v>64</v>
      </c>
      <c r="D42" s="29">
        <f>VLOOKUP(E42,Parâmetros!$D$33:$E$39,2,FALSE)/10</f>
        <v>1</v>
      </c>
      <c r="E42" s="30" t="s">
        <v>56</v>
      </c>
      <c r="F42" s="53"/>
    </row>
    <row r="43" spans="1:6" x14ac:dyDescent="0.25">
      <c r="A43" s="49"/>
      <c r="B43" s="49"/>
      <c r="C43" s="49"/>
      <c r="D43" s="49"/>
      <c r="E43" s="50"/>
      <c r="F43" s="32">
        <f>((B39*D39)+(B40*D40)+(B41*D41)+(B42*D42))/4</f>
        <v>0.80750000000000011</v>
      </c>
    </row>
    <row r="45" spans="1:6" x14ac:dyDescent="0.25">
      <c r="E45" s="23"/>
    </row>
    <row r="53" spans="5:5" x14ac:dyDescent="0.25">
      <c r="E53" s="24"/>
    </row>
  </sheetData>
  <sheetProtection password="B056" sheet="1" objects="1" scenarios="1"/>
  <mergeCells count="19">
    <mergeCell ref="A43:E43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">
      <formula1>$AC$3:$AC$9</formula1>
    </dataValidation>
    <dataValidation type="list" allowBlank="1" showInputMessage="1" showErrorMessage="1" sqref="E4 E18 E11 E32 E25 E39">
      <formula1>Atividade_Medição</formula1>
    </dataValidation>
    <dataValidation type="list" allowBlank="1" showInputMessage="1" showErrorMessage="1" sqref="C5 C19 C12 C33 C26 C40">
      <formula1>Fator_Especif_Fonte</formula1>
    </dataValidation>
    <dataValidation type="list" allowBlank="1" showInputMessage="1" showErrorMessage="1" sqref="E19 E33 E12 E26 E5 E40">
      <formula1>Atividade_Especif_Fonte</formula1>
    </dataValidation>
    <dataValidation type="list" allowBlank="1" showInputMessage="1" showErrorMessage="1" sqref="C6 C20 C13 C34 C27 C41">
      <formula1>Fator_Espacial</formula1>
    </dataValidation>
    <dataValidation type="list" allowBlank="1" showInputMessage="1" showErrorMessage="1" sqref="E20 E6 E13 E34 E27 E41">
      <formula1>Atividade_Espacial</formula1>
    </dataValidation>
    <dataValidation type="list" allowBlank="1" showInputMessage="1" showErrorMessage="1" sqref="C7 C21 C14 C35 C28 C42">
      <formula1>Fator_Temporal</formula1>
    </dataValidation>
    <dataValidation type="list" allowBlank="1" showInputMessage="1" showErrorMessage="1" sqref="E21 E7 E14 E35 E28 E42">
      <formula1>Atividade_Temporal</formula1>
    </dataValidation>
    <dataValidation type="list" allowBlank="1" showInputMessage="1" showErrorMessage="1" sqref="C32 C4 C11 C18 C25 C39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37" workbookViewId="0">
      <selection activeCell="C57" sqref="C5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9" t="s">
        <v>95</v>
      </c>
      <c r="C1" s="40"/>
      <c r="D1" s="40"/>
      <c r="E1" s="40"/>
      <c r="F1" s="6"/>
      <c r="G1" s="7"/>
    </row>
    <row r="2" spans="1:29" ht="15.95" customHeight="1" x14ac:dyDescent="0.25">
      <c r="A2" s="8" t="s">
        <v>8</v>
      </c>
      <c r="B2" s="9" t="s">
        <v>9</v>
      </c>
      <c r="C2" s="41"/>
      <c r="D2" s="42"/>
      <c r="E2" s="4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1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52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52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52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53"/>
      <c r="AC7" s="1" t="s">
        <v>23</v>
      </c>
    </row>
    <row r="8" spans="1:29" x14ac:dyDescent="0.25">
      <c r="A8" s="44"/>
      <c r="B8" s="44"/>
      <c r="C8" s="44"/>
      <c r="D8" s="44"/>
      <c r="E8" s="44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1"/>
      <c r="D9" s="42"/>
      <c r="E9" s="42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1" t="s">
        <v>92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0.9</v>
      </c>
      <c r="E11" s="30" t="s">
        <v>26</v>
      </c>
      <c r="F11" s="52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25" t="s">
        <v>72</v>
      </c>
      <c r="D12" s="29">
        <f>VLOOKUP(E12,Parâmetros!$D$13:$E$18,2,FALSE)/10</f>
        <v>0.7</v>
      </c>
      <c r="E12" s="30" t="s">
        <v>39</v>
      </c>
      <c r="F12" s="52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25" t="s">
        <v>43</v>
      </c>
      <c r="D13" s="29">
        <f>VLOOKUP(E13,Parâmetros!$D$24:$E$29,2,FALSE)/10</f>
        <v>1</v>
      </c>
      <c r="E13" s="30" t="s">
        <v>66</v>
      </c>
      <c r="F13" s="52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25" t="s">
        <v>65</v>
      </c>
      <c r="D14" s="29">
        <f>VLOOKUP(E14,Parâmetros!$D$33:$E$39,2,FALSE)/10</f>
        <v>1</v>
      </c>
      <c r="E14" s="30" t="s">
        <v>56</v>
      </c>
      <c r="F14" s="53"/>
    </row>
    <row r="15" spans="1:29" x14ac:dyDescent="0.25">
      <c r="A15" s="44"/>
      <c r="B15" s="44"/>
      <c r="C15" s="44"/>
      <c r="D15" s="44"/>
      <c r="E15" s="44"/>
      <c r="F15" s="32">
        <f>((B11*D11)+(B12*D12)+(B13*D13)+(B14*D14))/4</f>
        <v>0.27749999999999997</v>
      </c>
    </row>
    <row r="16" spans="1:29" ht="15" customHeight="1" x14ac:dyDescent="0.25">
      <c r="A16" s="17" t="s">
        <v>8</v>
      </c>
      <c r="B16" s="18" t="s">
        <v>12</v>
      </c>
      <c r="C16" s="45"/>
      <c r="D16" s="46"/>
      <c r="E16" s="4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1" t="s">
        <v>92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0.9</v>
      </c>
      <c r="E18" s="30" t="s">
        <v>26</v>
      </c>
      <c r="F18" s="52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25" t="s">
        <v>72</v>
      </c>
      <c r="D19" s="29">
        <f>VLOOKUP(E19,Parâmetros!$D$13:$E$18,2,FALSE)/10</f>
        <v>0.7</v>
      </c>
      <c r="E19" s="30" t="s">
        <v>39</v>
      </c>
      <c r="F19" s="52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25" t="s">
        <v>43</v>
      </c>
      <c r="D20" s="29">
        <f>VLOOKUP(E20,Parâmetros!$D$24:$E$29,2,FALSE)/10</f>
        <v>1</v>
      </c>
      <c r="E20" s="30" t="s">
        <v>66</v>
      </c>
      <c r="F20" s="52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25" t="s">
        <v>65</v>
      </c>
      <c r="D21" s="29">
        <f>VLOOKUP(E21,Parâmetros!$D$33:$E$39,2,FALSE)/10</f>
        <v>1</v>
      </c>
      <c r="E21" s="30" t="s">
        <v>56</v>
      </c>
      <c r="F21" s="53"/>
    </row>
    <row r="22" spans="1:6" x14ac:dyDescent="0.25">
      <c r="A22" s="44"/>
      <c r="B22" s="44"/>
      <c r="C22" s="44"/>
      <c r="D22" s="44"/>
      <c r="E22" s="48"/>
      <c r="F22" s="32">
        <f>((B18*D18)+(B19*D19)+(B20*D20)+(B21*D21))/4</f>
        <v>0.27749999999999997</v>
      </c>
    </row>
    <row r="23" spans="1:6" ht="15" customHeight="1" x14ac:dyDescent="0.25">
      <c r="A23" s="14" t="s">
        <v>8</v>
      </c>
      <c r="B23" s="15" t="s">
        <v>13</v>
      </c>
      <c r="C23" s="41"/>
      <c r="D23" s="42"/>
      <c r="E23" s="4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1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0.7</v>
      </c>
      <c r="C25" s="30" t="s">
        <v>18</v>
      </c>
      <c r="D25" s="29">
        <f>VLOOKUP(E25,Parâmetros!$D$3:$E$7,2,FALSE)/10</f>
        <v>0.9</v>
      </c>
      <c r="E25" s="30" t="s">
        <v>26</v>
      </c>
      <c r="F25" s="52"/>
    </row>
    <row r="26" spans="1:6" ht="15" customHeight="1" x14ac:dyDescent="0.25">
      <c r="A26" s="28" t="s">
        <v>4</v>
      </c>
      <c r="B26" s="33">
        <f>VLOOKUP(C26,Parâmetros!$A$13:$B$20,2,FALSE)/10</f>
        <v>1</v>
      </c>
      <c r="C26" s="30" t="s">
        <v>81</v>
      </c>
      <c r="D26" s="29">
        <f>VLOOKUP(E26,Parâmetros!$D$13:$E$18,2,FALSE)/10</f>
        <v>0.9</v>
      </c>
      <c r="E26" s="30" t="s">
        <v>38</v>
      </c>
      <c r="F26" s="52"/>
    </row>
    <row r="27" spans="1:6" ht="15" customHeight="1" x14ac:dyDescent="0.25">
      <c r="A27" s="12" t="s">
        <v>63</v>
      </c>
      <c r="B27" s="29">
        <f>VLOOKUP(C27,Parâmetros!$A$24:$B$29,2,FALSE)/10</f>
        <v>1</v>
      </c>
      <c r="C27" s="30" t="s">
        <v>85</v>
      </c>
      <c r="D27" s="29">
        <f>VLOOKUP(E27,Parâmetros!$D$24:$E$29,2,FALSE)/10</f>
        <v>1</v>
      </c>
      <c r="E27" s="30" t="s">
        <v>66</v>
      </c>
      <c r="F27" s="52"/>
    </row>
    <row r="28" spans="1:6" ht="15" customHeight="1" x14ac:dyDescent="0.25">
      <c r="A28" s="12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53"/>
    </row>
    <row r="29" spans="1:6" x14ac:dyDescent="0.25">
      <c r="A29" s="49"/>
      <c r="B29" s="49"/>
      <c r="C29" s="49"/>
      <c r="D29" s="49"/>
      <c r="E29" s="50"/>
      <c r="F29" s="32">
        <f>((B25*D25)+(B26*D26)+(B27*D27)+(B28*D28))/4</f>
        <v>0.80750000000000011</v>
      </c>
    </row>
    <row r="30" spans="1:6" ht="15" customHeight="1" x14ac:dyDescent="0.25">
      <c r="A30" s="14" t="s">
        <v>8</v>
      </c>
      <c r="B30" s="15" t="s">
        <v>14</v>
      </c>
      <c r="C30" s="41"/>
      <c r="D30" s="42"/>
      <c r="E30" s="4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1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52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52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52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3"/>
    </row>
    <row r="36" spans="1:6" x14ac:dyDescent="0.25">
      <c r="A36" s="49"/>
      <c r="B36" s="49"/>
      <c r="C36" s="49"/>
      <c r="D36" s="49"/>
      <c r="E36" s="50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1"/>
      <c r="D37" s="42"/>
      <c r="E37" s="4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1" t="s">
        <v>92</v>
      </c>
    </row>
    <row r="39" spans="1:6" ht="15" customHeight="1" x14ac:dyDescent="0.25">
      <c r="A39" s="12" t="s">
        <v>3</v>
      </c>
      <c r="B39" s="29">
        <f>VLOOKUP(C39,Parâmetros!$A$3:$B$9,2,FALSE)/10</f>
        <v>0.7</v>
      </c>
      <c r="C39" s="30" t="s">
        <v>18</v>
      </c>
      <c r="D39" s="29">
        <f>VLOOKUP(E39,Parâmetros!$D$3:$E$7,2,FALSE)/10</f>
        <v>0.9</v>
      </c>
      <c r="E39" s="30" t="s">
        <v>26</v>
      </c>
      <c r="F39" s="52"/>
    </row>
    <row r="40" spans="1:6" ht="15" customHeight="1" x14ac:dyDescent="0.25">
      <c r="A40" s="12" t="s">
        <v>4</v>
      </c>
      <c r="B40" s="33">
        <f>VLOOKUP(C40,Parâmetros!$A$13:$B$20,2,FALSE)/10</f>
        <v>1</v>
      </c>
      <c r="C40" s="30" t="s">
        <v>81</v>
      </c>
      <c r="D40" s="29">
        <f>VLOOKUP(E40,Parâmetros!$D$13:$E$18,2,FALSE)/10</f>
        <v>0.9</v>
      </c>
      <c r="E40" s="30" t="s">
        <v>38</v>
      </c>
      <c r="F40" s="52"/>
    </row>
    <row r="41" spans="1:6" ht="15" customHeight="1" x14ac:dyDescent="0.25">
      <c r="A41" s="12" t="s">
        <v>63</v>
      </c>
      <c r="B41" s="29">
        <f>VLOOKUP(C41,Parâmetros!$A$24:$B$29,2,FALSE)/10</f>
        <v>1</v>
      </c>
      <c r="C41" s="30" t="s">
        <v>85</v>
      </c>
      <c r="D41" s="29">
        <f>VLOOKUP(E41,Parâmetros!$D$24:$E$29,2,FALSE)/10</f>
        <v>1</v>
      </c>
      <c r="E41" s="30" t="s">
        <v>66</v>
      </c>
      <c r="F41" s="52"/>
    </row>
    <row r="42" spans="1:6" ht="15" customHeight="1" x14ac:dyDescent="0.25">
      <c r="A42" s="12" t="s">
        <v>5</v>
      </c>
      <c r="B42" s="29">
        <f>VLOOKUP(C42,Parâmetros!$A$33:$B$39,2,FALSE)/10</f>
        <v>0.7</v>
      </c>
      <c r="C42" s="30" t="s">
        <v>64</v>
      </c>
      <c r="D42" s="29">
        <f>VLOOKUP(E42,Parâmetros!$D$33:$E$39,2,FALSE)/10</f>
        <v>1</v>
      </c>
      <c r="E42" s="30" t="s">
        <v>56</v>
      </c>
      <c r="F42" s="53"/>
    </row>
    <row r="43" spans="1:6" x14ac:dyDescent="0.25">
      <c r="A43" s="49"/>
      <c r="B43" s="49"/>
      <c r="C43" s="49"/>
      <c r="D43" s="49"/>
      <c r="E43" s="50"/>
      <c r="F43" s="32">
        <f>((B39*D39)+(B40*D40)+(B41*D41)+(B42*D42))/4</f>
        <v>0.80750000000000011</v>
      </c>
    </row>
    <row r="44" spans="1:6" ht="15" customHeight="1" x14ac:dyDescent="0.25">
      <c r="A44" s="14" t="s">
        <v>8</v>
      </c>
      <c r="B44" s="15" t="s">
        <v>15</v>
      </c>
      <c r="C44" s="41"/>
      <c r="D44" s="42"/>
      <c r="E44" s="42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1" t="s">
        <v>92</v>
      </c>
    </row>
    <row r="46" spans="1:6" ht="15" customHeight="1" x14ac:dyDescent="0.25">
      <c r="A46" s="12" t="s">
        <v>3</v>
      </c>
      <c r="B46" s="29">
        <f>VLOOKUP(C46,Parâmetros!$G$5:$K$9,4,FALSE)/10</f>
        <v>0.4</v>
      </c>
      <c r="C46" s="25" t="s">
        <v>70</v>
      </c>
      <c r="D46" s="29">
        <f>VLOOKUP(E46,Parâmetros!$D$3:$E$7,2,FALSE)/10</f>
        <v>0.6</v>
      </c>
      <c r="E46" s="25" t="s">
        <v>76</v>
      </c>
      <c r="F46" s="52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52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52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53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8 E46 E11 E32 E25 E39">
      <formula1>Atividade_Medição</formula1>
    </dataValidation>
    <dataValidation type="list" allowBlank="1" showInputMessage="1" showErrorMessage="1" sqref="C47 C5 C12 C40 C33 C26 C19">
      <formula1>Fator_Especif_Fonte</formula1>
    </dataValidation>
    <dataValidation type="list" allowBlank="1" showInputMessage="1" showErrorMessage="1" sqref="E47 E19 E33 E12 E26 E5 E40">
      <formula1>Atividade_Especif_Fonte</formula1>
    </dataValidation>
    <dataValidation type="list" allowBlank="1" showInputMessage="1" showErrorMessage="1" sqref="C48 C6 C13 C41 C34 C27 C20">
      <formula1>Fator_Espacial</formula1>
    </dataValidation>
    <dataValidation type="list" allowBlank="1" showInputMessage="1" showErrorMessage="1" sqref="E48 E20 E6 E13 E34 E27 E41">
      <formula1>Atividade_Espacial</formula1>
    </dataValidation>
    <dataValidation type="list" allowBlank="1" showInputMessage="1" showErrorMessage="1" sqref="C49 C7 C14 C42 C35 C28 C21">
      <formula1>Fator_Temporal</formula1>
    </dataValidation>
    <dataValidation type="list" allowBlank="1" showInputMessage="1" showErrorMessage="1" sqref="E49 E21 E7 E14 E35 E28 E42">
      <formula1>Atividade_Temporal</formula1>
    </dataValidation>
    <dataValidation type="list" allowBlank="1" showInputMessage="1" showErrorMessage="1" sqref="C46">
      <formula1>AP42_Factor_Rating</formula1>
    </dataValidation>
    <dataValidation type="list" allowBlank="1" showInputMessage="1" showErrorMessage="1" sqref="C32 C4 C39 C25 C11 C18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9" t="s">
        <v>95</v>
      </c>
      <c r="C1" s="40"/>
      <c r="D1" s="40"/>
      <c r="E1" s="40"/>
      <c r="F1" s="6"/>
      <c r="G1" s="7"/>
    </row>
    <row r="2" spans="1:29" ht="15.95" customHeight="1" x14ac:dyDescent="0.25">
      <c r="A2" s="8" t="s">
        <v>8</v>
      </c>
      <c r="B2" s="9" t="s">
        <v>9</v>
      </c>
      <c r="C2" s="41"/>
      <c r="D2" s="42"/>
      <c r="E2" s="4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1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0" t="s">
        <v>18</v>
      </c>
      <c r="D4" s="29">
        <f>VLOOKUP(E4,Parâmetros!$D$3:$E$7,2,FALSE)/10</f>
        <v>0.9</v>
      </c>
      <c r="E4" s="30" t="s">
        <v>26</v>
      </c>
      <c r="F4" s="52"/>
      <c r="AC4" s="1" t="s">
        <v>24</v>
      </c>
    </row>
    <row r="5" spans="1:29" ht="15.95" customHeight="1" x14ac:dyDescent="0.25">
      <c r="A5" s="28" t="s">
        <v>4</v>
      </c>
      <c r="B5" s="33">
        <f>VLOOKUP(C5,Parâmetros!$A$13:$B$20,2,FALSE)/10</f>
        <v>1</v>
      </c>
      <c r="C5" s="30" t="s">
        <v>81</v>
      </c>
      <c r="D5" s="29">
        <f>VLOOKUP(E5,Parâmetros!$D$13:$E$18,2,FALSE)/10</f>
        <v>0.9</v>
      </c>
      <c r="E5" s="30" t="s">
        <v>38</v>
      </c>
      <c r="F5" s="52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85</v>
      </c>
      <c r="D6" s="29">
        <f>VLOOKUP(E6,Parâmetros!$D$24:$E$29,2,FALSE)/10</f>
        <v>1</v>
      </c>
      <c r="E6" s="30" t="s">
        <v>66</v>
      </c>
      <c r="F6" s="52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0.7</v>
      </c>
      <c r="C7" s="30" t="s">
        <v>64</v>
      </c>
      <c r="D7" s="29">
        <f>VLOOKUP(E7,Parâmetros!$D$33:$E$39,2,FALSE)/10</f>
        <v>1</v>
      </c>
      <c r="E7" s="30" t="s">
        <v>56</v>
      </c>
      <c r="F7" s="53"/>
      <c r="AC7" s="1" t="s">
        <v>23</v>
      </c>
    </row>
    <row r="8" spans="1:29" x14ac:dyDescent="0.25">
      <c r="A8" s="44"/>
      <c r="B8" s="44"/>
      <c r="C8" s="44"/>
      <c r="D8" s="44"/>
      <c r="E8" s="44"/>
      <c r="F8" s="32">
        <f>((B4*D4)+(B5*D5)+(B6*D6)+(B7*D7))/4</f>
        <v>0.80750000000000011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1"/>
      <c r="D9" s="42"/>
      <c r="E9" s="42"/>
      <c r="F9" s="16"/>
      <c r="AC9" s="1" t="s">
        <v>15</v>
      </c>
    </row>
    <row r="10" spans="1:29" s="34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54" t="s">
        <v>92</v>
      </c>
    </row>
    <row r="11" spans="1:29" s="34" customFormat="1" ht="15" customHeight="1" x14ac:dyDescent="0.25">
      <c r="A11" s="28" t="s">
        <v>3</v>
      </c>
      <c r="B11" s="29">
        <f>VLOOKUP(C11,Parâmetros!$G$5:$K$9,5,FALSE)/10</f>
        <v>0.3</v>
      </c>
      <c r="C11" s="30" t="s">
        <v>71</v>
      </c>
      <c r="D11" s="29">
        <f>VLOOKUP(E11,Parâmetros!$D$3:$E$7,2,FALSE)/10</f>
        <v>0.6</v>
      </c>
      <c r="E11" s="30" t="s">
        <v>76</v>
      </c>
      <c r="F11" s="55"/>
    </row>
    <row r="12" spans="1:29" s="34" customFormat="1" ht="15" customHeight="1" x14ac:dyDescent="0.25">
      <c r="A12" s="28" t="s">
        <v>4</v>
      </c>
      <c r="B12" s="33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55"/>
    </row>
    <row r="13" spans="1:29" s="34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55"/>
    </row>
    <row r="14" spans="1:29" s="34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56"/>
    </row>
    <row r="15" spans="1:29" x14ac:dyDescent="0.25">
      <c r="A15" s="44"/>
      <c r="B15" s="44"/>
      <c r="C15" s="44"/>
      <c r="D15" s="44"/>
      <c r="E15" s="44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45"/>
      <c r="D16" s="46"/>
      <c r="E16" s="47"/>
      <c r="F16" s="19"/>
    </row>
    <row r="17" spans="1:6" s="34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54" t="s">
        <v>92</v>
      </c>
    </row>
    <row r="18" spans="1:6" s="34" customFormat="1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55"/>
    </row>
    <row r="19" spans="1:6" s="34" customFormat="1" ht="15" customHeight="1" x14ac:dyDescent="0.25">
      <c r="A19" s="28" t="s">
        <v>4</v>
      </c>
      <c r="B19" s="33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55"/>
    </row>
    <row r="20" spans="1:6" s="34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55"/>
    </row>
    <row r="21" spans="1:6" s="34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56"/>
    </row>
    <row r="22" spans="1:6" x14ac:dyDescent="0.25">
      <c r="A22" s="44"/>
      <c r="B22" s="44"/>
      <c r="C22" s="44"/>
      <c r="D22" s="44"/>
      <c r="E22" s="48"/>
      <c r="F22" s="32">
        <f>((B18*D18)+(B19*D19)+(B20*D20)+(B21*D21))/4</f>
        <v>0.3</v>
      </c>
    </row>
    <row r="23" spans="1:6" ht="15" customHeight="1" x14ac:dyDescent="0.25">
      <c r="A23" s="14" t="s">
        <v>8</v>
      </c>
      <c r="B23" s="15" t="s">
        <v>13</v>
      </c>
      <c r="C23" s="41"/>
      <c r="D23" s="42"/>
      <c r="E23" s="42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51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0.7</v>
      </c>
      <c r="C25" s="30" t="s">
        <v>18</v>
      </c>
      <c r="D25" s="29">
        <f>VLOOKUP(E25,Parâmetros!$D$3:$E$7,2,FALSE)/10</f>
        <v>0.9</v>
      </c>
      <c r="E25" s="30" t="s">
        <v>26</v>
      </c>
      <c r="F25" s="52"/>
    </row>
    <row r="26" spans="1:6" ht="15" customHeight="1" x14ac:dyDescent="0.25">
      <c r="A26" s="28" t="s">
        <v>4</v>
      </c>
      <c r="B26" s="33">
        <f>VLOOKUP(C26,Parâmetros!$A$13:$B$20,2,FALSE)/10</f>
        <v>1</v>
      </c>
      <c r="C26" s="30" t="s">
        <v>81</v>
      </c>
      <c r="D26" s="29">
        <f>VLOOKUP(E26,Parâmetros!$D$13:$E$18,2,FALSE)/10</f>
        <v>0.9</v>
      </c>
      <c r="E26" s="30" t="s">
        <v>38</v>
      </c>
      <c r="F26" s="52"/>
    </row>
    <row r="27" spans="1:6" ht="15" customHeight="1" x14ac:dyDescent="0.25">
      <c r="A27" s="12" t="s">
        <v>63</v>
      </c>
      <c r="B27" s="29">
        <f>VLOOKUP(C27,Parâmetros!$A$24:$B$29,2,FALSE)/10</f>
        <v>1</v>
      </c>
      <c r="C27" s="30" t="s">
        <v>85</v>
      </c>
      <c r="D27" s="29">
        <f>VLOOKUP(E27,Parâmetros!$D$24:$E$29,2,FALSE)/10</f>
        <v>1</v>
      </c>
      <c r="E27" s="30" t="s">
        <v>66</v>
      </c>
      <c r="F27" s="52"/>
    </row>
    <row r="28" spans="1:6" ht="15" customHeight="1" x14ac:dyDescent="0.25">
      <c r="A28" s="12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53"/>
    </row>
    <row r="29" spans="1:6" x14ac:dyDescent="0.25">
      <c r="A29" s="49"/>
      <c r="B29" s="49"/>
      <c r="C29" s="49"/>
      <c r="D29" s="49"/>
      <c r="E29" s="50"/>
      <c r="F29" s="32">
        <f>((B25*D25)+(B26*D26)+(B27*D27)+(B28*D28))/4</f>
        <v>0.80750000000000011</v>
      </c>
    </row>
    <row r="30" spans="1:6" ht="15" customHeight="1" x14ac:dyDescent="0.25">
      <c r="A30" s="14" t="s">
        <v>8</v>
      </c>
      <c r="B30" s="15" t="s">
        <v>14</v>
      </c>
      <c r="C30" s="41"/>
      <c r="D30" s="42"/>
      <c r="E30" s="42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1" t="s">
        <v>92</v>
      </c>
    </row>
    <row r="32" spans="1:6" ht="15" customHeight="1" x14ac:dyDescent="0.25">
      <c r="A32" s="12" t="s">
        <v>3</v>
      </c>
      <c r="B32" s="13">
        <f>VLOOKUP(C32,Parâmetros!$A$3:$K$9,2,FALSE)/10</f>
        <v>0.7</v>
      </c>
      <c r="C32" s="30" t="s">
        <v>18</v>
      </c>
      <c r="D32" s="13">
        <f>VLOOKUP(E32,Parâmetros!$D$3:$E$7,2,FALSE)/10</f>
        <v>0.9</v>
      </c>
      <c r="E32" s="25" t="s">
        <v>26</v>
      </c>
      <c r="F32" s="52"/>
    </row>
    <row r="33" spans="1:6" ht="15" customHeight="1" x14ac:dyDescent="0.25">
      <c r="A33" s="12" t="s">
        <v>4</v>
      </c>
      <c r="B33" s="13">
        <f>VLOOKUP(C33,Parâmetros!$A$13:$B$20,2,FALSE)/10</f>
        <v>1</v>
      </c>
      <c r="C33" s="25" t="s">
        <v>81</v>
      </c>
      <c r="D33" s="29">
        <f>VLOOKUP(E33,Parâmetros!$D$13:$E$18,2,FALSE)/10</f>
        <v>0.9</v>
      </c>
      <c r="E33" s="30" t="s">
        <v>38</v>
      </c>
      <c r="F33" s="52"/>
    </row>
    <row r="34" spans="1:6" ht="15" customHeight="1" x14ac:dyDescent="0.25">
      <c r="A34" s="12" t="s">
        <v>63</v>
      </c>
      <c r="B34" s="13">
        <f>VLOOKUP(C34,Parâmetros!$A$24:$B$29,2,FALSE)/10</f>
        <v>1</v>
      </c>
      <c r="C34" s="25" t="s">
        <v>85</v>
      </c>
      <c r="D34" s="13">
        <f>VLOOKUP(E34,Parâmetros!$D$24:$E$29,2,FALSE)/10</f>
        <v>1</v>
      </c>
      <c r="E34" s="25" t="s">
        <v>66</v>
      </c>
      <c r="F34" s="52"/>
    </row>
    <row r="35" spans="1:6" ht="15" customHeight="1" x14ac:dyDescent="0.25">
      <c r="A35" s="12" t="s">
        <v>5</v>
      </c>
      <c r="B35" s="13">
        <f>VLOOKUP(C35,Parâmetros!$A$33:$B$39,2,FALSE)/10</f>
        <v>0.7</v>
      </c>
      <c r="C35" s="25" t="s">
        <v>64</v>
      </c>
      <c r="D35" s="13">
        <f>VLOOKUP(E35,Parâmetros!$D$33:$E$39,2,FALSE)/10</f>
        <v>1</v>
      </c>
      <c r="E35" s="25" t="s">
        <v>56</v>
      </c>
      <c r="F35" s="53"/>
    </row>
    <row r="36" spans="1:6" x14ac:dyDescent="0.25">
      <c r="A36" s="49"/>
      <c r="B36" s="49"/>
      <c r="C36" s="49"/>
      <c r="D36" s="49"/>
      <c r="E36" s="50"/>
      <c r="F36" s="32">
        <f>((B32*D32)+(B33*D33)+(B34*D34)+(B35*D35))/4</f>
        <v>0.80750000000000011</v>
      </c>
    </row>
    <row r="37" spans="1:6" ht="15" customHeight="1" x14ac:dyDescent="0.25">
      <c r="A37" s="14" t="s">
        <v>8</v>
      </c>
      <c r="B37" s="15" t="s">
        <v>10</v>
      </c>
      <c r="C37" s="41"/>
      <c r="D37" s="42"/>
      <c r="E37" s="42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1" t="s">
        <v>92</v>
      </c>
    </row>
    <row r="39" spans="1:6" ht="15" customHeight="1" x14ac:dyDescent="0.25">
      <c r="A39" s="12" t="s">
        <v>3</v>
      </c>
      <c r="B39" s="29">
        <f>VLOOKUP(C39,Parâmetros!$A$3:$B$9,2,FALSE)/10</f>
        <v>0.7</v>
      </c>
      <c r="C39" s="30" t="s">
        <v>18</v>
      </c>
      <c r="D39" s="29">
        <f>VLOOKUP(E39,Parâmetros!$D$3:$E$7,2,FALSE)/10</f>
        <v>0.9</v>
      </c>
      <c r="E39" s="30" t="s">
        <v>26</v>
      </c>
      <c r="F39" s="52"/>
    </row>
    <row r="40" spans="1:6" ht="15" customHeight="1" x14ac:dyDescent="0.25">
      <c r="A40" s="12" t="s">
        <v>4</v>
      </c>
      <c r="B40" s="33">
        <f>VLOOKUP(C40,Parâmetros!$A$13:$B$20,2,FALSE)/10</f>
        <v>1</v>
      </c>
      <c r="C40" s="30" t="s">
        <v>81</v>
      </c>
      <c r="D40" s="29">
        <f>VLOOKUP(E40,Parâmetros!$D$13:$E$18,2,FALSE)/10</f>
        <v>0.7</v>
      </c>
      <c r="E40" s="30" t="s">
        <v>39</v>
      </c>
      <c r="F40" s="52"/>
    </row>
    <row r="41" spans="1:6" ht="15" customHeight="1" x14ac:dyDescent="0.25">
      <c r="A41" s="12" t="s">
        <v>63</v>
      </c>
      <c r="B41" s="29">
        <f>VLOOKUP(C41,Parâmetros!$A$24:$B$29,2,FALSE)/10</f>
        <v>1</v>
      </c>
      <c r="C41" s="30" t="s">
        <v>85</v>
      </c>
      <c r="D41" s="29">
        <f>VLOOKUP(E41,Parâmetros!$D$24:$E$29,2,FALSE)/10</f>
        <v>1</v>
      </c>
      <c r="E41" s="30" t="s">
        <v>66</v>
      </c>
      <c r="F41" s="52"/>
    </row>
    <row r="42" spans="1:6" ht="15" customHeight="1" x14ac:dyDescent="0.25">
      <c r="A42" s="12" t="s">
        <v>5</v>
      </c>
      <c r="B42" s="29">
        <f>VLOOKUP(C42,Parâmetros!$A$33:$B$39,2,FALSE)/10</f>
        <v>0.7</v>
      </c>
      <c r="C42" s="30" t="s">
        <v>64</v>
      </c>
      <c r="D42" s="29">
        <f>VLOOKUP(E42,Parâmetros!$D$33:$E$39,2,FALSE)/10</f>
        <v>1</v>
      </c>
      <c r="E42" s="30" t="s">
        <v>56</v>
      </c>
      <c r="F42" s="53"/>
    </row>
    <row r="43" spans="1:6" x14ac:dyDescent="0.25">
      <c r="A43" s="49"/>
      <c r="B43" s="49"/>
      <c r="C43" s="49"/>
      <c r="D43" s="49"/>
      <c r="E43" s="50"/>
      <c r="F43" s="32">
        <f>((B39*D39)+(B40*D40)+(B41*D41)+(B42*D42))/4</f>
        <v>0.75750000000000006</v>
      </c>
    </row>
    <row r="44" spans="1:6" ht="15" customHeight="1" x14ac:dyDescent="0.25">
      <c r="A44" s="14" t="s">
        <v>8</v>
      </c>
      <c r="B44" s="15" t="s">
        <v>15</v>
      </c>
      <c r="C44" s="41"/>
      <c r="D44" s="42"/>
      <c r="E44" s="42"/>
      <c r="F44" s="19"/>
    </row>
    <row r="45" spans="1:6" s="34" customFormat="1" ht="15" customHeight="1" x14ac:dyDescent="0.25">
      <c r="A45" s="31" t="s">
        <v>0</v>
      </c>
      <c r="B45" s="31" t="s">
        <v>1</v>
      </c>
      <c r="C45" s="31" t="s">
        <v>6</v>
      </c>
      <c r="D45" s="31" t="s">
        <v>2</v>
      </c>
      <c r="E45" s="31" t="s">
        <v>6</v>
      </c>
      <c r="F45" s="54" t="s">
        <v>92</v>
      </c>
    </row>
    <row r="46" spans="1:6" s="34" customFormat="1" ht="15" customHeight="1" x14ac:dyDescent="0.25">
      <c r="A46" s="28" t="s">
        <v>3</v>
      </c>
      <c r="B46" s="29">
        <f>VLOOKUP(C46,Parâmetros!$G$5:$K$9,4,FALSE)/10</f>
        <v>0.5</v>
      </c>
      <c r="C46" s="30" t="s">
        <v>67</v>
      </c>
      <c r="D46" s="29">
        <f>VLOOKUP(E46,Parâmetros!$D$3:$E$7,2,FALSE)/10</f>
        <v>0.6</v>
      </c>
      <c r="E46" s="30" t="s">
        <v>76</v>
      </c>
      <c r="F46" s="55"/>
    </row>
    <row r="47" spans="1:6" s="34" customFormat="1" ht="15" customHeight="1" x14ac:dyDescent="0.25">
      <c r="A47" s="28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0.9</v>
      </c>
      <c r="E47" s="30" t="s">
        <v>38</v>
      </c>
      <c r="F47" s="55"/>
    </row>
    <row r="48" spans="1:6" s="34" customFormat="1" ht="15" customHeight="1" x14ac:dyDescent="0.25">
      <c r="A48" s="28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55"/>
    </row>
    <row r="49" spans="1:9" s="34" customFormat="1" ht="15" customHeight="1" x14ac:dyDescent="0.25">
      <c r="A49" s="28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56"/>
      <c r="I49" s="35"/>
    </row>
    <row r="50" spans="1:9" x14ac:dyDescent="0.25">
      <c r="A50" s="21"/>
      <c r="C50" s="22"/>
      <c r="D50" s="22"/>
      <c r="E50" s="22"/>
      <c r="F50" s="32">
        <f>((B46*D46)+(B47*D47)+(B48*D48)+(B49*D49))/4</f>
        <v>0.36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32 C4 C39 C25">
      <formula1>Fator_Medição</formula1>
    </dataValidation>
    <dataValidation type="list" allowBlank="1" showInputMessage="1" showErrorMessage="1" sqref="C46 C11 C18">
      <formula1>AP42_Factor_Rating</formula1>
    </dataValidation>
    <dataValidation type="list" allowBlank="1" showInputMessage="1" showErrorMessage="1" sqref="E49 E14 E7 E42 E35 E28 E21">
      <formula1>Atividade_Temporal</formula1>
    </dataValidation>
    <dataValidation type="list" allowBlank="1" showInputMessage="1" showErrorMessage="1" sqref="C49 C7 C42 C14 C35 C28 C21">
      <formula1>Fator_Temporal</formula1>
    </dataValidation>
    <dataValidation type="list" allowBlank="1" showInputMessage="1" showErrorMessage="1" sqref="E48 E13 E6 E41 E34 E27 E20">
      <formula1>Atividade_Espacial</formula1>
    </dataValidation>
    <dataValidation type="list" allowBlank="1" showInputMessage="1" showErrorMessage="1" sqref="C48 C6 C41 C13 C34 C27 C20">
      <formula1>Fator_Espacial</formula1>
    </dataValidation>
    <dataValidation type="list" allowBlank="1" showInputMessage="1" showErrorMessage="1" sqref="E33 E12 E19 E40 E26 E5 E47">
      <formula1>Atividade_Especif_Fonte</formula1>
    </dataValidation>
    <dataValidation type="list" allowBlank="1" showInputMessage="1" showErrorMessage="1" sqref="C47 C5 C40 C12 C33 C26 C19">
      <formula1>Fator_Especif_Fonte</formula1>
    </dataValidation>
    <dataValidation type="list" allowBlank="1" showInputMessage="1" showErrorMessage="1" sqref="E4 E11 E46 E39 E32 E25 E18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Parâmetros</vt:lpstr>
      <vt:lpstr>Torradores e Multiciclones</vt:lpstr>
      <vt:lpstr>Caldeira</vt:lpstr>
      <vt:lpstr>Silo Borra Úmida</vt:lpstr>
      <vt:lpstr>Secador Borra</vt:lpstr>
      <vt:lpstr>Geradores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2019-06-06T20:36:27Z</dcterms:modified>
</cp:coreProperties>
</file>