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ovias\"/>
    </mc:Choice>
  </mc:AlternateContent>
  <bookViews>
    <workbookView xWindow="0" yWindow="0" windowWidth="24000" windowHeight="9435"/>
  </bookViews>
  <sheets>
    <sheet name="Emissão Rodovia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H7" i="3" l="1"/>
  <c r="L4" i="3" l="1"/>
  <c r="K4" i="3"/>
  <c r="G7" i="3" l="1"/>
  <c r="J7" i="3" s="1"/>
  <c r="G6" i="3"/>
  <c r="J6" i="3" s="1"/>
  <c r="G5" i="3"/>
  <c r="J5" i="3" l="1"/>
  <c r="J8" i="3" s="1"/>
  <c r="L7" i="3"/>
  <c r="K7" i="3"/>
  <c r="L6" i="3"/>
  <c r="K6" i="3"/>
  <c r="L5" i="3"/>
  <c r="K5" i="3" l="1"/>
  <c r="K8" i="3"/>
  <c r="L8" i="3"/>
</calcChain>
</file>

<file path=xl/comments1.xml><?xml version="1.0" encoding="utf-8"?>
<comments xmlns="http://schemas.openxmlformats.org/spreadsheetml/2006/main">
  <authors>
    <author>Andrielly Moutinho Knupp</author>
    <author>Gabriel Aarão Gonçalves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Fator de Emissão Global para estimativa de emissão proveniente de atividades de construção.
Fonte: AP-42 (1995): https://www3.epa.gov/ttn/chief/ap42/ch13/final/c13s02-3.pdf</t>
        </r>
      </text>
    </comment>
    <comment ref="K3" authorId="1" shapeId="0">
      <text>
        <r>
          <rPr>
            <sz val="9"/>
            <color indexed="81"/>
            <rFont val="Segoe UI"/>
            <family val="2"/>
          </rPr>
          <t xml:space="preserve">Não há fator de emissão para PM10. Portanto, foi considerado a distribuição de partículas do processo de erosão eólica, uma vez que esse tipo de processo é o mais predominante nas obras das rodovias
</t>
        </r>
      </text>
    </comment>
    <comment ref="L3" authorId="1" shapeId="0">
      <text>
        <r>
          <rPr>
            <sz val="9"/>
            <color indexed="81"/>
            <rFont val="Segoe UI"/>
            <family val="2"/>
          </rPr>
          <t xml:space="preserve">Não há fator de emissão para PM2.5. Portanto, foi considerado a distribuição de partículas do processo de erosão eólica, uma vez que esse tipo de processo  é o mais predominante nas obras das rodovias
</t>
        </r>
      </text>
    </comment>
    <comment ref="J4" authorId="1" shapeId="0">
      <text>
        <r>
          <rPr>
            <sz val="9"/>
            <color indexed="81"/>
            <rFont val="Segoe UI"/>
            <family val="2"/>
          </rPr>
          <t xml:space="preserve">Não há informação sore o período da obra. Portanto, foi considerado que a obra ocorreu progressivamente ao longo do ano de 2015. Dessa forma, uma vez que a área útil corresponde à área total da obra construída, o valor foi dividido por 12. </t>
        </r>
      </text>
    </comment>
    <comment ref="G5" authorId="1" shapeId="0">
      <text>
        <r>
          <rPr>
            <sz val="9"/>
            <color indexed="81"/>
            <rFont val="Segoe UI"/>
            <family val="2"/>
          </rPr>
          <t xml:space="preserve">Área útil não informada. Portanto, a área foi estimada pelo produto da extensão da via e da largura da mesma, considerando como sendo de 10m
</t>
        </r>
      </text>
    </comment>
    <comment ref="J5" authorId="1" shapeId="0">
      <text>
        <r>
          <rPr>
            <sz val="9"/>
            <color indexed="81"/>
            <rFont val="Segoe UI"/>
            <family val="2"/>
          </rPr>
          <t xml:space="preserve">Não há informação sore o período da obra. Portanto, foi considerado que a obra ocorreu progressivamente ao longo do ano de 2015. Dessa forma, uma vez que a área útil corresponde à área total da obra construída, o valor foi dividido por 12. </t>
        </r>
      </text>
    </comment>
    <comment ref="A6" authorId="1" shapeId="0">
      <text>
        <r>
          <rPr>
            <sz val="9"/>
            <color indexed="81"/>
            <rFont val="Segoe UI"/>
            <family val="2"/>
          </rPr>
          <t xml:space="preserve">Informações do projeto 53640772 estão dentro do arquivo do processo de Licenciamento do projeto 34164812, na pasta Cariacica. Página 168
</t>
        </r>
      </text>
    </comment>
    <comment ref="G6" authorId="1" shapeId="0">
      <text>
        <r>
          <rPr>
            <sz val="9"/>
            <color indexed="81"/>
            <rFont val="Segoe UI"/>
            <family val="2"/>
          </rPr>
          <t xml:space="preserve">Área útil não informada. Portanto, a área foi estimada pelo produto da extensão da via e da largura da mesma, considerando como sendo de 10m
</t>
        </r>
      </text>
    </comment>
    <comment ref="H6" authorId="1" shapeId="0">
      <text>
        <r>
          <rPr>
            <sz val="9"/>
            <color indexed="81"/>
            <rFont val="Segoe UI"/>
            <family val="2"/>
          </rPr>
          <t xml:space="preserve">Valor aproximado por imagens de satélite
</t>
        </r>
      </text>
    </comment>
    <comment ref="J6" authorId="1" shapeId="0">
      <text>
        <r>
          <rPr>
            <sz val="9"/>
            <color indexed="81"/>
            <rFont val="Segoe UI"/>
            <family val="2"/>
          </rPr>
          <t xml:space="preserve">Não há informação sore o período da obra. Portanto, foi considerado que a obra ocorreu progressivamente ao longo do ano de 2015. Dessa forma, uma vez que a área útil corresponde à área total da obra construída, o valor foi dividido por 12. </t>
        </r>
      </text>
    </comment>
    <comment ref="G7" authorId="1" shapeId="0">
      <text>
        <r>
          <rPr>
            <sz val="9"/>
            <color indexed="81"/>
            <rFont val="Segoe UI"/>
            <family val="2"/>
          </rPr>
          <t xml:space="preserve">Área útil não informada. Portanto, a área foi estimada pelo produto da extensão da via e da largura da mesma, considerando como sendo de 10m
</t>
        </r>
      </text>
    </comment>
    <comment ref="H7" authorId="1" shapeId="0">
      <text>
        <r>
          <rPr>
            <sz val="9"/>
            <color indexed="81"/>
            <rFont val="Segoe UI"/>
            <family val="2"/>
          </rPr>
          <t>Dois trechos: Sub-trecho 1 com 2666,76 m de extensão e Sb-trecho 2 com 654,85 m de extensão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7" authorId="1" shapeId="0">
      <text>
        <r>
          <rPr>
            <sz val="9"/>
            <color indexed="81"/>
            <rFont val="Segoe UI"/>
            <family val="2"/>
          </rPr>
          <t xml:space="preserve">Não há informação sore o período da obra. Portanto, foi considerado que a obra ocorreu progressivamente ao longo do ano de 2015. Dessa forma, uma vez que a área útil corresponde à área total da obra construída, o valor foi dividido por 12. </t>
        </r>
      </text>
    </comment>
  </commentList>
</comments>
</file>

<file path=xl/sharedStrings.xml><?xml version="1.0" encoding="utf-8"?>
<sst xmlns="http://schemas.openxmlformats.org/spreadsheetml/2006/main" count="35" uniqueCount="34">
  <si>
    <t>Atividade</t>
  </si>
  <si>
    <t>Pavimentação</t>
  </si>
  <si>
    <t>Implantação do Corredor Metropolitano Leste-Oeste</t>
  </si>
  <si>
    <t>Local</t>
  </si>
  <si>
    <t>Município</t>
  </si>
  <si>
    <t>Cariacica</t>
  </si>
  <si>
    <t>Trecho Darli Santos - Campo Belo</t>
  </si>
  <si>
    <t>Vila Velha</t>
  </si>
  <si>
    <t xml:space="preserve">Ligação ES-080 (Aruaba) - BR 101 (Contorno de Vitória) </t>
  </si>
  <si>
    <t>Serra</t>
  </si>
  <si>
    <t>Impantação do Corredor Sudoeste</t>
  </si>
  <si>
    <t>Entre a Avenida Alice Coutinho e o Corredor Leste-Oeste</t>
  </si>
  <si>
    <t>Implantação do Trecho Avenida Minas Gerais - Nova Almeida</t>
  </si>
  <si>
    <t>Trecho Avenida Minas Gerais - Nova Almeida</t>
  </si>
  <si>
    <t>Número - Processo IEMA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</si>
  <si>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</si>
  <si>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</si>
  <si>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</si>
  <si>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Aerodynamic Particle Size Multipliers For Equation 2</t>
  </si>
  <si>
    <t>30 µm</t>
  </si>
  <si>
    <t>&lt; 10 µm</t>
  </si>
  <si>
    <t>&lt; 2,5 µm</t>
  </si>
  <si>
    <t>Fonte: Informações enviadas pelos empreendimentos através dos Processos IEMA N° 40271706, 58664351, 53640772 e 59063734</t>
  </si>
  <si>
    <t>Lat [º]</t>
  </si>
  <si>
    <t>Long [º]</t>
  </si>
  <si>
    <t>Extensão da Via
 [km]</t>
  </si>
  <si>
    <t>Fator de Emissão - Obras de construção [Mg/ha/mês]</t>
  </si>
  <si>
    <t>Taxa de Emissão [kg/h]</t>
  </si>
  <si>
    <t>Nota:</t>
  </si>
  <si>
    <t>Referência: AP-42 (USEPA, 2006) - https://www3.epa.gov/ttn/chief/ap42/ch13/final/c13s0205.pdf</t>
  </si>
  <si>
    <t>Área útil [ha]</t>
  </si>
  <si>
    <t>TOTAL</t>
  </si>
  <si>
    <t>1) Foram consideradas apenas as obras que ocorreram durante o ano de 2015</t>
  </si>
  <si>
    <t>2) Como não há informações sobre o período de início e fim da obra, a estimativa da emissão foi realizada considerando que as obras ocorreram progressivamente ao longo do ano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</si>
</sst>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2" fontId="2" fillId="3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1" applyFont="1" applyAlignment="1">
      <alignment vertical="center"/>
    </xf>
    <xf numFmtId="0" fontId="2" fillId="0" borderId="0" xfId="1" applyFont="1"/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7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abSelected="1" topLeftCell="E1" zoomScaleNormal="100" workbookViewId="0">
      <selection activeCell="J15" sqref="J15"/>
    </sheetView>
  </sheetViews>
  <sheetFormatPr defaultRowHeight="15" x14ac:dyDescent="0.25"/>
  <cols>
    <col min="1" max="1" width="23.85546875" customWidth="1"/>
    <col min="2" max="2" width="43.5703125" customWidth="1"/>
    <col min="3" max="3" width="41.28515625" bestFit="1" customWidth="1"/>
    <col min="4" max="4" width="26.140625" customWidth="1"/>
    <col min="5" max="5" width="13.5703125" customWidth="1"/>
    <col min="6" max="6" width="14" customWidth="1"/>
    <col min="7" max="7" width="13.85546875" customWidth="1"/>
    <col min="8" max="8" width="19.7109375" bestFit="1" customWidth="1"/>
    <col min="9" max="9" width="22.5703125" customWidth="1"/>
    <col min="10" max="12" width="10.7109375" customWidth="1"/>
  </cols>
  <sheetData>
    <row r="1" spans="1:15" x14ac:dyDescent="0.25">
      <c r="A1" s="5" t="s">
        <v>22</v>
      </c>
    </row>
    <row r="2" spans="1:15" ht="22.5" customHeight="1" x14ac:dyDescent="0.25">
      <c r="A2" s="22" t="s">
        <v>14</v>
      </c>
      <c r="B2" s="22" t="s">
        <v>0</v>
      </c>
      <c r="C2" s="22" t="s">
        <v>3</v>
      </c>
      <c r="D2" s="22" t="s">
        <v>4</v>
      </c>
      <c r="E2" s="22" t="s">
        <v>23</v>
      </c>
      <c r="F2" s="22" t="s">
        <v>24</v>
      </c>
      <c r="G2" s="22" t="s">
        <v>30</v>
      </c>
      <c r="H2" s="22" t="s">
        <v>25</v>
      </c>
      <c r="I2" s="22" t="s">
        <v>26</v>
      </c>
      <c r="J2" s="24" t="s">
        <v>27</v>
      </c>
      <c r="K2" s="24"/>
      <c r="L2" s="24"/>
    </row>
    <row r="3" spans="1:15" ht="18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17" t="s">
        <v>15</v>
      </c>
      <c r="K3" s="3" t="s">
        <v>16</v>
      </c>
      <c r="L3" s="3" t="s">
        <v>17</v>
      </c>
    </row>
    <row r="4" spans="1:15" s="16" customFormat="1" x14ac:dyDescent="0.25">
      <c r="A4" s="14">
        <v>40271706</v>
      </c>
      <c r="B4" s="14" t="s">
        <v>2</v>
      </c>
      <c r="C4" s="14" t="s">
        <v>6</v>
      </c>
      <c r="D4" s="2" t="s">
        <v>7</v>
      </c>
      <c r="E4" s="2">
        <v>-20.368805999999999</v>
      </c>
      <c r="F4" s="2">
        <v>-40.365068000000001</v>
      </c>
      <c r="G4" s="2">
        <v>26.24</v>
      </c>
      <c r="H4" s="15">
        <v>6.1</v>
      </c>
      <c r="I4" s="2">
        <v>2.69</v>
      </c>
      <c r="J4" s="13">
        <f>(I4*(G4/12)*1000)/720</f>
        <v>8.1696296296296289</v>
      </c>
      <c r="K4" s="13">
        <f>J4*$B$18</f>
        <v>4.0848148148148145</v>
      </c>
      <c r="L4" s="13">
        <f>J4*$C$18</f>
        <v>0.61272222222222217</v>
      </c>
      <c r="M4" s="13"/>
      <c r="N4" s="13"/>
      <c r="O4" s="13"/>
    </row>
    <row r="5" spans="1:15" s="16" customFormat="1" x14ac:dyDescent="0.25">
      <c r="A5" s="14">
        <v>58664351</v>
      </c>
      <c r="B5" s="14" t="s">
        <v>1</v>
      </c>
      <c r="C5" s="14" t="s">
        <v>8</v>
      </c>
      <c r="D5" s="2" t="s">
        <v>5</v>
      </c>
      <c r="E5" s="2">
        <v>-20.234559000000001</v>
      </c>
      <c r="F5" s="2">
        <v>-40.393344999999997</v>
      </c>
      <c r="G5" s="2">
        <f>H5*1000*10/10000</f>
        <v>6.96</v>
      </c>
      <c r="H5" s="15">
        <v>6.96</v>
      </c>
      <c r="I5" s="2">
        <v>2.69</v>
      </c>
      <c r="J5" s="13">
        <f>(I5*(G5/12)*1000)/720</f>
        <v>2.1669444444444443</v>
      </c>
      <c r="K5" s="13">
        <f>J5*$B$18</f>
        <v>1.0834722222222222</v>
      </c>
      <c r="L5" s="13">
        <f>J5*$C$18</f>
        <v>0.16252083333333331</v>
      </c>
      <c r="M5" s="13"/>
      <c r="N5" s="13"/>
      <c r="O5" s="13"/>
    </row>
    <row r="6" spans="1:15" s="16" customFormat="1" ht="16.5" customHeight="1" x14ac:dyDescent="0.25">
      <c r="A6" s="14">
        <v>53640772</v>
      </c>
      <c r="B6" s="14" t="s">
        <v>10</v>
      </c>
      <c r="C6" s="14" t="s">
        <v>11</v>
      </c>
      <c r="D6" s="2" t="s">
        <v>5</v>
      </c>
      <c r="E6" s="2">
        <v>-20.361049999999999</v>
      </c>
      <c r="F6" s="2">
        <v>-40.372382999999999</v>
      </c>
      <c r="G6" s="15">
        <f>H6*1000*10/10000</f>
        <v>2</v>
      </c>
      <c r="H6" s="15">
        <v>2</v>
      </c>
      <c r="I6" s="2">
        <v>2.69</v>
      </c>
      <c r="J6" s="13">
        <f>(I6*(G6/12)*1000)/720</f>
        <v>0.62268518518518512</v>
      </c>
      <c r="K6" s="13">
        <f>J6*$B$18</f>
        <v>0.31134259259259256</v>
      </c>
      <c r="L6" s="13">
        <f>J6*$C$18</f>
        <v>4.6701388888888883E-2</v>
      </c>
      <c r="M6" s="13"/>
      <c r="N6" s="13"/>
      <c r="O6" s="13"/>
    </row>
    <row r="7" spans="1:15" s="16" customFormat="1" x14ac:dyDescent="0.25">
      <c r="A7" s="14">
        <v>59063734</v>
      </c>
      <c r="B7" s="14" t="s">
        <v>12</v>
      </c>
      <c r="C7" s="14" t="s">
        <v>13</v>
      </c>
      <c r="D7" s="2" t="s">
        <v>9</v>
      </c>
      <c r="E7" s="2">
        <v>-20.097238999999998</v>
      </c>
      <c r="F7" s="2">
        <v>-40.190662000000003</v>
      </c>
      <c r="G7" s="15">
        <f>H7*1000*10/10000</f>
        <v>3.3216099999999997</v>
      </c>
      <c r="H7" s="15">
        <f>(2666.76+654.85)/1000</f>
        <v>3.3216100000000002</v>
      </c>
      <c r="I7" s="2">
        <v>2.69</v>
      </c>
      <c r="J7" s="13">
        <f>(I7*(G7/12)*1000)/720</f>
        <v>1.0341586689814815</v>
      </c>
      <c r="K7" s="13">
        <f>J7*$B$18</f>
        <v>0.51707933449074073</v>
      </c>
      <c r="L7" s="13">
        <f>J7*$C$18</f>
        <v>7.7561900173611101E-2</v>
      </c>
      <c r="M7" s="13"/>
      <c r="N7" s="13"/>
      <c r="O7" s="13"/>
    </row>
    <row r="8" spans="1:15" x14ac:dyDescent="0.25">
      <c r="A8" s="26" t="s">
        <v>31</v>
      </c>
      <c r="B8" s="26"/>
      <c r="C8" s="26"/>
      <c r="D8" s="26"/>
      <c r="E8" s="26"/>
      <c r="F8" s="26"/>
      <c r="G8" s="26"/>
      <c r="H8" s="26"/>
      <c r="I8" s="26"/>
      <c r="J8" s="4">
        <f>SUM(J4:J7)</f>
        <v>11.99341792824074</v>
      </c>
      <c r="K8" s="4">
        <f t="shared" ref="K8:L8" si="0">SUM(K4:K7)</f>
        <v>5.9967089641203701</v>
      </c>
      <c r="L8" s="4">
        <f t="shared" si="0"/>
        <v>0.89950634461805545</v>
      </c>
    </row>
    <row r="9" spans="1:15" x14ac:dyDescent="0.25">
      <c r="A9" s="1" t="s">
        <v>28</v>
      </c>
      <c r="I9" s="18"/>
      <c r="J9" s="13"/>
    </row>
    <row r="10" spans="1:15" x14ac:dyDescent="0.25">
      <c r="A10" s="19" t="s">
        <v>32</v>
      </c>
      <c r="I10" s="18"/>
      <c r="J10" s="20"/>
      <c r="K10" s="20"/>
      <c r="L10" s="20"/>
    </row>
    <row r="11" spans="1:15" x14ac:dyDescent="0.25">
      <c r="A11" s="19" t="s">
        <v>33</v>
      </c>
      <c r="J11" s="21"/>
      <c r="K11" s="21"/>
      <c r="L11" s="21"/>
    </row>
    <row r="15" spans="1:15" x14ac:dyDescent="0.25">
      <c r="A15" s="6" t="s">
        <v>29</v>
      </c>
      <c r="B15" s="7"/>
      <c r="C15" s="7"/>
    </row>
    <row r="16" spans="1:15" x14ac:dyDescent="0.25">
      <c r="A16" s="25" t="s">
        <v>18</v>
      </c>
      <c r="B16" s="25"/>
      <c r="C16" s="25"/>
    </row>
    <row r="17" spans="1:3" x14ac:dyDescent="0.25">
      <c r="A17" s="8" t="s">
        <v>19</v>
      </c>
      <c r="B17" s="8" t="s">
        <v>20</v>
      </c>
      <c r="C17" s="9" t="s">
        <v>21</v>
      </c>
    </row>
    <row r="18" spans="1:3" x14ac:dyDescent="0.25">
      <c r="A18" s="10">
        <v>1</v>
      </c>
      <c r="B18" s="11">
        <v>0.5</v>
      </c>
      <c r="C18" s="12">
        <v>7.4999999999999997E-2</v>
      </c>
    </row>
  </sheetData>
  <sheetProtection password="B056" sheet="1" objects="1" scenarios="1"/>
  <mergeCells count="12">
    <mergeCell ref="I2:I3"/>
    <mergeCell ref="J2:L2"/>
    <mergeCell ref="A16:C16"/>
    <mergeCell ref="A8:I8"/>
    <mergeCell ref="A2:A3"/>
    <mergeCell ref="B2:B3"/>
    <mergeCell ref="C2:C3"/>
    <mergeCell ref="D2:D3"/>
    <mergeCell ref="E2:E3"/>
    <mergeCell ref="F2:F3"/>
    <mergeCell ref="G2:G3"/>
    <mergeCell ref="H2:H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Emissão Rodovias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2018-12-03T18:21:39Z</dcterms:created>
  <dcterms:modified xsi:type="dcterms:W3CDTF">2019-06-06T20:27:04Z</dcterms:modified>
</cp:coreProperties>
</file>