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erraBetume\"/>
    </mc:Choice>
  </mc:AlternateContent>
  <bookViews>
    <workbookView xWindow="0" yWindow="0" windowWidth="24000" windowHeight="9135" firstSheet="1" activeTab="6"/>
  </bookViews>
  <sheets>
    <sheet name="Parâmetros" sheetId="2" state="hidden" r:id="rId1"/>
    <sheet name="Maq e Equip" sheetId="20" r:id="rId2"/>
    <sheet name="CH Drum Mix" sheetId="1" r:id="rId3"/>
    <sheet name="CH Caldeira" sheetId="6" r:id="rId4"/>
    <sheet name="Transf - Pátio e Silo" sheetId="11" r:id="rId5"/>
    <sheet name="Transf - Descarreg Silo" sheetId="18" r:id="rId6"/>
    <sheet name="Pilhas" sheetId="14" r:id="rId7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0" l="1"/>
  <c r="B48" i="20"/>
  <c r="B47" i="20"/>
  <c r="B21" i="20"/>
  <c r="B20" i="20"/>
  <c r="B19" i="20"/>
  <c r="B46" i="6" l="1"/>
  <c r="B25" i="6" l="1"/>
  <c r="B46" i="1"/>
  <c r="B25" i="1"/>
  <c r="D49" i="20" l="1"/>
  <c r="D48" i="20"/>
  <c r="D47" i="20"/>
  <c r="D46" i="20"/>
  <c r="D42" i="20"/>
  <c r="D41" i="20"/>
  <c r="D40" i="20"/>
  <c r="D39" i="20"/>
  <c r="D35" i="20"/>
  <c r="D34" i="20"/>
  <c r="D33" i="20"/>
  <c r="D32" i="20"/>
  <c r="D28" i="20"/>
  <c r="D27" i="20"/>
  <c r="D26" i="20"/>
  <c r="D25" i="20"/>
  <c r="D21" i="20"/>
  <c r="D20" i="20"/>
  <c r="D19" i="20"/>
  <c r="D18" i="20"/>
  <c r="D14" i="20"/>
  <c r="D13" i="20"/>
  <c r="D12" i="20"/>
  <c r="D11" i="20"/>
  <c r="D7" i="20"/>
  <c r="D6" i="20"/>
  <c r="D5" i="20"/>
  <c r="D4" i="20"/>
  <c r="B42" i="20"/>
  <c r="B41" i="20"/>
  <c r="B40" i="20"/>
  <c r="B39" i="20"/>
  <c r="B35" i="20"/>
  <c r="B34" i="20"/>
  <c r="B33" i="20"/>
  <c r="B32" i="20"/>
  <c r="B28" i="20"/>
  <c r="B27" i="20"/>
  <c r="B26" i="20"/>
  <c r="B25" i="20"/>
  <c r="B46" i="20"/>
  <c r="B18" i="20"/>
  <c r="B14" i="20"/>
  <c r="B13" i="20"/>
  <c r="B12" i="20"/>
  <c r="B11" i="20"/>
  <c r="B7" i="20"/>
  <c r="B6" i="20"/>
  <c r="B5" i="20"/>
  <c r="B4" i="20"/>
  <c r="F50" i="20" l="1"/>
  <c r="F43" i="20"/>
  <c r="F36" i="20"/>
  <c r="F15" i="20"/>
  <c r="F8" i="20" l="1"/>
  <c r="F22" i="20"/>
  <c r="F29" i="20"/>
  <c r="D18" i="18"/>
  <c r="B18" i="18"/>
  <c r="D21" i="18" l="1"/>
  <c r="B21" i="18"/>
  <c r="D20" i="18"/>
  <c r="B20" i="18"/>
  <c r="D19" i="18"/>
  <c r="B19" i="18"/>
  <c r="D14" i="18"/>
  <c r="B14" i="18"/>
  <c r="D13" i="18"/>
  <c r="B13" i="18"/>
  <c r="D12" i="18"/>
  <c r="B12" i="18"/>
  <c r="D11" i="18"/>
  <c r="B11" i="18"/>
  <c r="F15" i="18" s="1"/>
  <c r="D7" i="18"/>
  <c r="B7" i="18"/>
  <c r="D6" i="18"/>
  <c r="B6" i="18"/>
  <c r="D5" i="18"/>
  <c r="B5" i="18"/>
  <c r="D4" i="18"/>
  <c r="B4" i="18"/>
  <c r="F8" i="18" s="1"/>
  <c r="D49" i="6"/>
  <c r="B49" i="6"/>
  <c r="D48" i="6"/>
  <c r="B48" i="6"/>
  <c r="D47" i="6"/>
  <c r="B47" i="6"/>
  <c r="D46" i="6"/>
  <c r="D42" i="6"/>
  <c r="B42" i="6"/>
  <c r="D41" i="6"/>
  <c r="B41" i="6"/>
  <c r="D40" i="6"/>
  <c r="B40" i="6"/>
  <c r="D39" i="6"/>
  <c r="B39" i="6"/>
  <c r="D35" i="6"/>
  <c r="B35" i="6"/>
  <c r="D34" i="6"/>
  <c r="B34" i="6"/>
  <c r="D33" i="6"/>
  <c r="B33" i="6"/>
  <c r="D32" i="6"/>
  <c r="B32" i="6"/>
  <c r="D28" i="6"/>
  <c r="B28" i="6"/>
  <c r="D27" i="6"/>
  <c r="B27" i="6"/>
  <c r="D26" i="6"/>
  <c r="B26" i="6"/>
  <c r="D25" i="6"/>
  <c r="D21" i="6"/>
  <c r="B21" i="6"/>
  <c r="D20" i="6"/>
  <c r="B20" i="6"/>
  <c r="D19" i="6"/>
  <c r="B19" i="6"/>
  <c r="D18" i="6"/>
  <c r="B18" i="6"/>
  <c r="D14" i="6"/>
  <c r="B14" i="6"/>
  <c r="D13" i="6"/>
  <c r="B13" i="6"/>
  <c r="D12" i="6"/>
  <c r="B12" i="6"/>
  <c r="D11" i="6"/>
  <c r="B11" i="6"/>
  <c r="D7" i="6"/>
  <c r="B7" i="6"/>
  <c r="D6" i="6"/>
  <c r="B6" i="6"/>
  <c r="D5" i="6"/>
  <c r="B5" i="6"/>
  <c r="D4" i="6"/>
  <c r="B4" i="6"/>
  <c r="D46" i="1"/>
  <c r="D39" i="1"/>
  <c r="B39" i="1"/>
  <c r="D32" i="1"/>
  <c r="B32" i="1"/>
  <c r="D25" i="1"/>
  <c r="D18" i="1"/>
  <c r="B18" i="1"/>
  <c r="D11" i="1"/>
  <c r="B11" i="1"/>
  <c r="D7" i="1"/>
  <c r="B7" i="1"/>
  <c r="D6" i="1"/>
  <c r="B6" i="1"/>
  <c r="D5" i="1"/>
  <c r="B5" i="1"/>
  <c r="D4" i="1"/>
  <c r="B4" i="1"/>
  <c r="F50" i="6" l="1"/>
  <c r="F43" i="6"/>
  <c r="F36" i="6"/>
  <c r="F29" i="6"/>
  <c r="F22" i="6"/>
  <c r="F15" i="6"/>
  <c r="F22" i="18"/>
  <c r="F8" i="6"/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21" i="1" l="1"/>
  <c r="B21" i="1"/>
  <c r="D20" i="1"/>
  <c r="B20" i="1"/>
  <c r="D19" i="1"/>
  <c r="B19" i="1"/>
  <c r="D35" i="1"/>
  <c r="B35" i="1"/>
  <c r="D34" i="1"/>
  <c r="B34" i="1"/>
  <c r="D33" i="1"/>
  <c r="B33" i="1"/>
  <c r="D28" i="1"/>
  <c r="B28" i="1"/>
  <c r="D27" i="1"/>
  <c r="B27" i="1"/>
  <c r="D26" i="1"/>
  <c r="B26" i="1"/>
  <c r="D49" i="1" l="1"/>
  <c r="D48" i="1"/>
  <c r="D47" i="1"/>
  <c r="D42" i="1"/>
  <c r="D41" i="1"/>
  <c r="D40" i="1"/>
  <c r="D14" i="1"/>
  <c r="D13" i="1"/>
  <c r="D12" i="1"/>
  <c r="B49" i="1"/>
  <c r="B48" i="1"/>
  <c r="B47" i="1"/>
  <c r="B42" i="1"/>
  <c r="B41" i="1"/>
  <c r="B40" i="1"/>
  <c r="B14" i="1"/>
  <c r="B13" i="1"/>
  <c r="B12" i="1"/>
  <c r="F36" i="1" l="1"/>
  <c r="F22" i="1" l="1"/>
  <c r="F15" i="1"/>
  <c r="F29" i="1" l="1"/>
  <c r="F8" i="1"/>
  <c r="F50" i="1" l="1"/>
  <c r="F43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Tatiane Jardim Morais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Tatiane Jardim Morais</author>
    <author>Gabriel Aarão Gonçalves</author>
  </authors>
  <commentLis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na Tabela 11.1-4 AP-42 (USEPA, 2008)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 xml:space="preserve">Possui Factor Rating E. Porém, não há pontuação para o fator de medição do poluente SO2 no DARS (Table F-2). Portanto, sabendo que esse fator de emissão foi obtido baseado em princípios conhecidos, o fator foi classificado dento da sua própria categoria.
</t>
        </r>
      </text>
    </comment>
  </commentList>
</comments>
</file>

<file path=xl/comments4.xml><?xml version="1.0" encoding="utf-8"?>
<comments xmlns="http://schemas.openxmlformats.org/spreadsheetml/2006/main">
  <authors>
    <author>Gabriel Aarão Gonçalves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>Possui Factor Rating A. Porém, não há pontuação para o fator de medição do poluente SO2 no DARS (Table F-2). Portanto, sabendo que esse fator de emissão foi obtido baseado em princípios conhecidos, o fator foi classificado dento da sua própria categoria.</t>
        </r>
      </text>
    </comment>
  </commentList>
</comments>
</file>

<file path=xl/sharedStrings.xml><?xml version="1.0" encoding="utf-8"?>
<sst xmlns="http://schemas.openxmlformats.org/spreadsheetml/2006/main" count="733" uniqueCount="99">
  <si>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</si>
  <si>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</si>
  <si>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</si>
  <si>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</si>
  <si>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</si>
  <si>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</si>
  <si>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</si>
  <si>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</si>
  <si>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</si>
  <si>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</si>
  <si>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</si>
  <si>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</si>
  <si>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</si>
  <si>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</si>
  <si>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</si>
  <si>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</si>
  <si>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</si>
  <si>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</si>
  <si>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</si>
  <si>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</si>
  <si>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</si>
  <si>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</si>
  <si>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</si>
  <si>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</si>
  <si>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</si>
  <si>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</si>
  <si>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</si>
  <si>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</si>
  <si>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</si>
  <si>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</si>
  <si>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</si>
  <si>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</si>
  <si>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</si>
  <si>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</si>
  <si>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</si>
  <si>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</si>
  <si>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</si>
  <si>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</si>
  <si>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</si>
  <si>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</si>
  <si>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</si>
  <si>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</si>
  <si>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</si>
  <si>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</si>
  <si>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</si>
  <si>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</si>
  <si>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</si>
  <si>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</si>
  <si>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</si>
  <si>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</si>
  <si>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</si>
  <si>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</si>
  <si>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</si>
  <si>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</si>
  <si>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</si>
  <si>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</si>
  <si>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</si>
  <si>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</si>
  <si>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</si>
  <si>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</si>
  <si>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</si>
  <si>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</si>
  <si>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</si>
  <si>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</si>
  <si>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</si>
  <si>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</si>
  <si>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</si>
  <si>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</si>
  <si>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</si>
  <si>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</si>
  <si>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</si>
  <si>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</si>
  <si>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</si>
  <si>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</si>
  <si>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</si>
  <si>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</si>
  <si>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</si>
  <si>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</si>
  <si>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</si>
  <si>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</si>
  <si>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</si>
  <si>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</si>
  <si>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</si>
  <si>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</si>
  <si>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</si>
  <si>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</si>
  <si>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</si>
  <si>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</si>
  <si>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</si>
  <si>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</si>
  <si>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</si>
  <si>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</si>
  <si>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</si>
  <si>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Chaminé Drum Mix</t>
  </si>
  <si>
    <t>Chaminé da Caldeira</t>
  </si>
  <si>
    <t>Pá Carregadeira</t>
  </si>
  <si>
    <t>Transferências: Caminhão - Pátio e Pá Carregadeira - Silo</t>
  </si>
  <si>
    <t>Transferência: Descarregamento do Silo - Correia transportadora</t>
  </si>
  <si>
    <t>Pilha de Agregados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</si>
</sst>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5" customHeight="1" x14ac:dyDescent="0.25">
      <c r="A2" s="43" t="s">
        <v>73</v>
      </c>
      <c r="B2" s="43"/>
      <c r="C2" s="4"/>
      <c r="D2" s="43" t="s">
        <v>74</v>
      </c>
      <c r="E2" s="43"/>
      <c r="G2" s="43" t="s">
        <v>25</v>
      </c>
      <c r="H2" s="43"/>
      <c r="I2" s="43"/>
      <c r="J2" s="43"/>
      <c r="K2" s="43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44" t="s">
        <v>21</v>
      </c>
      <c r="H3" s="44" t="s">
        <v>22</v>
      </c>
      <c r="I3" s="44"/>
      <c r="J3" s="44"/>
      <c r="K3" s="44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44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45" t="s">
        <v>50</v>
      </c>
      <c r="B11" s="45"/>
      <c r="C11" s="45"/>
      <c r="D11" s="45"/>
      <c r="E11" s="45"/>
    </row>
    <row r="12" spans="1:11" ht="15" customHeight="1" x14ac:dyDescent="0.25">
      <c r="A12" s="43" t="s">
        <v>79</v>
      </c>
      <c r="B12" s="43"/>
      <c r="D12" s="43" t="s">
        <v>80</v>
      </c>
      <c r="E12" s="43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91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45" t="s">
        <v>42</v>
      </c>
      <c r="B22" s="45"/>
      <c r="C22" s="45"/>
      <c r="D22" s="45"/>
      <c r="E22" s="45"/>
    </row>
    <row r="23" spans="1:5" ht="15" customHeight="1" x14ac:dyDescent="0.25">
      <c r="A23" s="43" t="s">
        <v>82</v>
      </c>
      <c r="B23" s="43"/>
      <c r="D23" s="43" t="s">
        <v>83</v>
      </c>
      <c r="E23" s="43"/>
    </row>
    <row r="24" spans="1:5" ht="15" customHeight="1" x14ac:dyDescent="0.25">
      <c r="A24" s="1" t="s">
        <v>84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85</v>
      </c>
      <c r="B25" s="27">
        <v>9</v>
      </c>
      <c r="D25" s="2" t="s">
        <v>92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45" t="s">
        <v>49</v>
      </c>
      <c r="B31" s="45"/>
      <c r="C31" s="45"/>
      <c r="D31" s="45"/>
      <c r="E31" s="45"/>
    </row>
    <row r="32" spans="1:5" ht="15" customHeight="1" x14ac:dyDescent="0.25">
      <c r="A32" s="43" t="s">
        <v>86</v>
      </c>
      <c r="B32" s="43"/>
      <c r="C32" s="26"/>
      <c r="D32" s="43" t="s">
        <v>87</v>
      </c>
      <c r="E32" s="43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88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89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33" sqref="C33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95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9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VLOOKUP(C4,Parâmetros!$A$3:$B$9,2,FALSE)/10</f>
        <v>0.3</v>
      </c>
      <c r="C4" s="30" t="s">
        <v>20</v>
      </c>
      <c r="D4" s="29">
        <f>VLOOKUP(E4,Parâmetros!$D$3:$E$7,2,FALSE)/10</f>
        <v>0.6</v>
      </c>
      <c r="E4" s="30" t="s">
        <v>76</v>
      </c>
      <c r="F4" s="47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47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8"/>
      <c r="AC7" s="1" t="s">
        <v>23</v>
      </c>
    </row>
    <row r="8" spans="1:29" ht="15" customHeight="1" x14ac:dyDescent="0.25">
      <c r="A8" s="54"/>
      <c r="B8" s="54"/>
      <c r="C8" s="54"/>
      <c r="D8" s="54"/>
      <c r="E8" s="55"/>
      <c r="F8" s="32">
        <f>((B4*D4)+(B5*D5)+(B6*D6)+(B7*D7))/4</f>
        <v>0.3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6"/>
      <c r="D9" s="57"/>
      <c r="E9" s="58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6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0.1</v>
      </c>
      <c r="C11" s="30" t="s">
        <v>60</v>
      </c>
      <c r="D11" s="29">
        <f>VLOOKUP(E11,Parâmetros!$D$3:$E$7,2,FALSE)/10</f>
        <v>0.6</v>
      </c>
      <c r="E11" s="30" t="s">
        <v>76</v>
      </c>
      <c r="F11" s="4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8"/>
    </row>
    <row r="15" spans="1:29" ht="15" customHeight="1" x14ac:dyDescent="0.25">
      <c r="A15" s="54"/>
      <c r="B15" s="54"/>
      <c r="C15" s="54"/>
      <c r="D15" s="54"/>
      <c r="E15" s="55"/>
      <c r="F15" s="32">
        <f>((B11*D11)+(B12*D12)+(B13*D13)+(B14*D14))/4</f>
        <v>0.27</v>
      </c>
    </row>
    <row r="16" spans="1:29" ht="15" customHeight="1" x14ac:dyDescent="0.25">
      <c r="A16" s="17" t="s">
        <v>8</v>
      </c>
      <c r="B16" s="18" t="s">
        <v>12</v>
      </c>
      <c r="C16" s="56"/>
      <c r="D16" s="57"/>
      <c r="E16" s="58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6" t="s">
        <v>90</v>
      </c>
    </row>
    <row r="18" spans="1:6" ht="15" customHeight="1" x14ac:dyDescent="0.25">
      <c r="A18" s="28" t="s">
        <v>3</v>
      </c>
      <c r="B18" s="29">
        <f>VLOOKUP(C18,Parâmetros!$A$3:$B$9,2,FALSE)/10</f>
        <v>0.1</v>
      </c>
      <c r="C18" s="30" t="s">
        <v>60</v>
      </c>
      <c r="D18" s="29">
        <f>VLOOKUP(E18,Parâmetros!$D$3:$E$7,2,FALSE)/10</f>
        <v>0.6</v>
      </c>
      <c r="E18" s="30" t="s">
        <v>76</v>
      </c>
      <c r="F18" s="47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7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7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8"/>
    </row>
    <row r="22" spans="1:6" ht="15" customHeight="1" x14ac:dyDescent="0.25">
      <c r="A22" s="54"/>
      <c r="B22" s="54"/>
      <c r="C22" s="54"/>
      <c r="D22" s="54"/>
      <c r="E22" s="55"/>
      <c r="F22" s="32">
        <f>((B18*D18)+(B19*D19)+(B20*D20)+(B21*D21))/4</f>
        <v>0.27</v>
      </c>
    </row>
    <row r="23" spans="1:6" ht="15" customHeight="1" x14ac:dyDescent="0.25">
      <c r="A23" s="14" t="s">
        <v>8</v>
      </c>
      <c r="B23" s="15" t="s">
        <v>13</v>
      </c>
      <c r="C23" s="56"/>
      <c r="D23" s="57"/>
      <c r="E23" s="58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6" t="s">
        <v>90</v>
      </c>
    </row>
    <row r="25" spans="1:6" ht="15" customHeight="1" x14ac:dyDescent="0.25">
      <c r="A25" s="28" t="s">
        <v>3</v>
      </c>
      <c r="B25" s="29">
        <f>VLOOKUP(C25,Parâmetros!$A$3:$B$9,2,FALSE)/10</f>
        <v>0.1</v>
      </c>
      <c r="C25" s="30" t="s">
        <v>60</v>
      </c>
      <c r="D25" s="29">
        <f>VLOOKUP(E25,Parâmetros!$D$3:$E$7,2,FALSE)/10</f>
        <v>0.6</v>
      </c>
      <c r="E25" s="30" t="s">
        <v>76</v>
      </c>
      <c r="F25" s="47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47"/>
    </row>
    <row r="27" spans="1:6" ht="15" customHeight="1" x14ac:dyDescent="0.25">
      <c r="A27" s="28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47"/>
    </row>
    <row r="28" spans="1:6" ht="15" customHeight="1" x14ac:dyDescent="0.25">
      <c r="A28" s="28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48"/>
    </row>
    <row r="29" spans="1:6" ht="15" customHeight="1" x14ac:dyDescent="0.25">
      <c r="A29" s="54"/>
      <c r="B29" s="54"/>
      <c r="C29" s="54"/>
      <c r="D29" s="54"/>
      <c r="E29" s="55"/>
      <c r="F29" s="32">
        <f>((B25*D25)+(B26*D26)+(B27*D27)+(B28*D28))/4</f>
        <v>0.27</v>
      </c>
    </row>
    <row r="30" spans="1:6" ht="15" customHeight="1" x14ac:dyDescent="0.25">
      <c r="A30" s="14" t="s">
        <v>8</v>
      </c>
      <c r="B30" s="15" t="s">
        <v>14</v>
      </c>
      <c r="C30" s="56"/>
      <c r="D30" s="57"/>
      <c r="E30" s="58"/>
      <c r="F30" s="19"/>
    </row>
    <row r="31" spans="1:6" ht="15" customHeight="1" x14ac:dyDescent="0.25">
      <c r="A31" s="31" t="s">
        <v>0</v>
      </c>
      <c r="B31" s="31" t="s">
        <v>1</v>
      </c>
      <c r="C31" s="31" t="s">
        <v>6</v>
      </c>
      <c r="D31" s="31" t="s">
        <v>2</v>
      </c>
      <c r="E31" s="31" t="s">
        <v>6</v>
      </c>
      <c r="F31" s="46" t="s">
        <v>90</v>
      </c>
    </row>
    <row r="32" spans="1:6" ht="15" customHeight="1" x14ac:dyDescent="0.25">
      <c r="A32" s="28" t="s">
        <v>3</v>
      </c>
      <c r="B32" s="29">
        <f>VLOOKUP(C32,Parâmetros!$A$3:$B$9,2,FALSE)/10</f>
        <v>0.3</v>
      </c>
      <c r="C32" s="30" t="s">
        <v>20</v>
      </c>
      <c r="D32" s="29">
        <f>VLOOKUP(E32,Parâmetros!$D$3:$E$7,2,FALSE)/10</f>
        <v>0.6</v>
      </c>
      <c r="E32" s="30" t="s">
        <v>76</v>
      </c>
      <c r="F32" s="47"/>
    </row>
    <row r="33" spans="1:6" ht="15" customHeight="1" x14ac:dyDescent="0.25">
      <c r="A33" s="28" t="s">
        <v>4</v>
      </c>
      <c r="B33" s="29">
        <f>VLOOKUP(C33,Parâmetros!$A$13:$B$20,2,FALSE)/10</f>
        <v>0.7</v>
      </c>
      <c r="C33" s="30" t="s">
        <v>33</v>
      </c>
      <c r="D33" s="29">
        <f>VLOOKUP(E33,Parâmetros!$D$13:$E$18,2,FALSE)/10</f>
        <v>0.7</v>
      </c>
      <c r="E33" s="30" t="s">
        <v>39</v>
      </c>
      <c r="F33" s="47"/>
    </row>
    <row r="34" spans="1:6" ht="15" customHeight="1" x14ac:dyDescent="0.25">
      <c r="A34" s="12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47"/>
    </row>
    <row r="35" spans="1:6" ht="15" customHeight="1" x14ac:dyDescent="0.25">
      <c r="A35" s="12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1</v>
      </c>
      <c r="E35" s="30" t="s">
        <v>56</v>
      </c>
      <c r="F35" s="48"/>
    </row>
    <row r="36" spans="1:6" ht="15" customHeight="1" x14ac:dyDescent="0.25">
      <c r="A36" s="59"/>
      <c r="B36" s="59"/>
      <c r="C36" s="59"/>
      <c r="D36" s="59"/>
      <c r="E36" s="60"/>
      <c r="F36" s="32">
        <f>((B32*D32)+(B33*D33)+(B34*D34)+(B35*D35))/4</f>
        <v>0.3175</v>
      </c>
    </row>
    <row r="37" spans="1:6" ht="15" customHeight="1" x14ac:dyDescent="0.25">
      <c r="A37" s="14" t="s">
        <v>8</v>
      </c>
      <c r="B37" s="15" t="s">
        <v>10</v>
      </c>
      <c r="C37" s="56"/>
      <c r="D37" s="57"/>
      <c r="E37" s="58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6" ht="15" customHeight="1" x14ac:dyDescent="0.25">
      <c r="A39" s="12" t="s">
        <v>3</v>
      </c>
      <c r="B39" s="29">
        <f>VLOOKUP(C39,Parâmetros!$A$3:$B$9,2,FALSE)/10</f>
        <v>0.3</v>
      </c>
      <c r="C39" s="30" t="s">
        <v>20</v>
      </c>
      <c r="D39" s="29">
        <f>VLOOKUP(E39,Parâmetros!$D$3:$E$7,2,FALSE)/10</f>
        <v>0.6</v>
      </c>
      <c r="E39" s="30" t="s">
        <v>76</v>
      </c>
      <c r="F39" s="47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30" t="s">
        <v>72</v>
      </c>
      <c r="D40" s="29">
        <f>VLOOKUP(E40,Parâmetros!$D$13:$E$18,2,FALSE)/10</f>
        <v>0.7</v>
      </c>
      <c r="E40" s="30" t="s">
        <v>39</v>
      </c>
      <c r="F40" s="47"/>
    </row>
    <row r="41" spans="1:6" ht="15" customHeight="1" x14ac:dyDescent="0.25">
      <c r="A41" s="12" t="s">
        <v>63</v>
      </c>
      <c r="B41" s="29">
        <f>VLOOKUP(C41,Parâmetros!$A$24:$B$29,2,FALSE)/10</f>
        <v>0.1</v>
      </c>
      <c r="C41" s="30" t="s">
        <v>43</v>
      </c>
      <c r="D41" s="29">
        <f>VLOOKUP(E41,Parâmetros!$D$24:$E$29,2,FALSE)/10</f>
        <v>1</v>
      </c>
      <c r="E41" s="30" t="s">
        <v>66</v>
      </c>
      <c r="F41" s="47"/>
    </row>
    <row r="42" spans="1:6" ht="15" customHeight="1" x14ac:dyDescent="0.25">
      <c r="A42" s="12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30" t="s">
        <v>56</v>
      </c>
      <c r="F42" s="48"/>
    </row>
    <row r="43" spans="1:6" ht="15" customHeight="1" x14ac:dyDescent="0.25">
      <c r="A43" s="59"/>
      <c r="B43" s="59"/>
      <c r="C43" s="59"/>
      <c r="D43" s="59"/>
      <c r="E43" s="60"/>
      <c r="F43" s="32">
        <f>((B39*D39)+(B40*D40)+(B41*D41)+(B42*D42))/4</f>
        <v>0.3</v>
      </c>
    </row>
    <row r="44" spans="1:6" ht="15" customHeight="1" x14ac:dyDescent="0.25">
      <c r="A44" s="14" t="s">
        <v>8</v>
      </c>
      <c r="B44" s="15" t="s">
        <v>15</v>
      </c>
      <c r="C44" s="56"/>
      <c r="D44" s="57"/>
      <c r="E44" s="58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12" t="s">
        <v>3</v>
      </c>
      <c r="B46" s="29">
        <f>VLOOKUP(C46,Parâmetros!$A$3:$B$9,2,FALSE)/10</f>
        <v>0.1</v>
      </c>
      <c r="C46" s="30" t="s">
        <v>60</v>
      </c>
      <c r="D46" s="29">
        <f>VLOOKUP(E46,Parâmetros!$D$3:$E$7,2,FALSE)/10</f>
        <v>0.6</v>
      </c>
      <c r="E46" s="30" t="s">
        <v>76</v>
      </c>
      <c r="F46" s="47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30" t="s">
        <v>72</v>
      </c>
      <c r="D47" s="29">
        <f>VLOOKUP(E47,Parâmetros!$D$13:$E$18,2,FALSE)/10</f>
        <v>0.7</v>
      </c>
      <c r="E47" s="30" t="s">
        <v>39</v>
      </c>
      <c r="F47" s="47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30" t="s">
        <v>43</v>
      </c>
      <c r="D48" s="29">
        <f>VLOOKUP(E48,Parâmetros!$D$24:$E$29,2,FALSE)/10</f>
        <v>1</v>
      </c>
      <c r="E48" s="30" t="s">
        <v>66</v>
      </c>
      <c r="F48" s="47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30" t="s">
        <v>56</v>
      </c>
      <c r="F49" s="48"/>
      <c r="I49" s="20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0.27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33 C19 C5 C12 C40 C26 C47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34 C20 C6 C13 C41 C27 C48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35 C21 C7 C14 C42 C28 C49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46 C25 C32 C39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5" workbookViewId="0">
      <selection activeCell="B46" sqref="B46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2" t="s">
        <v>93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47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47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1</v>
      </c>
      <c r="C7" s="30" t="s">
        <v>51</v>
      </c>
      <c r="D7" s="29">
        <f>VLOOKUP(E7,Parâmetros!$D$33:$E$39,2,FALSE)/10</f>
        <v>1</v>
      </c>
      <c r="E7" s="30" t="s">
        <v>56</v>
      </c>
      <c r="F7" s="48"/>
      <c r="AC7" s="1" t="s">
        <v>23</v>
      </c>
    </row>
    <row r="8" spans="1:29" ht="15" customHeight="1" x14ac:dyDescent="0.25">
      <c r="A8" s="54"/>
      <c r="B8" s="54"/>
      <c r="C8" s="54"/>
      <c r="D8" s="54"/>
      <c r="E8" s="54"/>
      <c r="F8" s="32">
        <f>((B4*D4)+(B5*D5)+(B6*D6)+(B7*D7))/4</f>
        <v>0.45499999999999996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1"/>
      <c r="D9" s="52"/>
      <c r="E9" s="5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6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69</v>
      </c>
      <c r="D11" s="29">
        <f>VLOOKUP(E11,Parâmetros!$D$3:$E$7,2,FALSE)/10</f>
        <v>0.6</v>
      </c>
      <c r="E11" s="30" t="s">
        <v>76</v>
      </c>
      <c r="F11" s="4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7"/>
    </row>
    <row r="14" spans="1:29" ht="15" customHeight="1" x14ac:dyDescent="0.25">
      <c r="A14" s="28" t="s">
        <v>5</v>
      </c>
      <c r="B14" s="29">
        <f>VLOOKUP(C14,Parâmetros!$A$33:$B$39,2,FALSE)/10</f>
        <v>1</v>
      </c>
      <c r="C14" s="30" t="s">
        <v>51</v>
      </c>
      <c r="D14" s="29">
        <f>VLOOKUP(E14,Parâmetros!$D$33:$E$39,2,FALSE)/10</f>
        <v>1</v>
      </c>
      <c r="E14" s="30" t="s">
        <v>56</v>
      </c>
      <c r="F14" s="48"/>
    </row>
    <row r="15" spans="1:29" ht="15" customHeight="1" x14ac:dyDescent="0.25">
      <c r="A15" s="54"/>
      <c r="B15" s="54"/>
      <c r="C15" s="54"/>
      <c r="D15" s="54"/>
      <c r="E15" s="54"/>
      <c r="F15" s="32">
        <f>((B11*D11)+(B12*D12)+(B13*D13)+(B14*D14))/4</f>
        <v>0.43999999999999995</v>
      </c>
    </row>
    <row r="16" spans="1:29" ht="15" customHeight="1" x14ac:dyDescent="0.25">
      <c r="A16" s="17" t="s">
        <v>8</v>
      </c>
      <c r="B16" s="18" t="s">
        <v>12</v>
      </c>
      <c r="C16" s="56"/>
      <c r="D16" s="57"/>
      <c r="E16" s="58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6" t="s">
        <v>90</v>
      </c>
    </row>
    <row r="18" spans="1:6" ht="15" customHeight="1" x14ac:dyDescent="0.25">
      <c r="A18" s="28" t="s">
        <v>3</v>
      </c>
      <c r="B18" s="29">
        <f>VLOOKUP(C18,Parâmetros!$G$5:$K$9,5,FALSE)/10</f>
        <v>0.3</v>
      </c>
      <c r="C18" s="30" t="s">
        <v>71</v>
      </c>
      <c r="D18" s="29">
        <f>VLOOKUP(E18,Parâmetros!$D$3:$E$7,2,FALSE)/10</f>
        <v>0.6</v>
      </c>
      <c r="E18" s="30" t="s">
        <v>76</v>
      </c>
      <c r="F18" s="47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7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7"/>
    </row>
    <row r="21" spans="1:6" ht="15" customHeight="1" x14ac:dyDescent="0.25">
      <c r="A21" s="28" t="s">
        <v>5</v>
      </c>
      <c r="B21" s="29">
        <f>VLOOKUP(C21,Parâmetros!$A$33:$B$39,2,FALSE)/10</f>
        <v>1</v>
      </c>
      <c r="C21" s="30" t="s">
        <v>51</v>
      </c>
      <c r="D21" s="29">
        <f>VLOOKUP(E21,Parâmetros!$D$33:$E$39,2,FALSE)/10</f>
        <v>1</v>
      </c>
      <c r="E21" s="30" t="s">
        <v>56</v>
      </c>
      <c r="F21" s="48"/>
    </row>
    <row r="22" spans="1:6" ht="15" customHeight="1" x14ac:dyDescent="0.25">
      <c r="A22" s="54"/>
      <c r="B22" s="54"/>
      <c r="C22" s="54"/>
      <c r="D22" s="54"/>
      <c r="E22" s="61"/>
      <c r="F22" s="32">
        <f>((B18*D18)+(B19*D19)+(B20*D20)+(B21*D21))/4</f>
        <v>0.42499999999999999</v>
      </c>
    </row>
    <row r="23" spans="1:6" ht="15" customHeight="1" x14ac:dyDescent="0.25">
      <c r="A23" s="14" t="s">
        <v>8</v>
      </c>
      <c r="B23" s="15" t="s">
        <v>13</v>
      </c>
      <c r="C23" s="51"/>
      <c r="D23" s="52"/>
      <c r="E23" s="52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6" t="s">
        <v>90</v>
      </c>
    </row>
    <row r="25" spans="1:6" ht="15" customHeight="1" x14ac:dyDescent="0.25">
      <c r="A25" s="28" t="s">
        <v>3</v>
      </c>
      <c r="B25" s="29">
        <f>VLOOKUP(C25,Parâmetros!$A$3:$B$9,2,FALSE)/10</f>
        <v>0.3</v>
      </c>
      <c r="C25" s="30" t="s">
        <v>20</v>
      </c>
      <c r="D25" s="29">
        <f>VLOOKUP(E25,Parâmetros!$D$3:$E$7,2,FALSE)/10</f>
        <v>0.6</v>
      </c>
      <c r="E25" s="30" t="s">
        <v>76</v>
      </c>
      <c r="F25" s="47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47"/>
    </row>
    <row r="27" spans="1:6" ht="15" customHeight="1" x14ac:dyDescent="0.25">
      <c r="A27" s="12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47"/>
    </row>
    <row r="28" spans="1:6" ht="15" customHeight="1" x14ac:dyDescent="0.25">
      <c r="A28" s="12" t="s">
        <v>5</v>
      </c>
      <c r="B28" s="29">
        <f>VLOOKUP(C28,Parâmetros!$A$33:$B$39,2,FALSE)/10</f>
        <v>1</v>
      </c>
      <c r="C28" s="30" t="s">
        <v>51</v>
      </c>
      <c r="D28" s="29">
        <f>VLOOKUP(E28,Parâmetros!$D$33:$E$39,2,FALSE)/10</f>
        <v>1</v>
      </c>
      <c r="E28" s="30" t="s">
        <v>56</v>
      </c>
      <c r="F28" s="48"/>
    </row>
    <row r="29" spans="1:6" ht="15" customHeight="1" x14ac:dyDescent="0.25">
      <c r="A29" s="59"/>
      <c r="B29" s="59"/>
      <c r="C29" s="59"/>
      <c r="D29" s="59"/>
      <c r="E29" s="62"/>
      <c r="F29" s="32">
        <f>((B25*D25)+(B26*D26)+(B27*D27)+(B28*D28))/4</f>
        <v>0.42499999999999999</v>
      </c>
    </row>
    <row r="30" spans="1:6" ht="15" customHeight="1" x14ac:dyDescent="0.25">
      <c r="A30" s="14" t="s">
        <v>8</v>
      </c>
      <c r="B30" s="15" t="s">
        <v>14</v>
      </c>
      <c r="C30" s="51"/>
      <c r="D30" s="52"/>
      <c r="E30" s="52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6" t="s">
        <v>90</v>
      </c>
    </row>
    <row r="32" spans="1:6" ht="15" customHeight="1" x14ac:dyDescent="0.25">
      <c r="A32" s="28" t="s">
        <v>3</v>
      </c>
      <c r="B32" s="29">
        <f>VLOOKUP(C32,Parâmetros!$G$5:$K$9,5,FALSE)/10</f>
        <v>0.4</v>
      </c>
      <c r="C32" s="30" t="s">
        <v>69</v>
      </c>
      <c r="D32" s="29">
        <f>VLOOKUP(E32,Parâmetros!$D$3:$E$7,2,FALSE)/10</f>
        <v>0.6</v>
      </c>
      <c r="E32" s="30" t="s">
        <v>76</v>
      </c>
      <c r="F32" s="47"/>
    </row>
    <row r="33" spans="1:6" ht="15" customHeight="1" x14ac:dyDescent="0.25">
      <c r="A33" s="12" t="s">
        <v>4</v>
      </c>
      <c r="B33" s="29">
        <f>VLOOKUP(C33,Parâmetros!$A$13:$B$20,2,FALSE)/10</f>
        <v>0.6</v>
      </c>
      <c r="C33" s="30" t="s">
        <v>72</v>
      </c>
      <c r="D33" s="29">
        <f>VLOOKUP(E33,Parâmetros!$D$13:$E$18,2,FALSE)/10</f>
        <v>0.7</v>
      </c>
      <c r="E33" s="30" t="s">
        <v>39</v>
      </c>
      <c r="F33" s="47"/>
    </row>
    <row r="34" spans="1:6" ht="15" customHeight="1" x14ac:dyDescent="0.25">
      <c r="A34" s="12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47"/>
    </row>
    <row r="35" spans="1:6" ht="15" customHeight="1" x14ac:dyDescent="0.25">
      <c r="A35" s="12" t="s">
        <v>5</v>
      </c>
      <c r="B35" s="29">
        <f>VLOOKUP(C35,Parâmetros!$A$33:$B$39,2,FALSE)/10</f>
        <v>1</v>
      </c>
      <c r="C35" s="30" t="s">
        <v>51</v>
      </c>
      <c r="D35" s="29">
        <f>VLOOKUP(E35,Parâmetros!$D$33:$E$39,2,FALSE)/10</f>
        <v>1</v>
      </c>
      <c r="E35" s="30" t="s">
        <v>56</v>
      </c>
      <c r="F35" s="48"/>
    </row>
    <row r="36" spans="1:6" ht="15" customHeight="1" x14ac:dyDescent="0.25">
      <c r="A36" s="59"/>
      <c r="B36" s="59"/>
      <c r="C36" s="59"/>
      <c r="D36" s="59"/>
      <c r="E36" s="62"/>
      <c r="F36" s="32">
        <f>((B32*D32)+(B33*D33)+(B34*D34)+(B35*D35))/4</f>
        <v>0.43999999999999995</v>
      </c>
    </row>
    <row r="37" spans="1:6" ht="15" customHeight="1" x14ac:dyDescent="0.25">
      <c r="A37" s="14" t="s">
        <v>8</v>
      </c>
      <c r="B37" s="15" t="s">
        <v>10</v>
      </c>
      <c r="C37" s="51"/>
      <c r="D37" s="52"/>
      <c r="E37" s="52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6" ht="15" customHeight="1" x14ac:dyDescent="0.25">
      <c r="A39" s="28" t="s">
        <v>3</v>
      </c>
      <c r="B39" s="29">
        <f>VLOOKUP(C39,Parâmetros!$G$5:$K$9,5,FALSE)/10</f>
        <v>0.5</v>
      </c>
      <c r="C39" s="30" t="s">
        <v>68</v>
      </c>
      <c r="D39" s="29">
        <f>VLOOKUP(E39,Parâmetros!$D$3:$E$7,2,FALSE)/10</f>
        <v>0.6</v>
      </c>
      <c r="E39" s="30" t="s">
        <v>76</v>
      </c>
      <c r="F39" s="47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47"/>
    </row>
    <row r="41" spans="1:6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47"/>
    </row>
    <row r="42" spans="1:6" ht="15" customHeight="1" x14ac:dyDescent="0.25">
      <c r="A42" s="12" t="s">
        <v>5</v>
      </c>
      <c r="B42" s="13">
        <f>VLOOKUP(C42,Parâmetros!$A$33:$B$39,2,FALSE)/10</f>
        <v>1</v>
      </c>
      <c r="C42" s="25" t="s">
        <v>51</v>
      </c>
      <c r="D42" s="29">
        <f>VLOOKUP(E42,Parâmetros!$D$33:$E$39,2,FALSE)/10</f>
        <v>1</v>
      </c>
      <c r="E42" s="25" t="s">
        <v>56</v>
      </c>
      <c r="F42" s="48"/>
    </row>
    <row r="43" spans="1:6" ht="15" customHeight="1" x14ac:dyDescent="0.25">
      <c r="A43" s="59"/>
      <c r="B43" s="59"/>
      <c r="C43" s="59"/>
      <c r="D43" s="59"/>
      <c r="E43" s="62"/>
      <c r="F43" s="32">
        <f>((B39*D39)+(B40*D40)+(B41*D41)+(B42*D42))/4</f>
        <v>0.45499999999999996</v>
      </c>
    </row>
    <row r="44" spans="1:6" ht="15" customHeight="1" x14ac:dyDescent="0.25">
      <c r="A44" s="14" t="s">
        <v>8</v>
      </c>
      <c r="B44" s="15" t="s">
        <v>15</v>
      </c>
      <c r="C44" s="51"/>
      <c r="D44" s="52"/>
      <c r="E44" s="52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28" t="s">
        <v>3</v>
      </c>
      <c r="B46" s="29">
        <f>VLOOKUP(C46,Parâmetros!$G$5:$K$9,4,FALSE)/10</f>
        <v>0.4</v>
      </c>
      <c r="C46" s="30" t="s">
        <v>69</v>
      </c>
      <c r="D46" s="29">
        <f>VLOOKUP(E46,Parâmetros!$D$3:$E$7,2,FALSE)/10</f>
        <v>0.6</v>
      </c>
      <c r="E46" s="30" t="s">
        <v>76</v>
      </c>
      <c r="F46" s="47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47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47"/>
    </row>
    <row r="49" spans="1:9" ht="15" customHeight="1" x14ac:dyDescent="0.25">
      <c r="A49" s="12" t="s">
        <v>5</v>
      </c>
      <c r="B49" s="29">
        <f>VLOOKUP(C49,Parâmetros!$A$33:$B$39,2,FALSE)/10</f>
        <v>1</v>
      </c>
      <c r="C49" s="25" t="s">
        <v>51</v>
      </c>
      <c r="D49" s="29">
        <f>VLOOKUP(E49,Parâmetros!$D$33:$E$39,2,FALSE)/10</f>
        <v>1</v>
      </c>
      <c r="E49" s="25" t="s">
        <v>56</v>
      </c>
      <c r="F49" s="48"/>
      <c r="I49" s="20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0.43999999999999995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dataConsolidate/>
  <mergeCells count="20">
    <mergeCell ref="F38:F42"/>
    <mergeCell ref="F45:F49"/>
    <mergeCell ref="F3:F7"/>
    <mergeCell ref="F10:F14"/>
    <mergeCell ref="F17:F21"/>
    <mergeCell ref="F24:F28"/>
    <mergeCell ref="F31:F35"/>
    <mergeCell ref="A22:E22"/>
    <mergeCell ref="C44:E44"/>
    <mergeCell ref="C23:E23"/>
    <mergeCell ref="A29:E29"/>
    <mergeCell ref="C30:E30"/>
    <mergeCell ref="A36:E36"/>
    <mergeCell ref="C37:E37"/>
    <mergeCell ref="A43:E43"/>
    <mergeCell ref="C2:E2"/>
    <mergeCell ref="A8:E8"/>
    <mergeCell ref="C9:E9"/>
    <mergeCell ref="A15:E15"/>
    <mergeCell ref="C16:E16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11 E4 E39 E25 E18 E32 E46">
      <formula1>Atividade_Medição</formula1>
    </dataValidation>
    <dataValidation type="list" allowBlank="1" showInputMessage="1" showErrorMessage="1" sqref="C47 C12 C19 C33 C26 C40 C5">
      <formula1>Fator_Especif_Fonte</formula1>
    </dataValidation>
    <dataValidation type="list" allowBlank="1" showInputMessage="1" showErrorMessage="1" sqref="E47 E12 E19 E33 E26 E40 E5">
      <formula1>Atividade_Especif_Fonte</formula1>
    </dataValidation>
    <dataValidation type="list" allowBlank="1" showInputMessage="1" showErrorMessage="1" sqref="C48 C13 C20 C34 C27 C41 C6">
      <formula1>Fator_Espacial</formula1>
    </dataValidation>
    <dataValidation type="list" allowBlank="1" showInputMessage="1" showErrorMessage="1" sqref="E48 E13 E20 E34 E27 E41 E6">
      <formula1>Atividade_Espacial</formula1>
    </dataValidation>
    <dataValidation type="list" allowBlank="1" showInputMessage="1" showErrorMessage="1" sqref="C49 C14 C21 C35 C28 C42 C7">
      <formula1>Fator_Temporal</formula1>
    </dataValidation>
    <dataValidation type="list" allowBlank="1" showInputMessage="1" showErrorMessage="1" sqref="E49 E14 E21 E35 E28 E42 E7">
      <formula1>Atividade_Temporal</formula1>
    </dataValidation>
    <dataValidation type="list" allowBlank="1" showInputMessage="1" showErrorMessage="1" sqref="C39 C32 C4 C11 C18 C46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19" workbookViewId="0">
      <selection activeCell="B47" sqref="B47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4" t="s">
        <v>94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0.4</v>
      </c>
      <c r="C4" s="30" t="s">
        <v>70</v>
      </c>
      <c r="D4" s="29">
        <f>VLOOKUP(E4,Parâmetros!$D$3:$E$7,2,FALSE)/10</f>
        <v>0.6</v>
      </c>
      <c r="E4" s="30" t="s">
        <v>76</v>
      </c>
      <c r="F4" s="47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47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8"/>
      <c r="AC7" s="1" t="s">
        <v>23</v>
      </c>
    </row>
    <row r="8" spans="1:29" ht="15" customHeight="1" x14ac:dyDescent="0.25">
      <c r="A8" s="54"/>
      <c r="B8" s="54"/>
      <c r="C8" s="54"/>
      <c r="D8" s="54"/>
      <c r="E8" s="54"/>
      <c r="F8" s="32">
        <f>((B4*D4)+(B5*D5)+(B6*D6)+(B7*D7))/4</f>
        <v>0.31499999999999995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1"/>
      <c r="D9" s="52"/>
      <c r="E9" s="5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6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4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8"/>
    </row>
    <row r="15" spans="1:29" ht="15" customHeight="1" x14ac:dyDescent="0.25">
      <c r="A15" s="54"/>
      <c r="B15" s="54"/>
      <c r="C15" s="54"/>
      <c r="D15" s="54"/>
      <c r="E15" s="54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56"/>
      <c r="D16" s="57"/>
      <c r="E16" s="58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6" t="s">
        <v>90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47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7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7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8"/>
    </row>
    <row r="22" spans="1:6" ht="15" customHeight="1" x14ac:dyDescent="0.25">
      <c r="A22" s="54"/>
      <c r="B22" s="54"/>
      <c r="C22" s="54"/>
      <c r="D22" s="54"/>
      <c r="E22" s="61"/>
      <c r="F22" s="32">
        <f>((B18*D18)+(B19*D19)+(B20*D20)+(B21*D21))/4</f>
        <v>0.31499999999999995</v>
      </c>
    </row>
    <row r="23" spans="1:6" ht="15" customHeight="1" x14ac:dyDescent="0.25">
      <c r="A23" s="14" t="s">
        <v>8</v>
      </c>
      <c r="B23" s="15" t="s">
        <v>13</v>
      </c>
      <c r="C23" s="51"/>
      <c r="D23" s="52"/>
      <c r="E23" s="52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6" t="s">
        <v>90</v>
      </c>
    </row>
    <row r="25" spans="1:6" ht="15" customHeight="1" x14ac:dyDescent="0.25">
      <c r="A25" s="28" t="s">
        <v>3</v>
      </c>
      <c r="B25" s="29">
        <f>VLOOKUP(C25,Parâmetros!$A$3:$B$9,2,FALSE)/10</f>
        <v>0.3</v>
      </c>
      <c r="C25" s="30" t="s">
        <v>20</v>
      </c>
      <c r="D25" s="29">
        <f>VLOOKUP(E25,Parâmetros!$D$3:$E$7,2,FALSE)/10</f>
        <v>0.6</v>
      </c>
      <c r="E25" s="30" t="s">
        <v>76</v>
      </c>
      <c r="F25" s="47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47"/>
    </row>
    <row r="27" spans="1:6" ht="15" customHeight="1" x14ac:dyDescent="0.25">
      <c r="A27" s="12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47"/>
    </row>
    <row r="28" spans="1:6" ht="15" customHeight="1" x14ac:dyDescent="0.25">
      <c r="A28" s="12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48"/>
    </row>
    <row r="29" spans="1:6" ht="15" customHeight="1" x14ac:dyDescent="0.25">
      <c r="A29" s="59"/>
      <c r="B29" s="59"/>
      <c r="C29" s="59"/>
      <c r="D29" s="59"/>
      <c r="E29" s="62"/>
      <c r="F29" s="32">
        <f>((B25*D25)+(B26*D26)+(B27*D27)+(B28*D28))/4</f>
        <v>0.3</v>
      </c>
    </row>
    <row r="30" spans="1:6" ht="15" customHeight="1" x14ac:dyDescent="0.25">
      <c r="A30" s="14" t="s">
        <v>8</v>
      </c>
      <c r="B30" s="15" t="s">
        <v>14</v>
      </c>
      <c r="C30" s="51"/>
      <c r="D30" s="52"/>
      <c r="E30" s="52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6" t="s">
        <v>90</v>
      </c>
    </row>
    <row r="32" spans="1:6" ht="15" customHeight="1" x14ac:dyDescent="0.25">
      <c r="A32" s="28" t="s">
        <v>3</v>
      </c>
      <c r="B32" s="29">
        <f>VLOOKUP(C32,Parâmetros!$G$5:$K$9,5,FALSE)/10</f>
        <v>0.5</v>
      </c>
      <c r="C32" s="30" t="s">
        <v>68</v>
      </c>
      <c r="D32" s="29">
        <f>VLOOKUP(E32,Parâmetros!$D$3:$E$7,2,FALSE)/10</f>
        <v>0.6</v>
      </c>
      <c r="E32" s="30" t="s">
        <v>76</v>
      </c>
      <c r="F32" s="47"/>
    </row>
    <row r="33" spans="1:6" ht="15" customHeight="1" x14ac:dyDescent="0.25">
      <c r="A33" s="12" t="s">
        <v>4</v>
      </c>
      <c r="B33" s="29">
        <f>VLOOKUP(C33,Parâmetros!$A$13:$B$20,2,FALSE)/10</f>
        <v>0.6</v>
      </c>
      <c r="C33" s="30" t="s">
        <v>72</v>
      </c>
      <c r="D33" s="29">
        <f>VLOOKUP(E33,Parâmetros!$D$13:$E$18,2,FALSE)/10</f>
        <v>0.7</v>
      </c>
      <c r="E33" s="30" t="s">
        <v>39</v>
      </c>
      <c r="F33" s="47"/>
    </row>
    <row r="34" spans="1:6" ht="15" customHeight="1" x14ac:dyDescent="0.25">
      <c r="A34" s="12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47"/>
    </row>
    <row r="35" spans="1:6" ht="15" customHeight="1" x14ac:dyDescent="0.25">
      <c r="A35" s="12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1</v>
      </c>
      <c r="E35" s="30" t="s">
        <v>56</v>
      </c>
      <c r="F35" s="48"/>
    </row>
    <row r="36" spans="1:6" ht="15" customHeight="1" x14ac:dyDescent="0.25">
      <c r="A36" s="59"/>
      <c r="B36" s="59"/>
      <c r="C36" s="59"/>
      <c r="D36" s="59"/>
      <c r="E36" s="62"/>
      <c r="F36" s="32">
        <f>((B32*D32)+(B33*D33)+(B34*D34)+(B35*D35))/4</f>
        <v>0.32999999999999996</v>
      </c>
    </row>
    <row r="37" spans="1:6" ht="15" customHeight="1" x14ac:dyDescent="0.25">
      <c r="A37" s="14" t="s">
        <v>8</v>
      </c>
      <c r="B37" s="15" t="s">
        <v>10</v>
      </c>
      <c r="C37" s="51"/>
      <c r="D37" s="52"/>
      <c r="E37" s="52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6" ht="15" customHeight="1" x14ac:dyDescent="0.25">
      <c r="A39" s="28" t="s">
        <v>3</v>
      </c>
      <c r="B39" s="29">
        <f>VLOOKUP(C39,Parâmetros!$G$5:$K$9,5,FALSE)/10</f>
        <v>0.5</v>
      </c>
      <c r="C39" s="30" t="s">
        <v>68</v>
      </c>
      <c r="D39" s="29">
        <f>VLOOKUP(E39,Parâmetros!$D$3:$E$7,2,FALSE)/10</f>
        <v>0.6</v>
      </c>
      <c r="E39" s="30" t="s">
        <v>76</v>
      </c>
      <c r="F39" s="47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47"/>
    </row>
    <row r="41" spans="1:6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47"/>
    </row>
    <row r="42" spans="1:6" ht="15" customHeight="1" x14ac:dyDescent="0.25">
      <c r="A42" s="12" t="s">
        <v>5</v>
      </c>
      <c r="B42" s="13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48"/>
    </row>
    <row r="43" spans="1:6" ht="15" customHeight="1" x14ac:dyDescent="0.25">
      <c r="A43" s="59"/>
      <c r="B43" s="59"/>
      <c r="C43" s="59"/>
      <c r="D43" s="59"/>
      <c r="E43" s="62"/>
      <c r="F43" s="32">
        <f>((B39*D39)+(B40*D40)+(B41*D41)+(B42*D42))/4</f>
        <v>0.32999999999999996</v>
      </c>
    </row>
    <row r="44" spans="1:6" ht="15" customHeight="1" x14ac:dyDescent="0.25">
      <c r="A44" s="14" t="s">
        <v>8</v>
      </c>
      <c r="B44" s="15" t="s">
        <v>15</v>
      </c>
      <c r="C44" s="51"/>
      <c r="D44" s="52"/>
      <c r="E44" s="52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28" t="s">
        <v>3</v>
      </c>
      <c r="B46" s="29">
        <f>VLOOKUP(C46,Parâmetros!$G$5:$K$9,4,FALSE)/10</f>
        <v>0.4</v>
      </c>
      <c r="C46" s="30" t="s">
        <v>69</v>
      </c>
      <c r="D46" s="29">
        <f>VLOOKUP(E46,Parâmetros!$D$3:$E$7,2,FALSE)/10</f>
        <v>0.6</v>
      </c>
      <c r="E46" s="30" t="s">
        <v>76</v>
      </c>
      <c r="F46" s="47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47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47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48"/>
      <c r="I49" s="20"/>
    </row>
    <row r="50" spans="1:9" ht="15" customHeight="1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ht="15" customHeight="1" x14ac:dyDescent="0.25">
      <c r="E53" s="23"/>
    </row>
    <row r="61" spans="1:9" ht="15" customHeight="1" x14ac:dyDescent="0.25">
      <c r="E61" s="24"/>
    </row>
  </sheetData>
  <sheetProtection password="B056" sheet="1" objects="1" scenarios="1"/>
  <mergeCells count="20">
    <mergeCell ref="C44:E44"/>
    <mergeCell ref="F45:F49"/>
    <mergeCell ref="F31:F35"/>
    <mergeCell ref="A36:E36"/>
    <mergeCell ref="C37:E37"/>
    <mergeCell ref="F38:F42"/>
    <mergeCell ref="A43:E43"/>
    <mergeCell ref="A22:E22"/>
    <mergeCell ref="C23:E23"/>
    <mergeCell ref="F24:F28"/>
    <mergeCell ref="A29:E29"/>
    <mergeCell ref="C30:E30"/>
    <mergeCell ref="A15:E15"/>
    <mergeCell ref="C16:E16"/>
    <mergeCell ref="F17:F21"/>
    <mergeCell ref="C2:E2"/>
    <mergeCell ref="F3:F7"/>
    <mergeCell ref="A8:E8"/>
    <mergeCell ref="C9:E9"/>
    <mergeCell ref="F10:F14"/>
  </mergeCells>
  <dataValidations disablePrompts="1" count="10">
    <dataValidation type="list" allowBlank="1" showInputMessage="1" showErrorMessage="1" sqref="E49 E14 E21 E35 E28 E42 E7">
      <formula1>Atividade_Temporal</formula1>
    </dataValidation>
    <dataValidation type="list" allowBlank="1" showInputMessage="1" showErrorMessage="1" sqref="C49 C14 C21 C35 C28 C42 C7">
      <formula1>Fator_Temporal</formula1>
    </dataValidation>
    <dataValidation type="list" allowBlank="1" showInputMessage="1" showErrorMessage="1" sqref="E48 E13 E20 E34 E27 E41 E6">
      <formula1>Atividade_Espacial</formula1>
    </dataValidation>
    <dataValidation type="list" allowBlank="1" showInputMessage="1" showErrorMessage="1" sqref="C48 C13 C20 C34 C27 C41 C6">
      <formula1>Fator_Espacial</formula1>
    </dataValidation>
    <dataValidation type="list" allowBlank="1" showInputMessage="1" showErrorMessage="1" sqref="E47 E12 E19 E33 E26 E40 E5">
      <formula1>Atividade_Especif_Fonte</formula1>
    </dataValidation>
    <dataValidation type="list" allowBlank="1" showInputMessage="1" showErrorMessage="1" sqref="C47 C12 C19 C33 C26 C40 C5">
      <formula1>Fator_Especif_Fonte</formula1>
    </dataValidation>
    <dataValidation type="list" allowBlank="1" showInputMessage="1" showErrorMessage="1" sqref="E11 E4 E39 E25 E18 E32 E46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39 C32 C4 C46 C18 C11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" sqref="C2:E2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96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47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47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8"/>
      <c r="AC7" s="1" t="s">
        <v>23</v>
      </c>
    </row>
    <row r="8" spans="1:29" ht="15" customHeight="1" x14ac:dyDescent="0.25">
      <c r="A8" s="54"/>
      <c r="B8" s="54"/>
      <c r="C8" s="54"/>
      <c r="D8" s="54"/>
      <c r="E8" s="54"/>
      <c r="F8" s="32">
        <f>((B4*D4)+(B5*D5)+(B6*D6)+(B7*D7))/4</f>
        <v>0.32999999999999996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1"/>
      <c r="D9" s="52"/>
      <c r="E9" s="5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6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0.5</v>
      </c>
      <c r="C11" s="30" t="s">
        <v>67</v>
      </c>
      <c r="D11" s="29">
        <f>VLOOKUP(E11,Parâmetros!$D$3:$E$7,2,FALSE)/10</f>
        <v>0.6</v>
      </c>
      <c r="E11" s="30" t="s">
        <v>76</v>
      </c>
      <c r="F11" s="4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8"/>
    </row>
    <row r="15" spans="1:29" ht="15" customHeight="1" x14ac:dyDescent="0.25">
      <c r="A15" s="54"/>
      <c r="B15" s="54"/>
      <c r="C15" s="54"/>
      <c r="D15" s="54"/>
      <c r="E15" s="54"/>
      <c r="F15" s="32">
        <f>((B11*D11)+(B12*D12)+(B13*D13)+(B14*D14))/4</f>
        <v>0.32999999999999996</v>
      </c>
    </row>
    <row r="16" spans="1:29" ht="15" customHeight="1" x14ac:dyDescent="0.25">
      <c r="A16" s="17" t="s">
        <v>8</v>
      </c>
      <c r="B16" s="18" t="s">
        <v>12</v>
      </c>
      <c r="C16" s="56"/>
      <c r="D16" s="57"/>
      <c r="E16" s="58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6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0.5</v>
      </c>
      <c r="C18" s="30" t="s">
        <v>67</v>
      </c>
      <c r="D18" s="29">
        <f>VLOOKUP(E18,Parâmetros!$D$3:$E$7,2,FALSE)/10</f>
        <v>0.6</v>
      </c>
      <c r="E18" s="30" t="s">
        <v>76</v>
      </c>
      <c r="F18" s="47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7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7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8"/>
    </row>
    <row r="22" spans="1:9" ht="15" customHeight="1" x14ac:dyDescent="0.25">
      <c r="A22" s="21"/>
      <c r="C22" s="22"/>
      <c r="D22" s="22"/>
      <c r="E22" s="22"/>
      <c r="F22" s="32">
        <f>((B18*D18)+(B19*D19)+(B20*D20)+(B21*D21))/4</f>
        <v>0.32999999999999996</v>
      </c>
      <c r="I22" s="20"/>
    </row>
    <row r="25" spans="1:9" ht="15" customHeight="1" x14ac:dyDescent="0.25">
      <c r="E25" s="23"/>
    </row>
    <row r="33" spans="5:5" ht="15" customHeight="1" x14ac:dyDescent="0.25">
      <c r="E33" s="24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A4" workbookViewId="0">
      <selection activeCell="D5" sqref="D5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97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" customHeight="1" x14ac:dyDescent="0.25">
      <c r="A4" s="28" t="s">
        <v>3</v>
      </c>
      <c r="B4" s="29">
        <f>VLOOKUP(C4,Parâmetros!$G$5:$K$9,5,FALSE)/10</f>
        <v>0.3</v>
      </c>
      <c r="C4" s="30" t="s">
        <v>71</v>
      </c>
      <c r="D4" s="29">
        <f>VLOOKUP(E4,Parâmetros!$D$3:$E$7,2,FALSE)/10</f>
        <v>0.6</v>
      </c>
      <c r="E4" s="30" t="s">
        <v>76</v>
      </c>
      <c r="F4" s="47"/>
      <c r="AC4" s="1" t="s">
        <v>24</v>
      </c>
    </row>
    <row r="5" spans="1:29" ht="1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47"/>
      <c r="AC5" s="1" t="s">
        <v>61</v>
      </c>
    </row>
    <row r="6" spans="1:29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7"/>
      <c r="AC6" s="1" t="s">
        <v>10</v>
      </c>
    </row>
    <row r="7" spans="1:29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8"/>
      <c r="AC7" s="1" t="s">
        <v>23</v>
      </c>
    </row>
    <row r="8" spans="1:29" ht="15" customHeight="1" x14ac:dyDescent="0.25">
      <c r="A8" s="54"/>
      <c r="B8" s="54"/>
      <c r="C8" s="54"/>
      <c r="D8" s="54"/>
      <c r="E8" s="54"/>
      <c r="F8" s="32">
        <f>((B4*D4)+(B5*D5)+(B6*D6)+(B7*D7))/4</f>
        <v>0.3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1"/>
      <c r="D9" s="52"/>
      <c r="E9" s="5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6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4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8"/>
    </row>
    <row r="15" spans="1:29" ht="15" customHeight="1" x14ac:dyDescent="0.25">
      <c r="A15" s="54"/>
      <c r="B15" s="54"/>
      <c r="C15" s="54"/>
      <c r="D15" s="54"/>
      <c r="E15" s="54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56"/>
      <c r="D16" s="57"/>
      <c r="E16" s="58"/>
      <c r="F16" s="19"/>
    </row>
    <row r="17" spans="1:2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6" t="s">
        <v>90</v>
      </c>
    </row>
    <row r="18" spans="1:29" ht="18" x14ac:dyDescent="0.25">
      <c r="A18" s="28" t="s">
        <v>3</v>
      </c>
      <c r="B18" s="29">
        <f>VLOOKUP(C18,Parâmetros!$A$3:$B$9,2,FALSE)/10</f>
        <v>0.5</v>
      </c>
      <c r="C18" s="33" t="s">
        <v>78</v>
      </c>
      <c r="D18" s="29">
        <f>VLOOKUP(E18,Parâmetros!$D$3:$E$7,2,FALSE)/10</f>
        <v>0.6</v>
      </c>
      <c r="E18" s="30" t="s">
        <v>76</v>
      </c>
      <c r="F18" s="47"/>
      <c r="AC18" s="1" t="s">
        <v>24</v>
      </c>
    </row>
    <row r="19" spans="1:2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7"/>
    </row>
    <row r="20" spans="1:2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7"/>
    </row>
    <row r="21" spans="1:2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8"/>
    </row>
    <row r="22" spans="1:29" ht="15" customHeight="1" x14ac:dyDescent="0.25">
      <c r="A22" s="21"/>
      <c r="C22" s="22"/>
      <c r="D22" s="22"/>
      <c r="E22" s="22"/>
      <c r="F22" s="32">
        <f>((B18*D18)+(B19*D19)+(B20*D20)+(B21*D21))/4</f>
        <v>0.32999999999999996</v>
      </c>
      <c r="I22" s="20"/>
    </row>
    <row r="25" spans="1:29" ht="15" customHeight="1" x14ac:dyDescent="0.25">
      <c r="E25" s="23"/>
    </row>
    <row r="33" spans="5:5" ht="15" customHeight="1" x14ac:dyDescent="0.25">
      <c r="E33" s="24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11 C4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24" sqref="C24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9" t="s">
        <v>98</v>
      </c>
      <c r="C1" s="50"/>
      <c r="D1" s="50"/>
      <c r="E1" s="50"/>
      <c r="F1" s="6"/>
      <c r="G1" s="7"/>
    </row>
    <row r="2" spans="1:29" ht="1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s="35" customFormat="1" ht="15" customHeight="1" x14ac:dyDescent="0.25">
      <c r="A3" s="31" t="s">
        <v>0</v>
      </c>
      <c r="B3" s="31" t="s">
        <v>1</v>
      </c>
      <c r="C3" s="31" t="s">
        <v>6</v>
      </c>
      <c r="D3" s="31" t="s">
        <v>2</v>
      </c>
      <c r="E3" s="31" t="s">
        <v>6</v>
      </c>
      <c r="F3" s="63" t="s">
        <v>90</v>
      </c>
      <c r="AC3" s="35" t="s">
        <v>9</v>
      </c>
    </row>
    <row r="4" spans="1:29" s="35" customFormat="1" ht="15" customHeight="1" x14ac:dyDescent="0.25">
      <c r="A4" s="28" t="s">
        <v>3</v>
      </c>
      <c r="B4" s="29">
        <f>VLOOKUP(C4,Parâmetros!$A$3:$B$9,2,FALSE)/10</f>
        <v>0.5</v>
      </c>
      <c r="C4" s="30" t="s">
        <v>78</v>
      </c>
      <c r="D4" s="29">
        <f>VLOOKUP(E4,Parâmetros!$D$3:$E$7,2,FALSE)/10</f>
        <v>0.1</v>
      </c>
      <c r="E4" s="30" t="s">
        <v>29</v>
      </c>
      <c r="F4" s="64"/>
      <c r="AC4" s="35" t="s">
        <v>24</v>
      </c>
    </row>
    <row r="5" spans="1:29" s="35" customFormat="1" ht="15" customHeight="1" x14ac:dyDescent="0.25">
      <c r="A5" s="28" t="s">
        <v>4</v>
      </c>
      <c r="B5" s="29">
        <f>VLOOKUP(C5,Parâmetros!$A$13:$B$20,2,FALSE)/10</f>
        <v>0.5</v>
      </c>
      <c r="C5" s="30" t="s">
        <v>34</v>
      </c>
      <c r="D5" s="29">
        <f>VLOOKUP(E5,Parâmetros!$D$13:$E$18,2,FALSE)/10</f>
        <v>0.3</v>
      </c>
      <c r="E5" s="30" t="s">
        <v>91</v>
      </c>
      <c r="F5" s="64"/>
      <c r="AC5" s="35" t="s">
        <v>61</v>
      </c>
    </row>
    <row r="6" spans="1:29" s="35" customFormat="1" ht="1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64"/>
      <c r="AC6" s="35" t="s">
        <v>10</v>
      </c>
    </row>
    <row r="7" spans="1:29" s="35" customFormat="1" ht="1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65"/>
      <c r="AC7" s="35" t="s">
        <v>23</v>
      </c>
    </row>
    <row r="8" spans="1:29" s="35" customFormat="1" ht="15" customHeight="1" x14ac:dyDescent="0.25">
      <c r="A8" s="54"/>
      <c r="B8" s="54"/>
      <c r="C8" s="54"/>
      <c r="D8" s="54"/>
      <c r="E8" s="54"/>
      <c r="F8" s="36">
        <f>((B4*D4)+(B5*D5)+(B6*D6)+(B7*D7))/4</f>
        <v>0.2</v>
      </c>
      <c r="AC8" s="35" t="s">
        <v>62</v>
      </c>
    </row>
    <row r="9" spans="1:29" s="35" customFormat="1" ht="15" customHeight="1" x14ac:dyDescent="0.25">
      <c r="A9" s="14" t="s">
        <v>8</v>
      </c>
      <c r="B9" s="15" t="s">
        <v>11</v>
      </c>
      <c r="C9" s="51"/>
      <c r="D9" s="52"/>
      <c r="E9" s="52"/>
      <c r="F9" s="38"/>
      <c r="AC9" s="35" t="s">
        <v>15</v>
      </c>
    </row>
    <row r="10" spans="1:29" s="35" customFormat="1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63" t="s">
        <v>90</v>
      </c>
    </row>
    <row r="11" spans="1:29" s="35" customFormat="1" ht="15" customHeight="1" x14ac:dyDescent="0.25">
      <c r="A11" s="28" t="s">
        <v>3</v>
      </c>
      <c r="B11" s="29">
        <f>VLOOKUP(C11,Parâmetros!$A$3:$B$9,2,FALSE)/10</f>
        <v>0.5</v>
      </c>
      <c r="C11" s="30" t="s">
        <v>78</v>
      </c>
      <c r="D11" s="29">
        <f>VLOOKUP(E11,Parâmetros!$D$3:$E$7,2,FALSE)/10</f>
        <v>0.1</v>
      </c>
      <c r="E11" s="30" t="s">
        <v>29</v>
      </c>
      <c r="F11" s="64"/>
    </row>
    <row r="12" spans="1:29" s="35" customFormat="1" ht="15" customHeight="1" x14ac:dyDescent="0.25">
      <c r="A12" s="28" t="s">
        <v>4</v>
      </c>
      <c r="B12" s="29">
        <f>VLOOKUP(C12,Parâmetros!$A$13:$B$20,2,FALSE)/10</f>
        <v>0.5</v>
      </c>
      <c r="C12" s="30" t="s">
        <v>34</v>
      </c>
      <c r="D12" s="29">
        <f>VLOOKUP(E12,Parâmetros!$D$13:$E$18,2,FALSE)/10</f>
        <v>0.3</v>
      </c>
      <c r="E12" s="30" t="s">
        <v>91</v>
      </c>
      <c r="F12" s="64"/>
    </row>
    <row r="13" spans="1:29" s="35" customFormat="1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64"/>
    </row>
    <row r="14" spans="1:29" s="35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65"/>
    </row>
    <row r="15" spans="1:29" s="35" customFormat="1" ht="15" customHeight="1" x14ac:dyDescent="0.25">
      <c r="A15" s="54"/>
      <c r="B15" s="54"/>
      <c r="C15" s="54"/>
      <c r="D15" s="54"/>
      <c r="E15" s="54"/>
      <c r="F15" s="36">
        <f>((B11*D11)+(B12*D12)+(B13*D13)+(B14*D14))/4</f>
        <v>0.2</v>
      </c>
    </row>
    <row r="16" spans="1:29" s="35" customFormat="1" ht="15" customHeight="1" x14ac:dyDescent="0.25">
      <c r="A16" s="17" t="s">
        <v>8</v>
      </c>
      <c r="B16" s="18" t="s">
        <v>12</v>
      </c>
      <c r="C16" s="56"/>
      <c r="D16" s="57"/>
      <c r="E16" s="58"/>
      <c r="F16" s="37"/>
    </row>
    <row r="17" spans="1:9" s="35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63" t="s">
        <v>90</v>
      </c>
    </row>
    <row r="18" spans="1:9" s="35" customFormat="1" ht="15" customHeight="1" x14ac:dyDescent="0.25">
      <c r="A18" s="28" t="s">
        <v>3</v>
      </c>
      <c r="B18" s="29">
        <f>VLOOKUP(C18,Parâmetros!$A$3:$B$9,2,FALSE)/10</f>
        <v>0.5</v>
      </c>
      <c r="C18" s="30" t="s">
        <v>78</v>
      </c>
      <c r="D18" s="29">
        <f>VLOOKUP(E18,Parâmetros!$D$3:$E$7,2,FALSE)/10</f>
        <v>0.1</v>
      </c>
      <c r="E18" s="30" t="s">
        <v>29</v>
      </c>
      <c r="F18" s="64"/>
    </row>
    <row r="19" spans="1:9" s="35" customFormat="1" ht="15" customHeight="1" x14ac:dyDescent="0.25">
      <c r="A19" s="28" t="s">
        <v>4</v>
      </c>
      <c r="B19" s="29">
        <f>VLOOKUP(C19,Parâmetros!$A$13:$B$20,2,FALSE)/10</f>
        <v>0.5</v>
      </c>
      <c r="C19" s="30" t="s">
        <v>34</v>
      </c>
      <c r="D19" s="29">
        <f>VLOOKUP(E19,Parâmetros!$D$13:$E$18,2,FALSE)/10</f>
        <v>0.3</v>
      </c>
      <c r="E19" s="30" t="s">
        <v>91</v>
      </c>
      <c r="F19" s="64"/>
    </row>
    <row r="20" spans="1:9" s="35" customFormat="1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64"/>
    </row>
    <row r="21" spans="1:9" s="35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65"/>
    </row>
    <row r="22" spans="1:9" s="35" customFormat="1" ht="15" customHeight="1" x14ac:dyDescent="0.25">
      <c r="A22" s="39"/>
      <c r="C22" s="40"/>
      <c r="D22" s="40"/>
      <c r="E22" s="40"/>
      <c r="F22" s="36">
        <f>((B18*D18)+(B19*D19)+(B20*D20)+(B21*D21))/4</f>
        <v>0.2</v>
      </c>
      <c r="I22" s="41"/>
    </row>
    <row r="25" spans="1:9" ht="15" customHeight="1" x14ac:dyDescent="0.25">
      <c r="E25" s="23"/>
    </row>
    <row r="33" spans="5:5" ht="15" customHeight="1" x14ac:dyDescent="0.25">
      <c r="E33" s="24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Parâmetros</vt:lpstr>
      <vt:lpstr>Maq e Equip</vt:lpstr>
      <vt:lpstr>CH Drum Mix</vt:lpstr>
      <vt:lpstr>CH Caldeira</vt:lpstr>
      <vt:lpstr>Transf - Pátio e Silo</vt:lpstr>
      <vt:lpstr>Transf - Descarreg Silo</vt:lpstr>
      <vt:lpstr>Pilhas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2019-06-06T20:20:14Z</dcterms:modified>
</cp:coreProperties>
</file>