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Siderúrgica Sta Barbara\"/>
    </mc:Choice>
  </mc:AlternateContent>
  <bookViews>
    <workbookView xWindow="0" yWindow="0" windowWidth="24000" windowHeight="9135" tabRatio="779" firstSheet="1" activeTab="6"/>
  </bookViews>
  <sheets>
    <sheet name="Parâmetros" sheetId="2" state="hidden" r:id="rId1"/>
    <sheet name="Chaminés" sheetId="22" r:id="rId2"/>
    <sheet name="Transferências" sheetId="11" r:id="rId3"/>
    <sheet name="Maq e Equip" sheetId="4" r:id="rId4"/>
    <sheet name="Vias-N Pav" sheetId="13" r:id="rId5"/>
    <sheet name="Vias-Escap" sheetId="15" r:id="rId6"/>
    <sheet name="Pilhas" sheetId="14" r:id="rId7"/>
  </sheets>
  <externalReferences>
    <externalReference r:id="rId8"/>
  </externalReference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4" l="1"/>
  <c r="B21" i="14"/>
  <c r="D20" i="14"/>
  <c r="B20" i="14"/>
  <c r="D19" i="14"/>
  <c r="B19" i="14"/>
  <c r="D18" i="14"/>
  <c r="B18" i="14"/>
  <c r="F22" i="14" s="1"/>
  <c r="D14" i="14"/>
  <c r="B14" i="14"/>
  <c r="D13" i="14"/>
  <c r="B13" i="14"/>
  <c r="D12" i="14"/>
  <c r="B12" i="14"/>
  <c r="D11" i="14"/>
  <c r="B11" i="14"/>
  <c r="F15" i="14" s="1"/>
  <c r="D7" i="14"/>
  <c r="D6" i="14"/>
  <c r="D5" i="14"/>
  <c r="D4" i="14"/>
  <c r="B7" i="14"/>
  <c r="B6" i="14"/>
  <c r="B5" i="14"/>
  <c r="B4" i="14"/>
  <c r="F8" i="14" l="1"/>
  <c r="D7" i="11"/>
  <c r="D6" i="11"/>
  <c r="D5" i="11"/>
  <c r="D4" i="11"/>
  <c r="B7" i="11"/>
  <c r="B6" i="11"/>
  <c r="B5" i="11"/>
  <c r="B4" i="11"/>
  <c r="D21" i="11"/>
  <c r="B21" i="11"/>
  <c r="D20" i="11"/>
  <c r="B20" i="11"/>
  <c r="D19" i="11"/>
  <c r="B19" i="11"/>
  <c r="D18" i="11"/>
  <c r="B18" i="11"/>
  <c r="F22" i="11" s="1"/>
  <c r="D14" i="11"/>
  <c r="B14" i="11"/>
  <c r="D13" i="11"/>
  <c r="B13" i="11"/>
  <c r="D12" i="11"/>
  <c r="B12" i="11"/>
  <c r="D11" i="11"/>
  <c r="B11" i="11"/>
  <c r="F15" i="11" s="1"/>
  <c r="D135" i="22"/>
  <c r="B135" i="22"/>
  <c r="D134" i="22"/>
  <c r="B134" i="22"/>
  <c r="D133" i="22"/>
  <c r="B133" i="22"/>
  <c r="D132" i="22"/>
  <c r="B132" i="22"/>
  <c r="F136" i="22" s="1"/>
  <c r="D128" i="22"/>
  <c r="B128" i="22"/>
  <c r="D127" i="22"/>
  <c r="B127" i="22"/>
  <c r="D126" i="22"/>
  <c r="B126" i="22"/>
  <c r="D125" i="22"/>
  <c r="B125" i="22"/>
  <c r="F129" i="22" s="1"/>
  <c r="D121" i="22"/>
  <c r="B121" i="22"/>
  <c r="D120" i="22"/>
  <c r="B120" i="22"/>
  <c r="D119" i="22"/>
  <c r="B119" i="22"/>
  <c r="D118" i="22"/>
  <c r="B118" i="22"/>
  <c r="F122" i="22" s="1"/>
  <c r="D111" i="22"/>
  <c r="B111" i="22"/>
  <c r="D110" i="22"/>
  <c r="B110" i="22"/>
  <c r="D109" i="22"/>
  <c r="B109" i="22"/>
  <c r="D108" i="22"/>
  <c r="B108" i="22"/>
  <c r="F112" i="22" s="1"/>
  <c r="D104" i="22"/>
  <c r="B104" i="22"/>
  <c r="D103" i="22"/>
  <c r="B103" i="22"/>
  <c r="D102" i="22"/>
  <c r="B102" i="22"/>
  <c r="D101" i="22"/>
  <c r="B101" i="22"/>
  <c r="F105" i="22" s="1"/>
  <c r="D97" i="22"/>
  <c r="B97" i="22"/>
  <c r="D96" i="22"/>
  <c r="B96" i="22"/>
  <c r="D95" i="22"/>
  <c r="B95" i="22"/>
  <c r="D94" i="22"/>
  <c r="B94" i="22"/>
  <c r="D66" i="22"/>
  <c r="D65" i="22"/>
  <c r="D64" i="22"/>
  <c r="D63" i="22"/>
  <c r="D59" i="22"/>
  <c r="D58" i="22"/>
  <c r="D57" i="22"/>
  <c r="D56" i="22"/>
  <c r="D87" i="22"/>
  <c r="B87" i="22"/>
  <c r="D86" i="22"/>
  <c r="B86" i="22"/>
  <c r="D85" i="22"/>
  <c r="B85" i="22"/>
  <c r="D84" i="22"/>
  <c r="B84" i="22"/>
  <c r="F88" i="22" s="1"/>
  <c r="D80" i="22"/>
  <c r="B80" i="22"/>
  <c r="D79" i="22"/>
  <c r="B79" i="22"/>
  <c r="D78" i="22"/>
  <c r="B78" i="22"/>
  <c r="D77" i="22"/>
  <c r="B77" i="22"/>
  <c r="F81" i="22" s="1"/>
  <c r="D73" i="22"/>
  <c r="B73" i="22"/>
  <c r="D72" i="22"/>
  <c r="B72" i="22"/>
  <c r="D71" i="22"/>
  <c r="B71" i="22"/>
  <c r="D70" i="22"/>
  <c r="B70" i="22"/>
  <c r="F74" i="22" s="1"/>
  <c r="B66" i="22"/>
  <c r="B65" i="22"/>
  <c r="B64" i="22"/>
  <c r="B63" i="22"/>
  <c r="B59" i="22"/>
  <c r="B58" i="22"/>
  <c r="B57" i="22"/>
  <c r="B56" i="22"/>
  <c r="D52" i="22"/>
  <c r="B52" i="22"/>
  <c r="D51" i="22"/>
  <c r="B51" i="22"/>
  <c r="D50" i="22"/>
  <c r="B50" i="22"/>
  <c r="D49" i="22"/>
  <c r="B49" i="22"/>
  <c r="D28" i="22"/>
  <c r="B28" i="22"/>
  <c r="D27" i="22"/>
  <c r="B27" i="22"/>
  <c r="D26" i="22"/>
  <c r="B26" i="22"/>
  <c r="D25" i="22"/>
  <c r="B25" i="22"/>
  <c r="F29" i="22" s="1"/>
  <c r="F8" i="11" l="1"/>
  <c r="F98" i="22"/>
  <c r="F67" i="22"/>
  <c r="F60" i="22"/>
  <c r="F53" i="22"/>
  <c r="D21" i="22" l="1"/>
  <c r="D20" i="22"/>
  <c r="D19" i="22"/>
  <c r="D18" i="22"/>
  <c r="D14" i="22"/>
  <c r="D13" i="22"/>
  <c r="D12" i="22"/>
  <c r="D11" i="22"/>
  <c r="B12" i="22"/>
  <c r="B13" i="22"/>
  <c r="D42" i="22" l="1"/>
  <c r="B42" i="22"/>
  <c r="D41" i="22"/>
  <c r="B41" i="22"/>
  <c r="D40" i="22"/>
  <c r="B40" i="22"/>
  <c r="D39" i="22"/>
  <c r="B39" i="22"/>
  <c r="D35" i="22"/>
  <c r="B35" i="22"/>
  <c r="D34" i="22"/>
  <c r="B34" i="22"/>
  <c r="D33" i="22"/>
  <c r="B33" i="22"/>
  <c r="D32" i="22"/>
  <c r="B32" i="22"/>
  <c r="B21" i="22"/>
  <c r="B20" i="22"/>
  <c r="B19" i="22"/>
  <c r="B18" i="22"/>
  <c r="F22" i="22" s="1"/>
  <c r="B14" i="22"/>
  <c r="B11" i="22"/>
  <c r="F15" i="22" s="1"/>
  <c r="D7" i="22"/>
  <c r="B7" i="22"/>
  <c r="D6" i="22"/>
  <c r="B6" i="22"/>
  <c r="D5" i="22"/>
  <c r="B5" i="22"/>
  <c r="D4" i="22"/>
  <c r="B4" i="22"/>
  <c r="F43" i="22" l="1"/>
  <c r="F36" i="22"/>
  <c r="F8" i="22"/>
  <c r="D47" i="15" l="1"/>
  <c r="D40" i="15"/>
  <c r="D33" i="15"/>
  <c r="D26" i="15"/>
  <c r="D19" i="15"/>
  <c r="D12" i="15"/>
  <c r="D49" i="15"/>
  <c r="B49" i="15"/>
  <c r="D48" i="15"/>
  <c r="B48" i="15"/>
  <c r="B47" i="15"/>
  <c r="D46" i="15"/>
  <c r="B46" i="15"/>
  <c r="D42" i="15"/>
  <c r="B42" i="15"/>
  <c r="D41" i="15"/>
  <c r="B41" i="15"/>
  <c r="B40" i="15"/>
  <c r="D39" i="15"/>
  <c r="B39" i="15"/>
  <c r="D35" i="15"/>
  <c r="B35" i="15"/>
  <c r="D34" i="15"/>
  <c r="B34" i="15"/>
  <c r="B33" i="15"/>
  <c r="D32" i="15"/>
  <c r="B32" i="15"/>
  <c r="D28" i="15"/>
  <c r="B28" i="15"/>
  <c r="D27" i="15"/>
  <c r="B27" i="15"/>
  <c r="B26" i="15"/>
  <c r="D25" i="15"/>
  <c r="B25" i="15"/>
  <c r="D21" i="15"/>
  <c r="B21" i="15"/>
  <c r="D20" i="15"/>
  <c r="B20" i="15"/>
  <c r="B19" i="15"/>
  <c r="D18" i="15"/>
  <c r="B18" i="15"/>
  <c r="D14" i="15"/>
  <c r="B14" i="15"/>
  <c r="D13" i="15"/>
  <c r="B13" i="15"/>
  <c r="B12" i="15"/>
  <c r="D11" i="15"/>
  <c r="B11" i="15"/>
  <c r="D6" i="15"/>
  <c r="D5" i="15"/>
  <c r="D7" i="15"/>
  <c r="B7" i="15"/>
  <c r="B6" i="15"/>
  <c r="B5" i="15"/>
  <c r="D4" i="15"/>
  <c r="B4" i="15"/>
  <c r="F29" i="15" l="1"/>
  <c r="F50" i="15"/>
  <c r="F43" i="15"/>
  <c r="F36" i="15"/>
  <c r="F22" i="15"/>
  <c r="F15" i="15"/>
  <c r="F8" i="15"/>
  <c r="D21" i="13" l="1"/>
  <c r="B21" i="13"/>
  <c r="D20" i="13"/>
  <c r="B20" i="13"/>
  <c r="D19" i="13"/>
  <c r="B19" i="13"/>
  <c r="D18" i="13"/>
  <c r="B18" i="13"/>
  <c r="D14" i="13"/>
  <c r="B14" i="13"/>
  <c r="D13" i="13"/>
  <c r="B13" i="13"/>
  <c r="D12" i="13"/>
  <c r="B12" i="13"/>
  <c r="D11" i="13"/>
  <c r="B11" i="13"/>
  <c r="D7" i="13"/>
  <c r="B7" i="13"/>
  <c r="D6" i="13"/>
  <c r="B6" i="13"/>
  <c r="D5" i="13"/>
  <c r="B5" i="13"/>
  <c r="D4" i="13"/>
  <c r="B4" i="13"/>
  <c r="F8" i="13" l="1"/>
  <c r="F15" i="13"/>
  <c r="F22" i="13"/>
  <c r="D49" i="4" l="1"/>
  <c r="D48" i="4"/>
  <c r="D47" i="4"/>
  <c r="D46" i="4"/>
  <c r="B49" i="4"/>
  <c r="B48" i="4"/>
  <c r="B47" i="4"/>
  <c r="B46" i="4"/>
  <c r="D42" i="4"/>
  <c r="D41" i="4"/>
  <c r="D40" i="4"/>
  <c r="D39" i="4"/>
  <c r="B42" i="4"/>
  <c r="B41" i="4"/>
  <c r="B40" i="4"/>
  <c r="B39" i="4"/>
  <c r="D35" i="4"/>
  <c r="D34" i="4"/>
  <c r="D33" i="4"/>
  <c r="D32" i="4"/>
  <c r="B35" i="4"/>
  <c r="B34" i="4"/>
  <c r="B33" i="4"/>
  <c r="B32" i="4"/>
  <c r="D28" i="4"/>
  <c r="D27" i="4"/>
  <c r="D26" i="4"/>
  <c r="D25" i="4"/>
  <c r="B28" i="4"/>
  <c r="B27" i="4"/>
  <c r="B26" i="4"/>
  <c r="D21" i="4"/>
  <c r="D20" i="4"/>
  <c r="D19" i="4"/>
  <c r="D18" i="4"/>
  <c r="B21" i="4"/>
  <c r="B20" i="4"/>
  <c r="B19" i="4"/>
  <c r="B18" i="4"/>
  <c r="D14" i="4"/>
  <c r="D13" i="4"/>
  <c r="D12" i="4"/>
  <c r="D11" i="4"/>
  <c r="B14" i="4"/>
  <c r="B13" i="4"/>
  <c r="B12" i="4"/>
  <c r="B11" i="4"/>
  <c r="D7" i="4"/>
  <c r="B7" i="4"/>
  <c r="D6" i="4"/>
  <c r="B6" i="4"/>
  <c r="D5" i="4"/>
  <c r="B5" i="4"/>
  <c r="D4" i="4"/>
  <c r="B4" i="4"/>
  <c r="B25" i="4"/>
  <c r="F50" i="4" l="1"/>
  <c r="F43" i="4"/>
  <c r="F36" i="4"/>
  <c r="F29" i="4"/>
  <c r="F22" i="4"/>
  <c r="F15" i="4"/>
  <c r="F8" i="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Monitoramento isocinético</t>
        </r>
      </text>
    </comment>
    <comment ref="B47" authorId="0" shapeId="0">
      <text>
        <r>
          <rPr>
            <b/>
            <sz val="9"/>
            <color indexed="81"/>
            <rFont val="Segoe UI"/>
            <family val="2"/>
          </rPr>
          <t>Monitoramento isocinético</t>
        </r>
      </text>
    </comment>
  </commentList>
</comments>
</file>

<file path=xl/comments3.xml><?xml version="1.0" encoding="utf-8"?>
<comments xmlns="http://schemas.openxmlformats.org/spreadsheetml/2006/main">
  <authors>
    <author>Andrielly Moutinho Knupp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C25" authorId="0" shapeId="0">
      <text>
        <r>
          <rPr>
            <sz val="9"/>
            <color indexed="81"/>
            <rFont val="Segoe UI"/>
            <family val="2"/>
          </rPr>
          <t xml:space="preserve">Devido à inexistência de fator para SO2, foi considerado o fator de SOx
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<sst xmlns="http://schemas.openxmlformats.org/spreadsheetml/2006/main" count="958" uniqueCount="102">
  <si>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</si>
  <si>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</si>
  <si>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</si>
  <si>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</si>
  <si>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</si>
  <si>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</si>
  <si>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</si>
  <si>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</si>
  <si>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</si>
  <si>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</si>
  <si>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</si>
  <si>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</si>
  <si>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</si>
  <si>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</si>
  <si>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</si>
  <si>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</si>
  <si>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</si>
  <si>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</si>
  <si>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</si>
  <si>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</si>
  <si>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</si>
  <si>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</si>
  <si>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</si>
  <si>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</si>
  <si>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</si>
  <si>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</si>
  <si>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</si>
  <si>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</si>
  <si>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</si>
  <si>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</si>
  <si>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</si>
  <si>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</si>
  <si>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</si>
  <si>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</si>
  <si>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</si>
  <si>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</si>
  <si>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</si>
  <si>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</si>
  <si>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</si>
  <si>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</si>
  <si>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</si>
  <si>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</si>
  <si>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</si>
  <si>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</si>
  <si>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</si>
  <si>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</si>
  <si>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</si>
  <si>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</si>
  <si>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</si>
  <si>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</si>
  <si>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</si>
  <si>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</si>
  <si>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</si>
  <si>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</si>
  <si>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</si>
  <si>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</si>
  <si>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</si>
  <si>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</si>
  <si>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</si>
  <si>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</si>
  <si>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</si>
  <si>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</si>
  <si>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</si>
  <si>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</si>
  <si>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</si>
  <si>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</si>
  <si>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</si>
  <si>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</si>
  <si>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</si>
  <si>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</si>
  <si>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</si>
  <si>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</si>
  <si>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</si>
  <si>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</si>
  <si>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</si>
  <si>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</si>
  <si>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</si>
  <si>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</si>
  <si>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</si>
  <si>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</si>
  <si>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</si>
  <si>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</si>
  <si>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</si>
  <si>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</si>
  <si>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</si>
  <si>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</si>
  <si>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</si>
  <si>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</si>
  <si>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</si>
  <si>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</si>
  <si>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</si>
  <si>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</si>
  <si>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Vias Não Pavimentadas  - Ressuspensão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</si>
  <si>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</si>
  <si>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</si>
  <si>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Vias - Escapamento</t>
  </si>
  <si>
    <t>Pá Carregadeira</t>
  </si>
  <si>
    <t>Chaminé do Glendon 1, 3 e 4</t>
  </si>
  <si>
    <t>Chaminé do Glendon 2</t>
  </si>
  <si>
    <t>Chaminé Filtro de Mangas Panela de Gusa</t>
  </si>
  <si>
    <t xml:space="preserve">Chaminé Filtro de Mangas Descarga e Peneira de Carvão, Peneira de Minério e Exaustor Verde </t>
  </si>
  <si>
    <t xml:space="preserve"> Pilhas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</si>
</sst>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lientes\Vale\PRJ1301096-Estudo%20QAr%20RGV\Invent&#225;rio\Memorial%20de%20C&#225;lculo\Lhoist_OK\DARS_Lho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âmetros"/>
      <sheetName val="Chaminés"/>
      <sheetName val="Transferências"/>
    </sheetNames>
    <sheetDataSet>
      <sheetData sheetId="0">
        <row r="3">
          <cell r="D3" t="str">
            <v>Medição contínua diretamente da atividade</v>
          </cell>
          <cell r="E3">
            <v>10</v>
          </cell>
        </row>
        <row r="4">
          <cell r="D4" t="str">
            <v>Medição intermitente diretamente da atividade</v>
          </cell>
          <cell r="E4">
            <v>9</v>
          </cell>
        </row>
        <row r="5">
          <cell r="D5" t="str">
            <v>Taxa de atividade derivada de uma diferente medição associada com a atividade original; amostras com cobertura representativa de dados</v>
          </cell>
          <cell r="E5">
            <v>6</v>
          </cell>
          <cell r="G5" t="str">
            <v>AP42 Factor Rating - A</v>
          </cell>
          <cell r="H5">
            <v>6</v>
          </cell>
          <cell r="I5">
            <v>6</v>
          </cell>
          <cell r="J5">
            <v>5</v>
          </cell>
          <cell r="K5">
            <v>5</v>
          </cell>
        </row>
        <row r="6">
          <cell r="D6" t="str">
            <v>Taxa de atividade derivada de princípios físicos ou de engenharia (especificação das dimensões, etc.)</v>
          </cell>
          <cell r="E6">
            <v>3</v>
          </cell>
          <cell r="G6" t="str">
            <v>AP42 Factor Rating - B</v>
          </cell>
          <cell r="H6">
            <v>6</v>
          </cell>
          <cell r="I6">
            <v>6</v>
          </cell>
          <cell r="J6">
            <v>5</v>
          </cell>
          <cell r="K6">
            <v>5</v>
          </cell>
        </row>
        <row r="7">
          <cell r="D7" t="str">
            <v>Estimativa da atividade baseada no julgamento do especialista</v>
          </cell>
          <cell r="E7">
            <v>1</v>
          </cell>
          <cell r="G7" t="str">
            <v>AP42 Factor Rating - C</v>
          </cell>
          <cell r="H7">
            <v>5</v>
          </cell>
          <cell r="I7">
            <v>5</v>
          </cell>
          <cell r="J7">
            <v>4</v>
          </cell>
          <cell r="K7">
            <v>4</v>
          </cell>
        </row>
        <row r="8">
          <cell r="G8" t="str">
            <v>AP42 Factor Rating - D</v>
          </cell>
          <cell r="H8">
            <v>5</v>
          </cell>
          <cell r="I8">
            <v>5</v>
          </cell>
          <cell r="J8">
            <v>4</v>
          </cell>
          <cell r="K8">
            <v>4</v>
          </cell>
        </row>
        <row r="9">
          <cell r="G9" t="str">
            <v>AP42 Factor Rating - E</v>
          </cell>
          <cell r="H9">
            <v>4</v>
          </cell>
          <cell r="I9">
            <v>4</v>
          </cell>
          <cell r="J9">
            <v>3</v>
          </cell>
          <cell r="K9">
            <v>3</v>
          </cell>
        </row>
        <row r="13">
          <cell r="A13" t="str">
            <v>Fator desenvolvido especificamente para a categoria da fonte ou fonte pretendida</v>
          </cell>
          <cell r="B13">
            <v>10</v>
          </cell>
          <cell r="D13" t="str">
            <v>Os dados da atividade representam exatamente o processo de emissão</v>
          </cell>
          <cell r="E13">
            <v>10</v>
          </cell>
        </row>
        <row r="14">
          <cell r="A14" t="str">
            <v>Fator desenvolvido para um subconjunto ou superconjunto da categoria da fonte pretendida. Variabilidade esperada é BAIXA (&lt;10%)</v>
          </cell>
          <cell r="B14">
            <v>9</v>
          </cell>
          <cell r="D14" t="str">
            <v>Atividade muito próxima com a emissão da atividade correlacionada</v>
          </cell>
          <cell r="E14">
            <v>9</v>
          </cell>
        </row>
        <row r="15">
          <cell r="A15" t="str">
            <v>Fator desenvolvido para uma categoria similar com variabilidade BAIXA (&lt;10%) e correlacionado com a categoria alvo</v>
          </cell>
          <cell r="B15">
            <v>8</v>
          </cell>
          <cell r="D15" t="str">
            <v>Dados da atividade para um processo similar que é altamente correlacionado com a categoria ou processo</v>
          </cell>
          <cell r="E15">
            <v>7</v>
          </cell>
        </row>
        <row r="16">
          <cell r="A16" t="str">
            <v xml:space="preserve">Fator é para uma categoria de fonte similar, subconjunto ou superconjunto. Variabilidade esperada de BAIXA a MODERADA (10% - 100%) </v>
          </cell>
          <cell r="B16">
            <v>7</v>
          </cell>
          <cell r="D16" t="str">
            <v>Dados da atividade com baixa correlação à categoria ou processo</v>
          </cell>
          <cell r="E16">
            <v>5</v>
          </cell>
        </row>
        <row r="17">
          <cell r="A17" t="str">
            <v xml:space="preserve">Fator é para uma categoria de fonte similar, subconjunto ou superconjunto. Variabilidade esperada de MODERADA a ELEVADA (100% - 1000%) </v>
          </cell>
          <cell r="B17">
            <v>6</v>
          </cell>
          <cell r="D17" t="str">
            <v>Dados da atividade representa uma tipologia da fonte com informação limitada</v>
          </cell>
          <cell r="E17">
            <v>3</v>
          </cell>
        </row>
        <row r="18">
          <cell r="A18" t="str">
            <v xml:space="preserve">Fator é para uma categoria de fonte similar, subconjunto ou superconjunto. Variabilidade esperada de ELEVADA (&gt;1000%) </v>
          </cell>
          <cell r="B18">
            <v>5</v>
          </cell>
          <cell r="D18" t="str">
            <v>Dados da atividade para uma tipologia da fonte e aplicado através do julgamento do especialista</v>
          </cell>
          <cell r="E18">
            <v>1</v>
          </cell>
        </row>
        <row r="19">
          <cell r="A19" t="str">
            <v>Fator desenvolvido para uma categoria substituta com informação limitada</v>
          </cell>
          <cell r="B19">
            <v>3</v>
          </cell>
        </row>
        <row r="20">
          <cell r="A20" t="str">
            <v>Fator desenvolvido para uma categoria substituta e aplicado conforme julgamento do especialista</v>
          </cell>
          <cell r="B20">
            <v>1</v>
          </cell>
        </row>
        <row r="24">
          <cell r="A24" t="str">
            <v xml:space="preserve">Fator desenvolvido e específico para uma fonte com determinada escala espacial </v>
          </cell>
          <cell r="B24">
            <v>10</v>
          </cell>
          <cell r="D24" t="str">
            <v>Dado da atividade desenvolvido e específico para a região geográfica do inventário</v>
          </cell>
          <cell r="E24">
            <v>10</v>
          </cell>
        </row>
        <row r="25">
          <cell r="A25" t="str">
            <v>Fator desenvolvido para uma região maior ou menor do que a aplicada, ou uma região diferente com tamanho similar - Fator com variabilidade espacial esperada BAIXA (&lt;10%)</v>
          </cell>
          <cell r="B25">
            <v>9</v>
          </cell>
          <cell r="D25" t="str">
            <v>Dados da atividade dimensionados para uma região maior ou menor do que a de aplicação ou para uma região diferente com tamanho similar. Fatores dimensionados da atividade bem correlacionados para atividade, a variabilidade espacial esperada é BAIXA (&lt;10%)</v>
          </cell>
          <cell r="E25">
            <v>9</v>
          </cell>
        </row>
        <row r="26">
          <cell r="A26" t="str">
            <v>Fator com variabilidade espacial esperada BAIXA a MODERADA (10% - 100%)</v>
          </cell>
          <cell r="B26">
            <v>7</v>
          </cell>
          <cell r="D26" t="str">
            <v>O fator de variabilidade da escala espacial da atividade esperado é BAIXO a MODERADO (10% - 100%)</v>
          </cell>
          <cell r="E26">
            <v>7</v>
          </cell>
        </row>
        <row r="27">
          <cell r="A27" t="str">
            <v>Fator com variabilidade espacial esperada MODERADA a ELEVADA (100% - 1000%)</v>
          </cell>
          <cell r="B27">
            <v>5</v>
          </cell>
          <cell r="D27" t="str">
            <v>O fator de variabilidade da escala espacial da atividade esperado é de MODERADO a ELEVADO (100% - 1000%)</v>
          </cell>
          <cell r="E27">
            <v>5</v>
          </cell>
        </row>
        <row r="28">
          <cell r="A28" t="str">
            <v>Fator com variabilidade espacial esperada ELEVADA (&gt;1000%)</v>
          </cell>
          <cell r="B28">
            <v>3</v>
          </cell>
          <cell r="D28" t="str">
            <v>O fator de variabilidade da escala espacial da atividade esperado é ELEVADO (&gt;1000%)</v>
          </cell>
          <cell r="E28">
            <v>3</v>
          </cell>
        </row>
        <row r="29">
          <cell r="A29" t="str">
            <v>Fator desenvolvido para uma escala espacial desconhecida, ou a variabilidade espacial é desconhecida</v>
          </cell>
          <cell r="B29">
            <v>1</v>
          </cell>
          <cell r="D29" t="str">
            <v>A escala de variabilidade espacial da atividade é desconhecida</v>
          </cell>
          <cell r="E29">
            <v>1</v>
          </cell>
        </row>
        <row r="33">
          <cell r="A33" t="str">
            <v>Fator desenvolvido e aplicado para uma mesma escala temporal</v>
          </cell>
          <cell r="B33">
            <v>10</v>
          </cell>
          <cell r="D33" t="str">
            <v>Dado da atividade específico para a escala temporal representada no inventário</v>
          </cell>
          <cell r="E33">
            <v>10</v>
          </cell>
        </row>
        <row r="34">
          <cell r="A34" t="str">
            <v>Fator derivado de uma média de repetidos períodos de medição com mesma escala temporal</v>
          </cell>
          <cell r="B34">
            <v>9</v>
          </cell>
          <cell r="D34" t="str">
            <v>Dado da atividade representativo da mesma escala temporal, mas baseado numa média de vários períodos repetidos (Ex: média de 3 períodos da primavera mais recentes)</v>
          </cell>
          <cell r="E34">
            <v>9</v>
          </cell>
        </row>
        <row r="35">
          <cell r="A35" t="str">
            <v>Fator derivado para um  longo/curto período de tempo, ou para um diferente ano ou estação - Variabilidade temporal esperada é BAIXA (&lt;10%)</v>
          </cell>
          <cell r="B35">
            <v>8</v>
          </cell>
          <cell r="D35" t="str">
            <v>Dado da atividade representativo de um longo/curto período ou um diferente ano ou estação - Variabilidade temporal esperada é BAIXA (&lt;10%)</v>
          </cell>
          <cell r="E35">
            <v>8</v>
          </cell>
        </row>
        <row r="36">
          <cell r="A36" t="str">
            <v>Variabilidade temporal esperada é de BAIXA a MODERADA (10% - 100%)</v>
          </cell>
          <cell r="B36">
            <v>7</v>
          </cell>
          <cell r="D36" t="str">
            <v>Variabilidade temporal esperada é de BAIXA a MODERADA (10% - 100%)</v>
          </cell>
          <cell r="E36">
            <v>7</v>
          </cell>
        </row>
        <row r="37">
          <cell r="A37" t="str">
            <v>Variabilidade temporal esperada é de MODERADA a ELEVADA (100% - 1000%)</v>
          </cell>
          <cell r="B37">
            <v>5</v>
          </cell>
          <cell r="D37" t="str">
            <v>Variabilidade temporal esperada é de MODERADA a ELEVADA (100% - 1000%)</v>
          </cell>
          <cell r="E37">
            <v>5</v>
          </cell>
        </row>
        <row r="38">
          <cell r="A38" t="str">
            <v>Variabilidade temporal esperada é ELEVADA (&gt;1000%)</v>
          </cell>
          <cell r="B38">
            <v>3</v>
          </cell>
          <cell r="D38" t="str">
            <v>Variabilidade temporal esperada é ELEVADA (&gt;1000%)</v>
          </cell>
          <cell r="E38">
            <v>3</v>
          </cell>
        </row>
        <row r="39">
          <cell r="A39" t="str">
            <v>Fator temporal difícil de basear devido à falta de dados para determinação de uma escala temporal</v>
          </cell>
          <cell r="B39">
            <v>1</v>
          </cell>
          <cell r="D39" t="str">
            <v>Atividade para um período diferente; dificuldade ou impossibilidade de avaliar a variabilidade temporal</v>
          </cell>
          <cell r="E39">
            <v>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6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41" t="s">
        <v>30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5" customHeight="1" x14ac:dyDescent="0.25">
      <c r="A2" s="39" t="s">
        <v>73</v>
      </c>
      <c r="B2" s="39"/>
      <c r="C2" s="4"/>
      <c r="D2" s="39" t="s">
        <v>74</v>
      </c>
      <c r="E2" s="39"/>
      <c r="G2" s="39" t="s">
        <v>25</v>
      </c>
      <c r="H2" s="39"/>
      <c r="I2" s="39"/>
      <c r="J2" s="39"/>
      <c r="K2" s="39"/>
    </row>
    <row r="3" spans="1:11" ht="15" customHeight="1" x14ac:dyDescent="0.25">
      <c r="A3" s="1" t="s">
        <v>16</v>
      </c>
      <c r="B3" s="25">
        <v>10</v>
      </c>
      <c r="D3" s="1" t="s">
        <v>27</v>
      </c>
      <c r="E3" s="25">
        <v>10</v>
      </c>
      <c r="G3" s="40" t="s">
        <v>21</v>
      </c>
      <c r="H3" s="40" t="s">
        <v>22</v>
      </c>
      <c r="I3" s="40"/>
      <c r="J3" s="40"/>
      <c r="K3" s="40"/>
    </row>
    <row r="4" spans="1:11" ht="15" customHeight="1" x14ac:dyDescent="0.25">
      <c r="A4" s="1" t="s">
        <v>17</v>
      </c>
      <c r="B4" s="25">
        <v>9</v>
      </c>
      <c r="D4" s="1" t="s">
        <v>26</v>
      </c>
      <c r="E4" s="25">
        <v>9</v>
      </c>
      <c r="G4" s="40"/>
      <c r="H4" s="25" t="s">
        <v>23</v>
      </c>
      <c r="I4" s="25" t="s">
        <v>10</v>
      </c>
      <c r="J4" s="25" t="s">
        <v>15</v>
      </c>
      <c r="K4" s="25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5">
        <v>6</v>
      </c>
      <c r="G5" s="25" t="s">
        <v>67</v>
      </c>
      <c r="H5" s="25">
        <v>6</v>
      </c>
      <c r="I5" s="25">
        <v>6</v>
      </c>
      <c r="J5" s="25">
        <v>5</v>
      </c>
      <c r="K5" s="25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5">
        <v>3</v>
      </c>
      <c r="G6" s="25" t="s">
        <v>68</v>
      </c>
      <c r="H6" s="25">
        <v>6</v>
      </c>
      <c r="I6" s="25">
        <v>6</v>
      </c>
      <c r="J6" s="25">
        <v>5</v>
      </c>
      <c r="K6" s="25">
        <v>5</v>
      </c>
    </row>
    <row r="7" spans="1:11" ht="22.5" x14ac:dyDescent="0.25">
      <c r="A7" s="2" t="s">
        <v>78</v>
      </c>
      <c r="B7" s="25">
        <v>5</v>
      </c>
      <c r="D7" s="1" t="s">
        <v>29</v>
      </c>
      <c r="E7" s="25">
        <v>1</v>
      </c>
      <c r="G7" s="25" t="s">
        <v>69</v>
      </c>
      <c r="H7" s="25">
        <v>5</v>
      </c>
      <c r="I7" s="25">
        <v>5</v>
      </c>
      <c r="J7" s="25">
        <v>4</v>
      </c>
      <c r="K7" s="25">
        <v>4</v>
      </c>
    </row>
    <row r="8" spans="1:11" ht="15" customHeight="1" x14ac:dyDescent="0.25">
      <c r="A8" s="1" t="s">
        <v>20</v>
      </c>
      <c r="B8" s="25">
        <v>3</v>
      </c>
      <c r="G8" s="25" t="s">
        <v>70</v>
      </c>
      <c r="H8" s="25">
        <v>5</v>
      </c>
      <c r="I8" s="25">
        <v>5</v>
      </c>
      <c r="J8" s="25">
        <v>4</v>
      </c>
      <c r="K8" s="25">
        <v>4</v>
      </c>
    </row>
    <row r="9" spans="1:11" ht="15" customHeight="1" x14ac:dyDescent="0.25">
      <c r="A9" s="1" t="s">
        <v>60</v>
      </c>
      <c r="B9" s="25">
        <v>1</v>
      </c>
      <c r="G9" s="25" t="s">
        <v>71</v>
      </c>
      <c r="H9" s="25">
        <v>4</v>
      </c>
      <c r="I9" s="25">
        <v>4</v>
      </c>
      <c r="J9" s="25">
        <v>3</v>
      </c>
      <c r="K9" s="25">
        <v>3</v>
      </c>
    </row>
    <row r="11" spans="1:11" ht="15" customHeight="1" x14ac:dyDescent="0.25">
      <c r="A11" s="41" t="s">
        <v>50</v>
      </c>
      <c r="B11" s="41"/>
      <c r="C11" s="41"/>
      <c r="D11" s="41"/>
      <c r="E11" s="41"/>
    </row>
    <row r="12" spans="1:11" ht="15" customHeight="1" x14ac:dyDescent="0.25">
      <c r="A12" s="39" t="s">
        <v>79</v>
      </c>
      <c r="B12" s="39"/>
      <c r="D12" s="39" t="s">
        <v>80</v>
      </c>
      <c r="E12" s="39"/>
    </row>
    <row r="13" spans="1:11" ht="15" customHeight="1" x14ac:dyDescent="0.25">
      <c r="A13" s="1" t="s">
        <v>81</v>
      </c>
      <c r="B13" s="25">
        <v>10</v>
      </c>
      <c r="D13" s="1" t="s">
        <v>37</v>
      </c>
      <c r="E13" s="25">
        <v>10</v>
      </c>
    </row>
    <row r="14" spans="1:11" ht="15" customHeight="1" x14ac:dyDescent="0.25">
      <c r="A14" s="1" t="s">
        <v>31</v>
      </c>
      <c r="B14" s="25">
        <v>9</v>
      </c>
      <c r="D14" s="1" t="s">
        <v>38</v>
      </c>
      <c r="E14" s="25">
        <v>9</v>
      </c>
    </row>
    <row r="15" spans="1:11" ht="15" customHeight="1" x14ac:dyDescent="0.25">
      <c r="A15" s="1" t="s">
        <v>32</v>
      </c>
      <c r="B15" s="25">
        <v>8</v>
      </c>
      <c r="D15" s="1" t="s">
        <v>39</v>
      </c>
      <c r="E15" s="25">
        <v>7</v>
      </c>
    </row>
    <row r="16" spans="1:11" ht="15" customHeight="1" x14ac:dyDescent="0.25">
      <c r="A16" s="1" t="s">
        <v>33</v>
      </c>
      <c r="B16" s="25">
        <v>7</v>
      </c>
      <c r="D16" s="1" t="s">
        <v>40</v>
      </c>
      <c r="E16" s="25">
        <v>5</v>
      </c>
    </row>
    <row r="17" spans="1:5" ht="15" customHeight="1" x14ac:dyDescent="0.25">
      <c r="A17" s="1" t="s">
        <v>72</v>
      </c>
      <c r="B17" s="25">
        <v>6</v>
      </c>
      <c r="D17" s="1" t="s">
        <v>93</v>
      </c>
      <c r="E17" s="25">
        <v>3</v>
      </c>
    </row>
    <row r="18" spans="1:5" ht="15" customHeight="1" x14ac:dyDescent="0.25">
      <c r="A18" s="1" t="s">
        <v>34</v>
      </c>
      <c r="B18" s="25">
        <v>5</v>
      </c>
      <c r="D18" s="1" t="s">
        <v>41</v>
      </c>
      <c r="E18" s="25">
        <v>1</v>
      </c>
    </row>
    <row r="19" spans="1:5" ht="15" customHeight="1" x14ac:dyDescent="0.25">
      <c r="A19" s="1" t="s">
        <v>35</v>
      </c>
      <c r="B19" s="25">
        <v>3</v>
      </c>
      <c r="E19" s="25"/>
    </row>
    <row r="20" spans="1:5" ht="15" customHeight="1" x14ac:dyDescent="0.25">
      <c r="A20" s="1" t="s">
        <v>36</v>
      </c>
      <c r="B20" s="25">
        <v>1</v>
      </c>
      <c r="E20" s="25"/>
    </row>
    <row r="21" spans="1:5" ht="15" customHeight="1" x14ac:dyDescent="0.25">
      <c r="E21" s="25"/>
    </row>
    <row r="22" spans="1:5" ht="15" customHeight="1" x14ac:dyDescent="0.25">
      <c r="A22" s="41" t="s">
        <v>42</v>
      </c>
      <c r="B22" s="41"/>
      <c r="C22" s="41"/>
      <c r="D22" s="41"/>
      <c r="E22" s="41"/>
    </row>
    <row r="23" spans="1:5" ht="15" customHeight="1" x14ac:dyDescent="0.25">
      <c r="A23" s="39" t="s">
        <v>82</v>
      </c>
      <c r="B23" s="39"/>
      <c r="D23" s="39" t="s">
        <v>83</v>
      </c>
      <c r="E23" s="39"/>
    </row>
    <row r="24" spans="1:5" ht="15" customHeight="1" x14ac:dyDescent="0.25">
      <c r="A24" s="1" t="s">
        <v>84</v>
      </c>
      <c r="B24" s="25">
        <v>10</v>
      </c>
      <c r="D24" s="1" t="s">
        <v>66</v>
      </c>
      <c r="E24" s="25">
        <v>10</v>
      </c>
    </row>
    <row r="25" spans="1:5" ht="22.5" x14ac:dyDescent="0.25">
      <c r="A25" s="2" t="s">
        <v>85</v>
      </c>
      <c r="B25" s="25">
        <v>9</v>
      </c>
      <c r="D25" s="2" t="s">
        <v>94</v>
      </c>
      <c r="E25" s="25">
        <v>9</v>
      </c>
    </row>
    <row r="26" spans="1:5" ht="15" customHeight="1" x14ac:dyDescent="0.25">
      <c r="A26" s="1" t="s">
        <v>53</v>
      </c>
      <c r="B26" s="25">
        <v>7</v>
      </c>
      <c r="D26" s="1" t="s">
        <v>54</v>
      </c>
      <c r="E26" s="25">
        <v>7</v>
      </c>
    </row>
    <row r="27" spans="1:5" ht="15" customHeight="1" x14ac:dyDescent="0.25">
      <c r="A27" s="1" t="s">
        <v>44</v>
      </c>
      <c r="B27" s="25">
        <v>5</v>
      </c>
      <c r="D27" s="1" t="s">
        <v>47</v>
      </c>
      <c r="E27" s="25">
        <v>5</v>
      </c>
    </row>
    <row r="28" spans="1:5" ht="15" customHeight="1" x14ac:dyDescent="0.25">
      <c r="A28" s="1" t="s">
        <v>45</v>
      </c>
      <c r="B28" s="25">
        <v>3</v>
      </c>
      <c r="D28" s="1" t="s">
        <v>48</v>
      </c>
      <c r="E28" s="25">
        <v>3</v>
      </c>
    </row>
    <row r="29" spans="1:5" ht="15" customHeight="1" x14ac:dyDescent="0.25">
      <c r="A29" s="2" t="s">
        <v>43</v>
      </c>
      <c r="B29" s="25">
        <v>1</v>
      </c>
      <c r="D29" s="1" t="s">
        <v>46</v>
      </c>
      <c r="E29" s="25">
        <v>1</v>
      </c>
    </row>
    <row r="30" spans="1:5" ht="15" customHeight="1" x14ac:dyDescent="0.25">
      <c r="B30" s="25"/>
      <c r="E30" s="25"/>
    </row>
    <row r="31" spans="1:5" ht="15" customHeight="1" x14ac:dyDescent="0.25">
      <c r="A31" s="41" t="s">
        <v>49</v>
      </c>
      <c r="B31" s="41"/>
      <c r="C31" s="41"/>
      <c r="D31" s="41"/>
      <c r="E31" s="41"/>
    </row>
    <row r="32" spans="1:5" ht="15" customHeight="1" x14ac:dyDescent="0.25">
      <c r="A32" s="39" t="s">
        <v>86</v>
      </c>
      <c r="B32" s="39"/>
      <c r="C32" s="24"/>
      <c r="D32" s="39" t="s">
        <v>87</v>
      </c>
      <c r="E32" s="39"/>
    </row>
    <row r="33" spans="1:5" ht="15" customHeight="1" x14ac:dyDescent="0.25">
      <c r="A33" s="1" t="s">
        <v>51</v>
      </c>
      <c r="B33" s="25">
        <v>10</v>
      </c>
      <c r="D33" s="1" t="s">
        <v>56</v>
      </c>
      <c r="E33" s="25">
        <v>10</v>
      </c>
    </row>
    <row r="34" spans="1:5" ht="22.5" x14ac:dyDescent="0.25">
      <c r="A34" s="1" t="s">
        <v>52</v>
      </c>
      <c r="B34" s="25">
        <v>9</v>
      </c>
      <c r="D34" s="2" t="s">
        <v>57</v>
      </c>
      <c r="E34" s="25">
        <v>9</v>
      </c>
    </row>
    <row r="35" spans="1:5" ht="22.5" x14ac:dyDescent="0.25">
      <c r="A35" s="1" t="s">
        <v>88</v>
      </c>
      <c r="B35" s="25">
        <v>8</v>
      </c>
      <c r="D35" s="2" t="s">
        <v>58</v>
      </c>
      <c r="E35" s="25">
        <v>8</v>
      </c>
    </row>
    <row r="36" spans="1:5" ht="15" customHeight="1" x14ac:dyDescent="0.25">
      <c r="A36" s="1" t="s">
        <v>64</v>
      </c>
      <c r="B36" s="25">
        <v>7</v>
      </c>
      <c r="D36" s="1" t="s">
        <v>64</v>
      </c>
      <c r="E36" s="25">
        <v>7</v>
      </c>
    </row>
    <row r="37" spans="1:5" ht="15" customHeight="1" x14ac:dyDescent="0.25">
      <c r="A37" s="1" t="s">
        <v>65</v>
      </c>
      <c r="B37" s="25">
        <v>5</v>
      </c>
      <c r="D37" s="1" t="s">
        <v>65</v>
      </c>
      <c r="E37" s="25">
        <v>5</v>
      </c>
    </row>
    <row r="38" spans="1:5" ht="15" customHeight="1" x14ac:dyDescent="0.25">
      <c r="A38" s="1" t="s">
        <v>55</v>
      </c>
      <c r="B38" s="25">
        <v>3</v>
      </c>
      <c r="D38" s="1" t="s">
        <v>55</v>
      </c>
      <c r="E38" s="25">
        <v>3</v>
      </c>
    </row>
    <row r="39" spans="1:5" ht="15" customHeight="1" x14ac:dyDescent="0.25">
      <c r="A39" s="1" t="s">
        <v>89</v>
      </c>
      <c r="B39" s="25">
        <v>1</v>
      </c>
      <c r="D39" s="1" t="s">
        <v>59</v>
      </c>
      <c r="E39" s="25">
        <v>1</v>
      </c>
    </row>
    <row r="40" spans="1:5" ht="15" customHeight="1" x14ac:dyDescent="0.25">
      <c r="B40" s="25"/>
      <c r="E40" s="25"/>
    </row>
    <row r="41" spans="1:5" ht="15" customHeight="1" x14ac:dyDescent="0.25">
      <c r="B41" s="25"/>
      <c r="E41" s="25"/>
    </row>
    <row r="42" spans="1:5" ht="15" customHeight="1" x14ac:dyDescent="0.25">
      <c r="B42" s="25"/>
    </row>
    <row r="43" spans="1:5" ht="15" customHeight="1" x14ac:dyDescent="0.25">
      <c r="B43" s="25"/>
    </row>
    <row r="44" spans="1:5" ht="15" customHeight="1" x14ac:dyDescent="0.25">
      <c r="B44" s="25"/>
    </row>
    <row r="45" spans="1:5" ht="15" customHeight="1" x14ac:dyDescent="0.25">
      <c r="B45" s="25"/>
    </row>
  </sheetData>
  <mergeCells count="15">
    <mergeCell ref="A22:E22"/>
    <mergeCell ref="A23:B23"/>
    <mergeCell ref="D23:E23"/>
    <mergeCell ref="A31:E31"/>
    <mergeCell ref="A32:B32"/>
    <mergeCell ref="D32:E32"/>
    <mergeCell ref="A12:B12"/>
    <mergeCell ref="H3:K3"/>
    <mergeCell ref="A1:K1"/>
    <mergeCell ref="D2:E2"/>
    <mergeCell ref="A11:E11"/>
    <mergeCell ref="D12:E12"/>
    <mergeCell ref="G3:G4"/>
    <mergeCell ref="A2:B2"/>
    <mergeCell ref="G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36"/>
  <sheetViews>
    <sheetView topLeftCell="A127" zoomScaleNormal="100" workbookViewId="0">
      <selection activeCell="E152" sqref="E152"/>
    </sheetView>
  </sheetViews>
  <sheetFormatPr defaultColWidth="9.140625" defaultRowHeight="15" customHeight="1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15" customHeight="1" x14ac:dyDescent="0.25">
      <c r="A1" s="5" t="s">
        <v>7</v>
      </c>
      <c r="B1" s="49" t="s">
        <v>97</v>
      </c>
      <c r="C1" s="50"/>
      <c r="D1" s="50"/>
      <c r="E1" s="50"/>
      <c r="F1" s="6"/>
      <c r="G1" s="7"/>
    </row>
    <row r="2" spans="1:29" ht="1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2" t="s">
        <v>90</v>
      </c>
      <c r="AC3" s="1" t="s">
        <v>9</v>
      </c>
    </row>
    <row r="4" spans="1:29" ht="15" customHeight="1" x14ac:dyDescent="0.25">
      <c r="A4" s="26" t="s">
        <v>3</v>
      </c>
      <c r="B4" s="27">
        <f>VLOOKUP(C4,Parâmetros!$A$3:$B$9,2,FALSE)/10</f>
        <v>0.7</v>
      </c>
      <c r="C4" s="28" t="s">
        <v>18</v>
      </c>
      <c r="D4" s="27">
        <f>VLOOKUP(E4,Parâmetros!$D$3:$E$7,2,FALSE)/10</f>
        <v>0.9</v>
      </c>
      <c r="E4" s="28" t="s">
        <v>26</v>
      </c>
      <c r="F4" s="43"/>
      <c r="AC4" s="1" t="s">
        <v>24</v>
      </c>
    </row>
    <row r="5" spans="1:29" s="32" customFormat="1" ht="15" customHeight="1" x14ac:dyDescent="0.25">
      <c r="A5" s="26" t="s">
        <v>4</v>
      </c>
      <c r="B5" s="27">
        <f>VLOOKUP(C5,Parâmetros!$A$13:$B$20,2,FALSE)/10</f>
        <v>1</v>
      </c>
      <c r="C5" s="28" t="s">
        <v>81</v>
      </c>
      <c r="D5" s="27">
        <f>VLOOKUP(E5,Parâmetros!$D$13:$E$18,2,FALSE)/10</f>
        <v>0.9</v>
      </c>
      <c r="E5" s="28" t="s">
        <v>38</v>
      </c>
      <c r="F5" s="43"/>
      <c r="AC5" s="32" t="s">
        <v>61</v>
      </c>
    </row>
    <row r="6" spans="1:29" ht="15" customHeight="1" x14ac:dyDescent="0.25">
      <c r="A6" s="26" t="s">
        <v>63</v>
      </c>
      <c r="B6" s="27">
        <f>VLOOKUP(C6,Parâmetros!$A$24:$B$29,2,FALSE)/10</f>
        <v>1</v>
      </c>
      <c r="C6" s="28" t="s">
        <v>84</v>
      </c>
      <c r="D6" s="27">
        <f>VLOOKUP(E6,Parâmetros!$D$24:$E$29,2,FALSE)/10</f>
        <v>1</v>
      </c>
      <c r="E6" s="28" t="s">
        <v>66</v>
      </c>
      <c r="F6" s="43"/>
      <c r="AC6" s="1" t="s">
        <v>10</v>
      </c>
    </row>
    <row r="7" spans="1:29" ht="15" customHeight="1" x14ac:dyDescent="0.25">
      <c r="A7" s="26" t="s">
        <v>5</v>
      </c>
      <c r="B7" s="27">
        <f>VLOOKUP(C7,Parâmetros!$A$33:$B$39,2,FALSE)/10</f>
        <v>0.8</v>
      </c>
      <c r="C7" s="28" t="s">
        <v>88</v>
      </c>
      <c r="D7" s="27">
        <f>VLOOKUP(E7,Parâmetros!$D$33:$E$39,2,FALSE)/10</f>
        <v>0.1</v>
      </c>
      <c r="E7" s="28" t="s">
        <v>59</v>
      </c>
      <c r="F7" s="44"/>
      <c r="AC7" s="1" t="s">
        <v>23</v>
      </c>
    </row>
    <row r="8" spans="1:29" ht="15" customHeight="1" x14ac:dyDescent="0.25">
      <c r="A8" s="45"/>
      <c r="B8" s="45"/>
      <c r="C8" s="45"/>
      <c r="D8" s="45"/>
      <c r="E8" s="54"/>
      <c r="F8" s="30">
        <f>((B4*D4)+(B5*D5)+(B6*D6)+(B7*D7))/4</f>
        <v>0.65250000000000008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6"/>
      <c r="D9" s="47"/>
      <c r="E9" s="48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2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0.5</v>
      </c>
      <c r="C11" s="28" t="s">
        <v>78</v>
      </c>
      <c r="D11" s="27">
        <f>VLOOKUP(E11,Parâmetros!$D$3:$E$7,2,FALSE)/10</f>
        <v>0.9</v>
      </c>
      <c r="E11" s="28" t="s">
        <v>26</v>
      </c>
      <c r="F11" s="43"/>
    </row>
    <row r="12" spans="1:29" s="32" customFormat="1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0.9</v>
      </c>
      <c r="E12" s="28" t="s">
        <v>38</v>
      </c>
      <c r="F12" s="43"/>
    </row>
    <row r="13" spans="1:29" s="32" customFormat="1" ht="15" customHeight="1" x14ac:dyDescent="0.25">
      <c r="A13" s="26" t="s">
        <v>63</v>
      </c>
      <c r="B13" s="27">
        <f>VLOOKUP(C13,Parâmetros!$A$24:$B$29,2,FALSE)/10</f>
        <v>0.5</v>
      </c>
      <c r="C13" s="28" t="s">
        <v>44</v>
      </c>
      <c r="D13" s="27">
        <f>VLOOKUP(E13,Parâmetros!$D$24:$E$29,2,FALSE)/10</f>
        <v>1</v>
      </c>
      <c r="E13" s="28" t="s">
        <v>66</v>
      </c>
      <c r="F13" s="43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0.1</v>
      </c>
      <c r="E14" s="28" t="s">
        <v>59</v>
      </c>
      <c r="F14" s="44"/>
    </row>
    <row r="15" spans="1:29" s="32" customFormat="1" ht="15" customHeight="1" x14ac:dyDescent="0.25">
      <c r="A15" s="45"/>
      <c r="B15" s="45"/>
      <c r="C15" s="45"/>
      <c r="D15" s="45"/>
      <c r="E15" s="54"/>
      <c r="F15" s="33">
        <f>((B11*D11)+(B12*D12)+(B13*D13)+(B14*D14))/4</f>
        <v>0.38500000000000001</v>
      </c>
    </row>
    <row r="16" spans="1:29" s="32" customFormat="1" ht="15" customHeight="1" x14ac:dyDescent="0.25">
      <c r="A16" s="16" t="s">
        <v>8</v>
      </c>
      <c r="B16" s="17" t="s">
        <v>12</v>
      </c>
      <c r="C16" s="46"/>
      <c r="D16" s="47"/>
      <c r="E16" s="48"/>
      <c r="F16" s="34"/>
    </row>
    <row r="17" spans="1:6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5" t="s">
        <v>90</v>
      </c>
    </row>
    <row r="18" spans="1:6" s="32" customFormat="1" ht="15" customHeight="1" x14ac:dyDescent="0.25">
      <c r="A18" s="26" t="s">
        <v>3</v>
      </c>
      <c r="B18" s="27">
        <f>VLOOKUP(C18,Parâmetros!$A$3:$B$9,2,FALSE)/10</f>
        <v>0.5</v>
      </c>
      <c r="C18" s="28" t="s">
        <v>78</v>
      </c>
      <c r="D18" s="27">
        <f>VLOOKUP(E18,Parâmetros!$D$3:$E$7,2,FALSE)/10</f>
        <v>0.9</v>
      </c>
      <c r="E18" s="28" t="s">
        <v>26</v>
      </c>
      <c r="F18" s="56"/>
    </row>
    <row r="19" spans="1:6" s="32" customFormat="1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0.9</v>
      </c>
      <c r="E19" s="28" t="s">
        <v>38</v>
      </c>
      <c r="F19" s="56"/>
    </row>
    <row r="20" spans="1:6" s="32" customFormat="1" ht="15" customHeight="1" x14ac:dyDescent="0.25">
      <c r="A20" s="26" t="s">
        <v>63</v>
      </c>
      <c r="B20" s="27">
        <f>VLOOKUP(C20,Parâmetros!$A$24:$B$29,2,FALSE)/10</f>
        <v>0.5</v>
      </c>
      <c r="C20" s="28" t="s">
        <v>44</v>
      </c>
      <c r="D20" s="27">
        <f>VLOOKUP(E20,Parâmetros!$D$24:$E$29,2,FALSE)/10</f>
        <v>1</v>
      </c>
      <c r="E20" s="28" t="s">
        <v>66</v>
      </c>
      <c r="F20" s="56"/>
    </row>
    <row r="21" spans="1:6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0.1</v>
      </c>
      <c r="E21" s="28" t="s">
        <v>59</v>
      </c>
      <c r="F21" s="57"/>
    </row>
    <row r="22" spans="1:6" s="32" customFormat="1" ht="15" customHeight="1" x14ac:dyDescent="0.25">
      <c r="A22" s="45"/>
      <c r="B22" s="45"/>
      <c r="C22" s="45"/>
      <c r="D22" s="45"/>
      <c r="E22" s="54"/>
      <c r="F22" s="33">
        <f>((B18*D18)+(B19*D19)+(B20*D20)+(B21*D21))/4</f>
        <v>0.38500000000000001</v>
      </c>
    </row>
    <row r="23" spans="1:6" ht="15" customHeight="1" x14ac:dyDescent="0.25">
      <c r="A23" s="13" t="s">
        <v>8</v>
      </c>
      <c r="B23" s="14" t="s">
        <v>13</v>
      </c>
      <c r="C23" s="51"/>
      <c r="D23" s="52"/>
      <c r="E23" s="52"/>
      <c r="F23" s="15"/>
    </row>
    <row r="24" spans="1:6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42" t="s">
        <v>90</v>
      </c>
    </row>
    <row r="25" spans="1:6" ht="15" customHeight="1" x14ac:dyDescent="0.25">
      <c r="A25" s="26" t="s">
        <v>3</v>
      </c>
      <c r="B25" s="27">
        <f>VLOOKUP(C25,Parâmetros!$A$3:$B$9,2,FALSE)/10</f>
        <v>0.5</v>
      </c>
      <c r="C25" s="28" t="s">
        <v>78</v>
      </c>
      <c r="D25" s="27">
        <f>VLOOKUP(E25,Parâmetros!$D$3:$E$7,2,FALSE)/10</f>
        <v>0.6</v>
      </c>
      <c r="E25" s="28" t="s">
        <v>76</v>
      </c>
      <c r="F25" s="43"/>
    </row>
    <row r="26" spans="1:6" ht="15" customHeight="1" x14ac:dyDescent="0.25">
      <c r="A26" s="26" t="s">
        <v>4</v>
      </c>
      <c r="B26" s="27">
        <f>VLOOKUP(C26,Parâmetros!$A$13:$B$20,2,FALSE)/10</f>
        <v>0.5</v>
      </c>
      <c r="C26" s="28" t="s">
        <v>34</v>
      </c>
      <c r="D26" s="27">
        <f>VLOOKUP(E26,Parâmetros!$D$13:$E$18,2,FALSE)/10</f>
        <v>0.3</v>
      </c>
      <c r="E26" s="28" t="s">
        <v>93</v>
      </c>
      <c r="F26" s="43"/>
    </row>
    <row r="27" spans="1:6" ht="15" customHeight="1" x14ac:dyDescent="0.25">
      <c r="A27" s="12" t="s">
        <v>63</v>
      </c>
      <c r="B27" s="27">
        <f>VLOOKUP(C27,Parâmetros!$A$24:$B$29,2,FALSE)/10</f>
        <v>0.5</v>
      </c>
      <c r="C27" s="28" t="s">
        <v>44</v>
      </c>
      <c r="D27" s="27">
        <f>VLOOKUP(E27,Parâmetros!$D$24:$E$29,2,FALSE)/10</f>
        <v>1</v>
      </c>
      <c r="E27" s="28" t="s">
        <v>66</v>
      </c>
      <c r="F27" s="43"/>
    </row>
    <row r="28" spans="1:6" ht="15" customHeight="1" x14ac:dyDescent="0.25">
      <c r="A28" s="12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44"/>
    </row>
    <row r="29" spans="1:6" ht="15" customHeight="1" x14ac:dyDescent="0.25">
      <c r="A29" s="58"/>
      <c r="B29" s="58"/>
      <c r="C29" s="58"/>
      <c r="D29" s="58"/>
      <c r="E29" s="59"/>
      <c r="F29" s="30">
        <f>((B25*D25)+(B26*D26)+(B27*D27)+(B28*D28))/4</f>
        <v>0.36249999999999999</v>
      </c>
    </row>
    <row r="30" spans="1:6" s="32" customFormat="1" ht="15" customHeight="1" x14ac:dyDescent="0.25">
      <c r="A30" s="13" t="s">
        <v>8</v>
      </c>
      <c r="B30" s="14" t="s">
        <v>14</v>
      </c>
      <c r="C30" s="46"/>
      <c r="D30" s="47"/>
      <c r="E30" s="48"/>
      <c r="F30" s="34"/>
    </row>
    <row r="31" spans="1:6" s="32" customFormat="1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5" t="s">
        <v>90</v>
      </c>
    </row>
    <row r="32" spans="1:6" s="32" customFormat="1" ht="15" customHeight="1" x14ac:dyDescent="0.25">
      <c r="A32" s="26" t="s">
        <v>3</v>
      </c>
      <c r="B32" s="27">
        <f>VLOOKUP(C32,Parâmetros!$A$3:$B$9,2,FALSE)/10</f>
        <v>0.5</v>
      </c>
      <c r="C32" s="28" t="s">
        <v>78</v>
      </c>
      <c r="D32" s="27">
        <f>VLOOKUP(E32,Parâmetros!$D$3:$E$7,2,FALSE)/10</f>
        <v>0.6</v>
      </c>
      <c r="E32" s="28" t="s">
        <v>76</v>
      </c>
      <c r="F32" s="56"/>
    </row>
    <row r="33" spans="1:6" s="32" customFormat="1" ht="15" customHeight="1" x14ac:dyDescent="0.25">
      <c r="A33" s="26" t="s">
        <v>4</v>
      </c>
      <c r="B33" s="27">
        <f>VLOOKUP(C33,Parâmetros!$A$13:$B$20,2,FALSE)/10</f>
        <v>0.5</v>
      </c>
      <c r="C33" s="28" t="s">
        <v>34</v>
      </c>
      <c r="D33" s="27">
        <f>VLOOKUP(E33,Parâmetros!$D$13:$E$18,2,FALSE)/10</f>
        <v>0.3</v>
      </c>
      <c r="E33" s="28" t="s">
        <v>93</v>
      </c>
      <c r="F33" s="56"/>
    </row>
    <row r="34" spans="1:6" s="32" customFormat="1" ht="15" customHeight="1" x14ac:dyDescent="0.25">
      <c r="A34" s="26" t="s">
        <v>63</v>
      </c>
      <c r="B34" s="27">
        <f>VLOOKUP(C34,Parâmetros!$A$24:$B$29,2,FALSE)/10</f>
        <v>0.5</v>
      </c>
      <c r="C34" s="28" t="s">
        <v>44</v>
      </c>
      <c r="D34" s="27">
        <f>VLOOKUP(E34,Parâmetros!$D$24:$E$29,2,FALSE)/10</f>
        <v>1</v>
      </c>
      <c r="E34" s="28" t="s">
        <v>66</v>
      </c>
      <c r="F34" s="56"/>
    </row>
    <row r="35" spans="1:6" s="32" customFormat="1" ht="1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7"/>
    </row>
    <row r="36" spans="1:6" s="32" customFormat="1" ht="15" customHeight="1" x14ac:dyDescent="0.25">
      <c r="A36" s="45"/>
      <c r="B36" s="45"/>
      <c r="C36" s="45"/>
      <c r="D36" s="45"/>
      <c r="E36" s="54"/>
      <c r="F36" s="33">
        <f>((B32*D32)+(B33*D33)+(B34*D34)+(B35*D35))/4</f>
        <v>0.36249999999999999</v>
      </c>
    </row>
    <row r="37" spans="1:6" s="32" customFormat="1" ht="15" customHeight="1" x14ac:dyDescent="0.25">
      <c r="A37" s="13" t="s">
        <v>8</v>
      </c>
      <c r="B37" s="14" t="s">
        <v>10</v>
      </c>
      <c r="C37" s="46"/>
      <c r="D37" s="47"/>
      <c r="E37" s="48"/>
      <c r="F37" s="34"/>
    </row>
    <row r="38" spans="1:6" s="32" customFormat="1" ht="15" customHeight="1" x14ac:dyDescent="0.25">
      <c r="A38" s="29" t="s">
        <v>0</v>
      </c>
      <c r="B38" s="29" t="s">
        <v>1</v>
      </c>
      <c r="C38" s="29" t="s">
        <v>6</v>
      </c>
      <c r="D38" s="29" t="s">
        <v>2</v>
      </c>
      <c r="E38" s="29" t="s">
        <v>6</v>
      </c>
      <c r="F38" s="55" t="s">
        <v>90</v>
      </c>
    </row>
    <row r="39" spans="1:6" s="32" customFormat="1" ht="15" customHeight="1" x14ac:dyDescent="0.25">
      <c r="A39" s="26" t="s">
        <v>3</v>
      </c>
      <c r="B39" s="27">
        <f>VLOOKUP(C39,Parâmetros!$A$3:$B$9,2,FALSE)/10</f>
        <v>0.5</v>
      </c>
      <c r="C39" s="28" t="s">
        <v>78</v>
      </c>
      <c r="D39" s="27">
        <f>VLOOKUP(E39,Parâmetros!$D$3:$E$7,2,FALSE)/10</f>
        <v>0.6</v>
      </c>
      <c r="E39" s="28" t="s">
        <v>76</v>
      </c>
      <c r="F39" s="56"/>
    </row>
    <row r="40" spans="1:6" s="32" customFormat="1" ht="15" customHeight="1" x14ac:dyDescent="0.25">
      <c r="A40" s="26" t="s">
        <v>4</v>
      </c>
      <c r="B40" s="27">
        <f>VLOOKUP(C40,Parâmetros!$A$13:$B$20,2,FALSE)/10</f>
        <v>0.5</v>
      </c>
      <c r="C40" s="28" t="s">
        <v>34</v>
      </c>
      <c r="D40" s="27">
        <f>VLOOKUP(E40,Parâmetros!$D$13:$E$18,2,FALSE)/10</f>
        <v>0.3</v>
      </c>
      <c r="E40" s="28" t="s">
        <v>93</v>
      </c>
      <c r="F40" s="56"/>
    </row>
    <row r="41" spans="1:6" s="32" customFormat="1" ht="15" customHeight="1" x14ac:dyDescent="0.25">
      <c r="A41" s="26" t="s">
        <v>63</v>
      </c>
      <c r="B41" s="27">
        <f>VLOOKUP(C41,Parâmetros!$A$24:$B$29,2,FALSE)/10</f>
        <v>0.5</v>
      </c>
      <c r="C41" s="28" t="s">
        <v>44</v>
      </c>
      <c r="D41" s="27">
        <f>VLOOKUP(E41,Parâmetros!$D$24:$E$29,2,FALSE)/10</f>
        <v>1</v>
      </c>
      <c r="E41" s="28" t="s">
        <v>66</v>
      </c>
      <c r="F41" s="56"/>
    </row>
    <row r="42" spans="1:6" s="32" customFormat="1" ht="15" customHeight="1" x14ac:dyDescent="0.25">
      <c r="A42" s="26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57"/>
    </row>
    <row r="43" spans="1:6" s="32" customFormat="1" ht="15" customHeight="1" x14ac:dyDescent="0.25">
      <c r="A43" s="45"/>
      <c r="B43" s="45"/>
      <c r="C43" s="45"/>
      <c r="D43" s="45"/>
      <c r="E43" s="54"/>
      <c r="F43" s="33">
        <f>((B39*D39)+(B40*D40)+(B41*D41)+(B42*D42))/4</f>
        <v>0.36249999999999999</v>
      </c>
    </row>
    <row r="46" spans="1:6" ht="15" customHeight="1" x14ac:dyDescent="0.25">
      <c r="A46" s="5" t="s">
        <v>7</v>
      </c>
      <c r="B46" s="49" t="s">
        <v>98</v>
      </c>
      <c r="C46" s="50"/>
      <c r="D46" s="50"/>
      <c r="E46" s="50"/>
      <c r="F46" s="6"/>
    </row>
    <row r="47" spans="1:6" ht="15" customHeight="1" x14ac:dyDescent="0.25">
      <c r="A47" s="8" t="s">
        <v>8</v>
      </c>
      <c r="B47" s="9" t="s">
        <v>9</v>
      </c>
      <c r="C47" s="51"/>
      <c r="D47" s="52"/>
      <c r="E47" s="53"/>
      <c r="F47" s="18"/>
    </row>
    <row r="48" spans="1:6" ht="15" customHeight="1" x14ac:dyDescent="0.25">
      <c r="A48" s="11" t="s">
        <v>0</v>
      </c>
      <c r="B48" s="11" t="s">
        <v>1</v>
      </c>
      <c r="C48" s="11" t="s">
        <v>6</v>
      </c>
      <c r="D48" s="11" t="s">
        <v>2</v>
      </c>
      <c r="E48" s="11" t="s">
        <v>6</v>
      </c>
      <c r="F48" s="42" t="s">
        <v>90</v>
      </c>
    </row>
    <row r="49" spans="1:6" ht="15" customHeight="1" x14ac:dyDescent="0.25">
      <c r="A49" s="26" t="s">
        <v>3</v>
      </c>
      <c r="B49" s="27">
        <f>VLOOKUP(C49,Parâmetros!$A$3:$B$9,2,FALSE)/10</f>
        <v>0.7</v>
      </c>
      <c r="C49" s="28" t="s">
        <v>18</v>
      </c>
      <c r="D49" s="27">
        <f>VLOOKUP(E49,Parâmetros!$D$3:$E$7,2,FALSE)/10</f>
        <v>0.9</v>
      </c>
      <c r="E49" s="28" t="s">
        <v>26</v>
      </c>
      <c r="F49" s="43"/>
    </row>
    <row r="50" spans="1:6" ht="15" customHeight="1" x14ac:dyDescent="0.25">
      <c r="A50" s="26" t="s">
        <v>4</v>
      </c>
      <c r="B50" s="27">
        <f>VLOOKUP(C50,Parâmetros!$A$13:$B$20,2,FALSE)/10</f>
        <v>1</v>
      </c>
      <c r="C50" s="28" t="s">
        <v>81</v>
      </c>
      <c r="D50" s="27">
        <f>VLOOKUP(E50,Parâmetros!$D$13:$E$18,2,FALSE)/10</f>
        <v>0.9</v>
      </c>
      <c r="E50" s="28" t="s">
        <v>38</v>
      </c>
      <c r="F50" s="43"/>
    </row>
    <row r="51" spans="1:6" ht="15" customHeight="1" x14ac:dyDescent="0.25">
      <c r="A51" s="26" t="s">
        <v>63</v>
      </c>
      <c r="B51" s="27">
        <f>VLOOKUP(C51,Parâmetros!$A$24:$B$29,2,FALSE)/10</f>
        <v>1</v>
      </c>
      <c r="C51" s="28" t="s">
        <v>84</v>
      </c>
      <c r="D51" s="27">
        <f>VLOOKUP(E51,Parâmetros!$D$24:$E$29,2,FALSE)/10</f>
        <v>1</v>
      </c>
      <c r="E51" s="28" t="s">
        <v>66</v>
      </c>
      <c r="F51" s="43"/>
    </row>
    <row r="52" spans="1:6" ht="15" customHeight="1" x14ac:dyDescent="0.25">
      <c r="A52" s="26" t="s">
        <v>5</v>
      </c>
      <c r="B52" s="27">
        <f>VLOOKUP(C52,Parâmetros!$A$33:$B$39,2,FALSE)/10</f>
        <v>0.9</v>
      </c>
      <c r="C52" s="28" t="s">
        <v>52</v>
      </c>
      <c r="D52" s="27">
        <f>VLOOKUP(E52,Parâmetros!$D$33:$E$39,2,FALSE)/10</f>
        <v>0.9</v>
      </c>
      <c r="E52" s="28" t="s">
        <v>57</v>
      </c>
      <c r="F52" s="44"/>
    </row>
    <row r="53" spans="1:6" ht="15" customHeight="1" x14ac:dyDescent="0.25">
      <c r="A53" s="45"/>
      <c r="B53" s="45"/>
      <c r="C53" s="45"/>
      <c r="D53" s="45"/>
      <c r="E53" s="54"/>
      <c r="F53" s="30">
        <f>((B49*D49)+(B50*D50)+(B51*D51)+(B52*D52))/4</f>
        <v>0.83500000000000008</v>
      </c>
    </row>
    <row r="54" spans="1:6" ht="15" customHeight="1" x14ac:dyDescent="0.25">
      <c r="A54" s="13" t="s">
        <v>8</v>
      </c>
      <c r="B54" s="14" t="s">
        <v>11</v>
      </c>
      <c r="C54" s="46"/>
      <c r="D54" s="47"/>
      <c r="E54" s="48"/>
      <c r="F54" s="15"/>
    </row>
    <row r="55" spans="1:6" ht="15" customHeight="1" x14ac:dyDescent="0.25">
      <c r="A55" s="29" t="s">
        <v>0</v>
      </c>
      <c r="B55" s="29" t="s">
        <v>1</v>
      </c>
      <c r="C55" s="29" t="s">
        <v>6</v>
      </c>
      <c r="D55" s="29" t="s">
        <v>2</v>
      </c>
      <c r="E55" s="29" t="s">
        <v>6</v>
      </c>
      <c r="F55" s="42" t="s">
        <v>90</v>
      </c>
    </row>
    <row r="56" spans="1:6" ht="15" customHeight="1" x14ac:dyDescent="0.25">
      <c r="A56" s="26" t="s">
        <v>3</v>
      </c>
      <c r="B56" s="27">
        <f>VLOOKUP(C56,Parâmetros!$A$3:$B$9,2,FALSE)/10</f>
        <v>0.5</v>
      </c>
      <c r="C56" s="28" t="s">
        <v>78</v>
      </c>
      <c r="D56" s="27">
        <f>VLOOKUP(E56,Parâmetros!$D$3:$E$7,2,FALSE)/10</f>
        <v>0.9</v>
      </c>
      <c r="E56" s="28" t="s">
        <v>26</v>
      </c>
      <c r="F56" s="43"/>
    </row>
    <row r="57" spans="1:6" ht="15" customHeight="1" x14ac:dyDescent="0.25">
      <c r="A57" s="26" t="s">
        <v>4</v>
      </c>
      <c r="B57" s="27">
        <f>VLOOKUP(C57,Parâmetros!$A$13:$B$20,2,FALSE)/10</f>
        <v>0.6</v>
      </c>
      <c r="C57" s="28" t="s">
        <v>72</v>
      </c>
      <c r="D57" s="27">
        <f>VLOOKUP(E57,Parâmetros!$D$13:$E$18,2,FALSE)/10</f>
        <v>0.9</v>
      </c>
      <c r="E57" s="28" t="s">
        <v>38</v>
      </c>
      <c r="F57" s="43"/>
    </row>
    <row r="58" spans="1:6" ht="15" customHeight="1" x14ac:dyDescent="0.25">
      <c r="A58" s="26" t="s">
        <v>63</v>
      </c>
      <c r="B58" s="27">
        <f>VLOOKUP(C58,Parâmetros!$A$24:$B$29,2,FALSE)/10</f>
        <v>0.5</v>
      </c>
      <c r="C58" s="28" t="s">
        <v>44</v>
      </c>
      <c r="D58" s="27">
        <f>VLOOKUP(E58,Parâmetros!$D$24:$E$29,2,FALSE)/10</f>
        <v>1</v>
      </c>
      <c r="E58" s="28" t="s">
        <v>66</v>
      </c>
      <c r="F58" s="43"/>
    </row>
    <row r="59" spans="1:6" ht="15" customHeight="1" x14ac:dyDescent="0.25">
      <c r="A59" s="26" t="s">
        <v>5</v>
      </c>
      <c r="B59" s="27">
        <f>VLOOKUP(C59,Parâmetros!$A$33:$B$39,2,FALSE)/10</f>
        <v>0.5</v>
      </c>
      <c r="C59" s="28" t="s">
        <v>65</v>
      </c>
      <c r="D59" s="27">
        <f>VLOOKUP(E59,Parâmetros!$D$33:$E$39,2,FALSE)/10</f>
        <v>0.9</v>
      </c>
      <c r="E59" s="28" t="s">
        <v>57</v>
      </c>
      <c r="F59" s="44"/>
    </row>
    <row r="60" spans="1:6" ht="15" customHeight="1" x14ac:dyDescent="0.25">
      <c r="A60" s="45"/>
      <c r="B60" s="45"/>
      <c r="C60" s="45"/>
      <c r="D60" s="45"/>
      <c r="E60" s="54"/>
      <c r="F60" s="33">
        <f>((B56*D56)+(B57*D57)+(B58*D58)+(B59*D59))/4</f>
        <v>0.48499999999999999</v>
      </c>
    </row>
    <row r="61" spans="1:6" ht="15" customHeight="1" x14ac:dyDescent="0.25">
      <c r="A61" s="16" t="s">
        <v>8</v>
      </c>
      <c r="B61" s="17" t="s">
        <v>12</v>
      </c>
      <c r="C61" s="46"/>
      <c r="D61" s="47"/>
      <c r="E61" s="48"/>
      <c r="F61" s="34"/>
    </row>
    <row r="62" spans="1:6" ht="15" customHeight="1" x14ac:dyDescent="0.25">
      <c r="A62" s="29" t="s">
        <v>0</v>
      </c>
      <c r="B62" s="29" t="s">
        <v>1</v>
      </c>
      <c r="C62" s="29" t="s">
        <v>6</v>
      </c>
      <c r="D62" s="29" t="s">
        <v>2</v>
      </c>
      <c r="E62" s="29" t="s">
        <v>6</v>
      </c>
      <c r="F62" s="55" t="s">
        <v>90</v>
      </c>
    </row>
    <row r="63" spans="1:6" ht="15" customHeight="1" x14ac:dyDescent="0.25">
      <c r="A63" s="26" t="s">
        <v>3</v>
      </c>
      <c r="B63" s="27">
        <f>VLOOKUP(C63,Parâmetros!$A$3:$B$9,2,FALSE)/10</f>
        <v>0.5</v>
      </c>
      <c r="C63" s="28" t="s">
        <v>78</v>
      </c>
      <c r="D63" s="27">
        <f>VLOOKUP(E63,Parâmetros!$D$3:$E$7,2,FALSE)/10</f>
        <v>0.9</v>
      </c>
      <c r="E63" s="28" t="s">
        <v>26</v>
      </c>
      <c r="F63" s="56"/>
    </row>
    <row r="64" spans="1:6" ht="15" customHeight="1" x14ac:dyDescent="0.25">
      <c r="A64" s="26" t="s">
        <v>4</v>
      </c>
      <c r="B64" s="27">
        <f>VLOOKUP(C64,Parâmetros!$A$13:$B$20,2,FALSE)/10</f>
        <v>0.6</v>
      </c>
      <c r="C64" s="28" t="s">
        <v>72</v>
      </c>
      <c r="D64" s="27">
        <f>VLOOKUP(E64,Parâmetros!$D$13:$E$18,2,FALSE)/10</f>
        <v>0.9</v>
      </c>
      <c r="E64" s="28" t="s">
        <v>38</v>
      </c>
      <c r="F64" s="56"/>
    </row>
    <row r="65" spans="1:6" ht="15" customHeight="1" x14ac:dyDescent="0.25">
      <c r="A65" s="26" t="s">
        <v>63</v>
      </c>
      <c r="B65" s="27">
        <f>VLOOKUP(C65,Parâmetros!$A$24:$B$29,2,FALSE)/10</f>
        <v>0.5</v>
      </c>
      <c r="C65" s="28" t="s">
        <v>44</v>
      </c>
      <c r="D65" s="27">
        <f>VLOOKUP(E65,Parâmetros!$D$24:$E$29,2,FALSE)/10</f>
        <v>1</v>
      </c>
      <c r="E65" s="28" t="s">
        <v>66</v>
      </c>
      <c r="F65" s="56"/>
    </row>
    <row r="66" spans="1:6" ht="15" customHeight="1" x14ac:dyDescent="0.25">
      <c r="A66" s="26" t="s">
        <v>5</v>
      </c>
      <c r="B66" s="27">
        <f>VLOOKUP(C66,Parâmetros!$A$33:$B$39,2,FALSE)/10</f>
        <v>0.5</v>
      </c>
      <c r="C66" s="28" t="s">
        <v>65</v>
      </c>
      <c r="D66" s="27">
        <f>VLOOKUP(E66,Parâmetros!$D$33:$E$39,2,FALSE)/10</f>
        <v>0.9</v>
      </c>
      <c r="E66" s="28" t="s">
        <v>57</v>
      </c>
      <c r="F66" s="57"/>
    </row>
    <row r="67" spans="1:6" ht="15" customHeight="1" x14ac:dyDescent="0.25">
      <c r="A67" s="45"/>
      <c r="B67" s="45"/>
      <c r="C67" s="45"/>
      <c r="D67" s="45"/>
      <c r="E67" s="54"/>
      <c r="F67" s="33">
        <f>((B63*D63)+(B64*D64)+(B65*D65)+(B66*D66))/4</f>
        <v>0.48499999999999999</v>
      </c>
    </row>
    <row r="68" spans="1:6" ht="15" customHeight="1" x14ac:dyDescent="0.25">
      <c r="A68" s="13" t="s">
        <v>8</v>
      </c>
      <c r="B68" s="14" t="s">
        <v>13</v>
      </c>
      <c r="C68" s="51"/>
      <c r="D68" s="52"/>
      <c r="E68" s="52"/>
      <c r="F68" s="15"/>
    </row>
    <row r="69" spans="1:6" ht="15" customHeight="1" x14ac:dyDescent="0.25">
      <c r="A69" s="29" t="s">
        <v>0</v>
      </c>
      <c r="B69" s="29" t="s">
        <v>1</v>
      </c>
      <c r="C69" s="29" t="s">
        <v>6</v>
      </c>
      <c r="D69" s="29" t="s">
        <v>2</v>
      </c>
      <c r="E69" s="29" t="s">
        <v>6</v>
      </c>
      <c r="F69" s="42" t="s">
        <v>90</v>
      </c>
    </row>
    <row r="70" spans="1:6" ht="15" customHeight="1" x14ac:dyDescent="0.25">
      <c r="A70" s="26" t="s">
        <v>3</v>
      </c>
      <c r="B70" s="27">
        <f>VLOOKUP(C70,Parâmetros!$A$3:$B$9,2,FALSE)/10</f>
        <v>0.5</v>
      </c>
      <c r="C70" s="28" t="s">
        <v>78</v>
      </c>
      <c r="D70" s="27">
        <f>VLOOKUP(E70,Parâmetros!$D$3:$E$7,2,FALSE)/10</f>
        <v>0.6</v>
      </c>
      <c r="E70" s="28" t="s">
        <v>76</v>
      </c>
      <c r="F70" s="43"/>
    </row>
    <row r="71" spans="1:6" ht="15" customHeight="1" x14ac:dyDescent="0.25">
      <c r="A71" s="26" t="s">
        <v>4</v>
      </c>
      <c r="B71" s="27">
        <f>VLOOKUP(C71,Parâmetros!$A$13:$B$20,2,FALSE)/10</f>
        <v>0.5</v>
      </c>
      <c r="C71" s="28" t="s">
        <v>34</v>
      </c>
      <c r="D71" s="27">
        <f>VLOOKUP(E71,Parâmetros!$D$13:$E$18,2,FALSE)/10</f>
        <v>0.3</v>
      </c>
      <c r="E71" s="28" t="s">
        <v>93</v>
      </c>
      <c r="F71" s="43"/>
    </row>
    <row r="72" spans="1:6" ht="15" customHeight="1" x14ac:dyDescent="0.25">
      <c r="A72" s="12" t="s">
        <v>63</v>
      </c>
      <c r="B72" s="27">
        <f>VLOOKUP(C72,Parâmetros!$A$24:$B$29,2,FALSE)/10</f>
        <v>0.5</v>
      </c>
      <c r="C72" s="28" t="s">
        <v>44</v>
      </c>
      <c r="D72" s="27">
        <f>VLOOKUP(E72,Parâmetros!$D$24:$E$29,2,FALSE)/10</f>
        <v>1</v>
      </c>
      <c r="E72" s="28" t="s">
        <v>66</v>
      </c>
      <c r="F72" s="43"/>
    </row>
    <row r="73" spans="1:6" ht="15" customHeight="1" x14ac:dyDescent="0.25">
      <c r="A73" s="12" t="s">
        <v>5</v>
      </c>
      <c r="B73" s="27">
        <f>VLOOKUP(C73,Parâmetros!$A$33:$B$39,2,FALSE)/10</f>
        <v>0.5</v>
      </c>
      <c r="C73" s="28" t="s">
        <v>65</v>
      </c>
      <c r="D73" s="27">
        <f>VLOOKUP(E73,Parâmetros!$D$33:$E$39,2,FALSE)/10</f>
        <v>1</v>
      </c>
      <c r="E73" s="28" t="s">
        <v>56</v>
      </c>
      <c r="F73" s="44"/>
    </row>
    <row r="74" spans="1:6" ht="15" customHeight="1" x14ac:dyDescent="0.25">
      <c r="A74" s="58"/>
      <c r="B74" s="58"/>
      <c r="C74" s="58"/>
      <c r="D74" s="58"/>
      <c r="E74" s="59"/>
      <c r="F74" s="30">
        <f>((B70*D70)+(B71*D71)+(B72*D72)+(B73*D73))/4</f>
        <v>0.36249999999999999</v>
      </c>
    </row>
    <row r="75" spans="1:6" ht="15" customHeight="1" x14ac:dyDescent="0.25">
      <c r="A75" s="13" t="s">
        <v>8</v>
      </c>
      <c r="B75" s="14" t="s">
        <v>14</v>
      </c>
      <c r="C75" s="46"/>
      <c r="D75" s="47"/>
      <c r="E75" s="48"/>
      <c r="F75" s="34"/>
    </row>
    <row r="76" spans="1:6" ht="15" customHeight="1" x14ac:dyDescent="0.25">
      <c r="A76" s="29" t="s">
        <v>0</v>
      </c>
      <c r="B76" s="29" t="s">
        <v>1</v>
      </c>
      <c r="C76" s="29" t="s">
        <v>6</v>
      </c>
      <c r="D76" s="29" t="s">
        <v>2</v>
      </c>
      <c r="E76" s="29" t="s">
        <v>6</v>
      </c>
      <c r="F76" s="55" t="s">
        <v>90</v>
      </c>
    </row>
    <row r="77" spans="1:6" ht="15" customHeight="1" x14ac:dyDescent="0.25">
      <c r="A77" s="26" t="s">
        <v>3</v>
      </c>
      <c r="B77" s="27">
        <f>VLOOKUP(C77,Parâmetros!$A$3:$B$9,2,FALSE)/10</f>
        <v>0.5</v>
      </c>
      <c r="C77" s="28" t="s">
        <v>78</v>
      </c>
      <c r="D77" s="27">
        <f>VLOOKUP(E77,Parâmetros!$D$3:$E$7,2,FALSE)/10</f>
        <v>0.6</v>
      </c>
      <c r="E77" s="28" t="s">
        <v>76</v>
      </c>
      <c r="F77" s="56"/>
    </row>
    <row r="78" spans="1:6" ht="15" customHeight="1" x14ac:dyDescent="0.25">
      <c r="A78" s="26" t="s">
        <v>4</v>
      </c>
      <c r="B78" s="27">
        <f>VLOOKUP(C78,Parâmetros!$A$13:$B$20,2,FALSE)/10</f>
        <v>0.5</v>
      </c>
      <c r="C78" s="28" t="s">
        <v>34</v>
      </c>
      <c r="D78" s="27">
        <f>VLOOKUP(E78,Parâmetros!$D$13:$E$18,2,FALSE)/10</f>
        <v>0.3</v>
      </c>
      <c r="E78" s="28" t="s">
        <v>93</v>
      </c>
      <c r="F78" s="56"/>
    </row>
    <row r="79" spans="1:6" ht="15" customHeight="1" x14ac:dyDescent="0.25">
      <c r="A79" s="26" t="s">
        <v>63</v>
      </c>
      <c r="B79" s="27">
        <f>VLOOKUP(C79,Parâmetros!$A$24:$B$29,2,FALSE)/10</f>
        <v>0.5</v>
      </c>
      <c r="C79" s="28" t="s">
        <v>44</v>
      </c>
      <c r="D79" s="27">
        <f>VLOOKUP(E79,Parâmetros!$D$24:$E$29,2,FALSE)/10</f>
        <v>1</v>
      </c>
      <c r="E79" s="28" t="s">
        <v>66</v>
      </c>
      <c r="F79" s="56"/>
    </row>
    <row r="80" spans="1:6" ht="15" customHeight="1" x14ac:dyDescent="0.25">
      <c r="A80" s="26" t="s">
        <v>5</v>
      </c>
      <c r="B80" s="27">
        <f>VLOOKUP(C80,Parâmetros!$A$33:$B$39,2,FALSE)/10</f>
        <v>0.5</v>
      </c>
      <c r="C80" s="28" t="s">
        <v>65</v>
      </c>
      <c r="D80" s="27">
        <f>VLOOKUP(E80,Parâmetros!$D$33:$E$39,2,FALSE)/10</f>
        <v>1</v>
      </c>
      <c r="E80" s="28" t="s">
        <v>56</v>
      </c>
      <c r="F80" s="57"/>
    </row>
    <row r="81" spans="1:6" ht="15" customHeight="1" x14ac:dyDescent="0.25">
      <c r="A81" s="45"/>
      <c r="B81" s="45"/>
      <c r="C81" s="45"/>
      <c r="D81" s="45"/>
      <c r="E81" s="54"/>
      <c r="F81" s="33">
        <f>((B77*D77)+(B78*D78)+(B79*D79)+(B80*D80))/4</f>
        <v>0.36249999999999999</v>
      </c>
    </row>
    <row r="82" spans="1:6" ht="15" customHeight="1" x14ac:dyDescent="0.25">
      <c r="A82" s="13" t="s">
        <v>8</v>
      </c>
      <c r="B82" s="14" t="s">
        <v>10</v>
      </c>
      <c r="C82" s="46"/>
      <c r="D82" s="47"/>
      <c r="E82" s="48"/>
      <c r="F82" s="34"/>
    </row>
    <row r="83" spans="1:6" ht="15" customHeight="1" x14ac:dyDescent="0.25">
      <c r="A83" s="29" t="s">
        <v>0</v>
      </c>
      <c r="B83" s="29" t="s">
        <v>1</v>
      </c>
      <c r="C83" s="29" t="s">
        <v>6</v>
      </c>
      <c r="D83" s="29" t="s">
        <v>2</v>
      </c>
      <c r="E83" s="29" t="s">
        <v>6</v>
      </c>
      <c r="F83" s="55" t="s">
        <v>90</v>
      </c>
    </row>
    <row r="84" spans="1:6" ht="15" customHeight="1" x14ac:dyDescent="0.25">
      <c r="A84" s="26" t="s">
        <v>3</v>
      </c>
      <c r="B84" s="27">
        <f>VLOOKUP(C84,Parâmetros!$A$3:$B$9,2,FALSE)/10</f>
        <v>0.5</v>
      </c>
      <c r="C84" s="28" t="s">
        <v>78</v>
      </c>
      <c r="D84" s="27">
        <f>VLOOKUP(E84,Parâmetros!$D$3:$E$7,2,FALSE)/10</f>
        <v>0.6</v>
      </c>
      <c r="E84" s="28" t="s">
        <v>76</v>
      </c>
      <c r="F84" s="56"/>
    </row>
    <row r="85" spans="1:6" ht="15" customHeight="1" x14ac:dyDescent="0.25">
      <c r="A85" s="26" t="s">
        <v>4</v>
      </c>
      <c r="B85" s="27">
        <f>VLOOKUP(C85,Parâmetros!$A$13:$B$20,2,FALSE)/10</f>
        <v>0.5</v>
      </c>
      <c r="C85" s="28" t="s">
        <v>34</v>
      </c>
      <c r="D85" s="27">
        <f>VLOOKUP(E85,Parâmetros!$D$13:$E$18,2,FALSE)/10</f>
        <v>0.3</v>
      </c>
      <c r="E85" s="28" t="s">
        <v>93</v>
      </c>
      <c r="F85" s="56"/>
    </row>
    <row r="86" spans="1:6" ht="15" customHeight="1" x14ac:dyDescent="0.25">
      <c r="A86" s="26" t="s">
        <v>63</v>
      </c>
      <c r="B86" s="27">
        <f>VLOOKUP(C86,Parâmetros!$A$24:$B$29,2,FALSE)/10</f>
        <v>0.5</v>
      </c>
      <c r="C86" s="28" t="s">
        <v>44</v>
      </c>
      <c r="D86" s="27">
        <f>VLOOKUP(E86,Parâmetros!$D$24:$E$29,2,FALSE)/10</f>
        <v>1</v>
      </c>
      <c r="E86" s="28" t="s">
        <v>66</v>
      </c>
      <c r="F86" s="56"/>
    </row>
    <row r="87" spans="1:6" ht="15" customHeight="1" x14ac:dyDescent="0.25">
      <c r="A87" s="26" t="s">
        <v>5</v>
      </c>
      <c r="B87" s="27">
        <f>VLOOKUP(C87,Parâmetros!$A$33:$B$39,2,FALSE)/10</f>
        <v>0.5</v>
      </c>
      <c r="C87" s="28" t="s">
        <v>65</v>
      </c>
      <c r="D87" s="27">
        <f>VLOOKUP(E87,Parâmetros!$D$33:$E$39,2,FALSE)/10</f>
        <v>1</v>
      </c>
      <c r="E87" s="28" t="s">
        <v>56</v>
      </c>
      <c r="F87" s="57"/>
    </row>
    <row r="88" spans="1:6" ht="15" customHeight="1" x14ac:dyDescent="0.25">
      <c r="A88" s="45"/>
      <c r="B88" s="45"/>
      <c r="C88" s="45"/>
      <c r="D88" s="45"/>
      <c r="E88" s="54"/>
      <c r="F88" s="33">
        <f>((B84*D84)+(B85*D85)+(B86*D86)+(B87*D87))/4</f>
        <v>0.36249999999999999</v>
      </c>
    </row>
    <row r="91" spans="1:6" ht="15" customHeight="1" x14ac:dyDescent="0.25">
      <c r="A91" s="5" t="s">
        <v>7</v>
      </c>
      <c r="B91" s="49" t="s">
        <v>100</v>
      </c>
      <c r="C91" s="50"/>
      <c r="D91" s="50"/>
      <c r="E91" s="50"/>
      <c r="F91" s="6"/>
    </row>
    <row r="92" spans="1:6" ht="15" customHeight="1" x14ac:dyDescent="0.25">
      <c r="A92" s="8" t="s">
        <v>8</v>
      </c>
      <c r="B92" s="9" t="s">
        <v>9</v>
      </c>
      <c r="C92" s="51"/>
      <c r="D92" s="52"/>
      <c r="E92" s="53"/>
      <c r="F92" s="10"/>
    </row>
    <row r="93" spans="1:6" ht="15" customHeight="1" x14ac:dyDescent="0.25">
      <c r="A93" s="11" t="s">
        <v>0</v>
      </c>
      <c r="B93" s="11" t="s">
        <v>1</v>
      </c>
      <c r="C93" s="11" t="s">
        <v>6</v>
      </c>
      <c r="D93" s="11" t="s">
        <v>2</v>
      </c>
      <c r="E93" s="11" t="s">
        <v>6</v>
      </c>
      <c r="F93" s="42" t="s">
        <v>90</v>
      </c>
    </row>
    <row r="94" spans="1:6" ht="15" customHeight="1" x14ac:dyDescent="0.25">
      <c r="A94" s="26" t="s">
        <v>3</v>
      </c>
      <c r="B94" s="27">
        <f>VLOOKUP(C94,Parâmetros!$A$3:$B$9,2,FALSE)/10</f>
        <v>0.7</v>
      </c>
      <c r="C94" s="28" t="s">
        <v>18</v>
      </c>
      <c r="D94" s="27">
        <f>VLOOKUP(E94,Parâmetros!$D$3:$E$7,2,FALSE)/10</f>
        <v>0.9</v>
      </c>
      <c r="E94" s="28" t="s">
        <v>26</v>
      </c>
      <c r="F94" s="43"/>
    </row>
    <row r="95" spans="1:6" ht="15" customHeight="1" x14ac:dyDescent="0.25">
      <c r="A95" s="26" t="s">
        <v>4</v>
      </c>
      <c r="B95" s="27">
        <f>VLOOKUP(C95,Parâmetros!$A$13:$B$20,2,FALSE)/10</f>
        <v>1</v>
      </c>
      <c r="C95" s="28" t="s">
        <v>81</v>
      </c>
      <c r="D95" s="27">
        <f>VLOOKUP(E95,Parâmetros!$D$13:$E$18,2,FALSE)/10</f>
        <v>0.9</v>
      </c>
      <c r="E95" s="28" t="s">
        <v>38</v>
      </c>
      <c r="F95" s="43"/>
    </row>
    <row r="96" spans="1:6" ht="15" customHeight="1" x14ac:dyDescent="0.25">
      <c r="A96" s="26" t="s">
        <v>63</v>
      </c>
      <c r="B96" s="27">
        <f>VLOOKUP(C96,Parâmetros!$A$24:$B$29,2,FALSE)/10</f>
        <v>1</v>
      </c>
      <c r="C96" s="28" t="s">
        <v>84</v>
      </c>
      <c r="D96" s="27">
        <f>VLOOKUP(E96,Parâmetros!$D$24:$E$29,2,FALSE)/10</f>
        <v>1</v>
      </c>
      <c r="E96" s="28" t="s">
        <v>66</v>
      </c>
      <c r="F96" s="43"/>
    </row>
    <row r="97" spans="1:6" ht="15" customHeight="1" x14ac:dyDescent="0.25">
      <c r="A97" s="26" t="s">
        <v>5</v>
      </c>
      <c r="B97" s="27">
        <f>VLOOKUP(C97,Parâmetros!$A$33:$B$39,2,FALSE)/10</f>
        <v>0.9</v>
      </c>
      <c r="C97" s="28" t="s">
        <v>52</v>
      </c>
      <c r="D97" s="27">
        <f>VLOOKUP(E97,Parâmetros!$D$33:$E$39,2,FALSE)/10</f>
        <v>0.9</v>
      </c>
      <c r="E97" s="28" t="s">
        <v>57</v>
      </c>
      <c r="F97" s="44"/>
    </row>
    <row r="98" spans="1:6" ht="15" customHeight="1" x14ac:dyDescent="0.25">
      <c r="A98" s="45"/>
      <c r="B98" s="45"/>
      <c r="C98" s="45"/>
      <c r="D98" s="45"/>
      <c r="E98" s="45"/>
      <c r="F98" s="30">
        <f>((B94*D94)+(B95*D95)+(B96*D96)+(B97*D97))/4</f>
        <v>0.83500000000000008</v>
      </c>
    </row>
    <row r="99" spans="1:6" ht="15" customHeight="1" x14ac:dyDescent="0.25">
      <c r="A99" s="13" t="s">
        <v>8</v>
      </c>
      <c r="B99" s="14" t="s">
        <v>11</v>
      </c>
      <c r="C99" s="51"/>
      <c r="D99" s="52"/>
      <c r="E99" s="52"/>
      <c r="F99" s="15"/>
    </row>
    <row r="100" spans="1:6" ht="15" customHeight="1" x14ac:dyDescent="0.25">
      <c r="A100" s="29" t="s">
        <v>0</v>
      </c>
      <c r="B100" s="29" t="s">
        <v>1</v>
      </c>
      <c r="C100" s="29" t="s">
        <v>6</v>
      </c>
      <c r="D100" s="29" t="s">
        <v>2</v>
      </c>
      <c r="E100" s="29" t="s">
        <v>6</v>
      </c>
      <c r="F100" s="42" t="s">
        <v>90</v>
      </c>
    </row>
    <row r="101" spans="1:6" ht="15" customHeight="1" x14ac:dyDescent="0.25">
      <c r="A101" s="26" t="s">
        <v>3</v>
      </c>
      <c r="B101" s="27">
        <f>VLOOKUP(C101,Parâmetros!$A$3:$B$9,2,FALSE)/10</f>
        <v>0.5</v>
      </c>
      <c r="C101" s="28" t="s">
        <v>78</v>
      </c>
      <c r="D101" s="27">
        <f>VLOOKUP(E101,Parâmetros!$D$3:$E$7,2,FALSE)/10</f>
        <v>0.9</v>
      </c>
      <c r="E101" s="28" t="s">
        <v>26</v>
      </c>
      <c r="F101" s="43"/>
    </row>
    <row r="102" spans="1:6" ht="15" customHeight="1" x14ac:dyDescent="0.25">
      <c r="A102" s="26" t="s">
        <v>4</v>
      </c>
      <c r="B102" s="27">
        <f>VLOOKUP(C102,Parâmetros!$A$13:$B$20,2,FALSE)/10</f>
        <v>0.6</v>
      </c>
      <c r="C102" s="28" t="s">
        <v>72</v>
      </c>
      <c r="D102" s="27">
        <f>VLOOKUP(E102,Parâmetros!$D$13:$E$18,2,FALSE)/10</f>
        <v>0.9</v>
      </c>
      <c r="E102" s="28" t="s">
        <v>38</v>
      </c>
      <c r="F102" s="43"/>
    </row>
    <row r="103" spans="1:6" ht="15" customHeight="1" x14ac:dyDescent="0.25">
      <c r="A103" s="26" t="s">
        <v>63</v>
      </c>
      <c r="B103" s="27">
        <f>VLOOKUP(C103,Parâmetros!$A$24:$B$29,2,FALSE)/10</f>
        <v>0.5</v>
      </c>
      <c r="C103" s="28" t="s">
        <v>44</v>
      </c>
      <c r="D103" s="27">
        <f>VLOOKUP(E103,Parâmetros!$D$24:$E$29,2,FALSE)/10</f>
        <v>1</v>
      </c>
      <c r="E103" s="28" t="s">
        <v>66</v>
      </c>
      <c r="F103" s="43"/>
    </row>
    <row r="104" spans="1:6" ht="15" customHeight="1" x14ac:dyDescent="0.25">
      <c r="A104" s="26" t="s">
        <v>5</v>
      </c>
      <c r="B104" s="27">
        <f>VLOOKUP(C104,Parâmetros!$A$33:$B$39,2,FALSE)/10</f>
        <v>0.5</v>
      </c>
      <c r="C104" s="28" t="s">
        <v>65</v>
      </c>
      <c r="D104" s="27">
        <f>VLOOKUP(E104,Parâmetros!$D$33:$E$39,2,FALSE)/10</f>
        <v>0.9</v>
      </c>
      <c r="E104" s="28" t="s">
        <v>57</v>
      </c>
      <c r="F104" s="44"/>
    </row>
    <row r="105" spans="1:6" ht="15" customHeight="1" x14ac:dyDescent="0.25">
      <c r="A105" s="45"/>
      <c r="B105" s="45"/>
      <c r="C105" s="45"/>
      <c r="D105" s="45"/>
      <c r="E105" s="45"/>
      <c r="F105" s="30">
        <f>((B101*D101)+(B102*D102)+(B103*D103)+(B104*D104))/4</f>
        <v>0.48499999999999999</v>
      </c>
    </row>
    <row r="106" spans="1:6" ht="15" customHeight="1" x14ac:dyDescent="0.25">
      <c r="A106" s="16" t="s">
        <v>8</v>
      </c>
      <c r="B106" s="17" t="s">
        <v>12</v>
      </c>
      <c r="C106" s="46"/>
      <c r="D106" s="47"/>
      <c r="E106" s="48"/>
      <c r="F106" s="18"/>
    </row>
    <row r="107" spans="1:6" ht="15" customHeight="1" x14ac:dyDescent="0.25">
      <c r="A107" s="29" t="s">
        <v>0</v>
      </c>
      <c r="B107" s="29" t="s">
        <v>1</v>
      </c>
      <c r="C107" s="29" t="s">
        <v>6</v>
      </c>
      <c r="D107" s="29" t="s">
        <v>2</v>
      </c>
      <c r="E107" s="29" t="s">
        <v>6</v>
      </c>
      <c r="F107" s="42" t="s">
        <v>90</v>
      </c>
    </row>
    <row r="108" spans="1:6" ht="15" customHeight="1" x14ac:dyDescent="0.25">
      <c r="A108" s="26" t="s">
        <v>3</v>
      </c>
      <c r="B108" s="27">
        <f>VLOOKUP(C108,Parâmetros!$A$3:$B$9,2,FALSE)/10</f>
        <v>0.5</v>
      </c>
      <c r="C108" s="28" t="s">
        <v>78</v>
      </c>
      <c r="D108" s="27">
        <f>VLOOKUP(E108,Parâmetros!$D$3:$E$7,2,FALSE)/10</f>
        <v>0.9</v>
      </c>
      <c r="E108" s="28" t="s">
        <v>26</v>
      </c>
      <c r="F108" s="43"/>
    </row>
    <row r="109" spans="1:6" ht="15" customHeight="1" x14ac:dyDescent="0.25">
      <c r="A109" s="26" t="s">
        <v>4</v>
      </c>
      <c r="B109" s="27">
        <f>VLOOKUP(C109,Parâmetros!$A$13:$B$20,2,FALSE)/10</f>
        <v>0.6</v>
      </c>
      <c r="C109" s="28" t="s">
        <v>72</v>
      </c>
      <c r="D109" s="27">
        <f>VLOOKUP(E109,Parâmetros!$D$13:$E$18,2,FALSE)/10</f>
        <v>0.9</v>
      </c>
      <c r="E109" s="28" t="s">
        <v>38</v>
      </c>
      <c r="F109" s="43"/>
    </row>
    <row r="110" spans="1:6" ht="15" customHeight="1" x14ac:dyDescent="0.25">
      <c r="A110" s="26" t="s">
        <v>63</v>
      </c>
      <c r="B110" s="27">
        <f>VLOOKUP(C110,Parâmetros!$A$24:$B$29,2,FALSE)/10</f>
        <v>0.5</v>
      </c>
      <c r="C110" s="28" t="s">
        <v>44</v>
      </c>
      <c r="D110" s="27">
        <f>VLOOKUP(E110,Parâmetros!$D$24:$E$29,2,FALSE)/10</f>
        <v>1</v>
      </c>
      <c r="E110" s="28" t="s">
        <v>66</v>
      </c>
      <c r="F110" s="43"/>
    </row>
    <row r="111" spans="1:6" ht="15" customHeight="1" x14ac:dyDescent="0.25">
      <c r="A111" s="26" t="s">
        <v>5</v>
      </c>
      <c r="B111" s="27">
        <f>VLOOKUP(C111,Parâmetros!$A$33:$B$39,2,FALSE)/10</f>
        <v>0.5</v>
      </c>
      <c r="C111" s="28" t="s">
        <v>65</v>
      </c>
      <c r="D111" s="27">
        <f>VLOOKUP(E111,Parâmetros!$D$33:$E$39,2,FALSE)/10</f>
        <v>0.9</v>
      </c>
      <c r="E111" s="28" t="s">
        <v>57</v>
      </c>
      <c r="F111" s="44"/>
    </row>
    <row r="112" spans="1:6" ht="15" customHeight="1" x14ac:dyDescent="0.25">
      <c r="A112" s="20"/>
      <c r="C112" s="21"/>
      <c r="D112" s="21"/>
      <c r="E112" s="21"/>
      <c r="F112" s="30">
        <f>((B108*D108)+(B109*D109)+(B110*D110)+(B111*D111))/4</f>
        <v>0.48499999999999999</v>
      </c>
    </row>
    <row r="115" spans="1:6" ht="15" customHeight="1" x14ac:dyDescent="0.25">
      <c r="A115" s="5" t="s">
        <v>7</v>
      </c>
      <c r="B115" s="49" t="s">
        <v>99</v>
      </c>
      <c r="C115" s="50"/>
      <c r="D115" s="50"/>
      <c r="E115" s="50"/>
      <c r="F115" s="6"/>
    </row>
    <row r="116" spans="1:6" ht="15" customHeight="1" x14ac:dyDescent="0.25">
      <c r="A116" s="8" t="s">
        <v>8</v>
      </c>
      <c r="B116" s="9" t="s">
        <v>9</v>
      </c>
      <c r="C116" s="51"/>
      <c r="D116" s="52"/>
      <c r="E116" s="53"/>
      <c r="F116" s="10"/>
    </row>
    <row r="117" spans="1:6" ht="15" customHeight="1" x14ac:dyDescent="0.25">
      <c r="A117" s="11" t="s">
        <v>0</v>
      </c>
      <c r="B117" s="11" t="s">
        <v>1</v>
      </c>
      <c r="C117" s="11" t="s">
        <v>6</v>
      </c>
      <c r="D117" s="11" t="s">
        <v>2</v>
      </c>
      <c r="E117" s="11" t="s">
        <v>6</v>
      </c>
      <c r="F117" s="42" t="s">
        <v>90</v>
      </c>
    </row>
    <row r="118" spans="1:6" ht="15" customHeight="1" x14ac:dyDescent="0.25">
      <c r="A118" s="26" t="s">
        <v>3</v>
      </c>
      <c r="B118" s="27">
        <f>VLOOKUP(C118,Parâmetros!$A$3:$B$9,2,FALSE)/10</f>
        <v>0.7</v>
      </c>
      <c r="C118" s="28" t="s">
        <v>18</v>
      </c>
      <c r="D118" s="27">
        <f>VLOOKUP(E118,Parâmetros!$D$3:$E$7,2,FALSE)/10</f>
        <v>0.9</v>
      </c>
      <c r="E118" s="28" t="s">
        <v>26</v>
      </c>
      <c r="F118" s="43"/>
    </row>
    <row r="119" spans="1:6" ht="15" customHeight="1" x14ac:dyDescent="0.25">
      <c r="A119" s="26" t="s">
        <v>4</v>
      </c>
      <c r="B119" s="27">
        <f>VLOOKUP(C119,Parâmetros!$A$13:$B$20,2,FALSE)/10</f>
        <v>1</v>
      </c>
      <c r="C119" s="28" t="s">
        <v>81</v>
      </c>
      <c r="D119" s="27">
        <f>VLOOKUP(E119,Parâmetros!$D$13:$E$18,2,FALSE)/10</f>
        <v>0.9</v>
      </c>
      <c r="E119" s="28" t="s">
        <v>38</v>
      </c>
      <c r="F119" s="43"/>
    </row>
    <row r="120" spans="1:6" ht="15" customHeight="1" x14ac:dyDescent="0.25">
      <c r="A120" s="26" t="s">
        <v>63</v>
      </c>
      <c r="B120" s="27">
        <f>VLOOKUP(C120,Parâmetros!$A$24:$B$29,2,FALSE)/10</f>
        <v>1</v>
      </c>
      <c r="C120" s="28" t="s">
        <v>84</v>
      </c>
      <c r="D120" s="27">
        <f>VLOOKUP(E120,Parâmetros!$D$24:$E$29,2,FALSE)/10</f>
        <v>1</v>
      </c>
      <c r="E120" s="28" t="s">
        <v>66</v>
      </c>
      <c r="F120" s="43"/>
    </row>
    <row r="121" spans="1:6" ht="15" customHeight="1" x14ac:dyDescent="0.25">
      <c r="A121" s="26" t="s">
        <v>5</v>
      </c>
      <c r="B121" s="27">
        <f>VLOOKUP(C121,Parâmetros!$A$33:$B$39,2,FALSE)/10</f>
        <v>0.8</v>
      </c>
      <c r="C121" s="28" t="s">
        <v>88</v>
      </c>
      <c r="D121" s="27">
        <f>VLOOKUP(E121,Parâmetros!$D$33:$E$39,2,FALSE)/10</f>
        <v>0.1</v>
      </c>
      <c r="E121" s="28" t="s">
        <v>59</v>
      </c>
      <c r="F121" s="44"/>
    </row>
    <row r="122" spans="1:6" ht="15" customHeight="1" x14ac:dyDescent="0.25">
      <c r="A122" s="45"/>
      <c r="B122" s="45"/>
      <c r="C122" s="45"/>
      <c r="D122" s="45"/>
      <c r="E122" s="45"/>
      <c r="F122" s="30">
        <f>((B118*D118)+(B119*D119)+(B120*D120)+(B121*D121))/4</f>
        <v>0.65250000000000008</v>
      </c>
    </row>
    <row r="123" spans="1:6" ht="15" customHeight="1" x14ac:dyDescent="0.25">
      <c r="A123" s="13" t="s">
        <v>8</v>
      </c>
      <c r="B123" s="14" t="s">
        <v>11</v>
      </c>
      <c r="C123" s="51"/>
      <c r="D123" s="52"/>
      <c r="E123" s="52"/>
      <c r="F123" s="15"/>
    </row>
    <row r="124" spans="1:6" ht="15" customHeight="1" x14ac:dyDescent="0.25">
      <c r="A124" s="29" t="s">
        <v>0</v>
      </c>
      <c r="B124" s="29" t="s">
        <v>1</v>
      </c>
      <c r="C124" s="29" t="s">
        <v>6</v>
      </c>
      <c r="D124" s="29" t="s">
        <v>2</v>
      </c>
      <c r="E124" s="29" t="s">
        <v>6</v>
      </c>
      <c r="F124" s="42" t="s">
        <v>90</v>
      </c>
    </row>
    <row r="125" spans="1:6" ht="15" customHeight="1" x14ac:dyDescent="0.25">
      <c r="A125" s="26" t="s">
        <v>3</v>
      </c>
      <c r="B125" s="27">
        <f>VLOOKUP(C125,Parâmetros!$A$3:$B$9,2,FALSE)/10</f>
        <v>0.5</v>
      </c>
      <c r="C125" s="28" t="s">
        <v>78</v>
      </c>
      <c r="D125" s="27">
        <f>VLOOKUP(E125,Parâmetros!$D$3:$E$7,2,FALSE)/10</f>
        <v>0.9</v>
      </c>
      <c r="E125" s="28" t="s">
        <v>26</v>
      </c>
      <c r="F125" s="43"/>
    </row>
    <row r="126" spans="1:6" ht="15" customHeight="1" x14ac:dyDescent="0.25">
      <c r="A126" s="26" t="s">
        <v>4</v>
      </c>
      <c r="B126" s="27">
        <f>VLOOKUP(C126,Parâmetros!$A$13:$B$20,2,FALSE)/10</f>
        <v>0.6</v>
      </c>
      <c r="C126" s="28" t="s">
        <v>72</v>
      </c>
      <c r="D126" s="27">
        <f>VLOOKUP(E126,Parâmetros!$D$13:$E$18,2,FALSE)/10</f>
        <v>0.9</v>
      </c>
      <c r="E126" s="28" t="s">
        <v>38</v>
      </c>
      <c r="F126" s="43"/>
    </row>
    <row r="127" spans="1:6" ht="15" customHeight="1" x14ac:dyDescent="0.25">
      <c r="A127" s="26" t="s">
        <v>63</v>
      </c>
      <c r="B127" s="27">
        <f>VLOOKUP(C127,Parâmetros!$A$24:$B$29,2,FALSE)/10</f>
        <v>0.5</v>
      </c>
      <c r="C127" s="28" t="s">
        <v>44</v>
      </c>
      <c r="D127" s="27">
        <f>VLOOKUP(E127,Parâmetros!$D$24:$E$29,2,FALSE)/10</f>
        <v>1</v>
      </c>
      <c r="E127" s="28" t="s">
        <v>66</v>
      </c>
      <c r="F127" s="43"/>
    </row>
    <row r="128" spans="1:6" ht="15" customHeight="1" x14ac:dyDescent="0.25">
      <c r="A128" s="26" t="s">
        <v>5</v>
      </c>
      <c r="B128" s="27">
        <f>VLOOKUP(C128,Parâmetros!$A$33:$B$39,2,FALSE)/10</f>
        <v>0.5</v>
      </c>
      <c r="C128" s="28" t="s">
        <v>65</v>
      </c>
      <c r="D128" s="27">
        <f>VLOOKUP(E128,Parâmetros!$D$33:$E$39,2,FALSE)/10</f>
        <v>0.1</v>
      </c>
      <c r="E128" s="28" t="s">
        <v>59</v>
      </c>
      <c r="F128" s="44"/>
    </row>
    <row r="129" spans="1:6" ht="15" customHeight="1" x14ac:dyDescent="0.25">
      <c r="A129" s="45"/>
      <c r="B129" s="45"/>
      <c r="C129" s="45"/>
      <c r="D129" s="45"/>
      <c r="E129" s="45"/>
      <c r="F129" s="30">
        <f>((B125*D125)+(B126*D126)+(B127*D127)+(B128*D128))/4</f>
        <v>0.38500000000000001</v>
      </c>
    </row>
    <row r="130" spans="1:6" ht="15" customHeight="1" x14ac:dyDescent="0.25">
      <c r="A130" s="16" t="s">
        <v>8</v>
      </c>
      <c r="B130" s="17" t="s">
        <v>12</v>
      </c>
      <c r="C130" s="46"/>
      <c r="D130" s="47"/>
      <c r="E130" s="48"/>
      <c r="F130" s="18"/>
    </row>
    <row r="131" spans="1:6" ht="15" customHeight="1" x14ac:dyDescent="0.25">
      <c r="A131" s="29" t="s">
        <v>0</v>
      </c>
      <c r="B131" s="29" t="s">
        <v>1</v>
      </c>
      <c r="C131" s="29" t="s">
        <v>6</v>
      </c>
      <c r="D131" s="29" t="s">
        <v>2</v>
      </c>
      <c r="E131" s="29" t="s">
        <v>6</v>
      </c>
      <c r="F131" s="42" t="s">
        <v>90</v>
      </c>
    </row>
    <row r="132" spans="1:6" ht="15" customHeight="1" x14ac:dyDescent="0.25">
      <c r="A132" s="26" t="s">
        <v>3</v>
      </c>
      <c r="B132" s="27">
        <f>VLOOKUP(C132,Parâmetros!$A$3:$B$9,2,FALSE)/10</f>
        <v>0.5</v>
      </c>
      <c r="C132" s="28" t="s">
        <v>78</v>
      </c>
      <c r="D132" s="27">
        <f>VLOOKUP(E132,Parâmetros!$D$3:$E$7,2,FALSE)/10</f>
        <v>0.9</v>
      </c>
      <c r="E132" s="28" t="s">
        <v>26</v>
      </c>
      <c r="F132" s="43"/>
    </row>
    <row r="133" spans="1:6" ht="15" customHeight="1" x14ac:dyDescent="0.25">
      <c r="A133" s="26" t="s">
        <v>4</v>
      </c>
      <c r="B133" s="27">
        <f>VLOOKUP(C133,Parâmetros!$A$13:$B$20,2,FALSE)/10</f>
        <v>0.6</v>
      </c>
      <c r="C133" s="28" t="s">
        <v>72</v>
      </c>
      <c r="D133" s="27">
        <f>VLOOKUP(E133,Parâmetros!$D$13:$E$18,2,FALSE)/10</f>
        <v>0.9</v>
      </c>
      <c r="E133" s="28" t="s">
        <v>38</v>
      </c>
      <c r="F133" s="43"/>
    </row>
    <row r="134" spans="1:6" ht="15" customHeight="1" x14ac:dyDescent="0.25">
      <c r="A134" s="26" t="s">
        <v>63</v>
      </c>
      <c r="B134" s="27">
        <f>VLOOKUP(C134,Parâmetros!$A$24:$B$29,2,FALSE)/10</f>
        <v>0.5</v>
      </c>
      <c r="C134" s="28" t="s">
        <v>44</v>
      </c>
      <c r="D134" s="27">
        <f>VLOOKUP(E134,Parâmetros!$D$24:$E$29,2,FALSE)/10</f>
        <v>1</v>
      </c>
      <c r="E134" s="28" t="s">
        <v>66</v>
      </c>
      <c r="F134" s="43"/>
    </row>
    <row r="135" spans="1:6" ht="15" customHeight="1" x14ac:dyDescent="0.25">
      <c r="A135" s="26" t="s">
        <v>5</v>
      </c>
      <c r="B135" s="27">
        <f>VLOOKUP(C135,Parâmetros!$A$33:$B$39,2,FALSE)/10</f>
        <v>0.5</v>
      </c>
      <c r="C135" s="28" t="s">
        <v>65</v>
      </c>
      <c r="D135" s="27">
        <f>VLOOKUP(E135,Parâmetros!$D$33:$E$39,2,FALSE)/10</f>
        <v>0.1</v>
      </c>
      <c r="E135" s="28" t="s">
        <v>59</v>
      </c>
      <c r="F135" s="44"/>
    </row>
    <row r="136" spans="1:6" ht="15" customHeight="1" x14ac:dyDescent="0.25">
      <c r="A136" s="20"/>
      <c r="C136" s="21"/>
      <c r="D136" s="21"/>
      <c r="E136" s="21"/>
      <c r="F136" s="30">
        <f>((B132*D132)+(B133*D133)+(B134*D134)+(B135*D135))/4</f>
        <v>0.38500000000000001</v>
      </c>
    </row>
  </sheetData>
  <sheetProtection password="B056" sheet="1" objects="1" scenarios="1"/>
  <mergeCells count="56">
    <mergeCell ref="C23:E23"/>
    <mergeCell ref="A43:E43"/>
    <mergeCell ref="C30:E30"/>
    <mergeCell ref="F31:F35"/>
    <mergeCell ref="A36:E36"/>
    <mergeCell ref="C37:E37"/>
    <mergeCell ref="F38:F42"/>
    <mergeCell ref="F10:F14"/>
    <mergeCell ref="A15:E15"/>
    <mergeCell ref="C16:E16"/>
    <mergeCell ref="F17:F21"/>
    <mergeCell ref="A22:E22"/>
    <mergeCell ref="B1:E1"/>
    <mergeCell ref="C2:E2"/>
    <mergeCell ref="F3:F7"/>
    <mergeCell ref="A8:E8"/>
    <mergeCell ref="C9:E9"/>
    <mergeCell ref="A29:E29"/>
    <mergeCell ref="B46:E46"/>
    <mergeCell ref="C47:E47"/>
    <mergeCell ref="F48:F52"/>
    <mergeCell ref="F24:F28"/>
    <mergeCell ref="A53:E53"/>
    <mergeCell ref="C54:E54"/>
    <mergeCell ref="F55:F59"/>
    <mergeCell ref="A60:E60"/>
    <mergeCell ref="C61:E61"/>
    <mergeCell ref="F62:F66"/>
    <mergeCell ref="A67:E67"/>
    <mergeCell ref="C68:E68"/>
    <mergeCell ref="F69:F73"/>
    <mergeCell ref="A74:E74"/>
    <mergeCell ref="C75:E75"/>
    <mergeCell ref="F76:F80"/>
    <mergeCell ref="A81:E81"/>
    <mergeCell ref="C82:E82"/>
    <mergeCell ref="F83:F87"/>
    <mergeCell ref="A88:E88"/>
    <mergeCell ref="B91:E91"/>
    <mergeCell ref="C92:E92"/>
    <mergeCell ref="F93:F97"/>
    <mergeCell ref="A98:E98"/>
    <mergeCell ref="C99:E99"/>
    <mergeCell ref="F100:F104"/>
    <mergeCell ref="A105:E105"/>
    <mergeCell ref="C106:E106"/>
    <mergeCell ref="F107:F111"/>
    <mergeCell ref="F124:F128"/>
    <mergeCell ref="A129:E129"/>
    <mergeCell ref="C130:E130"/>
    <mergeCell ref="F131:F135"/>
    <mergeCell ref="B115:E115"/>
    <mergeCell ref="C116:E116"/>
    <mergeCell ref="F117:F121"/>
    <mergeCell ref="A122:E122"/>
    <mergeCell ref="C123:E123"/>
  </mergeCells>
  <dataValidations count="9">
    <dataValidation type="list" allowBlank="1" showErrorMessage="1" sqref="B2 B9 B16 B30 B37 B23 B47 B54 B61 B75 B82 B68 B92 B99 B106 B116 B123 B130">
      <formula1>$AC$3:$AC$9</formula1>
    </dataValidation>
    <dataValidation type="list" allowBlank="1" showInputMessage="1" showErrorMessage="1" sqref="E4 E32 E39 E11 E18 E25 E49 E77 E84 E70 E56 E63 E101 E94 E108 E118 E125 E132">
      <formula1>Atividade_Medição</formula1>
    </dataValidation>
    <dataValidation type="list" allowBlank="1" showInputMessage="1" showErrorMessage="1" sqref="C33 C5 C40 C19 C12 C26 C78 C50 C85 C64 C57 C71 C95 C102 C109 C126 C119 C133">
      <formula1>Fator_Especif_Fonte</formula1>
    </dataValidation>
    <dataValidation type="list" allowBlank="1" showInputMessage="1" showErrorMessage="1" sqref="E40 E5 E12 E33 E19 E26 E85 E50 E71 E78 E57 E64 E95 E102 E109 E126 E119 E133">
      <formula1>Atividade_Especif_Fonte</formula1>
    </dataValidation>
    <dataValidation type="list" allowBlank="1" showInputMessage="1" showErrorMessage="1" sqref="C34 C6 C41 C20 C13 C27 C79 C51 C86 C65 C58 C72 C96 C103 C110 C127 C120 C134">
      <formula1>Fator_Espacial</formula1>
    </dataValidation>
    <dataValidation type="list" allowBlank="1" showInputMessage="1" showErrorMessage="1" sqref="E13 E6 E34 E41 E20 E27 E72 E51 E79 E86 E58 E65 E96 E103 E110 E127 E120 E134">
      <formula1>Atividade_Espacial</formula1>
    </dataValidation>
    <dataValidation type="list" allowBlank="1" showInputMessage="1" showErrorMessage="1" sqref="C35 C7 C42 C21 C14 C28 C80 C52 C87 C66 C59 C73 C97 C104 C111 C128 C121 C135">
      <formula1>Fator_Temporal</formula1>
    </dataValidation>
    <dataValidation type="list" allowBlank="1" showInputMessage="1" showErrorMessage="1" sqref="E35 E7 E42 E14 E21 E28 E80 E52 E87 E73 E59 E66 E97 E104 E111 E128 E121 E135">
      <formula1>Atividade_Temporal</formula1>
    </dataValidation>
    <dataValidation type="list" allowBlank="1" showInputMessage="1" showErrorMessage="1" sqref="C4 C18 C32 C39 C11 C25 C49 C63 C77 C84 C56 C70 C94 C101 C108 C125 C118 C132">
      <formula1>Fator_Medição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5" customHeight="1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15" customHeight="1" x14ac:dyDescent="0.25">
      <c r="A1" s="5" t="s">
        <v>7</v>
      </c>
      <c r="B1" s="49" t="s">
        <v>91</v>
      </c>
      <c r="C1" s="50"/>
      <c r="D1" s="50"/>
      <c r="E1" s="50"/>
      <c r="F1" s="6"/>
      <c r="G1" s="7"/>
    </row>
    <row r="2" spans="1:29" ht="1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2" t="s">
        <v>90</v>
      </c>
      <c r="AC3" s="1" t="s">
        <v>9</v>
      </c>
    </row>
    <row r="4" spans="1:29" ht="15" customHeight="1" x14ac:dyDescent="0.25">
      <c r="A4" s="26" t="s">
        <v>3</v>
      </c>
      <c r="B4" s="27">
        <f>VLOOKUP(C4,Parâmetros!$G$5:$K$9,5,FALSE)/10</f>
        <v>0.5</v>
      </c>
      <c r="C4" s="28" t="s">
        <v>68</v>
      </c>
      <c r="D4" s="27">
        <f>VLOOKUP(E4,Parâmetros!$D$3:$E$7,2,FALSE)/10</f>
        <v>0.6</v>
      </c>
      <c r="E4" s="28" t="s">
        <v>76</v>
      </c>
      <c r="F4" s="43"/>
      <c r="AC4" s="1" t="s">
        <v>24</v>
      </c>
    </row>
    <row r="5" spans="1:29" ht="1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0.9</v>
      </c>
      <c r="E5" s="28" t="s">
        <v>38</v>
      </c>
      <c r="F5" s="43"/>
      <c r="AC5" s="1" t="s">
        <v>61</v>
      </c>
    </row>
    <row r="6" spans="1:29" ht="1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3"/>
      <c r="AC6" s="1" t="s">
        <v>10</v>
      </c>
    </row>
    <row r="7" spans="1:29" ht="1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4"/>
      <c r="AC7" s="1" t="s">
        <v>23</v>
      </c>
    </row>
    <row r="8" spans="1:29" ht="15" customHeight="1" x14ac:dyDescent="0.25">
      <c r="A8" s="45"/>
      <c r="B8" s="45"/>
      <c r="C8" s="45"/>
      <c r="D8" s="45"/>
      <c r="E8" s="45"/>
      <c r="F8" s="30">
        <f>((B4*D4)+(B5*D5)+(B6*D6)+(B7*D7))/4</f>
        <v>0.36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2" t="s">
        <v>90</v>
      </c>
    </row>
    <row r="11" spans="1:29" ht="15" customHeight="1" x14ac:dyDescent="0.25">
      <c r="A11" s="26" t="s">
        <v>3</v>
      </c>
      <c r="B11" s="27">
        <f>VLOOKUP(C11,[1]Parâmetros!$G$5:$K$9,5,FALSE)/10</f>
        <v>0.5</v>
      </c>
      <c r="C11" s="28" t="s">
        <v>68</v>
      </c>
      <c r="D11" s="27">
        <f>VLOOKUP(E11,[1]Parâmetros!$D$3:$E$7,2,FALSE)/10</f>
        <v>0.6</v>
      </c>
      <c r="E11" s="28" t="s">
        <v>76</v>
      </c>
      <c r="F11" s="43"/>
    </row>
    <row r="12" spans="1:29" ht="15" customHeight="1" x14ac:dyDescent="0.25">
      <c r="A12" s="26" t="s">
        <v>4</v>
      </c>
      <c r="B12" s="27">
        <f>VLOOKUP(C12,[1]Parâmetros!$A$13:$B$20,2,FALSE)/10</f>
        <v>0.6</v>
      </c>
      <c r="C12" s="28" t="s">
        <v>72</v>
      </c>
      <c r="D12" s="27">
        <f>VLOOKUP(E12,[1]Parâmetros!$D$13:$E$18,2,FALSE)/10</f>
        <v>0.9</v>
      </c>
      <c r="E12" s="28" t="s">
        <v>38</v>
      </c>
      <c r="F12" s="43"/>
    </row>
    <row r="13" spans="1:29" ht="15" customHeight="1" x14ac:dyDescent="0.25">
      <c r="A13" s="26" t="s">
        <v>63</v>
      </c>
      <c r="B13" s="27">
        <f>VLOOKUP(C13,[1]Parâmetros!$A$24:$B$29,2,FALSE)/10</f>
        <v>0.1</v>
      </c>
      <c r="C13" s="28" t="s">
        <v>43</v>
      </c>
      <c r="D13" s="27">
        <f>VLOOKUP(E13,[1]Parâmetros!$D$24:$E$29,2,FALSE)/10</f>
        <v>1</v>
      </c>
      <c r="E13" s="28" t="s">
        <v>66</v>
      </c>
      <c r="F13" s="43"/>
    </row>
    <row r="14" spans="1:29" ht="15" customHeight="1" x14ac:dyDescent="0.25">
      <c r="A14" s="26" t="s">
        <v>5</v>
      </c>
      <c r="B14" s="27">
        <f>VLOOKUP(C14,[1]Parâmetros!$A$33:$B$39,2,FALSE)/10</f>
        <v>0.5</v>
      </c>
      <c r="C14" s="28" t="s">
        <v>65</v>
      </c>
      <c r="D14" s="27">
        <f>VLOOKUP(E14,[1]Parâmetros!$D$33:$E$39,2,FALSE)/10</f>
        <v>1</v>
      </c>
      <c r="E14" s="28" t="s">
        <v>56</v>
      </c>
      <c r="F14" s="44"/>
    </row>
    <row r="15" spans="1:29" ht="15" customHeight="1" x14ac:dyDescent="0.25">
      <c r="A15" s="45"/>
      <c r="B15" s="45"/>
      <c r="C15" s="45"/>
      <c r="D15" s="45"/>
      <c r="E15" s="45"/>
      <c r="F15" s="30">
        <f>((B11*D11)+(B12*D12)+(B13*D13)+(B14*D14))/4</f>
        <v>0.36</v>
      </c>
    </row>
    <row r="16" spans="1:29" ht="15" customHeight="1" x14ac:dyDescent="0.25">
      <c r="A16" s="16" t="s">
        <v>8</v>
      </c>
      <c r="B16" s="17" t="s">
        <v>12</v>
      </c>
      <c r="C16" s="46"/>
      <c r="D16" s="47"/>
      <c r="E16" s="48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2" t="s">
        <v>90</v>
      </c>
    </row>
    <row r="18" spans="1:9" ht="15" customHeight="1" x14ac:dyDescent="0.25">
      <c r="A18" s="26" t="s">
        <v>3</v>
      </c>
      <c r="B18" s="27">
        <f>VLOOKUP(C18,[1]Parâmetros!$G$5:$K$9,5,FALSE)/10</f>
        <v>0.5</v>
      </c>
      <c r="C18" s="28" t="s">
        <v>68</v>
      </c>
      <c r="D18" s="27">
        <f>VLOOKUP(E18,[1]Parâmetros!$D$3:$E$7,2,FALSE)/10</f>
        <v>0.6</v>
      </c>
      <c r="E18" s="28" t="s">
        <v>76</v>
      </c>
      <c r="F18" s="43"/>
    </row>
    <row r="19" spans="1:9" ht="15" customHeight="1" x14ac:dyDescent="0.25">
      <c r="A19" s="26" t="s">
        <v>4</v>
      </c>
      <c r="B19" s="27">
        <f>VLOOKUP(C19,[1]Parâmetros!$A$13:$B$20,2,FALSE)/10</f>
        <v>0.6</v>
      </c>
      <c r="C19" s="28" t="s">
        <v>72</v>
      </c>
      <c r="D19" s="27">
        <f>VLOOKUP(E19,[1]Parâmetros!$D$13:$E$18,2,FALSE)/10</f>
        <v>0.9</v>
      </c>
      <c r="E19" s="28" t="s">
        <v>38</v>
      </c>
      <c r="F19" s="43"/>
    </row>
    <row r="20" spans="1:9" ht="15" customHeight="1" x14ac:dyDescent="0.25">
      <c r="A20" s="26" t="s">
        <v>63</v>
      </c>
      <c r="B20" s="27">
        <f>VLOOKUP(C20,[1]Parâmetros!$A$24:$B$29,2,FALSE)/10</f>
        <v>0.1</v>
      </c>
      <c r="C20" s="28" t="s">
        <v>43</v>
      </c>
      <c r="D20" s="27">
        <f>VLOOKUP(E20,[1]Parâmetros!$D$24:$E$29,2,FALSE)/10</f>
        <v>1</v>
      </c>
      <c r="E20" s="28" t="s">
        <v>66</v>
      </c>
      <c r="F20" s="43"/>
    </row>
    <row r="21" spans="1:9" ht="15" customHeight="1" x14ac:dyDescent="0.25">
      <c r="A21" s="26" t="s">
        <v>5</v>
      </c>
      <c r="B21" s="27">
        <f>VLOOKUP(C21,[1]Parâmetros!$A$33:$B$39,2,FALSE)/10</f>
        <v>0.5</v>
      </c>
      <c r="C21" s="28" t="s">
        <v>65</v>
      </c>
      <c r="D21" s="27">
        <f>VLOOKUP(E21,[1]Parâmetros!$D$33:$E$39,2,FALSE)/10</f>
        <v>1</v>
      </c>
      <c r="E21" s="28" t="s">
        <v>56</v>
      </c>
      <c r="F21" s="44"/>
    </row>
    <row r="22" spans="1:9" ht="15" customHeight="1" x14ac:dyDescent="0.25">
      <c r="A22" s="20"/>
      <c r="C22" s="21"/>
      <c r="D22" s="21"/>
      <c r="E22" s="21"/>
      <c r="F22" s="30">
        <f>((B18*D18)+(B19*D19)+(B20*D20)+(B21*D21))/4</f>
        <v>0.36</v>
      </c>
      <c r="I22" s="19"/>
    </row>
    <row r="25" spans="1:9" ht="15" customHeight="1" x14ac:dyDescent="0.25">
      <c r="E25" s="22"/>
    </row>
    <row r="33" spans="5:5" ht="15" customHeight="1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InputMessage="1" showErrorMessage="1" sqref="C11 C4 C18">
      <formula1>AP42_Factor_Rating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topLeftCell="A22" zoomScaleNormal="100" workbookViewId="0">
      <selection activeCell="C52" sqref="C5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96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2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3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3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3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4"/>
      <c r="AC7" s="1" t="s">
        <v>23</v>
      </c>
    </row>
    <row r="8" spans="1:29" ht="12.2" customHeight="1" x14ac:dyDescent="0.25">
      <c r="A8" s="45"/>
      <c r="B8" s="45"/>
      <c r="C8" s="45"/>
      <c r="D8" s="45"/>
      <c r="E8" s="54"/>
      <c r="F8" s="30">
        <f>((B4*D4)+(B5*D5)+(B6*D6)+(B7*D7))/4</f>
        <v>0.3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6"/>
      <c r="D9" s="47"/>
      <c r="E9" s="48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2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0.1</v>
      </c>
      <c r="C11" s="28" t="s">
        <v>60</v>
      </c>
      <c r="D11" s="27">
        <f>VLOOKUP(E11,Parâmetros!$D$3:$E$7,2,FALSE)/10</f>
        <v>0.6</v>
      </c>
      <c r="E11" s="28" t="s">
        <v>76</v>
      </c>
      <c r="F11" s="43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3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3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4"/>
    </row>
    <row r="15" spans="1:29" ht="11.25" customHeight="1" x14ac:dyDescent="0.25">
      <c r="A15" s="45"/>
      <c r="B15" s="45"/>
      <c r="C15" s="45"/>
      <c r="D15" s="45"/>
      <c r="E15" s="54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6"/>
      <c r="D16" s="47"/>
      <c r="E16" s="48"/>
      <c r="F16" s="18"/>
    </row>
    <row r="17" spans="1:6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2" t="s">
        <v>90</v>
      </c>
    </row>
    <row r="18" spans="1:6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3"/>
    </row>
    <row r="19" spans="1:6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3"/>
    </row>
    <row r="20" spans="1:6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3"/>
    </row>
    <row r="21" spans="1:6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4"/>
    </row>
    <row r="22" spans="1:6" ht="12.2" customHeight="1" x14ac:dyDescent="0.25">
      <c r="A22" s="45"/>
      <c r="B22" s="45"/>
      <c r="C22" s="45"/>
      <c r="D22" s="45"/>
      <c r="E22" s="54"/>
      <c r="F22" s="30">
        <f>((B18*D18)+(B19*D19)+(B20*D20)+(B21*D21))/4</f>
        <v>0.27</v>
      </c>
    </row>
    <row r="23" spans="1:6" ht="15" customHeight="1" x14ac:dyDescent="0.25">
      <c r="A23" s="13" t="s">
        <v>8</v>
      </c>
      <c r="B23" s="14" t="s">
        <v>13</v>
      </c>
      <c r="C23" s="46"/>
      <c r="D23" s="47"/>
      <c r="E23" s="48"/>
      <c r="F23" s="15"/>
    </row>
    <row r="24" spans="1:6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42" t="s">
        <v>90</v>
      </c>
    </row>
    <row r="25" spans="1:6" ht="15" customHeight="1" x14ac:dyDescent="0.25">
      <c r="A25" s="26" t="s">
        <v>3</v>
      </c>
      <c r="B25" s="27">
        <f>VLOOKUP(C25,Parâmetros!$A$3:$B$9,2,FALSE)/10</f>
        <v>0.1</v>
      </c>
      <c r="C25" s="31" t="s">
        <v>60</v>
      </c>
      <c r="D25" s="27">
        <f>VLOOKUP(E25,Parâmetros!$D$3:$E$7,2,FALSE)/10</f>
        <v>0.6</v>
      </c>
      <c r="E25" s="28" t="s">
        <v>76</v>
      </c>
      <c r="F25" s="43"/>
    </row>
    <row r="26" spans="1:6" ht="15" customHeight="1" x14ac:dyDescent="0.25">
      <c r="A26" s="26" t="s">
        <v>4</v>
      </c>
      <c r="B26" s="27">
        <f>VLOOKUP(C26,Parâmetros!$A$13:$B$20,2,FALSE)/10</f>
        <v>0.6</v>
      </c>
      <c r="C26" s="28" t="s">
        <v>72</v>
      </c>
      <c r="D26" s="27">
        <f>VLOOKUP(E26,Parâmetros!$D$13:$E$18,2,FALSE)/10</f>
        <v>0.7</v>
      </c>
      <c r="E26" s="28" t="s">
        <v>39</v>
      </c>
      <c r="F26" s="43"/>
    </row>
    <row r="27" spans="1:6" ht="15" customHeight="1" x14ac:dyDescent="0.25">
      <c r="A27" s="26" t="s">
        <v>63</v>
      </c>
      <c r="B27" s="27">
        <f>VLOOKUP(C27,Parâmetros!$A$24:$B$29,2,FALSE)/10</f>
        <v>0.1</v>
      </c>
      <c r="C27" s="28" t="s">
        <v>43</v>
      </c>
      <c r="D27" s="27">
        <f>VLOOKUP(E27,Parâmetros!$D$24:$E$29,2,FALSE)/10</f>
        <v>1</v>
      </c>
      <c r="E27" s="28" t="s">
        <v>66</v>
      </c>
      <c r="F27" s="43"/>
    </row>
    <row r="28" spans="1:6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44"/>
    </row>
    <row r="29" spans="1:6" ht="12.2" customHeight="1" x14ac:dyDescent="0.25">
      <c r="A29" s="45"/>
      <c r="B29" s="45"/>
      <c r="C29" s="45"/>
      <c r="D29" s="45"/>
      <c r="E29" s="54"/>
      <c r="F29" s="30">
        <f>((B25*D25)+(B26*D26)+(B27*D27)+(B28*D28))/4</f>
        <v>0.27</v>
      </c>
    </row>
    <row r="30" spans="1:6" ht="15" customHeight="1" x14ac:dyDescent="0.25">
      <c r="A30" s="13" t="s">
        <v>8</v>
      </c>
      <c r="B30" s="14" t="s">
        <v>14</v>
      </c>
      <c r="C30" s="46"/>
      <c r="D30" s="47"/>
      <c r="E30" s="48"/>
      <c r="F30" s="18"/>
    </row>
    <row r="31" spans="1:6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42" t="s">
        <v>90</v>
      </c>
    </row>
    <row r="32" spans="1:6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43"/>
    </row>
    <row r="33" spans="1:6" ht="15" customHeight="1" x14ac:dyDescent="0.25">
      <c r="A33" s="26" t="s">
        <v>4</v>
      </c>
      <c r="B33" s="27">
        <f>VLOOKUP(C33,Parâmetros!$A$13:$B$20,2,FALSE)/10</f>
        <v>0.6</v>
      </c>
      <c r="C33" s="28" t="s">
        <v>72</v>
      </c>
      <c r="D33" s="27">
        <f>VLOOKUP(E33,Parâmetros!$D$13:$E$18,2,FALSE)/10</f>
        <v>0.7</v>
      </c>
      <c r="E33" s="28" t="s">
        <v>39</v>
      </c>
      <c r="F33" s="43"/>
    </row>
    <row r="34" spans="1:6" ht="15" customHeight="1" x14ac:dyDescent="0.25">
      <c r="A34" s="12" t="s">
        <v>63</v>
      </c>
      <c r="B34" s="27">
        <f>VLOOKUP(C34,Parâmetros!$A$24:$B$29,2,FALSE)/10</f>
        <v>0.1</v>
      </c>
      <c r="C34" s="28" t="s">
        <v>43</v>
      </c>
      <c r="D34" s="27">
        <f>VLOOKUP(E34,Parâmetros!$D$24:$E$29,2,FALSE)/10</f>
        <v>1</v>
      </c>
      <c r="E34" s="28" t="s">
        <v>66</v>
      </c>
      <c r="F34" s="43"/>
    </row>
    <row r="35" spans="1:6" ht="15" customHeight="1" x14ac:dyDescent="0.25">
      <c r="A35" s="12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44"/>
    </row>
    <row r="36" spans="1:6" ht="12.2" customHeight="1" x14ac:dyDescent="0.25">
      <c r="A36" s="58"/>
      <c r="B36" s="58"/>
      <c r="C36" s="58"/>
      <c r="D36" s="58"/>
      <c r="E36" s="60"/>
      <c r="F36" s="30">
        <f>((B32*D32)+(B33*D33)+(B34*D34)+(B35*D35))/4</f>
        <v>0.3</v>
      </c>
    </row>
    <row r="37" spans="1:6" ht="15" customHeight="1" x14ac:dyDescent="0.25">
      <c r="A37" s="13" t="s">
        <v>8</v>
      </c>
      <c r="B37" s="14" t="s">
        <v>10</v>
      </c>
      <c r="C37" s="46"/>
      <c r="D37" s="47"/>
      <c r="E37" s="48"/>
      <c r="F37" s="18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2" t="s">
        <v>90</v>
      </c>
    </row>
    <row r="39" spans="1:6" ht="15" customHeight="1" x14ac:dyDescent="0.25">
      <c r="A39" s="12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43"/>
    </row>
    <row r="40" spans="1:6" ht="15" customHeight="1" x14ac:dyDescent="0.25">
      <c r="A40" s="12" t="s">
        <v>4</v>
      </c>
      <c r="B40" s="27">
        <f>VLOOKUP(C40,Parâmetros!$A$13:$B$20,2,FALSE)/10</f>
        <v>0.6</v>
      </c>
      <c r="C40" s="28" t="s">
        <v>72</v>
      </c>
      <c r="D40" s="27">
        <f>VLOOKUP(E40,Parâmetros!$D$13:$E$18,2,FALSE)/10</f>
        <v>0.7</v>
      </c>
      <c r="E40" s="28" t="s">
        <v>39</v>
      </c>
      <c r="F40" s="43"/>
    </row>
    <row r="41" spans="1:6" ht="15" customHeight="1" x14ac:dyDescent="0.25">
      <c r="A41" s="12" t="s">
        <v>63</v>
      </c>
      <c r="B41" s="27">
        <f>VLOOKUP(C41,Parâmetros!$A$24:$B$29,2,FALSE)/10</f>
        <v>0.1</v>
      </c>
      <c r="C41" s="28" t="s">
        <v>43</v>
      </c>
      <c r="D41" s="27">
        <f>VLOOKUP(E41,Parâmetros!$D$24:$E$29,2,FALSE)/10</f>
        <v>1</v>
      </c>
      <c r="E41" s="28" t="s">
        <v>66</v>
      </c>
      <c r="F41" s="43"/>
    </row>
    <row r="42" spans="1:6" ht="15" customHeight="1" x14ac:dyDescent="0.25">
      <c r="A42" s="12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44"/>
    </row>
    <row r="43" spans="1:6" ht="11.25" customHeight="1" x14ac:dyDescent="0.25">
      <c r="A43" s="58"/>
      <c r="B43" s="58"/>
      <c r="C43" s="58"/>
      <c r="D43" s="58"/>
      <c r="E43" s="60"/>
      <c r="F43" s="30">
        <f>((B39*D39)+(B40*D40)+(B41*D41)+(B42*D42))/4</f>
        <v>0.3</v>
      </c>
    </row>
    <row r="44" spans="1:6" ht="15" customHeight="1" x14ac:dyDescent="0.25">
      <c r="A44" s="13" t="s">
        <v>8</v>
      </c>
      <c r="B44" s="14" t="s">
        <v>15</v>
      </c>
      <c r="C44" s="46"/>
      <c r="D44" s="47"/>
      <c r="E44" s="48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2" t="s">
        <v>90</v>
      </c>
    </row>
    <row r="46" spans="1:6" ht="15" customHeight="1" x14ac:dyDescent="0.25">
      <c r="A46" s="12" t="s">
        <v>3</v>
      </c>
      <c r="B46" s="27">
        <f>VLOOKUP(C46,Parâmetros!$A$3:$B$9,2,FALSE)/10</f>
        <v>0.1</v>
      </c>
      <c r="C46" s="28" t="s">
        <v>60</v>
      </c>
      <c r="D46" s="27">
        <f>VLOOKUP(E46,Parâmetros!$D$3:$E$7,2,FALSE)/10</f>
        <v>0.6</v>
      </c>
      <c r="E46" s="28" t="s">
        <v>76</v>
      </c>
      <c r="F46" s="43"/>
    </row>
    <row r="47" spans="1:6" ht="15" customHeight="1" x14ac:dyDescent="0.25">
      <c r="A47" s="12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0.7</v>
      </c>
      <c r="E47" s="28" t="s">
        <v>39</v>
      </c>
      <c r="F47" s="43"/>
    </row>
    <row r="48" spans="1:6" ht="15" customHeight="1" x14ac:dyDescent="0.25">
      <c r="A48" s="12" t="s">
        <v>63</v>
      </c>
      <c r="B48" s="27">
        <f>VLOOKUP(C48,Parâmetros!$A$24:$B$29,2,FALSE)/10</f>
        <v>0.1</v>
      </c>
      <c r="C48" s="28" t="s">
        <v>43</v>
      </c>
      <c r="D48" s="27">
        <f>VLOOKUP(E48,Parâmetros!$D$24:$E$29,2,FALSE)/10</f>
        <v>1</v>
      </c>
      <c r="E48" s="28" t="s">
        <v>66</v>
      </c>
      <c r="F48" s="43"/>
    </row>
    <row r="49" spans="1:9" ht="15" customHeight="1" x14ac:dyDescent="0.25">
      <c r="A49" s="12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44"/>
      <c r="I49" s="19"/>
    </row>
    <row r="50" spans="1:9" x14ac:dyDescent="0.25">
      <c r="A50" s="20"/>
      <c r="C50" s="21"/>
      <c r="D50" s="21"/>
      <c r="E50" s="21"/>
      <c r="F50" s="30">
        <f>((B46*D46)+(B47*D47)+(B48*D48)+(B49*D49))/4</f>
        <v>0.27</v>
      </c>
      <c r="I50" s="19"/>
    </row>
    <row r="53" spans="1:9" x14ac:dyDescent="0.25">
      <c r="E53" s="22"/>
    </row>
    <row r="61" spans="1:9" x14ac:dyDescent="0.25">
      <c r="E61" s="23"/>
    </row>
  </sheetData>
  <sheetProtection password="B056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9">
    <dataValidation type="list" allowBlank="1" showInputMessage="1" showErrorMessage="1" sqref="C4 C11 C18 C46 C32 C39 C25">
      <formula1>Fator_Medição</formula1>
    </dataValidation>
    <dataValidation type="list" allowBlank="1" showInputMessage="1" showErrorMessage="1" sqref="E42 E21 E7 E14 E28 E35 E49">
      <formula1>Atividade_Temporal</formula1>
    </dataValidation>
    <dataValidation type="list" allowBlank="1" showInputMessage="1" showErrorMessage="1" sqref="C42 C21 C7 C14 C28 C35 C49">
      <formula1>Fator_Temporal</formula1>
    </dataValidation>
    <dataValidation type="list" allowBlank="1" showInputMessage="1" showErrorMessage="1" sqref="E41 E20 E6 E13 E27 E34 E48">
      <formula1>Atividade_Espacial</formula1>
    </dataValidation>
    <dataValidation type="list" allowBlank="1" showInputMessage="1" showErrorMessage="1" sqref="C41 C20 C6 C13 C27 C34 C48">
      <formula1>Fator_Espacial</formula1>
    </dataValidation>
    <dataValidation type="list" allowBlank="1" showInputMessage="1" showErrorMessage="1" sqref="E40 E19 E5 E12 E26 E33 E47">
      <formula1>Atividade_Especif_Fonte</formula1>
    </dataValidation>
    <dataValidation type="list" allowBlank="1" showInputMessage="1" showErrorMessage="1" sqref="C40 C19 C5 C12 C26 C33 C47">
      <formula1>Fator_Especif_Fonte</formula1>
    </dataValidation>
    <dataValidation type="list" allowBlank="1" showInputMessage="1" showErrorMessage="1" sqref="E4 E18 E39 E11 E25 E32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zoomScaleNormal="100" workbookViewId="0">
      <selection activeCell="C29" sqref="C29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92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2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68</v>
      </c>
      <c r="D4" s="27">
        <f>VLOOKUP(E4,Parâmetros!$D$3:$E$7,2,FALSE)/10</f>
        <v>0.6</v>
      </c>
      <c r="E4" s="28" t="s">
        <v>76</v>
      </c>
      <c r="F4" s="43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0.3</v>
      </c>
      <c r="E5" s="28" t="s">
        <v>93</v>
      </c>
      <c r="F5" s="43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3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0.9</v>
      </c>
      <c r="E7" s="28" t="s">
        <v>57</v>
      </c>
      <c r="F7" s="44"/>
      <c r="AC7" s="1" t="s">
        <v>23</v>
      </c>
    </row>
    <row r="8" spans="1:29" x14ac:dyDescent="0.25">
      <c r="A8" s="45"/>
      <c r="B8" s="45"/>
      <c r="C8" s="45"/>
      <c r="D8" s="45"/>
      <c r="E8" s="45"/>
      <c r="F8" s="30">
        <f>((B4*D4)+(B5*D5)+(B6*D6)+(B7*D7))/4</f>
        <v>0.25750000000000001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2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68</v>
      </c>
      <c r="D11" s="27">
        <f>VLOOKUP(E11,Parâmetros!$D$3:$E$7,2,FALSE)/10</f>
        <v>0.6</v>
      </c>
      <c r="E11" s="28" t="s">
        <v>76</v>
      </c>
      <c r="F11" s="43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3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3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0.9</v>
      </c>
      <c r="E14" s="28" t="s">
        <v>57</v>
      </c>
      <c r="F14" s="44"/>
    </row>
    <row r="15" spans="1:29" x14ac:dyDescent="0.25">
      <c r="A15" s="45"/>
      <c r="B15" s="45"/>
      <c r="C15" s="45"/>
      <c r="D15" s="45"/>
      <c r="E15" s="45"/>
      <c r="F15" s="30">
        <f>((B11*D11)+(B12*D12)+(B13*D13)+(B14*D14))/4</f>
        <v>0.25750000000000001</v>
      </c>
    </row>
    <row r="16" spans="1:29" ht="15" customHeight="1" x14ac:dyDescent="0.25">
      <c r="A16" s="16" t="s">
        <v>8</v>
      </c>
      <c r="B16" s="17" t="s">
        <v>12</v>
      </c>
      <c r="C16" s="46"/>
      <c r="D16" s="47"/>
      <c r="E16" s="48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2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68</v>
      </c>
      <c r="D18" s="27">
        <f>VLOOKUP(E18,Parâmetros!$D$3:$E$7,2,FALSE)/10</f>
        <v>0.6</v>
      </c>
      <c r="E18" s="28" t="s">
        <v>76</v>
      </c>
      <c r="F18" s="43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43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3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0.9</v>
      </c>
      <c r="E21" s="28" t="s">
        <v>57</v>
      </c>
      <c r="F21" s="44"/>
    </row>
    <row r="22" spans="1:9" x14ac:dyDescent="0.25">
      <c r="A22" s="20"/>
      <c r="C22" s="21"/>
      <c r="D22" s="21"/>
      <c r="E22" s="21"/>
      <c r="F22" s="30">
        <f>((B18*D18)+(B19*D19)+(B20*D20)+(B21*D21))/4</f>
        <v>0.25750000000000001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zoomScaleNormal="100" workbookViewId="0">
      <selection activeCell="A29" sqref="A29:E29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95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2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3"/>
      <c r="AC4" s="1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0.7</v>
      </c>
      <c r="C5" s="28" t="s">
        <v>33</v>
      </c>
      <c r="D5" s="27">
        <f>VLOOKUP(E5,Parâmetros!$D$13:$E$18,2,FALSE)/10</f>
        <v>0.3</v>
      </c>
      <c r="E5" s="28" t="s">
        <v>93</v>
      </c>
      <c r="F5" s="43"/>
      <c r="AC5" s="32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0.5</v>
      </c>
      <c r="C6" s="28" t="s">
        <v>44</v>
      </c>
      <c r="D6" s="27">
        <f>VLOOKUP(E6,Parâmetros!$D$24:$E$29,2,FALSE)/10</f>
        <v>1</v>
      </c>
      <c r="E6" s="28" t="s">
        <v>66</v>
      </c>
      <c r="F6" s="43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4"/>
      <c r="AC7" s="1" t="s">
        <v>23</v>
      </c>
    </row>
    <row r="8" spans="1:29" ht="12.2" customHeight="1" x14ac:dyDescent="0.25">
      <c r="A8" s="45"/>
      <c r="B8" s="45"/>
      <c r="C8" s="45"/>
      <c r="D8" s="45"/>
      <c r="E8" s="54"/>
      <c r="F8" s="30">
        <f>((B4*D4)+(B5*D5)+(B6*D6)+(B7*D7))/4</f>
        <v>0.34750000000000003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6"/>
      <c r="D9" s="47"/>
      <c r="E9" s="48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2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3"/>
    </row>
    <row r="12" spans="1:29" s="32" customFormat="1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3"/>
    </row>
    <row r="13" spans="1:29" s="32" customFormat="1" ht="15" customHeight="1" x14ac:dyDescent="0.25">
      <c r="A13" s="26" t="s">
        <v>63</v>
      </c>
      <c r="B13" s="27">
        <f>VLOOKUP(C13,Parâmetros!$A$24:$B$29,2,FALSE)/10</f>
        <v>0.5</v>
      </c>
      <c r="C13" s="28" t="s">
        <v>44</v>
      </c>
      <c r="D13" s="27">
        <f>VLOOKUP(E13,Parâmetros!$D$24:$E$29,2,FALSE)/10</f>
        <v>1</v>
      </c>
      <c r="E13" s="28" t="s">
        <v>66</v>
      </c>
      <c r="F13" s="43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4"/>
    </row>
    <row r="15" spans="1:29" s="32" customFormat="1" ht="11.25" customHeight="1" x14ac:dyDescent="0.25">
      <c r="A15" s="45"/>
      <c r="B15" s="45"/>
      <c r="C15" s="45"/>
      <c r="D15" s="45"/>
      <c r="E15" s="54"/>
      <c r="F15" s="33">
        <f>((B11*D11)+(B12*D12)+(B13*D13)+(B14*D14))/4</f>
        <v>0.33999999999999997</v>
      </c>
    </row>
    <row r="16" spans="1:29" s="32" customFormat="1" ht="15" customHeight="1" x14ac:dyDescent="0.25">
      <c r="A16" s="16" t="s">
        <v>8</v>
      </c>
      <c r="B16" s="17" t="s">
        <v>12</v>
      </c>
      <c r="C16" s="46"/>
      <c r="D16" s="47"/>
      <c r="E16" s="48"/>
      <c r="F16" s="34"/>
    </row>
    <row r="17" spans="1:6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5" t="s">
        <v>90</v>
      </c>
    </row>
    <row r="18" spans="1:6" s="32" customFormat="1" ht="15" customHeight="1" x14ac:dyDescent="0.25">
      <c r="A18" s="26" t="s">
        <v>3</v>
      </c>
      <c r="B18" s="27">
        <f>VLOOKUP(C18,Parâmetros!$A$3:$B$9,2,FALSE)/10</f>
        <v>0.3</v>
      </c>
      <c r="C18" s="28" t="s">
        <v>20</v>
      </c>
      <c r="D18" s="27">
        <f>VLOOKUP(E18,Parâmetros!$D$3:$E$7,2,FALSE)/10</f>
        <v>0.6</v>
      </c>
      <c r="E18" s="28" t="s">
        <v>76</v>
      </c>
      <c r="F18" s="56"/>
    </row>
    <row r="19" spans="1:6" s="32" customFormat="1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56"/>
    </row>
    <row r="20" spans="1:6" s="32" customFormat="1" ht="15" customHeight="1" x14ac:dyDescent="0.25">
      <c r="A20" s="26" t="s">
        <v>63</v>
      </c>
      <c r="B20" s="27">
        <f>VLOOKUP(C20,Parâmetros!$A$24:$B$29,2,FALSE)/10</f>
        <v>0.5</v>
      </c>
      <c r="C20" s="28" t="s">
        <v>44</v>
      </c>
      <c r="D20" s="27">
        <f>VLOOKUP(E20,Parâmetros!$D$24:$E$29,2,FALSE)/10</f>
        <v>1</v>
      </c>
      <c r="E20" s="28" t="s">
        <v>66</v>
      </c>
      <c r="F20" s="56"/>
    </row>
    <row r="21" spans="1:6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7"/>
    </row>
    <row r="22" spans="1:6" s="32" customFormat="1" ht="12.2" customHeight="1" x14ac:dyDescent="0.25">
      <c r="A22" s="45"/>
      <c r="B22" s="45"/>
      <c r="C22" s="45"/>
      <c r="D22" s="45"/>
      <c r="E22" s="54"/>
      <c r="F22" s="33">
        <f>((B18*D18)+(B19*D19)+(B20*D20)+(B21*D21))/4</f>
        <v>0.33999999999999997</v>
      </c>
    </row>
    <row r="23" spans="1:6" s="32" customFormat="1" ht="15" customHeight="1" x14ac:dyDescent="0.25">
      <c r="A23" s="13" t="s">
        <v>8</v>
      </c>
      <c r="B23" s="14" t="s">
        <v>13</v>
      </c>
      <c r="C23" s="46"/>
      <c r="D23" s="47"/>
      <c r="E23" s="48"/>
      <c r="F23" s="35"/>
    </row>
    <row r="24" spans="1:6" s="32" customFormat="1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55" t="s">
        <v>90</v>
      </c>
    </row>
    <row r="25" spans="1:6" s="32" customFormat="1" ht="15" customHeight="1" x14ac:dyDescent="0.25">
      <c r="A25" s="26" t="s">
        <v>3</v>
      </c>
      <c r="B25" s="27">
        <f>VLOOKUP(C25,Parâmetros!$A$3:$B$9,2,FALSE)/10</f>
        <v>0.3</v>
      </c>
      <c r="C25" s="28" t="s">
        <v>20</v>
      </c>
      <c r="D25" s="27">
        <f>VLOOKUP(E25,Parâmetros!$D$3:$E$7,2,FALSE)/10</f>
        <v>0.6</v>
      </c>
      <c r="E25" s="28" t="s">
        <v>76</v>
      </c>
      <c r="F25" s="56"/>
    </row>
    <row r="26" spans="1:6" s="32" customFormat="1" ht="15" customHeight="1" x14ac:dyDescent="0.25">
      <c r="A26" s="26" t="s">
        <v>4</v>
      </c>
      <c r="B26" s="27">
        <f>VLOOKUP(C26,Parâmetros!$A$13:$B$20,2,FALSE)/10</f>
        <v>0.7</v>
      </c>
      <c r="C26" s="28" t="s">
        <v>33</v>
      </c>
      <c r="D26" s="27">
        <f>VLOOKUP(E26,Parâmetros!$D$13:$E$18,2,FALSE)/10</f>
        <v>0.3</v>
      </c>
      <c r="E26" s="28" t="s">
        <v>93</v>
      </c>
      <c r="F26" s="56"/>
    </row>
    <row r="27" spans="1:6" s="32" customFormat="1" ht="15" customHeight="1" x14ac:dyDescent="0.25">
      <c r="A27" s="26" t="s">
        <v>63</v>
      </c>
      <c r="B27" s="27">
        <f>VLOOKUP(C27,Parâmetros!$A$24:$B$29,2,FALSE)/10</f>
        <v>0.5</v>
      </c>
      <c r="C27" s="28" t="s">
        <v>44</v>
      </c>
      <c r="D27" s="27">
        <f>VLOOKUP(E27,Parâmetros!$D$24:$E$29,2,FALSE)/10</f>
        <v>1</v>
      </c>
      <c r="E27" s="28" t="s">
        <v>66</v>
      </c>
      <c r="F27" s="56"/>
    </row>
    <row r="28" spans="1:6" s="32" customFormat="1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7"/>
    </row>
    <row r="29" spans="1:6" s="32" customFormat="1" ht="12.2" customHeight="1" x14ac:dyDescent="0.25">
      <c r="A29" s="45"/>
      <c r="B29" s="45"/>
      <c r="C29" s="45"/>
      <c r="D29" s="45"/>
      <c r="E29" s="54"/>
      <c r="F29" s="33">
        <f>((B25*D25)+(B26*D26)+(B27*D27)+(B28*D28))/4</f>
        <v>0.34750000000000003</v>
      </c>
    </row>
    <row r="30" spans="1:6" s="32" customFormat="1" ht="15" customHeight="1" x14ac:dyDescent="0.25">
      <c r="A30" s="13" t="s">
        <v>8</v>
      </c>
      <c r="B30" s="14" t="s">
        <v>14</v>
      </c>
      <c r="C30" s="46"/>
      <c r="D30" s="47"/>
      <c r="E30" s="48"/>
      <c r="F30" s="34"/>
    </row>
    <row r="31" spans="1:6" s="32" customFormat="1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5" t="s">
        <v>90</v>
      </c>
    </row>
    <row r="32" spans="1:6" s="32" customFormat="1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56"/>
    </row>
    <row r="33" spans="1:6" s="32" customFormat="1" ht="15" customHeight="1" x14ac:dyDescent="0.25">
      <c r="A33" s="26" t="s">
        <v>4</v>
      </c>
      <c r="B33" s="27">
        <f>VLOOKUP(C33,Parâmetros!$A$13:$B$20,2,FALSE)/10</f>
        <v>0.7</v>
      </c>
      <c r="C33" s="28" t="s">
        <v>33</v>
      </c>
      <c r="D33" s="27">
        <f>VLOOKUP(E33,Parâmetros!$D$13:$E$18,2,FALSE)/10</f>
        <v>0.3</v>
      </c>
      <c r="E33" s="28" t="s">
        <v>93</v>
      </c>
      <c r="F33" s="56"/>
    </row>
    <row r="34" spans="1:6" s="32" customFormat="1" ht="15" customHeight="1" x14ac:dyDescent="0.25">
      <c r="A34" s="26" t="s">
        <v>63</v>
      </c>
      <c r="B34" s="27">
        <f>VLOOKUP(C34,Parâmetros!$A$24:$B$29,2,FALSE)/10</f>
        <v>0.5</v>
      </c>
      <c r="C34" s="28" t="s">
        <v>44</v>
      </c>
      <c r="D34" s="27">
        <f>VLOOKUP(E34,Parâmetros!$D$24:$E$29,2,FALSE)/10</f>
        <v>1</v>
      </c>
      <c r="E34" s="28" t="s">
        <v>66</v>
      </c>
      <c r="F34" s="56"/>
    </row>
    <row r="35" spans="1:6" s="32" customFormat="1" ht="1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7"/>
    </row>
    <row r="36" spans="1:6" s="32" customFormat="1" ht="12.2" customHeight="1" x14ac:dyDescent="0.25">
      <c r="A36" s="45"/>
      <c r="B36" s="45"/>
      <c r="C36" s="45"/>
      <c r="D36" s="45"/>
      <c r="E36" s="54"/>
      <c r="F36" s="33">
        <f>((B32*D32)+(B33*D33)+(B34*D34)+(B35*D35))/4</f>
        <v>0.34750000000000003</v>
      </c>
    </row>
    <row r="37" spans="1:6" s="32" customFormat="1" ht="15" customHeight="1" x14ac:dyDescent="0.25">
      <c r="A37" s="13" t="s">
        <v>8</v>
      </c>
      <c r="B37" s="14" t="s">
        <v>10</v>
      </c>
      <c r="C37" s="46"/>
      <c r="D37" s="47"/>
      <c r="E37" s="48"/>
      <c r="F37" s="34"/>
    </row>
    <row r="38" spans="1:6" s="32" customFormat="1" ht="15" customHeight="1" x14ac:dyDescent="0.25">
      <c r="A38" s="29" t="s">
        <v>0</v>
      </c>
      <c r="B38" s="29" t="s">
        <v>1</v>
      </c>
      <c r="C38" s="29" t="s">
        <v>6</v>
      </c>
      <c r="D38" s="29" t="s">
        <v>2</v>
      </c>
      <c r="E38" s="29" t="s">
        <v>6</v>
      </c>
      <c r="F38" s="55" t="s">
        <v>90</v>
      </c>
    </row>
    <row r="39" spans="1:6" s="32" customFormat="1" ht="15" customHeight="1" x14ac:dyDescent="0.25">
      <c r="A39" s="26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56"/>
    </row>
    <row r="40" spans="1:6" s="32" customFormat="1" ht="15" customHeight="1" x14ac:dyDescent="0.25">
      <c r="A40" s="26" t="s">
        <v>4</v>
      </c>
      <c r="B40" s="27">
        <f>VLOOKUP(C40,Parâmetros!$A$13:$B$20,2,FALSE)/10</f>
        <v>0.7</v>
      </c>
      <c r="C40" s="28" t="s">
        <v>33</v>
      </c>
      <c r="D40" s="27">
        <f>VLOOKUP(E40,Parâmetros!$D$13:$E$18,2,FALSE)/10</f>
        <v>0.3</v>
      </c>
      <c r="E40" s="28" t="s">
        <v>93</v>
      </c>
      <c r="F40" s="56"/>
    </row>
    <row r="41" spans="1:6" s="32" customFormat="1" ht="15" customHeight="1" x14ac:dyDescent="0.25">
      <c r="A41" s="26" t="s">
        <v>63</v>
      </c>
      <c r="B41" s="27">
        <f>VLOOKUP(C41,Parâmetros!$A$24:$B$29,2,FALSE)/10</f>
        <v>0.5</v>
      </c>
      <c r="C41" s="28" t="s">
        <v>44</v>
      </c>
      <c r="D41" s="27">
        <f>VLOOKUP(E41,Parâmetros!$D$24:$E$29,2,FALSE)/10</f>
        <v>1</v>
      </c>
      <c r="E41" s="28" t="s">
        <v>66</v>
      </c>
      <c r="F41" s="56"/>
    </row>
    <row r="42" spans="1:6" s="32" customFormat="1" ht="15" customHeight="1" x14ac:dyDescent="0.25">
      <c r="A42" s="26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57"/>
    </row>
    <row r="43" spans="1:6" s="32" customFormat="1" ht="11.25" customHeight="1" x14ac:dyDescent="0.25">
      <c r="A43" s="45"/>
      <c r="B43" s="45"/>
      <c r="C43" s="45"/>
      <c r="D43" s="45"/>
      <c r="E43" s="54"/>
      <c r="F43" s="33">
        <f>((B39*D39)+(B40*D40)+(B41*D41)+(B42*D42))/4</f>
        <v>0.34750000000000003</v>
      </c>
    </row>
    <row r="44" spans="1:6" s="32" customFormat="1" ht="15" customHeight="1" x14ac:dyDescent="0.25">
      <c r="A44" s="13" t="s">
        <v>8</v>
      </c>
      <c r="B44" s="14" t="s">
        <v>15</v>
      </c>
      <c r="C44" s="46"/>
      <c r="D44" s="47"/>
      <c r="E44" s="48"/>
      <c r="F44" s="34"/>
    </row>
    <row r="45" spans="1:6" s="32" customFormat="1" ht="15" customHeight="1" x14ac:dyDescent="0.25">
      <c r="A45" s="29" t="s">
        <v>0</v>
      </c>
      <c r="B45" s="29" t="s">
        <v>1</v>
      </c>
      <c r="C45" s="29" t="s">
        <v>6</v>
      </c>
      <c r="D45" s="29" t="s">
        <v>2</v>
      </c>
      <c r="E45" s="29" t="s">
        <v>6</v>
      </c>
      <c r="F45" s="55" t="s">
        <v>90</v>
      </c>
    </row>
    <row r="46" spans="1:6" s="32" customFormat="1" ht="15" customHeight="1" x14ac:dyDescent="0.25">
      <c r="A46" s="26" t="s">
        <v>3</v>
      </c>
      <c r="B46" s="27">
        <f>VLOOKUP(C46,Parâmetros!$A$3:$B$9,2,FALSE)/10</f>
        <v>0.3</v>
      </c>
      <c r="C46" s="28" t="s">
        <v>20</v>
      </c>
      <c r="D46" s="27">
        <f>VLOOKUP(E46,Parâmetros!$D$3:$E$7,2,FALSE)/10</f>
        <v>0.6</v>
      </c>
      <c r="E46" s="28" t="s">
        <v>76</v>
      </c>
      <c r="F46" s="56"/>
    </row>
    <row r="47" spans="1:6" s="32" customFormat="1" ht="15" customHeight="1" x14ac:dyDescent="0.25">
      <c r="A47" s="26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0.3</v>
      </c>
      <c r="E47" s="28" t="s">
        <v>93</v>
      </c>
      <c r="F47" s="56"/>
    </row>
    <row r="48" spans="1:6" s="32" customFormat="1" ht="15" customHeight="1" x14ac:dyDescent="0.25">
      <c r="A48" s="26" t="s">
        <v>63</v>
      </c>
      <c r="B48" s="27">
        <f>VLOOKUP(C48,Parâmetros!$A$24:$B$29,2,FALSE)/10</f>
        <v>0.5</v>
      </c>
      <c r="C48" s="28" t="s">
        <v>44</v>
      </c>
      <c r="D48" s="27">
        <f>VLOOKUP(E48,Parâmetros!$D$24:$E$29,2,FALSE)/10</f>
        <v>1</v>
      </c>
      <c r="E48" s="28" t="s">
        <v>66</v>
      </c>
      <c r="F48" s="56"/>
    </row>
    <row r="49" spans="1:9" s="32" customFormat="1" ht="15" customHeight="1" x14ac:dyDescent="0.25">
      <c r="A49" s="26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57"/>
      <c r="I49" s="38"/>
    </row>
    <row r="50" spans="1:9" s="32" customFormat="1" x14ac:dyDescent="0.25">
      <c r="A50" s="36"/>
      <c r="C50" s="37"/>
      <c r="D50" s="37"/>
      <c r="E50" s="37"/>
      <c r="F50" s="33">
        <f>((B46*D46)+(B47*D47)+(B48*D48)+(B49*D49))/4</f>
        <v>0.33999999999999997</v>
      </c>
      <c r="I50" s="38"/>
    </row>
    <row r="53" spans="1:9" x14ac:dyDescent="0.25">
      <c r="E53" s="22"/>
    </row>
    <row r="61" spans="1:9" x14ac:dyDescent="0.25">
      <c r="E61" s="23"/>
    </row>
  </sheetData>
  <sheetProtection password="B056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9">
    <dataValidation type="list" allowBlank="1" showInputMessage="1" showErrorMessage="1" sqref="C4 C18 C32 C39 C11 C25 C46">
      <formula1>Fator_Medição</formula1>
    </dataValidation>
    <dataValidation type="list" allowBlank="1" showInputMessage="1" showErrorMessage="1" sqref="E28 E35 E7 E42 E21 E14 E49">
      <formula1>Atividade_Temporal</formula1>
    </dataValidation>
    <dataValidation type="list" allowBlank="1" showInputMessage="1" showErrorMessage="1" sqref="C28 C35 C7 C42 C21 C14 C49">
      <formula1>Fator_Temporal</formula1>
    </dataValidation>
    <dataValidation type="list" allowBlank="1" showInputMessage="1" showErrorMessage="1" sqref="E27 E20 E6 E34 E13 E41 E48">
      <formula1>Atividade_Espacial</formula1>
    </dataValidation>
    <dataValidation type="list" allowBlank="1" showInputMessage="1" showErrorMessage="1" sqref="C27 C34 C6 C41 C20 C13 C48">
      <formula1>Fator_Espacial</formula1>
    </dataValidation>
    <dataValidation type="list" allowBlank="1" showInputMessage="1" showErrorMessage="1" sqref="E40 E5 E19 E12 E26 E33 E47">
      <formula1>Atividade_Especif_Fonte</formula1>
    </dataValidation>
    <dataValidation type="list" allowBlank="1" showInputMessage="1" showErrorMessage="1" sqref="C26 C33 C5 C40 C19 C12 C47">
      <formula1>Fator_Especif_Fonte</formula1>
    </dataValidation>
    <dataValidation type="list" allowBlank="1" showInputMessage="1" showErrorMessage="1" sqref="E4 E32 E25 E39 E18 E11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C26" sqref="C26"/>
    </sheetView>
  </sheetViews>
  <sheetFormatPr defaultColWidth="9.140625" defaultRowHeight="15" customHeight="1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15" customHeight="1" x14ac:dyDescent="0.25">
      <c r="A1" s="5" t="s">
        <v>7</v>
      </c>
      <c r="B1" s="49" t="s">
        <v>101</v>
      </c>
      <c r="C1" s="50"/>
      <c r="D1" s="50"/>
      <c r="E1" s="50"/>
      <c r="F1" s="6"/>
      <c r="G1" s="7"/>
    </row>
    <row r="2" spans="1:29" ht="1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s="32" customFormat="1" ht="15" customHeight="1" x14ac:dyDescent="0.25">
      <c r="A3" s="29" t="s">
        <v>0</v>
      </c>
      <c r="B3" s="29" t="s">
        <v>1</v>
      </c>
      <c r="C3" s="29" t="s">
        <v>6</v>
      </c>
      <c r="D3" s="29" t="s">
        <v>2</v>
      </c>
      <c r="E3" s="29" t="s">
        <v>6</v>
      </c>
      <c r="F3" s="55" t="s">
        <v>90</v>
      </c>
      <c r="AC3" s="32" t="s">
        <v>9</v>
      </c>
    </row>
    <row r="4" spans="1:29" s="32" customFormat="1" ht="15" customHeight="1" x14ac:dyDescent="0.25">
      <c r="A4" s="26" t="s">
        <v>3</v>
      </c>
      <c r="B4" s="27">
        <f>VLOOKUP(C4,Parâmetros!$A$3:$B$9,2,FALSE)/10</f>
        <v>0.5</v>
      </c>
      <c r="C4" s="28" t="s">
        <v>78</v>
      </c>
      <c r="D4" s="27">
        <f>VLOOKUP(E4,Parâmetros!$D$3:$E$7,2,FALSE)/10</f>
        <v>0.1</v>
      </c>
      <c r="E4" s="28" t="s">
        <v>29</v>
      </c>
      <c r="F4" s="56"/>
      <c r="AC4" s="32" t="s">
        <v>24</v>
      </c>
    </row>
    <row r="5" spans="1:29" s="32" customFormat="1" ht="1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0.3</v>
      </c>
      <c r="E5" s="28" t="s">
        <v>93</v>
      </c>
      <c r="F5" s="56"/>
      <c r="AC5" s="32" t="s">
        <v>61</v>
      </c>
    </row>
    <row r="6" spans="1:29" s="32" customFormat="1" ht="1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56"/>
      <c r="AC6" s="32" t="s">
        <v>10</v>
      </c>
    </row>
    <row r="7" spans="1:29" s="32" customFormat="1" ht="1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0.1</v>
      </c>
      <c r="E7" s="28" t="s">
        <v>59</v>
      </c>
      <c r="F7" s="57"/>
      <c r="AC7" s="32" t="s">
        <v>23</v>
      </c>
    </row>
    <row r="8" spans="1:29" s="32" customFormat="1" ht="15" customHeight="1" x14ac:dyDescent="0.25">
      <c r="A8" s="45"/>
      <c r="B8" s="45"/>
      <c r="C8" s="45"/>
      <c r="D8" s="45"/>
      <c r="E8" s="45"/>
      <c r="F8" s="33">
        <f>((B4*D4)+(B5*D5)+(B6*D6)+(B7*D7))/4</f>
        <v>8.7500000000000008E-2</v>
      </c>
      <c r="AC8" s="32" t="s">
        <v>62</v>
      </c>
    </row>
    <row r="9" spans="1:29" s="32" customFormat="1" ht="15" customHeight="1" x14ac:dyDescent="0.25">
      <c r="A9" s="13" t="s">
        <v>8</v>
      </c>
      <c r="B9" s="14" t="s">
        <v>11</v>
      </c>
      <c r="C9" s="51"/>
      <c r="D9" s="52"/>
      <c r="E9" s="52"/>
      <c r="F9" s="35"/>
      <c r="AC9" s="32" t="s">
        <v>15</v>
      </c>
    </row>
    <row r="10" spans="1:29" s="32" customFormat="1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55" t="s">
        <v>90</v>
      </c>
    </row>
    <row r="11" spans="1:29" s="32" customFormat="1" ht="15" customHeight="1" x14ac:dyDescent="0.25">
      <c r="A11" s="26" t="s">
        <v>3</v>
      </c>
      <c r="B11" s="27">
        <f>VLOOKUP(C11,Parâmetros!$A$3:$B$9,2,FALSE)/10</f>
        <v>0.5</v>
      </c>
      <c r="C11" s="28" t="s">
        <v>78</v>
      </c>
      <c r="D11" s="27">
        <f>VLOOKUP(E11,Parâmetros!$D$3:$E$7,2,FALSE)/10</f>
        <v>0.1</v>
      </c>
      <c r="E11" s="28" t="s">
        <v>29</v>
      </c>
      <c r="F11" s="56"/>
    </row>
    <row r="12" spans="1:29" s="32" customFormat="1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0.3</v>
      </c>
      <c r="E12" s="28" t="s">
        <v>93</v>
      </c>
      <c r="F12" s="56"/>
    </row>
    <row r="13" spans="1:29" s="32" customFormat="1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56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0.1</v>
      </c>
      <c r="E14" s="28" t="s">
        <v>59</v>
      </c>
      <c r="F14" s="57"/>
    </row>
    <row r="15" spans="1:29" s="32" customFormat="1" ht="15" customHeight="1" x14ac:dyDescent="0.25">
      <c r="A15" s="45"/>
      <c r="B15" s="45"/>
      <c r="C15" s="45"/>
      <c r="D15" s="45"/>
      <c r="E15" s="45"/>
      <c r="F15" s="33">
        <f>((B11*D11)+(B12*D12)+(B13*D13)+(B14*D14))/4</f>
        <v>8.7500000000000008E-2</v>
      </c>
    </row>
    <row r="16" spans="1:29" s="32" customFormat="1" ht="15" customHeight="1" x14ac:dyDescent="0.25">
      <c r="A16" s="16" t="s">
        <v>8</v>
      </c>
      <c r="B16" s="17" t="s">
        <v>12</v>
      </c>
      <c r="C16" s="46"/>
      <c r="D16" s="47"/>
      <c r="E16" s="48"/>
      <c r="F16" s="34"/>
    </row>
    <row r="17" spans="1:9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5" t="s">
        <v>90</v>
      </c>
    </row>
    <row r="18" spans="1:9" s="32" customFormat="1" ht="15" customHeight="1" x14ac:dyDescent="0.25">
      <c r="A18" s="26" t="s">
        <v>3</v>
      </c>
      <c r="B18" s="27">
        <f>VLOOKUP(C18,Parâmetros!$A$3:$B$9,2,FALSE)/10</f>
        <v>0.5</v>
      </c>
      <c r="C18" s="28" t="s">
        <v>78</v>
      </c>
      <c r="D18" s="27">
        <f>VLOOKUP(E18,Parâmetros!$D$3:$E$7,2,FALSE)/10</f>
        <v>0.1</v>
      </c>
      <c r="E18" s="28" t="s">
        <v>29</v>
      </c>
      <c r="F18" s="56"/>
    </row>
    <row r="19" spans="1:9" s="32" customFormat="1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0.3</v>
      </c>
      <c r="E19" s="28" t="s">
        <v>93</v>
      </c>
      <c r="F19" s="56"/>
    </row>
    <row r="20" spans="1:9" s="32" customFormat="1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56"/>
    </row>
    <row r="21" spans="1:9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0.1</v>
      </c>
      <c r="E21" s="28" t="s">
        <v>59</v>
      </c>
      <c r="F21" s="57"/>
    </row>
    <row r="22" spans="1:9" s="32" customFormat="1" ht="15" customHeight="1" x14ac:dyDescent="0.25">
      <c r="A22" s="36"/>
      <c r="C22" s="37"/>
      <c r="D22" s="37"/>
      <c r="E22" s="37"/>
      <c r="F22" s="33">
        <f>((B18*D18)+(B19*D19)+(B20*D20)+(B21*D21))/4</f>
        <v>8.7500000000000008E-2</v>
      </c>
      <c r="I22" s="38"/>
    </row>
    <row r="25" spans="1:9" ht="15" customHeight="1" x14ac:dyDescent="0.25">
      <c r="E25" s="22"/>
    </row>
    <row r="33" spans="5:5" ht="15" customHeight="1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9</vt:i4>
      </vt:variant>
    </vt:vector>
  </HeadingPairs>
  <TitlesOfParts>
    <vt:vector size="16" baseType="lpstr">
      <vt:lpstr>Parâmetros</vt:lpstr>
      <vt:lpstr>Chaminés</vt:lpstr>
      <vt:lpstr>Transferências</vt:lpstr>
      <vt:lpstr>Maq e Equip</vt:lpstr>
      <vt:lpstr>Vias-N Pav</vt:lpstr>
      <vt:lpstr>Vias-Escap</vt:lpstr>
      <vt:lpstr>Pilhas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2019-06-06T20:12:54Z</dcterms:modified>
</cp:coreProperties>
</file>