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itra\"/>
    </mc:Choice>
  </mc:AlternateContent>
  <bookViews>
    <workbookView xWindow="0" yWindow="0" windowWidth="24000" windowHeight="9735" activeTab="4"/>
  </bookViews>
  <sheets>
    <sheet name="Dados" sheetId="1" r:id="rId1"/>
    <sheet name="FE-Jateamento e Pintura" sheetId="4" r:id="rId2"/>
    <sheet name="Emissão Jateamento" sheetId="2" r:id="rId3"/>
    <sheet name="Pintura" sheetId="6" r:id="rId4"/>
    <sheet name="Resum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D5" i="5" l="1"/>
  <c r="F5" i="6" l="1"/>
  <c r="E5" i="6"/>
  <c r="G6" i="6" l="1"/>
  <c r="C5" i="2"/>
  <c r="H5" i="2"/>
  <c r="E4" i="5" l="1"/>
  <c r="E5" i="5" s="1"/>
  <c r="I5" i="2" l="1"/>
  <c r="I6" i="2" l="1"/>
  <c r="B3" i="5" s="1"/>
  <c r="B5" i="5" s="1"/>
  <c r="K5" i="2"/>
  <c r="K6" i="2" s="1"/>
  <c r="D3" i="5" s="1"/>
  <c r="J5" i="2"/>
  <c r="J6" i="2" s="1"/>
  <c r="C3" i="5" s="1"/>
  <c r="C5" i="5" s="1"/>
</calcChain>
</file>

<file path=xl/comments1.xml><?xml version="1.0" encoding="utf-8"?>
<comments xmlns="http://schemas.openxmlformats.org/spreadsheetml/2006/main">
  <authors>
    <author>Alinie Rossi dos Santos</author>
  </authors>
  <commentList>
    <comment ref="J4" authorId="0" shapeId="0">
      <text>
        <r>
          <rPr>
            <sz val="9"/>
            <color indexed="81"/>
            <rFont val="Segoe UI"/>
            <family val="2"/>
          </rPr>
          <t xml:space="preserve">Devido a inexistência de informação, foi considerado que PM10=PM
</t>
        </r>
      </text>
    </comment>
    <comment ref="K4" authorId="0" shapeId="0">
      <text>
        <r>
          <rPr>
            <sz val="9"/>
            <color indexed="81"/>
            <rFont val="Segoe UI"/>
            <family val="2"/>
          </rPr>
          <t>Devido a inexistência de informação, foi considerado que PM2.5=PM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F3" authorId="0" shapeId="0">
      <text>
        <r>
          <rPr>
            <sz val="9"/>
            <color indexed="81"/>
            <rFont val="Segoe UI"/>
            <family val="2"/>
          </rPr>
          <t>USEPA (1981) - Table 4.2.2.1-2 Typical Densities and Solids Contents of Coatings.
Como as FISPQs enviadas não continham o teor de voláteis, e não foi informado pelo empreendimento  tais valores, considerou-se o teor de voláteis do epóxi (matéria-prima existente dentre as enviadas) existente na AP42.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 xml:space="preserve">USEPA (1981) - VOC Emission Factors for Uncontrolled Surface Coating  </t>
        </r>
      </text>
    </comment>
    <comment ref="B8" authorId="0" shapeId="0">
      <text>
        <r>
          <rPr>
            <sz val="9"/>
            <color indexed="81"/>
            <rFont val="Segoe UI"/>
            <family val="2"/>
          </rPr>
          <t>Valor obtido da média das densidades das tintas (contidas nas FISPQs enviadas pelo empreendimento). Como não foi informado o consumo de cada tipo de tinta, foi considerado um valor médio.</t>
        </r>
      </text>
    </comment>
    <comment ref="B9" authorId="0" shapeId="0">
      <text>
        <r>
          <rPr>
            <sz val="9"/>
            <color indexed="81"/>
            <rFont val="Segoe UI"/>
            <family val="2"/>
          </rPr>
          <t>Valor obtido da média das densidades dos solventes (contidas nas FISPQs enviadas pelo empreendimento). Como não foi informado o consumo de cada tipo de solvente, foi considerado um valor médio.</t>
        </r>
      </text>
    </comment>
  </commentList>
</comments>
</file>

<file path=xl/sharedStrings.xml><?xml version="1.0" encoding="utf-8"?>
<sst xmlns="http://schemas.openxmlformats.org/spreadsheetml/2006/main" count="71" uniqueCount="52">
  <si>
    <t>Fonte: Informações fornecidos pelo empreendimento à solicitação através do OFÍCIO/Nº 008-2018 IEMA/DT/CQAI</t>
  </si>
  <si>
    <t>Consumo de insumos em 2015:</t>
  </si>
  <si>
    <t>Tintas e Solventes</t>
  </si>
  <si>
    <t>Tintas:</t>
  </si>
  <si>
    <t>Litros</t>
  </si>
  <si>
    <t xml:space="preserve">Solventes: </t>
  </si>
  <si>
    <t>Kg</t>
  </si>
  <si>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</si>
  <si>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</si>
  <si>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</si>
  <si>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</si>
  <si>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</si>
  <si>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Diâmetro [m]</t>
  </si>
  <si>
    <t>Altura [m]</t>
  </si>
  <si>
    <t>Fator de emissão  [kg/t de produto]</t>
  </si>
  <si>
    <t xml:space="preserve">Escória de Cobre: </t>
  </si>
  <si>
    <t>Escória de Cobre</t>
  </si>
  <si>
    <t>Filtro Cartucho Cabine Jateamento Abrasivo</t>
  </si>
  <si>
    <t>-</t>
  </si>
  <si>
    <t>Quantidade [t/h]</t>
  </si>
  <si>
    <t>Produto</t>
  </si>
  <si>
    <t>Jateamento Abrasivo</t>
  </si>
  <si>
    <t>Pintura</t>
  </si>
  <si>
    <t>Fonte: AP-42, CH 13.2.6: Abrasive Blasting - https://www3.epa.gov/ttn/chief/ap42/ch13/final/c13s02-6.pdf</t>
  </si>
  <si>
    <t>Fonte: AP-42 CH 4.2.2.1 General Industrial Surface Coating - https://www3.epa.gov/ttn/chief/ap42/ch04/final/c4s02_2a.pdf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</si>
  <si>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</si>
  <si>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Horário de Funcionamento</t>
  </si>
  <si>
    <t>Segunda a sexta-feira</t>
  </si>
  <si>
    <t>07:00 às 17:00</t>
  </si>
  <si>
    <t>Table 13.2.6-1 Particulate Emission Factors for Abrasive Blasting</t>
  </si>
  <si>
    <t>Emission Factor Rating: E</t>
  </si>
  <si>
    <t>AP42 - 13.2.6 Abrasive Blasting</t>
  </si>
  <si>
    <t>Source</t>
  </si>
  <si>
    <t>Emission Factor, kg/Mg abrasive</t>
  </si>
  <si>
    <t xml:space="preserve">Abrasive blasting of unspecified metal parts, controlled with a fabric filter </t>
  </si>
  <si>
    <t>Total PM</t>
  </si>
  <si>
    <t>Cabine de Pintura</t>
  </si>
  <si>
    <t>Densidade média das tintas (t/m³)</t>
  </si>
  <si>
    <t>Densidade média dos solventes (t/m³)</t>
  </si>
  <si>
    <t>Fontes Emissoras</t>
  </si>
  <si>
    <t>Teor de Voláteis [%]</t>
  </si>
  <si>
    <t>AP42 - 4.2.2.1 General Industrial Surface Coating</t>
  </si>
  <si>
    <t xml:space="preserve">Table 4.2.2.1-1 VOC Emission Factors for Uncontrolled Surface Coating </t>
  </si>
  <si>
    <t>Emission Factor Rating: B</t>
  </si>
  <si>
    <t>Available Information on Coating</t>
  </si>
  <si>
    <t xml:space="preserve">kg/L of coating </t>
  </si>
  <si>
    <t>d * (coating density)/100</t>
  </si>
  <si>
    <t xml:space="preserve">Conventional or waterborne paints:
VOC, wt % (d)
</t>
  </si>
  <si>
    <t>TOTAL</t>
  </si>
  <si>
    <t>VOC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</si>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</sst>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0"/>
    <numFmt numFmtId="166" formatCode="0.0000"/>
    <numFmt numFmtId="167" formatCode="[&gt;=0.005]\ #,##0.00;[&lt;0.005]&quot;&lt;0,01&quot;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2" borderId="3" xfId="0" applyNumberFormat="1" applyFont="1" applyFill="1" applyBorder="1" applyAlignment="1" applyProtection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8" xfId="0" applyFont="1" applyFill="1" applyBorder="1" applyAlignment="1"/>
    <xf numFmtId="168" fontId="1" fillId="0" borderId="0" xfId="0" applyNumberFormat="1" applyFont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6" fillId="2" borderId="6" xfId="0" applyNumberFormat="1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6" xfId="0" applyNumberFormat="1" applyFont="1" applyFill="1" applyBorder="1" applyAlignment="1" applyProtection="1">
      <alignment horizontal="center" vertical="center" wrapText="1"/>
    </xf>
    <xf numFmtId="0" fontId="6" fillId="2" borderId="9" xfId="0" applyNumberFormat="1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6" sqref="B6"/>
    </sheetView>
  </sheetViews>
  <sheetFormatPr defaultRowHeight="15" customHeight="1" x14ac:dyDescent="0.2"/>
  <cols>
    <col min="1" max="1" width="16.85546875" style="1" customWidth="1"/>
    <col min="2" max="2" width="11.140625" style="1" customWidth="1"/>
    <col min="3" max="16384" width="9.140625" style="1"/>
  </cols>
  <sheetData>
    <row r="1" spans="1:5" ht="15" customHeight="1" x14ac:dyDescent="0.2">
      <c r="A1" s="9" t="s">
        <v>0</v>
      </c>
      <c r="B1" s="2"/>
      <c r="C1" s="2"/>
      <c r="D1" s="2"/>
      <c r="E1" s="2"/>
    </row>
    <row r="2" spans="1:5" ht="15" customHeight="1" x14ac:dyDescent="0.2">
      <c r="A2" s="41" t="s">
        <v>26</v>
      </c>
      <c r="B2" s="41"/>
      <c r="C2" s="2"/>
      <c r="D2" s="2"/>
      <c r="E2" s="2"/>
    </row>
    <row r="3" spans="1:5" ht="15" customHeight="1" x14ac:dyDescent="0.2">
      <c r="A3" s="9" t="s">
        <v>27</v>
      </c>
      <c r="B3" s="17" t="s">
        <v>28</v>
      </c>
      <c r="C3" s="2"/>
      <c r="D3" s="2"/>
      <c r="E3" s="2"/>
    </row>
    <row r="4" spans="1:5" ht="15" customHeight="1" x14ac:dyDescent="0.2">
      <c r="E4" s="2"/>
    </row>
    <row r="5" spans="1:5" ht="15" customHeight="1" x14ac:dyDescent="0.2">
      <c r="A5" s="42" t="s">
        <v>1</v>
      </c>
      <c r="B5" s="42"/>
      <c r="C5" s="42"/>
      <c r="E5" s="2"/>
    </row>
    <row r="6" spans="1:5" ht="15" customHeight="1" x14ac:dyDescent="0.2">
      <c r="A6" s="16" t="s">
        <v>3</v>
      </c>
      <c r="B6" s="17">
        <v>960</v>
      </c>
      <c r="C6" s="17" t="s">
        <v>4</v>
      </c>
      <c r="D6" s="2"/>
      <c r="E6" s="2"/>
    </row>
    <row r="7" spans="1:5" ht="15" customHeight="1" x14ac:dyDescent="0.2">
      <c r="A7" s="16" t="s">
        <v>5</v>
      </c>
      <c r="B7" s="17">
        <v>96</v>
      </c>
      <c r="C7" s="17" t="s">
        <v>4</v>
      </c>
      <c r="D7" s="2"/>
    </row>
    <row r="8" spans="1:5" ht="15" customHeight="1" x14ac:dyDescent="0.2">
      <c r="A8" s="16" t="s">
        <v>15</v>
      </c>
      <c r="B8" s="38">
        <v>6750</v>
      </c>
      <c r="C8" s="11" t="s">
        <v>6</v>
      </c>
      <c r="D8" s="2"/>
      <c r="E8" s="2"/>
    </row>
    <row r="9" spans="1:5" ht="15" customHeight="1" x14ac:dyDescent="0.2">
      <c r="A9" s="2"/>
      <c r="B9" s="2"/>
      <c r="C9" s="2"/>
      <c r="D9" s="2"/>
      <c r="E9" s="2"/>
    </row>
    <row r="10" spans="1:5" ht="15" customHeight="1" x14ac:dyDescent="0.2">
      <c r="A10" s="3"/>
      <c r="B10" s="2"/>
      <c r="C10" s="2"/>
      <c r="D10" s="2"/>
    </row>
    <row r="11" spans="1:5" ht="15" customHeight="1" x14ac:dyDescent="0.2">
      <c r="A11" s="2"/>
      <c r="B11" s="2"/>
      <c r="C11" s="2"/>
      <c r="D11" s="2"/>
      <c r="E11" s="2"/>
    </row>
    <row r="12" spans="1:5" ht="15" customHeight="1" x14ac:dyDescent="0.2">
      <c r="B12" s="2"/>
      <c r="C12" s="2"/>
      <c r="D12" s="2"/>
    </row>
  </sheetData>
  <sheetProtection password="B056" sheet="1" objects="1" scenarios="1"/>
  <mergeCells count="2">
    <mergeCell ref="A2:B2"/>
    <mergeCell ref="A5:C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21" sqref="E21"/>
    </sheetView>
  </sheetViews>
  <sheetFormatPr defaultRowHeight="15" customHeight="1" x14ac:dyDescent="0.2"/>
  <cols>
    <col min="1" max="2" width="14.140625" style="1" customWidth="1"/>
    <col min="3" max="3" width="13.28515625" style="1" customWidth="1"/>
    <col min="4" max="4" width="23" style="1" customWidth="1"/>
    <col min="5" max="5" width="11.7109375" style="1" customWidth="1"/>
    <col min="6" max="8" width="9.140625" style="1"/>
    <col min="9" max="11" width="11.42578125" style="1" customWidth="1"/>
    <col min="12" max="12" width="26.85546875" style="1" customWidth="1"/>
    <col min="13" max="16384" width="9.140625" style="1"/>
  </cols>
  <sheetData>
    <row r="1" spans="1:13" ht="15" customHeight="1" x14ac:dyDescent="0.2">
      <c r="A1" s="9" t="s">
        <v>23</v>
      </c>
      <c r="J1" s="34"/>
      <c r="K1" s="34"/>
      <c r="L1" s="34"/>
      <c r="M1" s="33"/>
    </row>
    <row r="2" spans="1:13" ht="15" customHeight="1" x14ac:dyDescent="0.2">
      <c r="A2" s="49" t="s">
        <v>31</v>
      </c>
      <c r="B2" s="49"/>
      <c r="C2" s="49"/>
      <c r="D2" s="49"/>
      <c r="E2" s="23"/>
      <c r="J2" s="21"/>
      <c r="K2" s="21"/>
      <c r="L2" s="21"/>
      <c r="M2" s="33"/>
    </row>
    <row r="3" spans="1:13" ht="15" customHeight="1" x14ac:dyDescent="0.2">
      <c r="A3" s="50" t="s">
        <v>29</v>
      </c>
      <c r="B3" s="51"/>
      <c r="C3" s="51"/>
      <c r="D3" s="51"/>
      <c r="E3" s="24"/>
      <c r="F3" s="20"/>
      <c r="G3" s="20"/>
      <c r="I3" s="21"/>
      <c r="J3" s="21"/>
      <c r="K3" s="21"/>
      <c r="L3" s="21"/>
      <c r="M3" s="33"/>
    </row>
    <row r="4" spans="1:13" ht="15" customHeight="1" x14ac:dyDescent="0.2">
      <c r="A4" s="50" t="s">
        <v>30</v>
      </c>
      <c r="B4" s="51"/>
      <c r="C4" s="51"/>
      <c r="D4" s="51"/>
      <c r="E4" s="24"/>
      <c r="F4" s="20"/>
      <c r="G4" s="20"/>
      <c r="I4" s="21"/>
      <c r="J4" s="21"/>
      <c r="K4" s="21"/>
      <c r="L4" s="21"/>
      <c r="M4" s="33"/>
    </row>
    <row r="5" spans="1:13" ht="15" customHeight="1" x14ac:dyDescent="0.2">
      <c r="A5" s="51" t="s">
        <v>35</v>
      </c>
      <c r="B5" s="51"/>
      <c r="C5" s="51"/>
      <c r="D5" s="51"/>
      <c r="E5" s="25"/>
      <c r="F5" s="21"/>
      <c r="G5" s="21"/>
      <c r="I5" s="21"/>
      <c r="J5" s="21"/>
      <c r="K5" s="21"/>
      <c r="L5" s="21"/>
      <c r="M5" s="33"/>
    </row>
    <row r="6" spans="1:13" ht="15" customHeight="1" x14ac:dyDescent="0.2">
      <c r="A6" s="45" t="s">
        <v>32</v>
      </c>
      <c r="B6" s="45"/>
      <c r="C6" s="45"/>
      <c r="D6" s="36" t="s">
        <v>33</v>
      </c>
      <c r="E6" s="26"/>
      <c r="I6" s="21"/>
      <c r="J6" s="21"/>
      <c r="K6" s="21"/>
      <c r="L6" s="21"/>
      <c r="M6" s="33"/>
    </row>
    <row r="7" spans="1:13" ht="21.75" customHeight="1" x14ac:dyDescent="0.2">
      <c r="A7" s="48" t="s">
        <v>34</v>
      </c>
      <c r="B7" s="48"/>
      <c r="C7" s="48"/>
      <c r="D7" s="11">
        <v>0.69</v>
      </c>
      <c r="E7" s="9"/>
      <c r="I7" s="34"/>
      <c r="J7" s="34"/>
      <c r="K7" s="34"/>
      <c r="L7" s="34"/>
      <c r="M7" s="33"/>
    </row>
    <row r="8" spans="1:13" ht="15" customHeight="1" x14ac:dyDescent="0.2">
      <c r="A8" s="22"/>
      <c r="B8" s="22"/>
      <c r="C8" s="22"/>
      <c r="D8" s="9"/>
      <c r="E8" s="9"/>
    </row>
    <row r="9" spans="1:13" ht="15" customHeight="1" x14ac:dyDescent="0.2">
      <c r="A9" s="1" t="s">
        <v>24</v>
      </c>
      <c r="B9" s="22"/>
      <c r="C9" s="22"/>
      <c r="D9" s="9"/>
      <c r="E9" s="9"/>
    </row>
    <row r="10" spans="1:13" ht="15" customHeight="1" x14ac:dyDescent="0.2">
      <c r="A10" s="47" t="s">
        <v>41</v>
      </c>
      <c r="B10" s="47"/>
      <c r="C10" s="47"/>
      <c r="D10" s="47"/>
    </row>
    <row r="11" spans="1:13" ht="15" customHeight="1" x14ac:dyDescent="0.2">
      <c r="A11" s="47" t="s">
        <v>42</v>
      </c>
      <c r="B11" s="47"/>
      <c r="C11" s="47"/>
      <c r="D11" s="47"/>
    </row>
    <row r="12" spans="1:13" ht="15" customHeight="1" x14ac:dyDescent="0.2">
      <c r="A12" s="47" t="s">
        <v>43</v>
      </c>
      <c r="B12" s="47"/>
      <c r="C12" s="47"/>
      <c r="D12" s="47"/>
    </row>
    <row r="13" spans="1:13" ht="15" customHeight="1" x14ac:dyDescent="0.2">
      <c r="A13" s="47" t="s">
        <v>44</v>
      </c>
      <c r="B13" s="47"/>
      <c r="C13" s="47" t="s">
        <v>45</v>
      </c>
      <c r="D13" s="47"/>
    </row>
    <row r="14" spans="1:13" ht="33" customHeight="1" x14ac:dyDescent="0.2">
      <c r="A14" s="43" t="s">
        <v>47</v>
      </c>
      <c r="B14" s="43"/>
      <c r="C14" s="45" t="s">
        <v>46</v>
      </c>
      <c r="D14" s="45"/>
    </row>
    <row r="15" spans="1:13" ht="15" customHeight="1" x14ac:dyDescent="0.2">
      <c r="A15" s="44"/>
      <c r="B15" s="44"/>
      <c r="C15" s="46"/>
      <c r="D15" s="46"/>
    </row>
  </sheetData>
  <sheetProtection password="B056" sheet="1" objects="1" scenarios="1"/>
  <mergeCells count="13">
    <mergeCell ref="A7:C7"/>
    <mergeCell ref="A2:D2"/>
    <mergeCell ref="A3:D3"/>
    <mergeCell ref="A4:D4"/>
    <mergeCell ref="A6:C6"/>
    <mergeCell ref="A5:D5"/>
    <mergeCell ref="A14:B15"/>
    <mergeCell ref="C14:D15"/>
    <mergeCell ref="A10:D10"/>
    <mergeCell ref="A11:D11"/>
    <mergeCell ref="A12:D12"/>
    <mergeCell ref="A13:B13"/>
    <mergeCell ref="C13:D1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workbookViewId="0">
      <selection activeCell="I22" sqref="I22"/>
    </sheetView>
  </sheetViews>
  <sheetFormatPr defaultRowHeight="15" customHeight="1" x14ac:dyDescent="0.2"/>
  <cols>
    <col min="1" max="1" width="31.85546875" style="1" bestFit="1" customWidth="1"/>
    <col min="2" max="2" width="12.85546875" style="1" bestFit="1" customWidth="1"/>
    <col min="3" max="3" width="11" style="1" customWidth="1"/>
    <col min="4" max="4" width="12.28515625" style="1" customWidth="1"/>
    <col min="5" max="5" width="12" style="1" customWidth="1"/>
    <col min="6" max="7" width="9.140625" style="1"/>
    <col min="8" max="8" width="16.7109375" style="1" customWidth="1"/>
    <col min="9" max="9" width="10.42578125" style="1" bestFit="1" customWidth="1"/>
    <col min="10" max="10" width="9.28515625" style="1" bestFit="1" customWidth="1"/>
    <col min="11" max="11" width="10.42578125" style="1" bestFit="1" customWidth="1"/>
    <col min="12" max="16384" width="9.140625" style="1"/>
  </cols>
  <sheetData>
    <row r="1" spans="1:11" ht="15" customHeight="1" x14ac:dyDescent="0.2">
      <c r="A1" s="9" t="s">
        <v>0</v>
      </c>
    </row>
    <row r="3" spans="1:11" ht="26.25" customHeight="1" x14ac:dyDescent="0.2">
      <c r="A3" s="56" t="s">
        <v>7</v>
      </c>
      <c r="B3" s="52" t="s">
        <v>20</v>
      </c>
      <c r="C3" s="56" t="s">
        <v>19</v>
      </c>
      <c r="D3" s="57" t="s">
        <v>50</v>
      </c>
      <c r="E3" s="57" t="s">
        <v>51</v>
      </c>
      <c r="F3" s="52" t="s">
        <v>12</v>
      </c>
      <c r="G3" s="52" t="s">
        <v>13</v>
      </c>
      <c r="H3" s="13" t="s">
        <v>14</v>
      </c>
      <c r="I3" s="54" t="s">
        <v>8</v>
      </c>
      <c r="J3" s="55"/>
      <c r="K3" s="55"/>
    </row>
    <row r="4" spans="1:11" ht="15" customHeight="1" x14ac:dyDescent="0.2">
      <c r="A4" s="52"/>
      <c r="B4" s="53"/>
      <c r="C4" s="56"/>
      <c r="D4" s="57"/>
      <c r="E4" s="57"/>
      <c r="F4" s="53"/>
      <c r="G4" s="53"/>
      <c r="H4" s="7" t="s">
        <v>9</v>
      </c>
      <c r="I4" s="7" t="s">
        <v>9</v>
      </c>
      <c r="J4" s="7" t="s">
        <v>10</v>
      </c>
      <c r="K4" s="7" t="s">
        <v>11</v>
      </c>
    </row>
    <row r="5" spans="1:11" ht="15" customHeight="1" x14ac:dyDescent="0.2">
      <c r="A5" s="12" t="s">
        <v>17</v>
      </c>
      <c r="B5" s="11" t="s">
        <v>16</v>
      </c>
      <c r="C5" s="27">
        <f>(Dados!B8/1000)/8760</f>
        <v>7.7054794520547943E-4</v>
      </c>
      <c r="D5" s="37">
        <v>-20.179714000000001</v>
      </c>
      <c r="E5" s="37">
        <v>-40.227921000000002</v>
      </c>
      <c r="F5" s="11">
        <v>1.5</v>
      </c>
      <c r="G5" s="11">
        <v>3</v>
      </c>
      <c r="H5" s="11">
        <f>'FE-Jateamento e Pintura'!D7</f>
        <v>0.69</v>
      </c>
      <c r="I5" s="27">
        <f>H5*C5</f>
        <v>5.3167808219178078E-4</v>
      </c>
      <c r="J5" s="27">
        <f>I5</f>
        <v>5.3167808219178078E-4</v>
      </c>
      <c r="K5" s="27">
        <f>I5</f>
        <v>5.3167808219178078E-4</v>
      </c>
    </row>
    <row r="6" spans="1:11" ht="15" customHeight="1" x14ac:dyDescent="0.2">
      <c r="A6" s="41" t="s">
        <v>48</v>
      </c>
      <c r="B6" s="41"/>
      <c r="C6" s="41"/>
      <c r="D6" s="41"/>
      <c r="E6" s="41"/>
      <c r="F6" s="41"/>
      <c r="G6" s="41"/>
      <c r="H6" s="41"/>
      <c r="I6" s="15">
        <f>SUM(I5:I5)</f>
        <v>5.3167808219178078E-4</v>
      </c>
      <c r="J6" s="15">
        <f>SUM(J5:J5)</f>
        <v>5.3167808219178078E-4</v>
      </c>
      <c r="K6" s="15">
        <f>SUM(K5:K5)</f>
        <v>5.3167808219178078E-4</v>
      </c>
    </row>
    <row r="8" spans="1:11" ht="15" customHeight="1" x14ac:dyDescent="0.2">
      <c r="A8" s="10"/>
      <c r="C8" s="6"/>
    </row>
    <row r="9" spans="1:11" ht="15" customHeight="1" x14ac:dyDescent="0.2">
      <c r="A9" s="4"/>
      <c r="E9" s="5"/>
    </row>
    <row r="10" spans="1:11" ht="15" customHeight="1" x14ac:dyDescent="0.2">
      <c r="A10" s="4"/>
    </row>
  </sheetData>
  <sheetProtection password="B056" sheet="1" objects="1" scenarios="1"/>
  <mergeCells count="9">
    <mergeCell ref="A6:H6"/>
    <mergeCell ref="G3:G4"/>
    <mergeCell ref="I3:K3"/>
    <mergeCell ref="F3:F4"/>
    <mergeCell ref="A3:A4"/>
    <mergeCell ref="B3:B4"/>
    <mergeCell ref="C3:C4"/>
    <mergeCell ref="D3:D4"/>
    <mergeCell ref="E3:E4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workbookViewId="0">
      <selection activeCell="F10" sqref="F10"/>
    </sheetView>
  </sheetViews>
  <sheetFormatPr defaultRowHeight="15" x14ac:dyDescent="0.25"/>
  <cols>
    <col min="1" max="1" width="27.5703125" bestFit="1" customWidth="1"/>
    <col min="2" max="2" width="11.7109375" customWidth="1"/>
    <col min="3" max="3" width="12.28515625" customWidth="1"/>
    <col min="4" max="4" width="13.85546875" bestFit="1" customWidth="1"/>
    <col min="5" max="5" width="10.7109375" customWidth="1"/>
    <col min="6" max="6" width="14.42578125" customWidth="1"/>
    <col min="7" max="7" width="19.42578125" bestFit="1" customWidth="1"/>
  </cols>
  <sheetData>
    <row r="1" spans="1:7" x14ac:dyDescent="0.25">
      <c r="A1" s="9" t="s">
        <v>0</v>
      </c>
    </row>
    <row r="3" spans="1:7" x14ac:dyDescent="0.25">
      <c r="A3" s="56" t="s">
        <v>7</v>
      </c>
      <c r="B3" s="57" t="s">
        <v>50</v>
      </c>
      <c r="C3" s="57" t="s">
        <v>51</v>
      </c>
      <c r="D3" s="52" t="s">
        <v>20</v>
      </c>
      <c r="E3" s="56" t="s">
        <v>19</v>
      </c>
      <c r="F3" s="58" t="s">
        <v>40</v>
      </c>
      <c r="G3" s="28" t="s">
        <v>8</v>
      </c>
    </row>
    <row r="4" spans="1:7" x14ac:dyDescent="0.25">
      <c r="A4" s="52"/>
      <c r="B4" s="57"/>
      <c r="C4" s="57"/>
      <c r="D4" s="53"/>
      <c r="E4" s="56"/>
      <c r="F4" s="53"/>
      <c r="G4" s="8" t="s">
        <v>49</v>
      </c>
    </row>
    <row r="5" spans="1:7" x14ac:dyDescent="0.25">
      <c r="A5" s="18" t="s">
        <v>36</v>
      </c>
      <c r="B5" s="35">
        <v>-20.179714000000001</v>
      </c>
      <c r="C5" s="19">
        <v>-40.227921000000002</v>
      </c>
      <c r="D5" s="11" t="s">
        <v>2</v>
      </c>
      <c r="E5" s="30">
        <f>((Dados!B6/1000)*$B$8/8760)+((Dados!B7/1000)*$B$9/8760)</f>
        <v>1.4805952677459524E-4</v>
      </c>
      <c r="F5" s="11">
        <f>100-57.2</f>
        <v>42.8</v>
      </c>
      <c r="G5" s="32">
        <f>((F5/100)*E5*1000)</f>
        <v>6.3369477459526757E-2</v>
      </c>
    </row>
    <row r="6" spans="1:7" x14ac:dyDescent="0.25">
      <c r="A6" s="41" t="s">
        <v>48</v>
      </c>
      <c r="B6" s="41"/>
      <c r="C6" s="41"/>
      <c r="D6" s="41"/>
      <c r="E6" s="41"/>
      <c r="F6" s="41"/>
      <c r="G6" s="40">
        <f>SUM(G5:G5)</f>
        <v>6.3369477459526757E-2</v>
      </c>
    </row>
    <row r="8" spans="1:7" x14ac:dyDescent="0.25">
      <c r="A8" s="29" t="s">
        <v>37</v>
      </c>
      <c r="B8" s="39">
        <v>1.2478181818181817</v>
      </c>
    </row>
    <row r="9" spans="1:7" x14ac:dyDescent="0.25">
      <c r="A9" s="29" t="s">
        <v>38</v>
      </c>
      <c r="B9" s="32">
        <v>1.0322499999999999</v>
      </c>
    </row>
  </sheetData>
  <sheetProtection password="B056" sheet="1" objects="1" scenarios="1"/>
  <mergeCells count="7">
    <mergeCell ref="A6:F6"/>
    <mergeCell ref="A3:A4"/>
    <mergeCell ref="D3:D4"/>
    <mergeCell ref="E3:E4"/>
    <mergeCell ref="B3:B4"/>
    <mergeCell ref="C3:C4"/>
    <mergeCell ref="F3:F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21" sqref="H21"/>
    </sheetView>
  </sheetViews>
  <sheetFormatPr defaultRowHeight="15" x14ac:dyDescent="0.25"/>
  <cols>
    <col min="1" max="1" width="19.140625" bestFit="1" customWidth="1"/>
  </cols>
  <sheetData>
    <row r="1" spans="1:5" x14ac:dyDescent="0.25">
      <c r="A1" s="59" t="s">
        <v>39</v>
      </c>
      <c r="B1" s="60" t="s">
        <v>8</v>
      </c>
      <c r="C1" s="61"/>
      <c r="D1" s="61"/>
      <c r="E1" s="61"/>
    </row>
    <row r="2" spans="1:5" x14ac:dyDescent="0.25">
      <c r="A2" s="59"/>
      <c r="B2" s="8" t="s">
        <v>9</v>
      </c>
      <c r="C2" s="8" t="s">
        <v>10</v>
      </c>
      <c r="D2" s="8" t="s">
        <v>25</v>
      </c>
      <c r="E2" s="8" t="s">
        <v>49</v>
      </c>
    </row>
    <row r="3" spans="1:5" x14ac:dyDescent="0.25">
      <c r="A3" s="9" t="s">
        <v>21</v>
      </c>
      <c r="B3" s="31">
        <f>'Emissão Jateamento'!I6</f>
        <v>5.3167808219178078E-4</v>
      </c>
      <c r="C3" s="31">
        <f>'Emissão Jateamento'!J6</f>
        <v>5.3167808219178078E-4</v>
      </c>
      <c r="D3" s="31">
        <f>'Emissão Jateamento'!K6</f>
        <v>5.3167808219178078E-4</v>
      </c>
      <c r="E3" s="11" t="s">
        <v>18</v>
      </c>
    </row>
    <row r="4" spans="1:5" x14ac:dyDescent="0.25">
      <c r="A4" s="9" t="s">
        <v>22</v>
      </c>
      <c r="B4" s="32" t="s">
        <v>18</v>
      </c>
      <c r="C4" s="32" t="s">
        <v>18</v>
      </c>
      <c r="D4" s="32" t="s">
        <v>18</v>
      </c>
      <c r="E4" s="31">
        <f>Pintura!G6</f>
        <v>6.3369477459526757E-2</v>
      </c>
    </row>
    <row r="5" spans="1:5" x14ac:dyDescent="0.25">
      <c r="A5" s="14" t="s">
        <v>48</v>
      </c>
      <c r="B5" s="15">
        <f>SUM(B3:B4)</f>
        <v>5.3167808219178078E-4</v>
      </c>
      <c r="C5" s="15">
        <f>SUM(C3:C4)</f>
        <v>5.3167808219178078E-4</v>
      </c>
      <c r="D5" s="15">
        <f>SUM(D3:D4)</f>
        <v>5.3167808219178078E-4</v>
      </c>
      <c r="E5" s="15">
        <f>SUM(E3:E4)</f>
        <v>6.3369477459526757E-2</v>
      </c>
    </row>
  </sheetData>
  <sheetProtection password="B056" sheet="1" objects="1" scenarios="1"/>
  <mergeCells count="2">
    <mergeCell ref="A1:A2"/>
    <mergeCell ref="B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FE-Jateamento e Pintura</vt:lpstr>
      <vt:lpstr>Emissão Jateamento</vt:lpstr>
      <vt:lpstr>Pintura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Brusco Filete</dc:creator>
  <cp:lastModifiedBy>Vanessa Brusco Filete</cp:lastModifiedBy>
  <dcterms:created xsi:type="dcterms:W3CDTF">2018-12-19T16:06:01Z</dcterms:created>
  <dcterms:modified xsi:type="dcterms:W3CDTF">2019-06-06T20:12:19Z</dcterms:modified>
</cp:coreProperties>
</file>