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Supergasbras\"/>
    </mc:Choice>
  </mc:AlternateContent>
  <bookViews>
    <workbookView xWindow="0" yWindow="0" windowWidth="24000" windowHeight="9435" activeTab="3"/>
  </bookViews>
  <sheets>
    <sheet name="Dados" sheetId="1" r:id="rId1"/>
    <sheet name="Emissão Envasamento" sheetId="3" r:id="rId2"/>
    <sheet name="Emissão Cabine de Pintura" sheetId="4" r:id="rId3"/>
    <sheet name="Resumo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J5" i="4" l="1"/>
  <c r="G5" i="4" l="1"/>
  <c r="D5" i="4"/>
  <c r="B5" i="1"/>
  <c r="D5" i="3" s="1"/>
  <c r="I5" i="4"/>
  <c r="J6" i="4" l="1"/>
  <c r="B4" i="5" s="1"/>
  <c r="F5" i="3"/>
  <c r="F6" i="3" s="1"/>
  <c r="B3" i="5" s="1"/>
</calcChain>
</file>

<file path=xl/comments1.xml><?xml version="1.0" encoding="utf-8"?>
<comments xmlns="http://schemas.openxmlformats.org/spreadsheetml/2006/main">
  <authors>
    <author>Gabriel Aarão Gonçalves</author>
  </authors>
  <commentList>
    <comment ref="E5" authorId="0" shapeId="0">
      <text>
        <r>
          <rPr>
            <sz val="9"/>
            <color indexed="81"/>
            <rFont val="Segoe UI"/>
            <family val="2"/>
          </rPr>
          <t xml:space="preserve">Foi considerado o fator de emissão de envasamento de GLP fornecido pela Nacional Gás Butano
</t>
        </r>
      </text>
    </comment>
  </commentList>
</comments>
</file>

<file path=xl/comments2.xml><?xml version="1.0" encoding="utf-8"?>
<comments xmlns="http://schemas.openxmlformats.org/spreadsheetml/2006/main">
  <authors>
    <author>Gabriel Aarão Gonçalves</author>
  </authors>
  <commentList>
    <comment ref="E5" authorId="0" shapeId="0">
      <text>
        <r>
          <rPr>
            <sz val="9"/>
            <color indexed="81"/>
            <rFont val="Segoe UI"/>
            <family val="2"/>
          </rPr>
          <t xml:space="preserve">Altura não fornecida pelo empreendimento
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 xml:space="preserve">Temperatura não fornecida pelo empreendimento
</t>
        </r>
      </text>
    </comment>
    <comment ref="H5" authorId="0" shapeId="0">
      <text>
        <r>
          <rPr>
            <sz val="9"/>
            <color indexed="81"/>
            <rFont val="Segoe UI"/>
            <family val="2"/>
          </rPr>
          <t xml:space="preserve">Dado obtido pela ficha técnica da tinta de botijões (Consigaz)
</t>
        </r>
      </text>
    </comment>
    <comment ref="I5" authorId="0" shapeId="0">
      <text>
        <r>
          <rPr>
            <sz val="9"/>
            <color indexed="81"/>
            <rFont val="Segoe UI"/>
            <family val="2"/>
          </rPr>
          <t>Dado obtido pela ficha técnica da tinta de botijões (Consigaz</t>
        </r>
        <r>
          <rPr>
            <b/>
            <sz val="9"/>
            <color indexed="81"/>
            <rFont val="Segoe UI"/>
            <family val="2"/>
          </rPr>
          <t>)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<sst xmlns="http://schemas.openxmlformats.org/spreadsheetml/2006/main" count="42" uniqueCount="28">
  <si>
    <t>Chaminé de Pintura</t>
  </si>
  <si>
    <t>Diâmetro (m)</t>
  </si>
  <si>
    <t>Processo Produtivo</t>
  </si>
  <si>
    <t>Quantidade de GLP envasada (ton)</t>
  </si>
  <si>
    <t>Tinta</t>
  </si>
  <si>
    <t>Quantidade de tinta para pintura de vasilhames (L/ano)</t>
  </si>
  <si>
    <t xml:space="preserve">Fonte Emissora </t>
  </si>
  <si>
    <t>Emissão fugitiva do envase de GLP</t>
  </si>
  <si>
    <t>-</t>
  </si>
  <si>
    <t>Fonte: Informações enviadas pelo empreendimento através dos Ofícios IEMA N° 036/2018</t>
  </si>
  <si>
    <t>Quantidade de botijões envasados (referência P13)</t>
  </si>
  <si>
    <t>Cabine de Pintura</t>
  </si>
  <si>
    <t>Fontes Emissoras</t>
  </si>
  <si>
    <t>Envasamento</t>
  </si>
  <si>
    <t>Chaminé da Cabine de Pintura</t>
  </si>
  <si>
    <t>Número de Botijões [Referência P13]</t>
  </si>
  <si>
    <t>Fator de emissão [kg/botijão]</t>
  </si>
  <si>
    <t>Taxa de Emissão [kg/h]</t>
  </si>
  <si>
    <t>Diâmetro [m]</t>
  </si>
  <si>
    <t>Altura [m]</t>
  </si>
  <si>
    <t>Temperatura [ºC]</t>
  </si>
  <si>
    <t>Consumo de tinta [L/ano]</t>
  </si>
  <si>
    <t>Massa específica [kg/L]</t>
  </si>
  <si>
    <t>Fração de voláteis [%]</t>
  </si>
  <si>
    <t>TOTAL</t>
  </si>
  <si>
    <t>VOC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</si>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</sst>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[&gt;=0.005]\ #,##0.00;[&lt;0.005]&quot;&lt;0,01&quot;"/>
  </numFmts>
  <fonts count="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Alignment="1">
      <alignment vertical="center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2" fontId="1" fillId="3" borderId="4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1" fillId="0" borderId="0" xfId="0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F19" sqref="F19"/>
    </sheetView>
  </sheetViews>
  <sheetFormatPr defaultRowHeight="15" x14ac:dyDescent="0.25"/>
  <cols>
    <col min="1" max="1" width="47.28515625" style="17" customWidth="1"/>
    <col min="2" max="2" width="12.85546875" style="17" bestFit="1" customWidth="1"/>
    <col min="3" max="3" width="17" style="17" customWidth="1"/>
    <col min="4" max="4" width="12.85546875" style="17" customWidth="1"/>
    <col min="5" max="6" width="9.140625" style="17"/>
    <col min="7" max="7" width="12" style="17" customWidth="1"/>
    <col min="8" max="8" width="11" style="17" customWidth="1"/>
    <col min="9" max="9" width="13.5703125" style="17" customWidth="1"/>
    <col min="10" max="10" width="12.85546875" style="17" customWidth="1"/>
    <col min="11" max="16384" width="9.140625" style="17"/>
  </cols>
  <sheetData>
    <row r="1" spans="1:13" x14ac:dyDescent="0.25">
      <c r="A1" s="1" t="s">
        <v>9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20" t="s">
        <v>2</v>
      </c>
      <c r="B3" s="20"/>
      <c r="G3" s="4"/>
      <c r="H3" s="4"/>
    </row>
    <row r="4" spans="1:13" x14ac:dyDescent="0.25">
      <c r="A4" s="4" t="s">
        <v>3</v>
      </c>
      <c r="B4" s="18">
        <v>51643</v>
      </c>
      <c r="C4" s="4"/>
      <c r="D4" s="4"/>
      <c r="E4" s="4"/>
      <c r="F4" s="4"/>
      <c r="G4" s="4"/>
      <c r="H4" s="4"/>
    </row>
    <row r="5" spans="1:13" x14ac:dyDescent="0.25">
      <c r="A5" s="4" t="s">
        <v>10</v>
      </c>
      <c r="B5" s="18">
        <f>(B4*1000/13)</f>
        <v>3972538.4615384615</v>
      </c>
      <c r="C5" s="4"/>
      <c r="D5" s="4"/>
      <c r="E5" s="4"/>
      <c r="F5" s="4"/>
      <c r="G5" s="4"/>
      <c r="H5" s="4"/>
      <c r="J5" s="4"/>
      <c r="K5" s="4"/>
      <c r="L5" s="4"/>
      <c r="M5" s="4"/>
    </row>
    <row r="6" spans="1:13" x14ac:dyDescent="0.25"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x14ac:dyDescent="0.25">
      <c r="A8" s="19" t="s">
        <v>0</v>
      </c>
      <c r="B8" s="19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x14ac:dyDescent="0.25">
      <c r="A9" s="4" t="s">
        <v>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x14ac:dyDescent="0.25">
      <c r="A10" s="4" t="s">
        <v>1</v>
      </c>
      <c r="B10" s="4">
        <v>0.8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x14ac:dyDescent="0.25"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x14ac:dyDescent="0.25"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x14ac:dyDescent="0.25">
      <c r="A13" s="16" t="s">
        <v>4</v>
      </c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s="4" t="s">
        <v>5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x14ac:dyDescent="0.25">
      <c r="A15" s="18">
        <v>67781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x14ac:dyDescent="0.25">
      <c r="F18" s="4"/>
      <c r="G18" s="4"/>
      <c r="H18" s="4"/>
      <c r="I18" s="4"/>
      <c r="J18" s="4"/>
      <c r="K18" s="4"/>
      <c r="L18" s="4"/>
      <c r="M18" s="4"/>
    </row>
  </sheetData>
  <sheetProtection password="B056" sheet="1" objects="1" scenarios="1"/>
  <mergeCells count="2">
    <mergeCell ref="A8:B8"/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:C4"/>
    </sheetView>
  </sheetViews>
  <sheetFormatPr defaultRowHeight="15" x14ac:dyDescent="0.25"/>
  <cols>
    <col min="1" max="1" width="39.7109375" bestFit="1" customWidth="1"/>
    <col min="2" max="3" width="11" bestFit="1" customWidth="1"/>
    <col min="4" max="4" width="24.5703125" customWidth="1"/>
    <col min="5" max="5" width="28.5703125" customWidth="1"/>
    <col min="6" max="6" width="21.5703125" bestFit="1" customWidth="1"/>
  </cols>
  <sheetData>
    <row r="1" spans="1:6" x14ac:dyDescent="0.25">
      <c r="A1" s="14" t="s">
        <v>9</v>
      </c>
      <c r="B1" s="8"/>
      <c r="C1" s="8"/>
      <c r="D1" s="8"/>
      <c r="E1" s="8"/>
      <c r="F1" s="8"/>
    </row>
    <row r="2" spans="1:6" x14ac:dyDescent="0.25">
      <c r="A2" s="8"/>
      <c r="B2" s="8"/>
      <c r="C2" s="8"/>
      <c r="D2" s="8"/>
      <c r="E2" s="8"/>
      <c r="F2" s="8"/>
    </row>
    <row r="3" spans="1:6" x14ac:dyDescent="0.25">
      <c r="A3" s="21" t="s">
        <v>6</v>
      </c>
      <c r="B3" s="22" t="s">
        <v>26</v>
      </c>
      <c r="C3" s="22" t="s">
        <v>27</v>
      </c>
      <c r="D3" s="23" t="s">
        <v>15</v>
      </c>
      <c r="E3" s="2" t="s">
        <v>16</v>
      </c>
      <c r="F3" s="2" t="s">
        <v>17</v>
      </c>
    </row>
    <row r="4" spans="1:6" x14ac:dyDescent="0.25">
      <c r="A4" s="21"/>
      <c r="B4" s="22"/>
      <c r="C4" s="22"/>
      <c r="D4" s="24"/>
      <c r="E4" s="2" t="s">
        <v>25</v>
      </c>
      <c r="F4" s="2" t="s">
        <v>25</v>
      </c>
    </row>
    <row r="5" spans="1:6" x14ac:dyDescent="0.25">
      <c r="A5" s="8" t="s">
        <v>7</v>
      </c>
      <c r="B5" s="8">
        <v>-20.193746000000001</v>
      </c>
      <c r="C5" s="8">
        <v>-40.239201000000001</v>
      </c>
      <c r="D5" s="12">
        <f>Dados!B5</f>
        <v>3972538.4615384615</v>
      </c>
      <c r="E5" s="8">
        <v>1.4E-3</v>
      </c>
      <c r="F5" s="9">
        <f>(E5*D5)/(365*24)</f>
        <v>0.63488057604495962</v>
      </c>
    </row>
    <row r="6" spans="1:6" x14ac:dyDescent="0.25">
      <c r="A6" s="20" t="s">
        <v>24</v>
      </c>
      <c r="B6" s="20"/>
      <c r="C6" s="20"/>
      <c r="D6" s="20"/>
      <c r="E6" s="20"/>
      <c r="F6" s="15">
        <f>SUM(F5)</f>
        <v>0.63488057604495962</v>
      </c>
    </row>
    <row r="7" spans="1:6" x14ac:dyDescent="0.25">
      <c r="A7" s="8"/>
      <c r="B7" s="8"/>
      <c r="C7" s="8"/>
      <c r="D7" s="8"/>
      <c r="E7" s="8"/>
      <c r="F7" s="8"/>
    </row>
  </sheetData>
  <sheetProtection password="B056" sheet="1" objects="1" scenarios="1"/>
  <mergeCells count="5">
    <mergeCell ref="A3:A4"/>
    <mergeCell ref="B3:B4"/>
    <mergeCell ref="C3:C4"/>
    <mergeCell ref="D3:D4"/>
    <mergeCell ref="A6:E6"/>
  </mergeCells>
  <pageMargins left="0.511811024" right="0.511811024" top="0.78740157499999996" bottom="0.78740157499999996" header="0.31496062000000002" footer="0.31496062000000002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workbookViewId="0">
      <selection activeCell="F12" sqref="F12"/>
    </sheetView>
  </sheetViews>
  <sheetFormatPr defaultRowHeight="15" x14ac:dyDescent="0.25"/>
  <cols>
    <col min="1" max="1" width="39.7109375" bestFit="1" customWidth="1"/>
    <col min="2" max="2" width="12.28515625" customWidth="1"/>
    <col min="3" max="3" width="11.5703125" customWidth="1"/>
    <col min="4" max="4" width="16" customWidth="1"/>
    <col min="5" max="5" width="11.85546875" customWidth="1"/>
    <col min="6" max="6" width="18.7109375" customWidth="1"/>
    <col min="7" max="7" width="23.85546875" bestFit="1" customWidth="1"/>
    <col min="8" max="8" width="21.5703125" bestFit="1" customWidth="1"/>
    <col min="9" max="9" width="20.5703125" bestFit="1" customWidth="1"/>
    <col min="10" max="10" width="21.5703125" bestFit="1" customWidth="1"/>
  </cols>
  <sheetData>
    <row r="1" spans="1:11" x14ac:dyDescent="0.25">
      <c r="A1" s="14" t="s">
        <v>9</v>
      </c>
      <c r="B1" s="8"/>
      <c r="C1" s="8"/>
      <c r="D1" s="8"/>
      <c r="E1" s="8"/>
      <c r="F1" s="8"/>
      <c r="G1" s="8"/>
      <c r="H1" s="8"/>
      <c r="I1" s="8"/>
      <c r="J1" s="8"/>
      <c r="K1" s="8"/>
    </row>
    <row r="2" spans="1:1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</row>
    <row r="3" spans="1:11" x14ac:dyDescent="0.25">
      <c r="A3" s="21" t="s">
        <v>6</v>
      </c>
      <c r="B3" s="22" t="s">
        <v>26</v>
      </c>
      <c r="C3" s="22" t="s">
        <v>27</v>
      </c>
      <c r="D3" s="25" t="s">
        <v>18</v>
      </c>
      <c r="E3" s="25" t="s">
        <v>19</v>
      </c>
      <c r="F3" s="25" t="s">
        <v>20</v>
      </c>
      <c r="G3" s="25" t="s">
        <v>21</v>
      </c>
      <c r="H3" s="25" t="s">
        <v>22</v>
      </c>
      <c r="I3" s="25" t="s">
        <v>23</v>
      </c>
      <c r="J3" s="2" t="s">
        <v>17</v>
      </c>
      <c r="K3" s="8"/>
    </row>
    <row r="4" spans="1:11" x14ac:dyDescent="0.25">
      <c r="A4" s="21"/>
      <c r="B4" s="22"/>
      <c r="C4" s="22"/>
      <c r="D4" s="25"/>
      <c r="E4" s="25"/>
      <c r="F4" s="25"/>
      <c r="G4" s="25"/>
      <c r="H4" s="25"/>
      <c r="I4" s="25"/>
      <c r="J4" s="2" t="s">
        <v>25</v>
      </c>
      <c r="K4" s="8"/>
    </row>
    <row r="5" spans="1:11" x14ac:dyDescent="0.25">
      <c r="A5" s="8" t="s">
        <v>11</v>
      </c>
      <c r="B5" s="10">
        <v>-20.194296999999999</v>
      </c>
      <c r="C5" s="10">
        <v>-40.238205999999998</v>
      </c>
      <c r="D5" s="11">
        <f>Dados!B10</f>
        <v>0.8</v>
      </c>
      <c r="E5" s="8" t="s">
        <v>8</v>
      </c>
      <c r="F5" s="8" t="s">
        <v>8</v>
      </c>
      <c r="G5" s="12">
        <f>Dados!A15</f>
        <v>67781</v>
      </c>
      <c r="H5" s="8">
        <v>0.98</v>
      </c>
      <c r="I5" s="8">
        <f>100-43.5</f>
        <v>56.5</v>
      </c>
      <c r="J5" s="9">
        <f>(G5*H5*(I5/100))/8760</f>
        <v>4.2842853538812777</v>
      </c>
      <c r="K5" s="8"/>
    </row>
    <row r="6" spans="1:11" x14ac:dyDescent="0.25">
      <c r="A6" s="19" t="s">
        <v>24</v>
      </c>
      <c r="B6" s="19"/>
      <c r="C6" s="19"/>
      <c r="D6" s="19"/>
      <c r="E6" s="19"/>
      <c r="F6" s="19"/>
      <c r="G6" s="19"/>
      <c r="H6" s="19"/>
      <c r="I6" s="19"/>
      <c r="J6" s="13">
        <f>SUM(J5:J5)</f>
        <v>4.2842853538812777</v>
      </c>
      <c r="K6" s="8"/>
    </row>
    <row r="7" spans="1:11" x14ac:dyDescent="0.25">
      <c r="A7" s="8"/>
      <c r="B7" s="8"/>
      <c r="C7" s="8"/>
      <c r="D7" s="8"/>
      <c r="E7" s="8"/>
      <c r="F7" s="8"/>
      <c r="G7" s="8"/>
      <c r="H7" s="8"/>
      <c r="I7" s="8"/>
      <c r="J7" s="8"/>
      <c r="K7" s="8"/>
    </row>
  </sheetData>
  <sheetProtection password="B056" sheet="1" objects="1" scenarios="1"/>
  <mergeCells count="10">
    <mergeCell ref="G3:G4"/>
    <mergeCell ref="H3:H4"/>
    <mergeCell ref="I3:I4"/>
    <mergeCell ref="A6:I6"/>
    <mergeCell ref="A3:A4"/>
    <mergeCell ref="B3:B4"/>
    <mergeCell ref="C3:C4"/>
    <mergeCell ref="D3:D4"/>
    <mergeCell ref="E3:E4"/>
    <mergeCell ref="F3:F4"/>
  </mergeCell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F24" sqref="F24"/>
    </sheetView>
  </sheetViews>
  <sheetFormatPr defaultRowHeight="15" x14ac:dyDescent="0.25"/>
  <cols>
    <col min="1" max="1" width="21.42578125" customWidth="1"/>
    <col min="2" max="2" width="19.28515625" customWidth="1"/>
  </cols>
  <sheetData>
    <row r="1" spans="1:2" ht="22.5" x14ac:dyDescent="0.25">
      <c r="A1" s="26" t="s">
        <v>12</v>
      </c>
      <c r="B1" s="2" t="s">
        <v>17</v>
      </c>
    </row>
    <row r="2" spans="1:2" x14ac:dyDescent="0.25">
      <c r="A2" s="26"/>
      <c r="B2" s="3" t="s">
        <v>25</v>
      </c>
    </row>
    <row r="3" spans="1:2" x14ac:dyDescent="0.25">
      <c r="A3" s="4" t="s">
        <v>13</v>
      </c>
      <c r="B3" s="5">
        <f>'Emissão Envasamento'!F6</f>
        <v>0.63488057604495962</v>
      </c>
    </row>
    <row r="4" spans="1:2" x14ac:dyDescent="0.25">
      <c r="A4" s="4" t="s">
        <v>14</v>
      </c>
      <c r="B4" s="5">
        <f>'Emissão Cabine de Pintura'!J6</f>
        <v>4.2842853538812777</v>
      </c>
    </row>
    <row r="5" spans="1:2" x14ac:dyDescent="0.25">
      <c r="A5" s="6" t="s">
        <v>24</v>
      </c>
      <c r="B5" s="7">
        <f>SUM(B3:B4)</f>
        <v>4.9191659299262369</v>
      </c>
    </row>
  </sheetData>
  <sheetProtection password="B056" sheet="1" objects="1" scenarios="1"/>
  <mergeCells count="1">
    <mergeCell ref="A1:A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Emissão Envasamento</vt:lpstr>
      <vt:lpstr>Emissão Cabine de Pintura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Aarão Gonçalves</dc:creator>
  <cp:lastModifiedBy>Vanessa Brusco Filete</cp:lastModifiedBy>
  <dcterms:created xsi:type="dcterms:W3CDTF">2018-11-27T15:27:36Z</dcterms:created>
  <dcterms:modified xsi:type="dcterms:W3CDTF">2019-06-06T20:03:57Z</dcterms:modified>
</cp:coreProperties>
</file>