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Technip\"/>
    </mc:Choice>
  </mc:AlternateContent>
  <bookViews>
    <workbookView xWindow="0" yWindow="0" windowWidth="24000" windowHeight="9735" activeTab="3"/>
  </bookViews>
  <sheets>
    <sheet name="Dados" sheetId="1" r:id="rId1"/>
    <sheet name="Emissão Navios" sheetId="2" r:id="rId2"/>
    <sheet name="Nota" sheetId="5" r:id="rId3"/>
    <sheet name="Resumo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D3" i="6"/>
  <c r="E3" i="6"/>
  <c r="F3" i="6"/>
  <c r="F4" i="6" s="1"/>
  <c r="G3" i="6"/>
  <c r="H3" i="6"/>
  <c r="B3" i="6"/>
  <c r="B4" i="6" s="1"/>
  <c r="H4" i="6"/>
  <c r="G4" i="6"/>
  <c r="E4" i="6"/>
  <c r="D4" i="6"/>
  <c r="C4" i="6"/>
  <c r="B8" i="2" l="1"/>
  <c r="C3" i="2"/>
  <c r="E26" i="2"/>
  <c r="D26" i="2"/>
  <c r="E25" i="2"/>
  <c r="D25" i="2"/>
  <c r="E21" i="2"/>
  <c r="D21" i="2"/>
  <c r="E20" i="2"/>
  <c r="D20" i="2"/>
  <c r="F3" i="2"/>
  <c r="G3" i="2"/>
  <c r="D8" i="2" l="1"/>
  <c r="E8" i="2" s="1"/>
  <c r="E9" i="2" s="1"/>
  <c r="K3" i="2"/>
  <c r="K4" i="2" s="1"/>
  <c r="M3" i="2"/>
  <c r="M4" i="2" s="1"/>
  <c r="H3" i="2"/>
  <c r="H4" i="2" s="1"/>
  <c r="I3" i="2"/>
  <c r="I4" i="2" s="1"/>
  <c r="L3" i="2"/>
  <c r="L4" i="2" s="1"/>
  <c r="N3" i="2"/>
  <c r="N4" i="2" s="1"/>
  <c r="J3" i="2"/>
  <c r="J4" i="2" s="1"/>
  <c r="J8" i="2" l="1"/>
  <c r="J9" i="2" s="1"/>
  <c r="G8" i="2"/>
  <c r="G9" i="2" s="1"/>
  <c r="F8" i="2"/>
  <c r="F9" i="2" s="1"/>
  <c r="H8" i="2"/>
  <c r="H9" i="2" s="1"/>
  <c r="I8" i="2"/>
  <c r="I9" i="2" s="1"/>
  <c r="K8" i="2"/>
  <c r="K9" i="2" s="1"/>
</calcChain>
</file>

<file path=xl/comments1.xml><?xml version="1.0" encoding="utf-8"?>
<comments xmlns="http://schemas.openxmlformats.org/spreadsheetml/2006/main">
  <authors>
    <author>Julius Mergulhão</author>
    <author>Gabriel Aarão Gonçalves</author>
    <author>Autor</author>
  </authors>
  <commentList>
    <comment ref="C1" authorId="0" shapeId="0">
      <text>
        <r>
          <rPr>
            <b/>
            <sz val="9"/>
            <color indexed="81"/>
            <rFont val="Segoe UI"/>
            <family val="2"/>
          </rPr>
          <t>Consideração:</t>
        </r>
        <r>
          <rPr>
            <sz val="9"/>
            <color indexed="81"/>
            <rFont val="Segoe UI"/>
            <family val="2"/>
          </rPr>
          <t xml:space="preserve">
Potência média dos navios de Carga geral, off-shore e Ro-Ro utilizadas igual ao do Porto Vitória por falta de informações</t>
        </r>
      </text>
    </comment>
    <comment ref="N2" authorId="1" shapeId="0">
      <text>
        <r>
          <rPr>
            <sz val="9"/>
            <color indexed="81"/>
            <rFont val="Segoe UI"/>
            <family val="2"/>
          </rPr>
          <t>Fora considerado o Fator de Emissão de HCT, devido à ausência de fator específico para VOC.</t>
        </r>
      </text>
    </comment>
    <comment ref="C6" authorId="2" shapeId="0">
      <text>
        <r>
          <rPr>
            <b/>
            <sz val="9"/>
            <color indexed="81"/>
            <rFont val="Segoe UI"/>
            <family val="2"/>
          </rPr>
          <t>Consideração:</t>
        </r>
        <r>
          <rPr>
            <sz val="9"/>
            <color indexed="81"/>
            <rFont val="Segoe UI"/>
            <family val="2"/>
          </rPr>
          <t xml:space="preserve">
Densidade do Óleo diesel marítimo
d = 0,88 kg/L
Fonte: FISPQ nº BR0059_P (Óleo Diesel Marítmo)
Referência: http://grupofanal.com.br/wp-content/uploads/2018/07/MARITIMO.pdf</t>
        </r>
      </text>
    </comment>
    <comment ref="D6" authorId="0" shapeId="0">
      <text>
        <r>
          <rPr>
            <b/>
            <sz val="9"/>
            <color indexed="81"/>
            <rFont val="Segoe UI"/>
            <family val="2"/>
          </rPr>
          <t>Consideração:</t>
        </r>
        <r>
          <rPr>
            <sz val="9"/>
            <color indexed="81"/>
            <rFont val="Segoe UI"/>
            <family val="2"/>
          </rPr>
          <t xml:space="preserve">
Consumo de combustível por manobra = 330 L (informação TVV)
Nº de rebocadores por manobra = 1 (informação Technip)
Densidade do ODM de 0,88 kg/L
</t>
        </r>
      </text>
    </comment>
    <comment ref="K7" authorId="1" shapeId="0">
      <text>
        <r>
          <rPr>
            <sz val="9"/>
            <color indexed="81"/>
            <rFont val="Segoe UI"/>
            <family val="2"/>
          </rPr>
          <t>Fora considerado o Fator de Emissão de HCT, devido à ausência de fator específico para VOC.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C13" authorId="2" shapeId="0">
      <text>
        <r>
          <rPr>
            <sz val="9"/>
            <color indexed="81"/>
            <rFont val="Segoe UI"/>
            <family val="2"/>
          </rPr>
          <t xml:space="preserve">Percentual do tempo em que toda a Main Engine funciona durante cada operação
</t>
        </r>
      </text>
    </comment>
  </commentList>
</comments>
</file>

<file path=xl/sharedStrings.xml><?xml version="1.0" encoding="utf-8"?>
<sst xmlns="http://schemas.openxmlformats.org/spreadsheetml/2006/main" count="79" uniqueCount="36">
  <si>
    <t>Rebocadores</t>
  </si>
  <si>
    <t>Tipo de Navio</t>
  </si>
  <si>
    <t>Nº Navios</t>
  </si>
  <si>
    <t>Potência [kW]</t>
  </si>
  <si>
    <t>Tempo Médio [h]</t>
  </si>
  <si>
    <t>Energia Utilizada [kWh/ano]</t>
  </si>
  <si>
    <t>Taxa de Emissão [kg/h]</t>
  </si>
  <si>
    <t>Residência</t>
  </si>
  <si>
    <t>Manobra</t>
  </si>
  <si>
    <t>Espera no porto</t>
  </si>
  <si>
    <t>PM</t>
  </si>
  <si>
    <t>CO</t>
  </si>
  <si>
    <t>HCT</t>
  </si>
  <si>
    <t>Carga Geral</t>
  </si>
  <si>
    <t>Nº Navios manobrados</t>
  </si>
  <si>
    <t>Tipo de Combustível</t>
  </si>
  <si>
    <t>Consumo de Combustível [t/ano]</t>
  </si>
  <si>
    <t>ODM</t>
  </si>
  <si>
    <t>Operação</t>
  </si>
  <si>
    <t>% da potência do navio utilizada</t>
  </si>
  <si>
    <t>Main Engine</t>
  </si>
  <si>
    <t xml:space="preserve">Tempo </t>
  </si>
  <si>
    <t>Auxiliary Engine</t>
  </si>
  <si>
    <t>Fator de Emissão [g/kWh]</t>
  </si>
  <si>
    <t>A31 - General cargo</t>
  </si>
  <si>
    <t xml:space="preserve">Fator de Emissão [kg/t] </t>
  </si>
  <si>
    <t>B32 - Towing/Pushing</t>
  </si>
  <si>
    <t>Outras fontes emissoras que possam existir no empreendimento não foram estimadas devido à ausência de informações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</si>
  <si>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</si>
  <si>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</si>
  <si>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</si>
  <si>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</si>
  <si>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TOTAL</t>
  </si>
  <si>
    <t>VOC</t>
  </si>
  <si>
    <t>Fontes Emissoras</t>
  </si>
  <si>
    <t>Navios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</si>
</sst>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gt;=0.005]\ #,##0.00;[&lt;0.005]&quot;&lt;0,01&quot;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8"/>
      <color rgb="FFFFFFFF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6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 wrapText="1"/>
    </xf>
    <xf numFmtId="9" fontId="1" fillId="0" borderId="0" xfId="0" applyNumberFormat="1" applyFont="1" applyAlignment="1">
      <alignment vertical="center"/>
    </xf>
    <xf numFmtId="2" fontId="1" fillId="3" borderId="0" xfId="0" applyNumberFormat="1" applyFont="1" applyFill="1" applyAlignment="1">
      <alignment horizontal="center" vertical="center"/>
    </xf>
    <xf numFmtId="0" fontId="1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19050</xdr:colOff>
      <xdr:row>34</xdr:row>
      <xdr:rowOff>133350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53450" cy="661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2" sqref="S12"/>
    </sheetView>
  </sheetViews>
  <sheetFormatPr defaultRowHeight="15" customHeight="1" x14ac:dyDescent="0.2"/>
  <cols>
    <col min="1" max="16384" width="9.140625" style="11"/>
  </cols>
  <sheetData/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6"/>
  <sheetViews>
    <sheetView workbookViewId="0">
      <selection activeCell="H14" sqref="H14"/>
    </sheetView>
  </sheetViews>
  <sheetFormatPr defaultRowHeight="15" customHeight="1" x14ac:dyDescent="0.25"/>
  <cols>
    <col min="1" max="1" width="16.5703125" style="1" bestFit="1" customWidth="1"/>
    <col min="2" max="2" width="12" style="1" bestFit="1" customWidth="1"/>
    <col min="3" max="3" width="11.7109375" style="1" customWidth="1"/>
    <col min="4" max="5" width="11.85546875" style="1" customWidth="1"/>
    <col min="6" max="7" width="13" style="1" customWidth="1"/>
    <col min="8" max="8" width="12.85546875" style="1" customWidth="1"/>
    <col min="9" max="9" width="10.5703125" style="1" customWidth="1"/>
    <col min="10" max="10" width="8.7109375" style="1" customWidth="1"/>
    <col min="11" max="11" width="9.42578125" style="1" customWidth="1"/>
    <col min="12" max="14" width="7.7109375" style="1" customWidth="1"/>
    <col min="15" max="15" width="6.5703125" style="1" customWidth="1"/>
    <col min="16" max="16384" width="9.140625" style="1"/>
  </cols>
  <sheetData>
    <row r="1" spans="1:22" ht="15" customHeight="1" x14ac:dyDescent="0.25">
      <c r="A1" s="36" t="s">
        <v>1</v>
      </c>
      <c r="B1" s="36" t="s">
        <v>2</v>
      </c>
      <c r="C1" s="36" t="s">
        <v>3</v>
      </c>
      <c r="D1" s="31" t="s">
        <v>4</v>
      </c>
      <c r="E1" s="33"/>
      <c r="F1" s="37" t="s">
        <v>5</v>
      </c>
      <c r="G1" s="38"/>
      <c r="H1" s="23" t="s">
        <v>6</v>
      </c>
      <c r="I1" s="24"/>
      <c r="J1" s="24"/>
      <c r="K1" s="24"/>
      <c r="L1" s="24"/>
      <c r="M1" s="24"/>
      <c r="N1" s="25"/>
    </row>
    <row r="2" spans="1:22" ht="25.5" customHeight="1" x14ac:dyDescent="0.25">
      <c r="A2" s="36"/>
      <c r="B2" s="36"/>
      <c r="C2" s="36"/>
      <c r="D2" s="12" t="s">
        <v>7</v>
      </c>
      <c r="E2" s="12" t="s">
        <v>8</v>
      </c>
      <c r="F2" s="12" t="s">
        <v>8</v>
      </c>
      <c r="G2" s="12" t="s">
        <v>9</v>
      </c>
      <c r="H2" s="13" t="s">
        <v>10</v>
      </c>
      <c r="I2" s="13" t="s">
        <v>28</v>
      </c>
      <c r="J2" s="13" t="s">
        <v>29</v>
      </c>
      <c r="K2" s="13" t="s">
        <v>30</v>
      </c>
      <c r="L2" s="13" t="s">
        <v>31</v>
      </c>
      <c r="M2" s="13" t="s">
        <v>11</v>
      </c>
      <c r="N2" s="13" t="s">
        <v>33</v>
      </c>
    </row>
    <row r="3" spans="1:22" ht="15" customHeight="1" x14ac:dyDescent="0.25">
      <c r="A3" s="1" t="s">
        <v>13</v>
      </c>
      <c r="B3" s="15">
        <v>91</v>
      </c>
      <c r="C3" s="17">
        <f>0.745699872*12000</f>
        <v>8948.3984639999999</v>
      </c>
      <c r="D3" s="18">
        <v>61</v>
      </c>
      <c r="E3" s="18">
        <v>1.5</v>
      </c>
      <c r="F3" s="17">
        <f>( ( ($B$15*$C3) * ($E3*$C$15) ) + ($D$15*$C3*$E3) ) * $B3</f>
        <v>855019.47323520004</v>
      </c>
      <c r="G3" s="17">
        <f xml:space="preserve"> ( ( ($B$14*$C3) * ($D3*$C$14)) + ($D$14*$C3*$D3) ) * $B3</f>
        <v>20365749.548202239</v>
      </c>
      <c r="H3" s="14">
        <f t="shared" ref="H3:N3" si="0">($F3/8760)*(C$21/1000) + ($G3/8760)*(C$20/1000)</f>
        <v>3.7117772957470683</v>
      </c>
      <c r="I3" s="14">
        <f t="shared" si="0"/>
        <v>3.7117772957470683</v>
      </c>
      <c r="J3" s="14">
        <f t="shared" si="0"/>
        <v>3.7117772957470683</v>
      </c>
      <c r="K3" s="14">
        <f t="shared" si="0"/>
        <v>32.199226494345993</v>
      </c>
      <c r="L3" s="14">
        <f>($F3/8760)*(G$21/1000) + ($G3/8760)*(G$20/1000)</f>
        <v>29.302032330144918</v>
      </c>
      <c r="M3" s="14">
        <f>($F3/8760)*(H$21/1000) + ($G3/8760)*(H$20/1000)</f>
        <v>3.8759395472945095</v>
      </c>
      <c r="N3" s="14">
        <f t="shared" si="0"/>
        <v>2.2485394692418188</v>
      </c>
      <c r="O3" s="15"/>
    </row>
    <row r="4" spans="1:22" ht="15" customHeight="1" x14ac:dyDescent="0.25">
      <c r="A4" s="30" t="s">
        <v>32</v>
      </c>
      <c r="B4" s="30"/>
      <c r="C4" s="30"/>
      <c r="D4" s="30"/>
      <c r="E4" s="30"/>
      <c r="F4" s="30"/>
      <c r="G4" s="30"/>
      <c r="H4" s="10">
        <f>H3</f>
        <v>3.7117772957470683</v>
      </c>
      <c r="I4" s="10">
        <f t="shared" ref="I4:N4" si="1">I3</f>
        <v>3.7117772957470683</v>
      </c>
      <c r="J4" s="10">
        <f t="shared" si="1"/>
        <v>3.7117772957470683</v>
      </c>
      <c r="K4" s="10">
        <f t="shared" si="1"/>
        <v>32.199226494345993</v>
      </c>
      <c r="L4" s="10">
        <f>L3</f>
        <v>29.302032330144918</v>
      </c>
      <c r="M4" s="10">
        <f>M3</f>
        <v>3.8759395472945095</v>
      </c>
      <c r="N4" s="10">
        <f t="shared" si="1"/>
        <v>2.2485394692418188</v>
      </c>
    </row>
    <row r="6" spans="1:22" ht="15" customHeight="1" x14ac:dyDescent="0.25">
      <c r="A6" s="34" t="s">
        <v>1</v>
      </c>
      <c r="B6" s="36" t="s">
        <v>14</v>
      </c>
      <c r="C6" s="34" t="s">
        <v>15</v>
      </c>
      <c r="D6" s="36" t="s">
        <v>16</v>
      </c>
      <c r="E6" s="23" t="s">
        <v>6</v>
      </c>
      <c r="F6" s="24"/>
      <c r="G6" s="24"/>
      <c r="H6" s="24"/>
      <c r="I6" s="24"/>
      <c r="J6" s="24"/>
      <c r="K6" s="25"/>
    </row>
    <row r="7" spans="1:22" ht="21.75" customHeight="1" x14ac:dyDescent="0.25">
      <c r="A7" s="35"/>
      <c r="B7" s="36"/>
      <c r="C7" s="35"/>
      <c r="D7" s="36"/>
      <c r="E7" s="13" t="s">
        <v>10</v>
      </c>
      <c r="F7" s="13" t="s">
        <v>28</v>
      </c>
      <c r="G7" s="13" t="s">
        <v>29</v>
      </c>
      <c r="H7" s="13" t="s">
        <v>30</v>
      </c>
      <c r="I7" s="13" t="s">
        <v>31</v>
      </c>
      <c r="J7" s="13" t="s">
        <v>11</v>
      </c>
      <c r="K7" s="13" t="s">
        <v>33</v>
      </c>
    </row>
    <row r="8" spans="1:22" ht="15" customHeight="1" x14ac:dyDescent="0.25">
      <c r="A8" s="4" t="s">
        <v>0</v>
      </c>
      <c r="B8" s="5">
        <f>B3</f>
        <v>91</v>
      </c>
      <c r="C8" s="6" t="s">
        <v>17</v>
      </c>
      <c r="D8" s="17">
        <f>(330*2*B8)* (0.88/1000)</f>
        <v>52.852800000000002</v>
      </c>
      <c r="E8" s="14">
        <f t="shared" ref="E8:K8" si="2">($D8/8760) * C$26</f>
        <v>5.852421917808219E-2</v>
      </c>
      <c r="F8" s="14">
        <f t="shared" si="2"/>
        <v>5.852421917808219E-2</v>
      </c>
      <c r="G8" s="14">
        <f t="shared" si="2"/>
        <v>5.852421917808219E-2</v>
      </c>
      <c r="H8" s="14">
        <f t="shared" si="2"/>
        <v>0.28960438356164386</v>
      </c>
      <c r="I8" s="14">
        <f>($D8/8760) * G$26</f>
        <v>0.30770465753424658</v>
      </c>
      <c r="J8" s="14">
        <f>($D8/8760) * H$26</f>
        <v>4.4647342465753428E-2</v>
      </c>
      <c r="K8" s="14">
        <f t="shared" si="2"/>
        <v>3.1977150684931503E-2</v>
      </c>
    </row>
    <row r="9" spans="1:22" ht="15" customHeight="1" x14ac:dyDescent="0.25">
      <c r="A9" s="30" t="s">
        <v>32</v>
      </c>
      <c r="B9" s="30"/>
      <c r="C9" s="30"/>
      <c r="D9" s="30"/>
      <c r="E9" s="10">
        <f t="shared" ref="E9:K9" si="3">SUM(E8:E8)</f>
        <v>5.852421917808219E-2</v>
      </c>
      <c r="F9" s="10">
        <f t="shared" si="3"/>
        <v>5.852421917808219E-2</v>
      </c>
      <c r="G9" s="10">
        <f t="shared" si="3"/>
        <v>5.852421917808219E-2</v>
      </c>
      <c r="H9" s="10">
        <f t="shared" si="3"/>
        <v>0.28960438356164386</v>
      </c>
      <c r="I9" s="10">
        <f>SUM(I8:I8)</f>
        <v>0.30770465753424658</v>
      </c>
      <c r="J9" s="10">
        <f>SUM(J8:J8)</f>
        <v>4.4647342465753428E-2</v>
      </c>
      <c r="K9" s="10">
        <f t="shared" si="3"/>
        <v>3.1977150684931503E-2</v>
      </c>
    </row>
    <row r="10" spans="1:22" ht="15" customHeight="1" x14ac:dyDescent="0.25">
      <c r="A10" s="5"/>
      <c r="B10" s="5"/>
      <c r="C10" s="5"/>
      <c r="D10" s="6"/>
      <c r="E10" s="5"/>
      <c r="F10" s="5"/>
      <c r="G10" s="5"/>
      <c r="H10" s="5"/>
      <c r="I10" s="3"/>
      <c r="J10" s="3"/>
      <c r="K10" s="3"/>
    </row>
    <row r="12" spans="1:22" ht="15" customHeight="1" x14ac:dyDescent="0.25">
      <c r="A12" s="28" t="s">
        <v>18</v>
      </c>
      <c r="B12" s="31" t="s">
        <v>19</v>
      </c>
      <c r="C12" s="32"/>
      <c r="D12" s="33"/>
      <c r="G12" s="2"/>
      <c r="P12" s="16"/>
      <c r="Q12" s="16"/>
      <c r="R12" s="16"/>
      <c r="S12" s="16"/>
      <c r="T12" s="16"/>
      <c r="U12" s="16"/>
      <c r="V12" s="16"/>
    </row>
    <row r="13" spans="1:22" ht="23.25" customHeight="1" x14ac:dyDescent="0.25">
      <c r="A13" s="29"/>
      <c r="B13" s="12" t="s">
        <v>20</v>
      </c>
      <c r="C13" s="12" t="s">
        <v>21</v>
      </c>
      <c r="D13" s="12" t="s">
        <v>22</v>
      </c>
    </row>
    <row r="14" spans="1:22" ht="15" customHeight="1" x14ac:dyDescent="0.25">
      <c r="A14" s="1" t="s">
        <v>9</v>
      </c>
      <c r="B14" s="7">
        <v>0.2</v>
      </c>
      <c r="C14" s="8">
        <v>0.05</v>
      </c>
      <c r="D14" s="7">
        <v>0.4</v>
      </c>
      <c r="E14" s="9"/>
      <c r="N14"/>
      <c r="O14"/>
      <c r="P14"/>
      <c r="Q14"/>
      <c r="R14"/>
      <c r="S14"/>
      <c r="T14"/>
      <c r="U14"/>
    </row>
    <row r="15" spans="1:22" ht="15" customHeight="1" x14ac:dyDescent="0.25">
      <c r="A15" s="1" t="s">
        <v>8</v>
      </c>
      <c r="B15" s="7">
        <v>0.2</v>
      </c>
      <c r="C15" s="8">
        <v>1</v>
      </c>
      <c r="D15" s="7">
        <v>0.5</v>
      </c>
      <c r="E15" s="9"/>
      <c r="N15"/>
      <c r="O15"/>
      <c r="P15"/>
      <c r="Q15"/>
      <c r="R15"/>
      <c r="S15"/>
      <c r="T15"/>
      <c r="U15"/>
    </row>
    <row r="18" spans="1:9" ht="15" customHeight="1" x14ac:dyDescent="0.25">
      <c r="A18" s="28" t="s">
        <v>1</v>
      </c>
      <c r="B18" s="28" t="s">
        <v>18</v>
      </c>
      <c r="C18" s="23" t="s">
        <v>23</v>
      </c>
      <c r="D18" s="24"/>
      <c r="E18" s="24"/>
      <c r="F18" s="24"/>
      <c r="G18" s="24"/>
      <c r="H18" s="24"/>
      <c r="I18" s="25"/>
    </row>
    <row r="19" spans="1:9" ht="15" customHeight="1" x14ac:dyDescent="0.25">
      <c r="A19" s="29"/>
      <c r="B19" s="29"/>
      <c r="C19" s="13" t="s">
        <v>10</v>
      </c>
      <c r="D19" s="13" t="s">
        <v>28</v>
      </c>
      <c r="E19" s="13" t="s">
        <v>29</v>
      </c>
      <c r="F19" s="13" t="s">
        <v>30</v>
      </c>
      <c r="G19" s="13" t="s">
        <v>31</v>
      </c>
      <c r="H19" s="13" t="s">
        <v>11</v>
      </c>
      <c r="I19" s="13" t="s">
        <v>12</v>
      </c>
    </row>
    <row r="20" spans="1:9" ht="15" customHeight="1" x14ac:dyDescent="0.25">
      <c r="A20" s="27" t="s">
        <v>24</v>
      </c>
      <c r="B20" s="1" t="s">
        <v>9</v>
      </c>
      <c r="C20" s="5">
        <v>1.5</v>
      </c>
      <c r="D20" s="5">
        <f t="shared" ref="D20:D21" si="4">C20</f>
        <v>1.5</v>
      </c>
      <c r="E20" s="5">
        <f t="shared" ref="E20:E21" si="5">C20</f>
        <v>1.5</v>
      </c>
      <c r="F20" s="5">
        <v>13.3</v>
      </c>
      <c r="G20" s="5">
        <v>12.1</v>
      </c>
      <c r="H20" s="5">
        <v>1.6</v>
      </c>
      <c r="I20" s="5">
        <v>0.9</v>
      </c>
    </row>
    <row r="21" spans="1:9" ht="15" customHeight="1" x14ac:dyDescent="0.25">
      <c r="A21" s="27"/>
      <c r="B21" s="1" t="s">
        <v>8</v>
      </c>
      <c r="C21" s="5">
        <v>2.2999999999999998</v>
      </c>
      <c r="D21" s="5">
        <f t="shared" si="4"/>
        <v>2.2999999999999998</v>
      </c>
      <c r="E21" s="5">
        <f t="shared" si="5"/>
        <v>2.2999999999999998</v>
      </c>
      <c r="F21" s="5">
        <v>13.1</v>
      </c>
      <c r="G21" s="5">
        <v>12</v>
      </c>
      <c r="H21" s="5">
        <v>1.6</v>
      </c>
      <c r="I21" s="5">
        <v>1.6</v>
      </c>
    </row>
    <row r="23" spans="1:9" ht="15" customHeight="1" x14ac:dyDescent="0.25">
      <c r="A23" s="28" t="s">
        <v>1</v>
      </c>
      <c r="B23" s="28" t="s">
        <v>18</v>
      </c>
      <c r="C23" s="23" t="s">
        <v>25</v>
      </c>
      <c r="D23" s="24"/>
      <c r="E23" s="24"/>
      <c r="F23" s="24"/>
      <c r="G23" s="24"/>
      <c r="H23" s="24"/>
      <c r="I23" s="25"/>
    </row>
    <row r="24" spans="1:9" ht="15" customHeight="1" x14ac:dyDescent="0.25">
      <c r="A24" s="29"/>
      <c r="B24" s="29"/>
      <c r="C24" s="13" t="s">
        <v>10</v>
      </c>
      <c r="D24" s="13" t="s">
        <v>28</v>
      </c>
      <c r="E24" s="13" t="s">
        <v>29</v>
      </c>
      <c r="F24" s="13" t="s">
        <v>30</v>
      </c>
      <c r="G24" s="13" t="s">
        <v>31</v>
      </c>
      <c r="H24" s="13" t="s">
        <v>11</v>
      </c>
      <c r="I24" s="13" t="s">
        <v>12</v>
      </c>
    </row>
    <row r="25" spans="1:9" ht="15" customHeight="1" x14ac:dyDescent="0.25">
      <c r="A25" s="26" t="s">
        <v>26</v>
      </c>
      <c r="B25" s="1" t="s">
        <v>9</v>
      </c>
      <c r="C25" s="5">
        <v>7.7</v>
      </c>
      <c r="D25" s="5">
        <f>C25</f>
        <v>7.7</v>
      </c>
      <c r="E25" s="5">
        <f>C25</f>
        <v>7.7</v>
      </c>
      <c r="F25" s="5">
        <v>51</v>
      </c>
      <c r="G25" s="5">
        <v>52</v>
      </c>
      <c r="H25" s="5">
        <v>7.4</v>
      </c>
      <c r="I25" s="5">
        <v>4.2</v>
      </c>
    </row>
    <row r="26" spans="1:9" ht="15" customHeight="1" x14ac:dyDescent="0.25">
      <c r="A26" s="26"/>
      <c r="B26" s="1" t="s">
        <v>8</v>
      </c>
      <c r="C26" s="5">
        <v>9.6999999999999993</v>
      </c>
      <c r="D26" s="5">
        <f>C26</f>
        <v>9.6999999999999993</v>
      </c>
      <c r="E26" s="5">
        <f>C26</f>
        <v>9.6999999999999993</v>
      </c>
      <c r="F26" s="5">
        <v>48</v>
      </c>
      <c r="G26" s="5">
        <v>51</v>
      </c>
      <c r="H26" s="5">
        <v>7.4</v>
      </c>
      <c r="I26" s="5">
        <v>5.3</v>
      </c>
    </row>
  </sheetData>
  <sheetProtection password="B056" sheet="1" objects="1" scenarios="1"/>
  <mergeCells count="23">
    <mergeCell ref="H1:N1"/>
    <mergeCell ref="A1:A2"/>
    <mergeCell ref="B1:B2"/>
    <mergeCell ref="C1:C2"/>
    <mergeCell ref="D1:E1"/>
    <mergeCell ref="F1:G1"/>
    <mergeCell ref="A4:G4"/>
    <mergeCell ref="A6:A7"/>
    <mergeCell ref="B6:B7"/>
    <mergeCell ref="C6:C7"/>
    <mergeCell ref="D6:D7"/>
    <mergeCell ref="E6:K6"/>
    <mergeCell ref="A9:D9"/>
    <mergeCell ref="A12:A13"/>
    <mergeCell ref="B12:D12"/>
    <mergeCell ref="A18:A19"/>
    <mergeCell ref="B18:B19"/>
    <mergeCell ref="C18:I18"/>
    <mergeCell ref="C23:I23"/>
    <mergeCell ref="A25:A26"/>
    <mergeCell ref="A20:A21"/>
    <mergeCell ref="A23:A24"/>
    <mergeCell ref="B23:B2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E30" sqref="E30"/>
    </sheetView>
  </sheetViews>
  <sheetFormatPr defaultRowHeight="15" x14ac:dyDescent="0.25"/>
  <sheetData>
    <row r="1" spans="1:12" x14ac:dyDescent="0.25">
      <c r="A1" s="39" t="s">
        <v>27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2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</sheetData>
  <sheetProtection password="B056" sheet="1" objects="1" scenarios="1"/>
  <mergeCells count="1">
    <mergeCell ref="A1:L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E11" sqref="E11"/>
    </sheetView>
  </sheetViews>
  <sheetFormatPr defaultRowHeight="15" x14ac:dyDescent="0.25"/>
  <cols>
    <col min="1" max="1" width="37.42578125" customWidth="1"/>
  </cols>
  <sheetData>
    <row r="1" spans="1:8" x14ac:dyDescent="0.25">
      <c r="A1" s="40" t="s">
        <v>34</v>
      </c>
      <c r="B1" s="41" t="s">
        <v>6</v>
      </c>
      <c r="C1" s="42"/>
      <c r="D1" s="42"/>
      <c r="E1" s="42"/>
      <c r="F1" s="42"/>
      <c r="G1" s="42"/>
      <c r="H1" s="42"/>
    </row>
    <row r="2" spans="1:8" x14ac:dyDescent="0.25">
      <c r="A2" s="40"/>
      <c r="B2" s="19" t="s">
        <v>10</v>
      </c>
      <c r="C2" s="19" t="s">
        <v>28</v>
      </c>
      <c r="D2" s="19" t="s">
        <v>29</v>
      </c>
      <c r="E2" s="19" t="s">
        <v>30</v>
      </c>
      <c r="F2" s="19" t="s">
        <v>31</v>
      </c>
      <c r="G2" s="19" t="s">
        <v>11</v>
      </c>
      <c r="H2" s="19" t="s">
        <v>33</v>
      </c>
    </row>
    <row r="3" spans="1:8" x14ac:dyDescent="0.25">
      <c r="A3" s="1" t="s">
        <v>35</v>
      </c>
      <c r="B3" s="20">
        <f>'Emissão Navios'!H4+'Emissão Navios'!E9</f>
        <v>3.7703015149251504</v>
      </c>
      <c r="C3" s="20">
        <f>'Emissão Navios'!I4+'Emissão Navios'!F9</f>
        <v>3.7703015149251504</v>
      </c>
      <c r="D3" s="20">
        <f>'Emissão Navios'!J4+'Emissão Navios'!G9</f>
        <v>3.7703015149251504</v>
      </c>
      <c r="E3" s="20">
        <f>'Emissão Navios'!K4+'Emissão Navios'!H9</f>
        <v>32.488830877907638</v>
      </c>
      <c r="F3" s="20">
        <f>'Emissão Navios'!L4+'Emissão Navios'!I9</f>
        <v>29.609736987679163</v>
      </c>
      <c r="G3" s="20">
        <f>'Emissão Navios'!M4+'Emissão Navios'!J9</f>
        <v>3.9205868897602629</v>
      </c>
      <c r="H3" s="20">
        <f>'Emissão Navios'!N4+'Emissão Navios'!K9</f>
        <v>2.2805166199267504</v>
      </c>
    </row>
    <row r="4" spans="1:8" x14ac:dyDescent="0.25">
      <c r="A4" s="21" t="s">
        <v>32</v>
      </c>
      <c r="B4" s="22">
        <f t="shared" ref="B4:H4" si="0">SUM(B3:B3)</f>
        <v>3.7703015149251504</v>
      </c>
      <c r="C4" s="22">
        <f t="shared" si="0"/>
        <v>3.7703015149251504</v>
      </c>
      <c r="D4" s="22">
        <f t="shared" si="0"/>
        <v>3.7703015149251504</v>
      </c>
      <c r="E4" s="22">
        <f t="shared" si="0"/>
        <v>32.488830877907638</v>
      </c>
      <c r="F4" s="22">
        <f t="shared" si="0"/>
        <v>29.609736987679163</v>
      </c>
      <c r="G4" s="22">
        <f t="shared" si="0"/>
        <v>3.9205868897602629</v>
      </c>
      <c r="H4" s="22">
        <f t="shared" si="0"/>
        <v>2.2805166199267504</v>
      </c>
    </row>
  </sheetData>
  <sheetProtection password="B056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Emissão Navios</vt:lpstr>
      <vt:lpstr>Nota</vt:lpstr>
      <vt:lpstr>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Mergulhão</dc:creator>
  <cp:lastModifiedBy>Vanessa Brusco Filete</cp:lastModifiedBy>
  <dcterms:created xsi:type="dcterms:W3CDTF">2019-01-02T11:57:44Z</dcterms:created>
  <dcterms:modified xsi:type="dcterms:W3CDTF">2019-06-06T20:03:09Z</dcterms:modified>
</cp:coreProperties>
</file>