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hermopor\"/>
    </mc:Choice>
  </mc:AlternateContent>
  <bookViews>
    <workbookView xWindow="0" yWindow="0" windowWidth="24000" windowHeight="9735" activeTab="2"/>
  </bookViews>
  <sheets>
    <sheet name="Massa Específica" sheetId="4" r:id="rId1"/>
    <sheet name="FE-Combustão" sheetId="2" r:id="rId2"/>
    <sheet name="Emissão Chaminé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9" i="2" l="1"/>
  <c r="B9" i="4" l="1"/>
  <c r="B3" i="2"/>
  <c r="C26" i="2" l="1"/>
  <c r="D26" i="2" s="1"/>
  <c r="M8" i="1" s="1"/>
  <c r="T8" i="1" s="1"/>
  <c r="D9" i="2"/>
  <c r="G8" i="1" s="1"/>
  <c r="N8" i="1" s="1"/>
  <c r="K9" i="2"/>
  <c r="L9" i="2" s="1"/>
  <c r="I8" i="1" s="1"/>
  <c r="P8" i="1" s="1"/>
  <c r="C18" i="2"/>
  <c r="G18" i="2"/>
  <c r="H18" i="2" s="1"/>
  <c r="J8" i="1" s="1"/>
  <c r="Q8" i="1" s="1"/>
  <c r="G9" i="2"/>
  <c r="K18" i="2"/>
  <c r="L18" i="2" s="1"/>
  <c r="L8" i="1" s="1"/>
  <c r="S8" i="1" s="1"/>
  <c r="T9" i="1"/>
  <c r="D18" i="2" l="1"/>
  <c r="K8" i="1" s="1"/>
  <c r="R8" i="1" s="1"/>
  <c r="R9" i="1" s="1"/>
  <c r="H9" i="2"/>
  <c r="H8" i="1" s="1"/>
  <c r="O8" i="1" s="1"/>
  <c r="N9" i="1"/>
  <c r="Q9" i="1"/>
  <c r="S9" i="1"/>
  <c r="O9" i="1" l="1"/>
  <c r="P9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B3" authorId="0" shapeId="0">
      <text>
        <r>
          <rPr>
            <sz val="9"/>
            <color indexed="81"/>
            <rFont val="Segoe UI"/>
            <family val="2"/>
          </rPr>
          <t>Foi utilizado o dado médio de HHV do eucalipto, obtido a partir das faixas: 8.174 - 8.432 Btu/lb</t>
        </r>
      </text>
    </comment>
  </commentList>
</comments>
</file>

<file path=xl/sharedStrings.xml><?xml version="1.0" encoding="utf-8"?>
<sst xmlns="http://schemas.openxmlformats.org/spreadsheetml/2006/main" count="107" uniqueCount="68">
  <si>
    <t>CO</t>
  </si>
  <si>
    <t>A</t>
  </si>
  <si>
    <t>D</t>
  </si>
  <si>
    <t>Referência: AP-42 (USEPA, 2010) - https://www3.epa.gov/ttn/chief/ap42/ch01/final/c01s03.pdf</t>
  </si>
  <si>
    <t>Equação Geral:</t>
  </si>
  <si>
    <t>Onde:
E - emissão
EF - fator de emissão
ER - eficiência de redução de emissão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</si>
  <si>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</si>
  <si>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</si>
  <si>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</si>
  <si>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</si>
  <si>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</si>
  <si>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Taxa de Emissão [kg/h]</t>
  </si>
  <si>
    <t>Produção [t/ano]</t>
  </si>
  <si>
    <t>Lenha [t/ano]</t>
  </si>
  <si>
    <t>Poliestireno Expansivel [t/ano]</t>
  </si>
  <si>
    <t>Dry Wood</t>
  </si>
  <si>
    <t>Table 1.6-1. EMISSION FACTORS FOR PM FROM WOOD RESIDUE COMBUSTION</t>
  </si>
  <si>
    <t>Dry wood-fired boilers</t>
  </si>
  <si>
    <t>Units of lb of pollutant/million Btu (MMBtu) of heat input. To convert from lb/MMBtu to lb/ton, multiply by (HHV * 2000), where HHV is the higher heating value of the fuel, MMBtu/lb. To convert lb/MMBtu to kg/J, multiply by 4.3E-10</t>
  </si>
  <si>
    <t>Table 1.6-2. EMISSION FACTORS FOR NOx, SO2, AND CO FROM WOOD RESIDUE COMBUSTION</t>
  </si>
  <si>
    <t>Fuel</t>
  </si>
  <si>
    <t>Source Category</t>
  </si>
  <si>
    <t>HHV - Eucalipto (MMBTU/lb)</t>
  </si>
  <si>
    <t>Para conversão de lb/MMBtu para lb/ton, o fator deve ser multiplicado por (HHV*2000), onde HHV é dado em MMbtu/lb.</t>
  </si>
  <si>
    <t>Tipo Madeira</t>
  </si>
  <si>
    <t>Densidade (g/cm³)</t>
  </si>
  <si>
    <t>Referência</t>
  </si>
  <si>
    <t>Eucalyptus 
spp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</si>
  <si>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</si>
  <si>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t>Eucalyptus grandis - Eucalyptus urophylla</t>
  </si>
  <si>
    <t>0,447-0,552</t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</si>
  <si>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</si>
  <si>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t>Eucalyptus pellita</t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</si>
  <si>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</si>
  <si>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t>Eucalyptus grandis</t>
  </si>
  <si>
    <t>0,508-0,597</t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</si>
  <si>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</si>
  <si>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Eucalyptus saligna</t>
  </si>
  <si>
    <t>0,514-0,603</t>
  </si>
  <si>
    <t>0,46-0,72</t>
  </si>
  <si>
    <t>SILVA (1998)</t>
  </si>
  <si>
    <t>Média</t>
  </si>
  <si>
    <t>Organic Compound</t>
  </si>
  <si>
    <t>Volatile organic compounds (VOC)</t>
  </si>
  <si>
    <t>Table 1.6-3. EMISSION FACTORS FOR SPECIATED ORGANIC COMPOUNDS, TOC, VOC, NITROUS OXIDE, AND CARBON DIOXIDE FROM WOOD RESIDUE COMBUSTION</t>
  </si>
  <si>
    <t>Consumo de Lenha [t/h]</t>
  </si>
  <si>
    <t>Caldeira a Lenha</t>
  </si>
  <si>
    <t>Referência: AP-42 (USEPA, 1998) - https://www3.epa.gov/ttn/chief/ap42/ch01/final/c01s06.pdf</t>
  </si>
  <si>
    <t>PM (Emission Factor)</t>
  </si>
  <si>
    <t>(lb/ton)</t>
  </si>
  <si>
    <t>(lb/MMbtu)</t>
  </si>
  <si>
    <t>(kg/ton)</t>
  </si>
  <si>
    <t>Rating</t>
  </si>
  <si>
    <r>
      <t>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(Emission Factor)</t>
    </r>
  </si>
  <si>
    <r>
      <t>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(Emission Factor)</t>
    </r>
  </si>
  <si>
    <r>
      <t>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(Emission Factor)</t>
    </r>
  </si>
  <si>
    <r>
      <t>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(Emission Factor)</t>
    </r>
  </si>
  <si>
    <t>CO (Emission Factor)</t>
  </si>
  <si>
    <t>COV (Emission Factor)</t>
  </si>
  <si>
    <t>Fator de Emissão [kg/t]</t>
  </si>
  <si>
    <t>Fonte: Informações fornecidos pelo empreendimento através do Ofício N° 486/2016</t>
  </si>
  <si>
    <t>Diâmetro [m]</t>
  </si>
  <si>
    <t>Altura [m]</t>
  </si>
  <si>
    <t>TOTAL</t>
  </si>
  <si>
    <t>VOC</t>
  </si>
  <si>
    <t>Latitude [º]</t>
  </si>
  <si>
    <t>Longitude [º]</t>
  </si>
  <si>
    <t>Chaminés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</si>
</sst>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b/>
      <vertAlign val="subscript"/>
      <sz val="8"/>
      <color theme="0"/>
      <name val="Arial"/>
      <family val="2"/>
    </font>
    <font>
      <sz val="9"/>
      <color indexed="81"/>
      <name val="Segoe UI"/>
      <family val="2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1" fillId="4" borderId="12" xfId="0" applyFont="1" applyFill="1" applyBorder="1"/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3" borderId="1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3" borderId="15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27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257300" y="3757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257300" y="37576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F12" sqref="F12"/>
    </sheetView>
  </sheetViews>
  <sheetFormatPr defaultRowHeight="15" customHeight="1" x14ac:dyDescent="0.25"/>
  <cols>
    <col min="1" max="1" width="30.5703125" style="2" bestFit="1" customWidth="1"/>
    <col min="2" max="2" width="15.42578125" style="2" bestFit="1" customWidth="1"/>
    <col min="3" max="3" width="17.7109375" style="2" bestFit="1" customWidth="1"/>
    <col min="4" max="16384" width="9.140625" style="2"/>
  </cols>
  <sheetData>
    <row r="2" spans="1:3" ht="15" customHeight="1" x14ac:dyDescent="0.25">
      <c r="A2" s="26" t="s">
        <v>24</v>
      </c>
      <c r="B2" s="26" t="s">
        <v>25</v>
      </c>
      <c r="C2" s="26" t="s">
        <v>26</v>
      </c>
    </row>
    <row r="3" spans="1:3" ht="15" customHeight="1" x14ac:dyDescent="0.25">
      <c r="A3" s="6" t="s">
        <v>27</v>
      </c>
      <c r="B3" s="7">
        <v>0.44</v>
      </c>
      <c r="C3" s="6" t="s">
        <v>28</v>
      </c>
    </row>
    <row r="4" spans="1:3" ht="15" customHeight="1" x14ac:dyDescent="0.25">
      <c r="A4" s="6" t="s">
        <v>29</v>
      </c>
      <c r="B4" s="7" t="s">
        <v>30</v>
      </c>
      <c r="C4" s="6" t="s">
        <v>31</v>
      </c>
    </row>
    <row r="5" spans="1:3" ht="15" customHeight="1" x14ac:dyDescent="0.25">
      <c r="A5" s="6" t="s">
        <v>32</v>
      </c>
      <c r="B5" s="7">
        <v>0.55800000000000005</v>
      </c>
      <c r="C5" s="6" t="s">
        <v>33</v>
      </c>
    </row>
    <row r="6" spans="1:3" ht="15" customHeight="1" x14ac:dyDescent="0.25">
      <c r="A6" s="6" t="s">
        <v>34</v>
      </c>
      <c r="B6" s="7" t="s">
        <v>35</v>
      </c>
      <c r="C6" s="6" t="s">
        <v>36</v>
      </c>
    </row>
    <row r="7" spans="1:3" ht="15" customHeight="1" x14ac:dyDescent="0.25">
      <c r="A7" s="6" t="s">
        <v>37</v>
      </c>
      <c r="B7" s="7" t="s">
        <v>38</v>
      </c>
      <c r="C7" s="6" t="s">
        <v>36</v>
      </c>
    </row>
    <row r="8" spans="1:3" ht="15" customHeight="1" x14ac:dyDescent="0.25">
      <c r="A8" s="6" t="s">
        <v>27</v>
      </c>
      <c r="B8" s="7" t="s">
        <v>39</v>
      </c>
      <c r="C8" s="6" t="s">
        <v>40</v>
      </c>
    </row>
    <row r="9" spans="1:3" ht="15" customHeight="1" x14ac:dyDescent="0.25">
      <c r="A9" s="7" t="s">
        <v>41</v>
      </c>
      <c r="B9" s="28">
        <f>(B3+0.447+0.552+B5+0.508+0.597+0.514+0.603+0.46+0.72)/10</f>
        <v>0.53989999999999994</v>
      </c>
      <c r="C9" s="30"/>
    </row>
  </sheetData>
  <sheetProtection password="B056"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workbookViewId="0">
      <selection activeCell="D30" sqref="D30"/>
    </sheetView>
  </sheetViews>
  <sheetFormatPr defaultRowHeight="15" customHeight="1" x14ac:dyDescent="0.2"/>
  <cols>
    <col min="1" max="1" width="23.5703125" style="1" customWidth="1"/>
    <col min="2" max="2" width="11.42578125" style="1" customWidth="1"/>
    <col min="3" max="3" width="12.28515625" style="1" customWidth="1"/>
    <col min="4" max="5" width="11.42578125" style="1" customWidth="1"/>
    <col min="6" max="9" width="10.85546875" style="1" customWidth="1"/>
    <col min="10" max="10" width="12.85546875" style="1" bestFit="1" customWidth="1"/>
    <col min="11" max="11" width="10.28515625" style="1" customWidth="1"/>
    <col min="12" max="12" width="10.42578125" style="1" customWidth="1"/>
    <col min="13" max="13" width="12.5703125" style="1" customWidth="1"/>
    <col min="14" max="14" width="14" style="1" customWidth="1"/>
    <col min="15" max="16384" width="9.140625" style="1"/>
  </cols>
  <sheetData>
    <row r="1" spans="1:15" ht="15" customHeight="1" x14ac:dyDescent="0.2">
      <c r="A1" s="2" t="s">
        <v>47</v>
      </c>
    </row>
    <row r="2" spans="1:15" ht="15" customHeight="1" x14ac:dyDescent="0.2">
      <c r="A2" s="2"/>
    </row>
    <row r="3" spans="1:15" ht="15" customHeight="1" x14ac:dyDescent="0.2">
      <c r="A3" s="13" t="s">
        <v>22</v>
      </c>
      <c r="B3" s="24">
        <f>8303/10^6</f>
        <v>8.3029999999999996E-3</v>
      </c>
    </row>
    <row r="4" spans="1:15" ht="15" customHeight="1" x14ac:dyDescent="0.2">
      <c r="A4" s="2" t="s">
        <v>23</v>
      </c>
      <c r="B4" s="4"/>
    </row>
    <row r="5" spans="1:15" ht="15" customHeight="1" x14ac:dyDescent="0.2">
      <c r="A5" s="2"/>
      <c r="B5" s="4"/>
    </row>
    <row r="6" spans="1:15" ht="15" customHeight="1" x14ac:dyDescent="0.2">
      <c r="A6" s="41" t="s">
        <v>16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5" ht="15" customHeight="1" x14ac:dyDescent="0.2">
      <c r="A7" s="55" t="s">
        <v>20</v>
      </c>
      <c r="B7" s="43" t="s">
        <v>48</v>
      </c>
      <c r="C7" s="44"/>
      <c r="D7" s="44"/>
      <c r="E7" s="45"/>
      <c r="F7" s="38" t="s">
        <v>53</v>
      </c>
      <c r="G7" s="39"/>
      <c r="H7" s="39"/>
      <c r="I7" s="40"/>
      <c r="J7" s="38" t="s">
        <v>54</v>
      </c>
      <c r="K7" s="39"/>
      <c r="L7" s="39"/>
      <c r="M7" s="40"/>
    </row>
    <row r="8" spans="1:15" ht="11.25" x14ac:dyDescent="0.2">
      <c r="A8" s="56"/>
      <c r="B8" s="5" t="s">
        <v>50</v>
      </c>
      <c r="C8" s="25" t="s">
        <v>49</v>
      </c>
      <c r="D8" s="25" t="s">
        <v>51</v>
      </c>
      <c r="E8" s="5" t="s">
        <v>52</v>
      </c>
      <c r="F8" s="25" t="s">
        <v>50</v>
      </c>
      <c r="G8" s="25" t="s">
        <v>49</v>
      </c>
      <c r="H8" s="25" t="s">
        <v>51</v>
      </c>
      <c r="I8" s="25" t="s">
        <v>52</v>
      </c>
      <c r="J8" s="25" t="s">
        <v>50</v>
      </c>
      <c r="K8" s="25" t="s">
        <v>49</v>
      </c>
      <c r="L8" s="25" t="s">
        <v>51</v>
      </c>
      <c r="M8" s="25" t="s">
        <v>52</v>
      </c>
      <c r="N8" s="10"/>
      <c r="O8" s="11"/>
    </row>
    <row r="9" spans="1:15" ht="15" customHeight="1" x14ac:dyDescent="0.2">
      <c r="A9" s="8" t="s">
        <v>15</v>
      </c>
      <c r="B9" s="9">
        <v>0.4</v>
      </c>
      <c r="C9" s="16">
        <f>B9*$B$3*2000</f>
        <v>6.6423999999999994</v>
      </c>
      <c r="D9" s="16">
        <f>C9*0.453592</f>
        <v>3.0129395007999995</v>
      </c>
      <c r="E9" s="11" t="s">
        <v>1</v>
      </c>
      <c r="F9" s="11">
        <v>0.36</v>
      </c>
      <c r="G9" s="16">
        <f>F9*$B$3*2000</f>
        <v>5.9781599999999999</v>
      </c>
      <c r="H9" s="16">
        <f>G9*0.453592</f>
        <v>2.7116455507200001</v>
      </c>
      <c r="I9" s="11" t="s">
        <v>2</v>
      </c>
      <c r="J9" s="9">
        <v>0.31</v>
      </c>
      <c r="K9" s="16">
        <f>J9*$B$3*2000</f>
        <v>5.1478599999999997</v>
      </c>
      <c r="L9" s="33">
        <f>K9*0.453592</f>
        <v>2.3350281131199999</v>
      </c>
      <c r="M9" s="9" t="s">
        <v>2</v>
      </c>
    </row>
    <row r="10" spans="1:15" ht="15" customHeight="1" x14ac:dyDescent="0.2">
      <c r="B10" s="14"/>
      <c r="C10" s="14"/>
      <c r="D10" s="14"/>
      <c r="E10" s="14"/>
    </row>
    <row r="11" spans="1:15" ht="15" customHeight="1" x14ac:dyDescent="0.2">
      <c r="A11" s="24" t="s">
        <v>18</v>
      </c>
      <c r="B11" s="14"/>
      <c r="C11" s="14"/>
      <c r="D11" s="14"/>
      <c r="E11" s="14"/>
      <c r="F11" s="14"/>
      <c r="G11" s="14"/>
    </row>
    <row r="14" spans="1:15" ht="15" customHeight="1" x14ac:dyDescent="0.2">
      <c r="A14" s="2" t="s">
        <v>3</v>
      </c>
    </row>
    <row r="15" spans="1:15" ht="15" customHeight="1" x14ac:dyDescent="0.2">
      <c r="A15" s="38" t="s">
        <v>19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5" ht="15" customHeight="1" x14ac:dyDescent="0.2">
      <c r="A16" s="57" t="s">
        <v>21</v>
      </c>
      <c r="B16" s="38" t="s">
        <v>55</v>
      </c>
      <c r="C16" s="39"/>
      <c r="D16" s="39"/>
      <c r="E16" s="40"/>
      <c r="F16" s="43" t="s">
        <v>56</v>
      </c>
      <c r="G16" s="44"/>
      <c r="H16" s="44"/>
      <c r="I16" s="45"/>
      <c r="J16" s="43" t="s">
        <v>57</v>
      </c>
      <c r="K16" s="44"/>
      <c r="L16" s="44"/>
      <c r="M16" s="45"/>
    </row>
    <row r="17" spans="1:13" ht="15" customHeight="1" x14ac:dyDescent="0.2">
      <c r="A17" s="56"/>
      <c r="B17" s="25" t="s">
        <v>50</v>
      </c>
      <c r="C17" s="25" t="s">
        <v>49</v>
      </c>
      <c r="D17" s="25" t="s">
        <v>51</v>
      </c>
      <c r="E17" s="25" t="s">
        <v>52</v>
      </c>
      <c r="F17" s="25" t="s">
        <v>50</v>
      </c>
      <c r="G17" s="25" t="s">
        <v>49</v>
      </c>
      <c r="H17" s="25" t="s">
        <v>51</v>
      </c>
      <c r="I17" s="25" t="s">
        <v>52</v>
      </c>
      <c r="J17" s="25" t="s">
        <v>50</v>
      </c>
      <c r="K17" s="25" t="s">
        <v>49</v>
      </c>
      <c r="L17" s="25" t="s">
        <v>51</v>
      </c>
      <c r="M17" s="25" t="s">
        <v>52</v>
      </c>
    </row>
    <row r="18" spans="1:13" ht="15" customHeight="1" x14ac:dyDescent="0.2">
      <c r="A18" s="15" t="s">
        <v>17</v>
      </c>
      <c r="B18" s="9">
        <v>2.5000000000000001E-2</v>
      </c>
      <c r="C18" s="16">
        <f>B18*$B$3*2000</f>
        <v>0.41514999999999996</v>
      </c>
      <c r="D18" s="16">
        <f>C18*0.453592</f>
        <v>0.18830871879999997</v>
      </c>
      <c r="E18" s="16" t="s">
        <v>1</v>
      </c>
      <c r="F18" s="9">
        <v>0.49</v>
      </c>
      <c r="G18" s="16">
        <f>F18*$B$3*2000</f>
        <v>8.1369399999999992</v>
      </c>
      <c r="H18" s="33">
        <f>G18*0.453592</f>
        <v>3.6908508884799995</v>
      </c>
      <c r="I18" s="9" t="s">
        <v>1</v>
      </c>
      <c r="J18" s="11">
        <v>0.6</v>
      </c>
      <c r="K18" s="16">
        <f>J18*$B$3*2000</f>
        <v>9.9635999999999996</v>
      </c>
      <c r="L18" s="16">
        <f>K18*0.453592</f>
        <v>4.5194092511999999</v>
      </c>
      <c r="M18" s="16" t="s">
        <v>1</v>
      </c>
    </row>
    <row r="20" spans="1:13" ht="15" customHeight="1" x14ac:dyDescent="0.2">
      <c r="A20" s="24" t="s">
        <v>18</v>
      </c>
      <c r="B20" s="12"/>
      <c r="C20" s="12"/>
      <c r="D20" s="12"/>
      <c r="E20" s="12"/>
      <c r="F20" s="12"/>
      <c r="G20" s="12"/>
      <c r="H20" s="12"/>
      <c r="I20" s="12"/>
    </row>
    <row r="21" spans="1:13" ht="1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</row>
    <row r="22" spans="1:13" ht="15" customHeight="1" x14ac:dyDescent="0.2">
      <c r="A22" s="17"/>
      <c r="B22" s="17"/>
      <c r="C22" s="17"/>
      <c r="D22" s="17"/>
      <c r="E22" s="17"/>
      <c r="F22" s="17"/>
      <c r="G22" s="17"/>
    </row>
    <row r="23" spans="1:13" ht="22.5" customHeight="1" x14ac:dyDescent="0.2">
      <c r="A23" s="41" t="s">
        <v>44</v>
      </c>
      <c r="B23" s="42"/>
      <c r="C23" s="42"/>
      <c r="D23" s="42"/>
      <c r="E23" s="42"/>
      <c r="F23" s="17"/>
      <c r="G23" s="17"/>
      <c r="H23" s="17"/>
    </row>
    <row r="24" spans="1:13" ht="15" customHeight="1" x14ac:dyDescent="0.2">
      <c r="A24" s="32"/>
      <c r="B24" s="44" t="s">
        <v>58</v>
      </c>
      <c r="C24" s="44"/>
      <c r="D24" s="44"/>
      <c r="E24" s="44"/>
      <c r="F24" s="17"/>
      <c r="G24" s="17"/>
      <c r="H24" s="17"/>
    </row>
    <row r="25" spans="1:13" ht="15" customHeight="1" x14ac:dyDescent="0.2">
      <c r="A25" s="25" t="s">
        <v>42</v>
      </c>
      <c r="B25" s="25" t="s">
        <v>50</v>
      </c>
      <c r="C25" s="25" t="s">
        <v>49</v>
      </c>
      <c r="D25" s="25" t="s">
        <v>51</v>
      </c>
      <c r="E25" s="25" t="s">
        <v>52</v>
      </c>
      <c r="F25" s="17"/>
      <c r="G25" s="17"/>
      <c r="H25" s="17"/>
    </row>
    <row r="26" spans="1:13" ht="22.5" customHeight="1" x14ac:dyDescent="0.2">
      <c r="A26" s="31" t="s">
        <v>43</v>
      </c>
      <c r="B26" s="11">
        <v>1.7000000000000001E-2</v>
      </c>
      <c r="C26" s="16">
        <f>B26*$B$3*2000</f>
        <v>0.282302</v>
      </c>
      <c r="D26" s="16">
        <f>C26*0.453592</f>
        <v>0.12804992878400001</v>
      </c>
      <c r="E26" s="11" t="s">
        <v>2</v>
      </c>
      <c r="F26" s="17"/>
      <c r="G26" s="17"/>
      <c r="H26" s="17"/>
    </row>
    <row r="27" spans="1:13" ht="15" customHeight="1" x14ac:dyDescent="0.2">
      <c r="A27" s="17"/>
      <c r="B27" s="7"/>
      <c r="C27" s="16"/>
      <c r="D27" s="11"/>
      <c r="E27" s="17"/>
      <c r="F27" s="17"/>
      <c r="G27" s="17"/>
    </row>
    <row r="28" spans="1:13" ht="15" customHeight="1" x14ac:dyDescent="0.2">
      <c r="A28" s="46" t="s">
        <v>4</v>
      </c>
      <c r="B28" s="18"/>
      <c r="C28" s="19"/>
      <c r="D28" s="17"/>
      <c r="E28" s="17"/>
      <c r="F28" s="17"/>
      <c r="G28" s="17"/>
    </row>
    <row r="29" spans="1:13" ht="15" customHeight="1" x14ac:dyDescent="0.2">
      <c r="A29" s="47"/>
      <c r="B29" s="20"/>
      <c r="C29" s="21"/>
      <c r="D29" s="17"/>
      <c r="E29" s="17"/>
      <c r="F29" s="17"/>
      <c r="G29" s="17"/>
    </row>
    <row r="30" spans="1:13" ht="15" customHeight="1" x14ac:dyDescent="0.2">
      <c r="A30" s="47"/>
      <c r="B30" s="20"/>
      <c r="C30" s="21"/>
    </row>
    <row r="31" spans="1:13" ht="15" customHeight="1" x14ac:dyDescent="0.2">
      <c r="A31" s="47"/>
      <c r="B31" s="49" t="s">
        <v>5</v>
      </c>
      <c r="C31" s="50"/>
    </row>
    <row r="32" spans="1:13" ht="15" customHeight="1" x14ac:dyDescent="0.2">
      <c r="A32" s="47"/>
      <c r="B32" s="51"/>
      <c r="C32" s="52"/>
    </row>
    <row r="33" spans="1:3" ht="15" customHeight="1" x14ac:dyDescent="0.2">
      <c r="A33" s="48"/>
      <c r="B33" s="53"/>
      <c r="C33" s="54"/>
    </row>
  </sheetData>
  <sheetProtection password="B056" sheet="1" objects="1" scenarios="1"/>
  <mergeCells count="14">
    <mergeCell ref="A28:A33"/>
    <mergeCell ref="B31:C33"/>
    <mergeCell ref="A7:A8"/>
    <mergeCell ref="A16:A17"/>
    <mergeCell ref="B7:E7"/>
    <mergeCell ref="B24:E24"/>
    <mergeCell ref="A23:E23"/>
    <mergeCell ref="F7:I7"/>
    <mergeCell ref="J7:M7"/>
    <mergeCell ref="A6:M6"/>
    <mergeCell ref="B16:E16"/>
    <mergeCell ref="F16:I16"/>
    <mergeCell ref="J16:M16"/>
    <mergeCell ref="A15:M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E17" sqref="E17"/>
    </sheetView>
  </sheetViews>
  <sheetFormatPr defaultRowHeight="15" customHeight="1" x14ac:dyDescent="0.25"/>
  <cols>
    <col min="1" max="1" width="21.5703125" style="2" customWidth="1"/>
    <col min="2" max="2" width="10" style="2" customWidth="1"/>
    <col min="3" max="3" width="12.42578125" style="2" customWidth="1"/>
    <col min="4" max="4" width="11.85546875" style="2" customWidth="1"/>
    <col min="5" max="5" width="11" style="2" customWidth="1"/>
    <col min="6" max="6" width="11.7109375" style="2" customWidth="1"/>
    <col min="7" max="13" width="7.5703125" style="2" customWidth="1"/>
    <col min="14" max="16384" width="9.140625" style="2"/>
  </cols>
  <sheetData>
    <row r="1" spans="1:20" ht="15" customHeight="1" x14ac:dyDescent="0.25">
      <c r="A1" s="2" t="s">
        <v>12</v>
      </c>
      <c r="B1" s="37">
        <v>1258.25</v>
      </c>
    </row>
    <row r="2" spans="1:20" ht="15" customHeight="1" x14ac:dyDescent="0.25">
      <c r="A2" s="2" t="s">
        <v>13</v>
      </c>
      <c r="B2" s="37">
        <v>4200</v>
      </c>
    </row>
    <row r="3" spans="1:20" ht="15" customHeight="1" x14ac:dyDescent="0.25">
      <c r="A3" s="2" t="s">
        <v>14</v>
      </c>
      <c r="B3" s="29">
        <v>2258.15</v>
      </c>
    </row>
    <row r="4" spans="1:20" ht="15" customHeight="1" x14ac:dyDescent="0.25">
      <c r="B4" s="27"/>
    </row>
    <row r="5" spans="1:20" ht="15" customHeight="1" x14ac:dyDescent="0.25">
      <c r="A5" s="35" t="s">
        <v>60</v>
      </c>
    </row>
    <row r="6" spans="1:20" ht="15" customHeight="1" x14ac:dyDescent="0.25">
      <c r="A6" s="63" t="s">
        <v>67</v>
      </c>
      <c r="B6" s="64" t="s">
        <v>65</v>
      </c>
      <c r="C6" s="64" t="s">
        <v>66</v>
      </c>
      <c r="D6" s="63" t="s">
        <v>61</v>
      </c>
      <c r="E6" s="63" t="s">
        <v>62</v>
      </c>
      <c r="F6" s="63" t="s">
        <v>45</v>
      </c>
      <c r="G6" s="62" t="s">
        <v>59</v>
      </c>
      <c r="H6" s="62"/>
      <c r="I6" s="62"/>
      <c r="J6" s="62"/>
      <c r="K6" s="62"/>
      <c r="L6" s="62"/>
      <c r="M6" s="62"/>
      <c r="N6" s="58" t="s">
        <v>11</v>
      </c>
      <c r="O6" s="58"/>
      <c r="P6" s="58"/>
      <c r="Q6" s="58"/>
      <c r="R6" s="58"/>
      <c r="S6" s="58"/>
      <c r="T6" s="58"/>
    </row>
    <row r="7" spans="1:20" ht="15" customHeight="1" x14ac:dyDescent="0.25">
      <c r="A7" s="63"/>
      <c r="B7" s="64"/>
      <c r="C7" s="64"/>
      <c r="D7" s="63"/>
      <c r="E7" s="63"/>
      <c r="F7" s="63"/>
      <c r="G7" s="22" t="s">
        <v>6</v>
      </c>
      <c r="H7" s="22" t="s">
        <v>7</v>
      </c>
      <c r="I7" s="22" t="s">
        <v>8</v>
      </c>
      <c r="J7" s="23" t="s">
        <v>9</v>
      </c>
      <c r="K7" s="23" t="s">
        <v>10</v>
      </c>
      <c r="L7" s="23" t="s">
        <v>0</v>
      </c>
      <c r="M7" s="23" t="s">
        <v>64</v>
      </c>
      <c r="N7" s="22" t="s">
        <v>6</v>
      </c>
      <c r="O7" s="22" t="s">
        <v>7</v>
      </c>
      <c r="P7" s="22" t="s">
        <v>8</v>
      </c>
      <c r="Q7" s="23" t="s">
        <v>9</v>
      </c>
      <c r="R7" s="23" t="s">
        <v>10</v>
      </c>
      <c r="S7" s="23" t="s">
        <v>0</v>
      </c>
      <c r="T7" s="23" t="s">
        <v>64</v>
      </c>
    </row>
    <row r="8" spans="1:20" ht="15" customHeight="1" x14ac:dyDescent="0.25">
      <c r="A8" s="2" t="s">
        <v>46</v>
      </c>
      <c r="B8" s="4">
        <v>-20.420856000000001</v>
      </c>
      <c r="C8" s="4">
        <v>-40.471881000000003</v>
      </c>
      <c r="D8" s="4">
        <v>0.6</v>
      </c>
      <c r="E8" s="4">
        <v>8.1999999999999993</v>
      </c>
      <c r="F8" s="29">
        <f>B2/8760</f>
        <v>0.47945205479452052</v>
      </c>
      <c r="G8" s="29">
        <f>'FE-Combustão'!D9</f>
        <v>3.0129395007999995</v>
      </c>
      <c r="H8" s="29">
        <f>'FE-Combustão'!H9</f>
        <v>2.7116455507200001</v>
      </c>
      <c r="I8" s="29">
        <f>'FE-Combustão'!L9</f>
        <v>2.3350281131199999</v>
      </c>
      <c r="J8" s="29">
        <f>'FE-Combustão'!H18</f>
        <v>3.6908508884799995</v>
      </c>
      <c r="K8" s="29">
        <f>'FE-Combustão'!D18</f>
        <v>0.18830871879999997</v>
      </c>
      <c r="L8" s="29">
        <f>'FE-Combustão'!L18</f>
        <v>4.5194092511999999</v>
      </c>
      <c r="M8" s="29">
        <f>'FE-Combustão'!D26</f>
        <v>0.12804992878400001</v>
      </c>
      <c r="N8" s="34">
        <f t="shared" ref="N8:T8" si="0">G8*$F$8</f>
        <v>1.4445600346301366</v>
      </c>
      <c r="O8" s="34">
        <f t="shared" si="0"/>
        <v>1.3001040311671233</v>
      </c>
      <c r="P8" s="34">
        <f t="shared" si="0"/>
        <v>1.119534026838356</v>
      </c>
      <c r="Q8" s="34">
        <f t="shared" si="0"/>
        <v>1.7695860424219174</v>
      </c>
      <c r="R8" s="34">
        <f t="shared" si="0"/>
        <v>9.0285002164383538E-2</v>
      </c>
      <c r="S8" s="34">
        <f t="shared" si="0"/>
        <v>2.1668400519452051</v>
      </c>
      <c r="T8" s="34">
        <f t="shared" si="0"/>
        <v>6.1393801471780821E-2</v>
      </c>
    </row>
    <row r="9" spans="1:20" ht="15" customHeight="1" x14ac:dyDescent="0.25">
      <c r="A9" s="59" t="s">
        <v>63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1"/>
      <c r="N9" s="36">
        <f t="shared" ref="N9:T9" si="1">SUM(N8:N8)</f>
        <v>1.4445600346301366</v>
      </c>
      <c r="O9" s="36">
        <f t="shared" si="1"/>
        <v>1.3001040311671233</v>
      </c>
      <c r="P9" s="36">
        <f t="shared" si="1"/>
        <v>1.119534026838356</v>
      </c>
      <c r="Q9" s="36">
        <f t="shared" si="1"/>
        <v>1.7695860424219174</v>
      </c>
      <c r="R9" s="36">
        <f t="shared" si="1"/>
        <v>9.0285002164383538E-2</v>
      </c>
      <c r="S9" s="36">
        <f t="shared" si="1"/>
        <v>2.1668400519452051</v>
      </c>
      <c r="T9" s="36">
        <f t="shared" si="1"/>
        <v>6.1393801471780821E-2</v>
      </c>
    </row>
    <row r="24" spans="9:9" ht="15" customHeight="1" x14ac:dyDescent="0.25">
      <c r="I24" s="3"/>
    </row>
  </sheetData>
  <sheetProtection password="B056" sheet="1" objects="1" scenarios="1"/>
  <mergeCells count="9">
    <mergeCell ref="N6:T6"/>
    <mergeCell ref="A9:M9"/>
    <mergeCell ref="G6:M6"/>
    <mergeCell ref="A6:A7"/>
    <mergeCell ref="B6:B7"/>
    <mergeCell ref="C6:C7"/>
    <mergeCell ref="D6:D7"/>
    <mergeCell ref="E6:E7"/>
    <mergeCell ref="F6:F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Massa Específica</vt:lpstr>
      <vt:lpstr>FE-Combustão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Vanessa Brusco Filete</cp:lastModifiedBy>
  <dcterms:created xsi:type="dcterms:W3CDTF">2018-12-12T16:35:49Z</dcterms:created>
  <dcterms:modified xsi:type="dcterms:W3CDTF">2019-06-06T19:57:49Z</dcterms:modified>
</cp:coreProperties>
</file>