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sum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  <c r="C10" i="1" l="1"/>
  <c r="D10" i="1"/>
  <c r="E10" i="1"/>
  <c r="F10" i="1"/>
  <c r="G10" i="1"/>
  <c r="H10" i="1"/>
  <c r="B10" i="1"/>
  <c r="C7" i="1" l="1"/>
  <c r="D7" i="1"/>
  <c r="E7" i="1"/>
  <c r="F7" i="1"/>
  <c r="G7" i="1"/>
  <c r="H7" i="1"/>
  <c r="B7" i="1"/>
  <c r="G9" i="1" l="1"/>
  <c r="F9" i="1"/>
  <c r="C4" i="1" l="1"/>
  <c r="D4" i="1"/>
  <c r="B4" i="1"/>
  <c r="B11" i="1" l="1"/>
  <c r="C11" i="1"/>
  <c r="D11" i="1"/>
  <c r="H11" i="1"/>
  <c r="D6" i="1"/>
  <c r="C6" i="1"/>
  <c r="B6" i="1"/>
  <c r="H9" i="1" l="1"/>
  <c r="E9" i="1"/>
  <c r="D9" i="1"/>
  <c r="C9" i="1"/>
  <c r="B9" i="1"/>
  <c r="C5" i="1" l="1"/>
  <c r="D5" i="1"/>
  <c r="B5" i="1"/>
  <c r="C3" i="1" l="1"/>
  <c r="D3" i="1"/>
  <c r="F3" i="1"/>
  <c r="E3" i="1"/>
  <c r="G3" i="1"/>
  <c r="H3" i="1"/>
  <c r="B3" i="1"/>
  <c r="B12" i="1" s="1"/>
  <c r="C12" i="1" l="1"/>
  <c r="D12" i="1"/>
  <c r="F12" i="1"/>
  <c r="E12" i="1"/>
  <c r="G12" i="1"/>
  <c r="H12" i="1"/>
</calcChain>
</file>

<file path=xl/sharedStrings.xml><?xml version="1.0" encoding="utf-8"?>
<sst xmlns="http://schemas.openxmlformats.org/spreadsheetml/2006/main" count="34" uniqueCount="20">
  <si>
    <t>Taxa de Emissão [kg/h]</t>
  </si>
  <si>
    <t>PM</t>
  </si>
  <si>
    <t>CO</t>
  </si>
  <si>
    <t>VOC</t>
  </si>
  <si>
    <t>Processo</t>
  </si>
  <si>
    <t>Chaminés</t>
  </si>
  <si>
    <t>Chaminés menor porte</t>
  </si>
  <si>
    <t>Transferências</t>
  </si>
  <si>
    <t>Vias</t>
  </si>
  <si>
    <t>Locomotivas</t>
  </si>
  <si>
    <t>Navios</t>
  </si>
  <si>
    <t>Equipamentos</t>
  </si>
  <si>
    <t>Área Ypiranga (pintura e jateamento)</t>
  </si>
  <si>
    <t>Erosão Eólica</t>
  </si>
  <si>
    <t>TOTAL</t>
  </si>
  <si>
    <t>-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</si>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</sst>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min&#233;s/Vale_Chamin&#233;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fusas/Transfer&#234;nci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ilhas/Resumo%20Pilhas_Va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fusas/Vias%20e%20Locomotiv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fusas/Vias%20e%20Locomotivas_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fusas/Navio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ifusas/&#193;rea%20Ypira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inés_maiorPorte"/>
      <sheetName val="Chaminés_menorPorte"/>
    </sheetNames>
    <sheetDataSet>
      <sheetData sheetId="0">
        <row r="20">
          <cell r="O20">
            <v>195.87295754740597</v>
          </cell>
          <cell r="P20">
            <v>159.63646040113588</v>
          </cell>
          <cell r="Q20">
            <v>94.019019622754868</v>
          </cell>
          <cell r="R20">
            <v>2818.0231615814919</v>
          </cell>
          <cell r="S20">
            <v>1311.8612944242113</v>
          </cell>
          <cell r="T20">
            <v>3109.2472794770606</v>
          </cell>
          <cell r="U20">
            <v>119.58092465753424</v>
          </cell>
        </row>
      </sheetData>
      <sheetData sheetId="1">
        <row r="58">
          <cell r="H58">
            <v>24.505199999999974</v>
          </cell>
          <cell r="I58">
            <v>20.829419999999995</v>
          </cell>
          <cell r="J58">
            <v>7.3515599999999974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inas"/>
      <sheetName val="Materiais"/>
      <sheetName val="Tubarão - Rota"/>
      <sheetName val="TPM - Rota"/>
      <sheetName val="TR - Geral"/>
      <sheetName val="TPD - Rota"/>
      <sheetName val="TR-TPD"/>
      <sheetName val="Controles"/>
    </sheetNames>
    <sheetDataSet>
      <sheetData sheetId="0"/>
      <sheetData sheetId="1"/>
      <sheetData sheetId="2"/>
      <sheetData sheetId="3"/>
      <sheetData sheetId="4">
        <row r="174">
          <cell r="M174">
            <v>39.670283574516958</v>
          </cell>
        </row>
      </sheetData>
      <sheetData sheetId="5"/>
      <sheetData sheetId="6">
        <row r="25">
          <cell r="O25">
            <v>16.352656725754159</v>
          </cell>
          <cell r="P25">
            <v>8.5957977719347358</v>
          </cell>
          <cell r="Q25">
            <v>1.46546201777303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são Total - Pilhas"/>
    </sheetNames>
    <sheetDataSet>
      <sheetData sheetId="0">
        <row r="43">
          <cell r="H43">
            <v>26.370358788642861</v>
          </cell>
          <cell r="I43">
            <v>13.337373331474048</v>
          </cell>
          <cell r="J43">
            <v>2.000605999721107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Locomotiva"/>
      <sheetName val="Emissão Vias"/>
      <sheetName val="Emissão Locomotivas"/>
      <sheetName val="Emissão Maq e Equip"/>
    </sheetNames>
    <sheetDataSet>
      <sheetData sheetId="0"/>
      <sheetData sheetId="1">
        <row r="15">
          <cell r="J15">
            <v>25.555502058620249</v>
          </cell>
          <cell r="K15">
            <v>4.9306543768216615</v>
          </cell>
          <cell r="L15">
            <v>1.2103753259180814</v>
          </cell>
          <cell r="M15">
            <v>0.82217711465732646</v>
          </cell>
          <cell r="N15">
            <v>2.2987938446807386E-2</v>
          </cell>
          <cell r="O15">
            <v>0.53287504467482505</v>
          </cell>
          <cell r="P15">
            <v>0.43147033109176491</v>
          </cell>
        </row>
      </sheetData>
      <sheetData sheetId="2"/>
      <sheetData sheetId="3">
        <row r="27">
          <cell r="M27">
            <v>0.37272637891107829</v>
          </cell>
          <cell r="N27">
            <v>0.37272637891107829</v>
          </cell>
          <cell r="O27">
            <v>0.37272637891107829</v>
          </cell>
          <cell r="P27">
            <v>8.5192955201187637</v>
          </cell>
          <cell r="Q27">
            <v>7.5043119367390913E-3</v>
          </cell>
          <cell r="R27">
            <v>2.9999519658005847</v>
          </cell>
          <cell r="S27">
            <v>0.9108896347439015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Locomotiva"/>
      <sheetName val="Emissão Vias"/>
      <sheetName val="Emissão Locomotivas"/>
      <sheetName val="Emissão Maq e Equip"/>
    </sheetNames>
    <sheetDataSet>
      <sheetData sheetId="0" refreshError="1"/>
      <sheetData sheetId="1" refreshError="1"/>
      <sheetData sheetId="2">
        <row r="20">
          <cell r="J20">
            <v>1.523143909740647</v>
          </cell>
          <cell r="K20">
            <v>1.523143909740647</v>
          </cell>
          <cell r="L20">
            <v>1.4774495924484272</v>
          </cell>
          <cell r="M20">
            <v>40.934492574279872</v>
          </cell>
          <cell r="N20">
            <v>2.681894603059642</v>
          </cell>
          <cell r="O20">
            <v>6.0925756389625878</v>
          </cell>
          <cell r="P20">
            <v>2.2847158646109702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Fator de Emissão"/>
    </sheetNames>
    <sheetDataSet>
      <sheetData sheetId="0">
        <row r="15">
          <cell r="J15">
            <v>50.305772652968038</v>
          </cell>
          <cell r="K15">
            <v>50.305772652968038</v>
          </cell>
          <cell r="L15">
            <v>50.305772652968038</v>
          </cell>
          <cell r="M15">
            <v>442.35013640502279</v>
          </cell>
          <cell r="N15">
            <v>382.46047970547943</v>
          </cell>
          <cell r="O15">
            <v>51.114048248401822</v>
          </cell>
          <cell r="P15">
            <v>34.03433852283105</v>
          </cell>
        </row>
        <row r="25">
          <cell r="F25">
            <v>0.72006421917808217</v>
          </cell>
          <cell r="G25">
            <v>0.72006421917808217</v>
          </cell>
          <cell r="H25">
            <v>0.72006421917808217</v>
          </cell>
          <cell r="I25">
            <v>3.563204383561644</v>
          </cell>
          <cell r="J25">
            <v>3.7859046575342465</v>
          </cell>
          <cell r="K25">
            <v>0.54932734246575354</v>
          </cell>
          <cell r="L25">
            <v>0.39343715068493157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 das Taxas"/>
      <sheetName val="Tintas e solventes"/>
    </sheetNames>
    <sheetDataSet>
      <sheetData sheetId="0">
        <row r="2">
          <cell r="B2">
            <v>1.66</v>
          </cell>
          <cell r="C2">
            <v>1.66</v>
          </cell>
          <cell r="D2">
            <v>1.66</v>
          </cell>
        </row>
        <row r="6">
          <cell r="B6">
            <v>3.7083981735159819</v>
          </cell>
          <cell r="C6">
            <v>0.88538447488584471</v>
          </cell>
          <cell r="D6">
            <v>9.8973515981735163E-2</v>
          </cell>
          <cell r="E6">
            <v>3.5469268566550327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K15" sqref="K15"/>
    </sheetView>
  </sheetViews>
  <sheetFormatPr defaultRowHeight="15" customHeight="1" x14ac:dyDescent="0.25"/>
  <cols>
    <col min="1" max="1" width="26.28515625" style="1" customWidth="1"/>
    <col min="2" max="16384" width="9.140625" style="1"/>
  </cols>
  <sheetData>
    <row r="1" spans="1:8" ht="15" customHeight="1" x14ac:dyDescent="0.25">
      <c r="A1" s="12" t="s">
        <v>4</v>
      </c>
      <c r="B1" s="9" t="s">
        <v>0</v>
      </c>
      <c r="C1" s="10"/>
      <c r="D1" s="10"/>
      <c r="E1" s="10"/>
      <c r="F1" s="10"/>
      <c r="G1" s="10"/>
      <c r="H1" s="11"/>
    </row>
    <row r="2" spans="1:8" ht="15" customHeight="1" x14ac:dyDescent="0.25">
      <c r="A2" s="13"/>
      <c r="B2" s="8" t="s">
        <v>1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</v>
      </c>
      <c r="H2" s="8" t="s">
        <v>3</v>
      </c>
    </row>
    <row r="3" spans="1:8" ht="15" customHeight="1" x14ac:dyDescent="0.25">
      <c r="A3" s="7" t="s">
        <v>5</v>
      </c>
      <c r="B3" s="6">
        <f>[1]Chaminés_maiorPorte!O20</f>
        <v>195.87295754740597</v>
      </c>
      <c r="C3" s="6">
        <f>[1]Chaminés_maiorPorte!P20</f>
        <v>159.63646040113588</v>
      </c>
      <c r="D3" s="6">
        <f>[1]Chaminés_maiorPorte!Q20</f>
        <v>94.019019622754868</v>
      </c>
      <c r="E3" s="6">
        <f>[1]Chaminés_maiorPorte!R20</f>
        <v>2818.0231615814919</v>
      </c>
      <c r="F3" s="6">
        <f>[1]Chaminés_maiorPorte!S20</f>
        <v>1311.8612944242113</v>
      </c>
      <c r="G3" s="6">
        <f>[1]Chaminés_maiorPorte!T20</f>
        <v>3109.2472794770606</v>
      </c>
      <c r="H3" s="6">
        <f>[1]Chaminés_maiorPorte!U20</f>
        <v>119.58092465753424</v>
      </c>
    </row>
    <row r="4" spans="1:8" ht="15" customHeight="1" x14ac:dyDescent="0.25">
      <c r="A4" s="7" t="s">
        <v>6</v>
      </c>
      <c r="B4" s="5">
        <f>[1]Chaminés_menorPorte!H58</f>
        <v>24.505199999999974</v>
      </c>
      <c r="C4" s="5">
        <f>[1]Chaminés_menorPorte!I58</f>
        <v>20.829419999999995</v>
      </c>
      <c r="D4" s="5">
        <f>[1]Chaminés_menorPorte!J58</f>
        <v>7.3515599999999974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 ht="15" customHeight="1" x14ac:dyDescent="0.25">
      <c r="A5" s="7" t="s">
        <v>7</v>
      </c>
      <c r="B5" s="6">
        <f>'[2]TR - Geral'!$M$174+'[2]TR-TPD'!O25</f>
        <v>56.022940300271117</v>
      </c>
      <c r="C5" s="6">
        <f>'[2]TR - Geral'!$M$174+'[2]TR-TPD'!P25</f>
        <v>48.266081346451692</v>
      </c>
      <c r="D5" s="6">
        <f>'[2]TR - Geral'!$M$174+'[2]TR-TPD'!Q25</f>
        <v>41.135745592289986</v>
      </c>
      <c r="E5" s="5" t="s">
        <v>15</v>
      </c>
      <c r="F5" s="5" t="s">
        <v>15</v>
      </c>
      <c r="G5" s="5" t="s">
        <v>15</v>
      </c>
      <c r="H5" s="5" t="s">
        <v>15</v>
      </c>
    </row>
    <row r="6" spans="1:8" ht="15" customHeight="1" x14ac:dyDescent="0.25">
      <c r="A6" s="7" t="s">
        <v>13</v>
      </c>
      <c r="B6" s="6">
        <f>'[3]Emissão Total - Pilhas'!$H$43</f>
        <v>26.370358788642861</v>
      </c>
      <c r="C6" s="6">
        <f>'[3]Emissão Total - Pilhas'!$I$43</f>
        <v>13.337373331474048</v>
      </c>
      <c r="D6" s="6">
        <f>'[3]Emissão Total - Pilhas'!$J$43</f>
        <v>2.000605999721107</v>
      </c>
      <c r="E6" s="5" t="s">
        <v>15</v>
      </c>
      <c r="F6" s="5" t="s">
        <v>15</v>
      </c>
      <c r="G6" s="5" t="s">
        <v>15</v>
      </c>
      <c r="H6" s="5" t="s">
        <v>15</v>
      </c>
    </row>
    <row r="7" spans="1:8" ht="15" customHeight="1" x14ac:dyDescent="0.25">
      <c r="A7" s="7" t="s">
        <v>8</v>
      </c>
      <c r="B7" s="5">
        <f>'[4]Emissão Vias'!J$15</f>
        <v>25.555502058620249</v>
      </c>
      <c r="C7" s="5">
        <f>'[4]Emissão Vias'!K$15</f>
        <v>4.9306543768216615</v>
      </c>
      <c r="D7" s="5">
        <f>'[4]Emissão Vias'!L$15</f>
        <v>1.2103753259180814</v>
      </c>
      <c r="E7" s="5">
        <f>'[4]Emissão Vias'!M$15</f>
        <v>0.82217711465732646</v>
      </c>
      <c r="F7" s="5">
        <f>'[4]Emissão Vias'!N$15</f>
        <v>2.2987938446807386E-2</v>
      </c>
      <c r="G7" s="5">
        <f>'[4]Emissão Vias'!O$15</f>
        <v>0.53287504467482505</v>
      </c>
      <c r="H7" s="5">
        <f>'[4]Emissão Vias'!P$15</f>
        <v>0.43147033109176491</v>
      </c>
    </row>
    <row r="8" spans="1:8" ht="15" customHeight="1" x14ac:dyDescent="0.25">
      <c r="A8" s="7" t="s">
        <v>9</v>
      </c>
      <c r="B8" s="5">
        <f>'[5]Emissão Locomotivas'!$J$20</f>
        <v>1.523143909740647</v>
      </c>
      <c r="C8" s="5">
        <f>'[5]Emissão Locomotivas'!$K$20</f>
        <v>1.523143909740647</v>
      </c>
      <c r="D8" s="5">
        <f>'[5]Emissão Locomotivas'!$L$20</f>
        <v>1.4774495924484272</v>
      </c>
      <c r="E8" s="5">
        <f>'[5]Emissão Locomotivas'!$M$20</f>
        <v>40.934492574279872</v>
      </c>
      <c r="F8" s="5">
        <f>'[5]Emissão Locomotivas'!$N$20</f>
        <v>2.681894603059642</v>
      </c>
      <c r="G8" s="5">
        <f>'[5]Emissão Locomotivas'!$O$20</f>
        <v>6.0925756389625878</v>
      </c>
      <c r="H8" s="5">
        <f>'[5]Emissão Locomotivas'!$P$20</f>
        <v>2.2847158646109702</v>
      </c>
    </row>
    <row r="9" spans="1:8" ht="15" customHeight="1" x14ac:dyDescent="0.25">
      <c r="A9" s="7" t="s">
        <v>10</v>
      </c>
      <c r="B9" s="5">
        <f>[6]Dados!$J$15+[6]Dados!$F$25</f>
        <v>51.025836872146122</v>
      </c>
      <c r="C9" s="5">
        <f>[6]Dados!$K$15+[6]Dados!$G$25</f>
        <v>51.025836872146122</v>
      </c>
      <c r="D9" s="5">
        <f>[6]Dados!$L$15+[6]Dados!$H$25</f>
        <v>51.025836872146122</v>
      </c>
      <c r="E9" s="5">
        <f>[6]Dados!$M$15+[6]Dados!$I$25</f>
        <v>445.91334078858443</v>
      </c>
      <c r="F9" s="5">
        <f>[6]Dados!$N$15+[6]Dados!$J$25</f>
        <v>386.2463843630137</v>
      </c>
      <c r="G9" s="5">
        <f>[6]Dados!$O$15+[6]Dados!$K$25</f>
        <v>51.663375590867574</v>
      </c>
      <c r="H9" s="5">
        <f>[6]Dados!$P$15+[6]Dados!$L$25</f>
        <v>34.427775673515981</v>
      </c>
    </row>
    <row r="10" spans="1:8" ht="15" customHeight="1" x14ac:dyDescent="0.25">
      <c r="A10" s="7" t="s">
        <v>11</v>
      </c>
      <c r="B10" s="5">
        <f>'[4]Emissão Maq e Equip'!M$27</f>
        <v>0.37272637891107829</v>
      </c>
      <c r="C10" s="5">
        <f>'[4]Emissão Maq e Equip'!N$27</f>
        <v>0.37272637891107829</v>
      </c>
      <c r="D10" s="5">
        <f>'[4]Emissão Maq e Equip'!O$27</f>
        <v>0.37272637891107829</v>
      </c>
      <c r="E10" s="5">
        <f>'[4]Emissão Maq e Equip'!P$27</f>
        <v>8.5192955201187637</v>
      </c>
      <c r="F10" s="5">
        <f>'[4]Emissão Maq e Equip'!Q$27</f>
        <v>7.5043119367390913E-3</v>
      </c>
      <c r="G10" s="5">
        <f>'[4]Emissão Maq e Equip'!R$27</f>
        <v>2.9999519658005847</v>
      </c>
      <c r="H10" s="5">
        <f>'[4]Emissão Maq e Equip'!S$27</f>
        <v>0.9108896347439015</v>
      </c>
    </row>
    <row r="11" spans="1:8" ht="15" customHeight="1" x14ac:dyDescent="0.25">
      <c r="A11" s="7" t="s">
        <v>12</v>
      </c>
      <c r="B11" s="5">
        <f>'[7]Cálculos das Taxas'!$B$2+'[7]Cálculos das Taxas'!$B$6</f>
        <v>5.368398173515982</v>
      </c>
      <c r="C11" s="5">
        <f>'[7]Cálculos das Taxas'!$C$2+'[7]Cálculos das Taxas'!$C$6</f>
        <v>2.5453844748858447</v>
      </c>
      <c r="D11" s="5">
        <f>'[7]Cálculos das Taxas'!$D$2+'[7]Cálculos das Taxas'!$D$6</f>
        <v>1.758973515981735</v>
      </c>
      <c r="E11" s="5" t="s">
        <v>15</v>
      </c>
      <c r="F11" s="5" t="s">
        <v>15</v>
      </c>
      <c r="G11" s="5" t="s">
        <v>15</v>
      </c>
      <c r="H11" s="5">
        <f>'[7]Cálculos das Taxas'!$E$6</f>
        <v>3.5469268566550327</v>
      </c>
    </row>
    <row r="12" spans="1:8" ht="15" customHeight="1" x14ac:dyDescent="0.25">
      <c r="A12" s="3" t="s">
        <v>14</v>
      </c>
      <c r="B12" s="4">
        <f>SUM(B3:B11)</f>
        <v>386.61706402925404</v>
      </c>
      <c r="C12" s="4">
        <f t="shared" ref="C12:H12" si="0">SUM(C3:C11)</f>
        <v>302.46708109156697</v>
      </c>
      <c r="D12" s="4">
        <f t="shared" si="0"/>
        <v>200.35229290017139</v>
      </c>
      <c r="E12" s="4">
        <f>SUM(E3:E11)</f>
        <v>3314.212467579132</v>
      </c>
      <c r="F12" s="4">
        <f t="shared" si="0"/>
        <v>1700.8200656406682</v>
      </c>
      <c r="G12" s="4">
        <f t="shared" si="0"/>
        <v>3170.5360577173656</v>
      </c>
      <c r="H12" s="4">
        <f t="shared" si="0"/>
        <v>161.1827030181519</v>
      </c>
    </row>
    <row r="21" spans="3:3" ht="15" customHeight="1" x14ac:dyDescent="0.25">
      <c r="C21" s="2"/>
    </row>
  </sheetData>
  <sheetProtection password="B056" sheet="1" objects="1" scenarios="1"/>
  <mergeCells count="2">
    <mergeCell ref="B1:H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2019-06-06T19:42:57Z</dcterms:modified>
</cp:coreProperties>
</file>