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nos" sheetId="1" r:id="rId4"/>
    <sheet state="visible" name="Pontos de guarda-chuva" sheetId="2" r:id="rId5"/>
    <sheet state="visible" name="Alunos por bloco" sheetId="3" r:id="rId6"/>
    <sheet state="visible" name="Distâncias" sheetId="4" r:id="rId7"/>
  </sheets>
  <definedNames/>
  <calcPr/>
</workbook>
</file>

<file path=xl/sharedStrings.xml><?xml version="1.0" encoding="utf-8"?>
<sst xmlns="http://schemas.openxmlformats.org/spreadsheetml/2006/main" count="138" uniqueCount="92">
  <si>
    <t>EESC</t>
  </si>
  <si>
    <t>Alunos</t>
  </si>
  <si>
    <t>Engenharia Aeronáutica</t>
  </si>
  <si>
    <t>Engenharia Ambiental</t>
  </si>
  <si>
    <t>Engenharia Civil</t>
  </si>
  <si>
    <t>Engenharia de Materiais e Manufatura</t>
  </si>
  <si>
    <t>Engenharia de Produção</t>
  </si>
  <si>
    <t>Engenharia Elétrica</t>
  </si>
  <si>
    <t>Engenharia Mecânica</t>
  </si>
  <si>
    <t>Total de alunos</t>
  </si>
  <si>
    <t>IAU</t>
  </si>
  <si>
    <t>Arquitetura e Urbanismo</t>
  </si>
  <si>
    <t>ICMC</t>
  </si>
  <si>
    <t>Bacharelado em Ciencias de Dados</t>
  </si>
  <si>
    <t>Bacharelado em Ciencias de Computação</t>
  </si>
  <si>
    <t>Bacharelado em Estatistica</t>
  </si>
  <si>
    <t>Bacharelado em Estatistica e Ciencia de Dados</t>
  </si>
  <si>
    <t>Bacharelado em Matematica Aplicada e Computação Científica</t>
  </si>
  <si>
    <t>Bacharelado em Sistemas de Informação</t>
  </si>
  <si>
    <t>Matemática (Bacharelado + Licenciatura)</t>
  </si>
  <si>
    <t>IFSC</t>
  </si>
  <si>
    <t>Bacharelado em Ciencias Físicas e Biomoleculares</t>
  </si>
  <si>
    <t>Bacharelado em Física Computacional</t>
  </si>
  <si>
    <t>Física (Todas as Habilitações)</t>
  </si>
  <si>
    <t>IQSC</t>
  </si>
  <si>
    <t>Química (Todas as Habilitações)</t>
  </si>
  <si>
    <t>Cursos Conjuntos</t>
  </si>
  <si>
    <t>Engenharia de Computação</t>
  </si>
  <si>
    <t>Soma total</t>
  </si>
  <si>
    <t>Número</t>
  </si>
  <si>
    <t>Local</t>
  </si>
  <si>
    <t>Quantidade média de pessoas</t>
  </si>
  <si>
    <t>Acomoda instalação grande ou pequena</t>
  </si>
  <si>
    <t>Preço de instalação da facilidade</t>
  </si>
  <si>
    <t>Demanda</t>
  </si>
  <si>
    <t>Custo de instalação(não faz mais sentido)</t>
  </si>
  <si>
    <t>Cálculo da quantidade média de pessoas</t>
  </si>
  <si>
    <t>CAASO / Restaurante Universitário</t>
  </si>
  <si>
    <t>70% de todos os alunos do campus</t>
  </si>
  <si>
    <t>70% dos alunos do IFSC + 20% de alunos de Engenharia</t>
  </si>
  <si>
    <t>Biblioteca do ICMC</t>
  </si>
  <si>
    <t>70% de alunos do alunos do ICMC</t>
  </si>
  <si>
    <t>Alojamento (B, C, D e E)</t>
  </si>
  <si>
    <t>Dados do jornal do campus de 2019</t>
  </si>
  <si>
    <t>70% de alunos do IQSC + 20% de alunos de ciclo básico das engenharias</t>
  </si>
  <si>
    <t>70% de alunos do IAU + 20 % de alunos de Engenharia Civil</t>
  </si>
  <si>
    <t>Geotecnia e laboratórios da EESC</t>
  </si>
  <si>
    <t>15% de alunos de engenharia</t>
  </si>
  <si>
    <t>Prédio da produção</t>
  </si>
  <si>
    <t>70% dos alunos de Eng. de produção e Eng. Materiais e manufatura + 190 Funcionários</t>
  </si>
  <si>
    <t>Biblioteca da EESC</t>
  </si>
  <si>
    <t>30% dos alunos de Engenharia + 5% dos alunos do ICMC</t>
  </si>
  <si>
    <t>Ponto de Onibus</t>
  </si>
  <si>
    <t>70% dos alunos de Eng. Ambiental, Eng. Aeronautica e Eng. de Computação</t>
  </si>
  <si>
    <t>Ponto 3 (Biblioteca do ICMC)</t>
  </si>
  <si>
    <t>Demanda (5% do Total)</t>
  </si>
  <si>
    <t>Coordenada X</t>
  </si>
  <si>
    <t>Coordenada Y</t>
  </si>
  <si>
    <t>Bloco 5</t>
  </si>
  <si>
    <t>Bloco 6</t>
  </si>
  <si>
    <t>Bloco 1</t>
  </si>
  <si>
    <t>Bloco 3 e 4</t>
  </si>
  <si>
    <t>Total</t>
  </si>
  <si>
    <t>Ponto de instalação:</t>
  </si>
  <si>
    <t>Ponto 9 (Biblioteca da EESC)</t>
  </si>
  <si>
    <t>Entrada da biblioteca do ICMC - x = 32 | y = 34</t>
  </si>
  <si>
    <t>Bloco C</t>
  </si>
  <si>
    <t>Locais dos blocos:</t>
  </si>
  <si>
    <t>Bloco 1 - x = 30 | y = 32</t>
  </si>
  <si>
    <t>Biblioteca do ICMC - x = 32 | y = 34</t>
  </si>
  <si>
    <t>Bloco 3 e 4 - x = 34 | y = 33</t>
  </si>
  <si>
    <t>Ponto 1 (CAASO)</t>
  </si>
  <si>
    <t>Bloco 5 - x = 30 | y = 30</t>
  </si>
  <si>
    <t>Bloco 6 - x = 32 | y = 31</t>
  </si>
  <si>
    <t>Ponto 2 (IFSC + Labs da EESC)</t>
  </si>
  <si>
    <t>Laboratórios da EESC</t>
  </si>
  <si>
    <t>Ponto 8 (Prédio da Engenharia de Produção)</t>
  </si>
  <si>
    <t>Bloco B</t>
  </si>
  <si>
    <t>Prédio administrativo do IFSC</t>
  </si>
  <si>
    <t>Ponto 10 (Ponto de ônibus pro Campus 2</t>
  </si>
  <si>
    <t>Pontos de ônibus</t>
  </si>
  <si>
    <t>Ponto 4 (Alojamento B, C D e E)</t>
  </si>
  <si>
    <t>Bloco E do Alojamento</t>
  </si>
  <si>
    <t>Bloco B, C e D do Alojamento</t>
  </si>
  <si>
    <t>Ponto 7 - Geotecnia e laboratórios da EESC</t>
  </si>
  <si>
    <t>Salas de aula próximo à Geotecnia</t>
  </si>
  <si>
    <t>Laboratórios de materiais</t>
  </si>
  <si>
    <t>Ponto 6 - IAU</t>
  </si>
  <si>
    <t>Ponto 5 - IQSC</t>
  </si>
  <si>
    <t>Salas de aula - Bloco D</t>
  </si>
  <si>
    <t>Laboratórios do IQSC</t>
  </si>
  <si>
    <t>Biblioceta do IQSC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</si>
</sst>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b/>
      <sz val="12.0"/>
      <color rgb="FF000000"/>
      <name val="Arial"/>
      <scheme val="minor"/>
    </font>
    <font>
      <color rgb="FF000000"/>
      <name val="Arial"/>
      <scheme val="minor"/>
    </font>
    <font>
      <sz val="11.0"/>
      <color rgb="FF000000"/>
      <name val="Arial"/>
    </font>
    <font>
      <b/>
      <color rgb="FFFFFFFF"/>
      <name val="Arial"/>
      <scheme val="minor"/>
    </font>
    <font>
      <sz val="9.0"/>
      <color rgb="FF000000"/>
      <name val="&quot;Google Sans Mono&quot;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FFDDFF"/>
        <bgColor rgb="FFFFDDFF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351C75"/>
        <bgColor rgb="FF351C75"/>
      </patternFill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78381"/>
        <bgColor rgb="FFF78381"/>
      </patternFill>
    </fill>
    <fill>
      <patternFill patternType="solid">
        <fgColor rgb="FF8F4E25"/>
        <bgColor rgb="FF8F4E25"/>
      </patternFill>
    </fill>
  </fills>
  <borders count="2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3" fillId="2" fontId="1" numFmtId="0" xfId="0" applyBorder="1" applyFont="1"/>
    <xf borderId="4" fillId="0" fontId="2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6" fillId="2" fontId="1" numFmtId="0" xfId="0" applyBorder="1" applyFont="1"/>
    <xf borderId="7" fillId="2" fontId="1" numFmtId="0" xfId="0" applyBorder="1" applyFont="1"/>
    <xf borderId="8" fillId="0" fontId="1" numFmtId="0" xfId="0" applyAlignment="1" applyBorder="1" applyFont="1">
      <alignment readingOrder="0"/>
    </xf>
    <xf borderId="9" fillId="2" fontId="3" numFmtId="0" xfId="0" applyAlignment="1" applyBorder="1" applyFont="1">
      <alignment horizontal="center" readingOrder="0"/>
    </xf>
    <xf borderId="10" fillId="2" fontId="1" numFmtId="0" xfId="0" applyBorder="1" applyFont="1"/>
    <xf borderId="11" fillId="0" fontId="1" numFmtId="0" xfId="0" applyAlignment="1" applyBorder="1" applyFont="1">
      <alignment readingOrder="0"/>
    </xf>
    <xf borderId="12" fillId="2" fontId="3" numFmtId="0" xfId="0" applyAlignment="1" applyBorder="1" applyFont="1">
      <alignment horizontal="center" readingOrder="0"/>
    </xf>
    <xf borderId="13" fillId="0" fontId="4" numFmtId="0" xfId="0" applyAlignment="1" applyBorder="1" applyFont="1">
      <alignment readingOrder="0"/>
    </xf>
    <xf borderId="14" fillId="0" fontId="4" numFmtId="0" xfId="0" applyAlignment="1" applyBorder="1" applyFont="1">
      <alignment horizontal="center"/>
    </xf>
    <xf borderId="1" fillId="2" fontId="1" numFmtId="0" xfId="0" applyBorder="1" applyFont="1"/>
    <xf borderId="15" fillId="0" fontId="1" numFmtId="0" xfId="0" applyBorder="1" applyFont="1"/>
    <xf borderId="16" fillId="0" fontId="1" numFmtId="0" xfId="0" applyAlignment="1" applyBorder="1" applyFont="1">
      <alignment horizontal="center"/>
    </xf>
    <xf borderId="4" fillId="3" fontId="2" numFmtId="0" xfId="0" applyAlignment="1" applyBorder="1" applyFill="1" applyFont="1">
      <alignment readingOrder="0"/>
    </xf>
    <xf borderId="5" fillId="3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5" fillId="0" fontId="4" numFmtId="0" xfId="0" applyBorder="1" applyFont="1"/>
    <xf borderId="7" fillId="2" fontId="1" numFmtId="0" xfId="0" applyBorder="1" applyFont="1"/>
    <xf borderId="10" fillId="2" fontId="1" numFmtId="0" xfId="0" applyBorder="1" applyFont="1"/>
    <xf borderId="15" fillId="2" fontId="1" numFmtId="0" xfId="0" applyBorder="1" applyFont="1"/>
    <xf borderId="16" fillId="2" fontId="1" numFmtId="0" xfId="0" applyAlignment="1" applyBorder="1" applyFont="1">
      <alignment horizontal="center"/>
    </xf>
    <xf borderId="17" fillId="2" fontId="1" numFmtId="0" xfId="0" applyAlignment="1" applyBorder="1" applyFont="1">
      <alignment readingOrder="0"/>
    </xf>
    <xf borderId="0" fillId="2" fontId="1" numFmtId="0" xfId="0" applyFont="1"/>
    <xf borderId="14" fillId="2" fontId="4" numFmtId="0" xfId="0" applyAlignment="1" applyBorder="1" applyFont="1">
      <alignment horizontal="center"/>
    </xf>
    <xf borderId="1" fillId="3" fontId="2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1" numFmtId="0" xfId="0" applyBorder="1" applyFont="1"/>
    <xf borderId="1" fillId="5" fontId="6" numFmtId="0" xfId="0" applyAlignment="1" applyBorder="1" applyFill="1" applyFont="1">
      <alignment horizontal="center" readingOrder="0"/>
    </xf>
    <xf borderId="1" fillId="5" fontId="6" numFmtId="0" xfId="0" applyAlignment="1" applyBorder="1" applyFont="1">
      <alignment horizontal="left" readingOrder="0"/>
    </xf>
    <xf borderId="1" fillId="4" fontId="6" numFmtId="0" xfId="0" applyAlignment="1" applyBorder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18" fillId="6" fontId="4" numFmtId="0" xfId="0" applyAlignment="1" applyBorder="1" applyFont="1">
      <alignment horizontal="center" readingOrder="0"/>
    </xf>
    <xf borderId="19" fillId="7" fontId="1" numFmtId="0" xfId="0" applyAlignment="1" applyBorder="1" applyFill="1" applyFont="1">
      <alignment readingOrder="0"/>
    </xf>
    <xf borderId="20" fillId="7" fontId="6" numFmtId="0" xfId="0" applyAlignment="1" applyBorder="1" applyFont="1">
      <alignment horizontal="center" readingOrder="0"/>
    </xf>
    <xf borderId="20" fillId="7" fontId="1" numFmtId="0" xfId="0" applyAlignment="1" applyBorder="1" applyFont="1">
      <alignment horizontal="center"/>
    </xf>
    <xf borderId="20" fillId="7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readingOrder="0"/>
    </xf>
    <xf borderId="21" fillId="0" fontId="6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 readingOrder="0"/>
    </xf>
    <xf borderId="18" fillId="7" fontId="1" numFmtId="0" xfId="0" applyAlignment="1" applyBorder="1" applyFont="1">
      <alignment readingOrder="0"/>
    </xf>
    <xf borderId="21" fillId="7" fontId="6" numFmtId="0" xfId="0" applyAlignment="1" applyBorder="1" applyFont="1">
      <alignment horizontal="center" readingOrder="0"/>
    </xf>
    <xf borderId="21" fillId="7" fontId="1" numFmtId="0" xfId="0" applyAlignment="1" applyBorder="1" applyFont="1">
      <alignment horizontal="center"/>
    </xf>
    <xf borderId="21" fillId="7" fontId="1" numFmtId="0" xfId="0" applyAlignment="1" applyBorder="1" applyFont="1">
      <alignment horizontal="center" readingOrder="0"/>
    </xf>
    <xf borderId="13" fillId="0" fontId="4" numFmtId="0" xfId="0" applyAlignment="1" applyBorder="1" applyFont="1">
      <alignment readingOrder="0"/>
    </xf>
    <xf borderId="14" fillId="0" fontId="1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19" fillId="8" fontId="4" numFmtId="0" xfId="0" applyAlignment="1" applyBorder="1" applyFill="1" applyFont="1">
      <alignment readingOrder="0"/>
    </xf>
    <xf borderId="22" fillId="8" fontId="4" numFmtId="0" xfId="0" applyAlignment="1" applyBorder="1" applyFont="1">
      <alignment readingOrder="0"/>
    </xf>
    <xf borderId="0" fillId="8" fontId="4" numFmtId="0" xfId="0" applyAlignment="1" applyFont="1">
      <alignment horizontal="center" readingOrder="0"/>
    </xf>
    <xf borderId="23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Border="1" applyFont="1"/>
    <xf borderId="24" fillId="0" fontId="4" numFmtId="0" xfId="0" applyAlignment="1" applyBorder="1" applyFont="1">
      <alignment readingOrder="0"/>
    </xf>
    <xf borderId="25" fillId="0" fontId="1" numFmtId="0" xfId="0" applyAlignment="1" applyBorder="1" applyFont="1">
      <alignment readingOrder="0"/>
    </xf>
    <xf borderId="26" fillId="0" fontId="1" numFmtId="0" xfId="0" applyBorder="1" applyFont="1"/>
    <xf borderId="19" fillId="9" fontId="4" numFmtId="0" xfId="0" applyAlignment="1" applyBorder="1" applyFill="1" applyFont="1">
      <alignment readingOrder="0"/>
    </xf>
    <xf borderId="22" fillId="9" fontId="4" numFmtId="0" xfId="0" applyAlignment="1" applyBorder="1" applyFont="1">
      <alignment readingOrder="0"/>
    </xf>
    <xf borderId="0" fillId="9" fontId="4" numFmtId="0" xfId="0" applyAlignment="1" applyFont="1">
      <alignment horizontal="center" readingOrder="0"/>
    </xf>
    <xf borderId="19" fillId="10" fontId="4" numFmtId="0" xfId="0" applyAlignment="1" applyBorder="1" applyFill="1" applyFont="1">
      <alignment readingOrder="0"/>
    </xf>
    <xf borderId="22" fillId="10" fontId="4" numFmtId="0" xfId="0" applyAlignment="1" applyBorder="1" applyFont="1">
      <alignment readingOrder="0"/>
    </xf>
    <xf borderId="0" fillId="10" fontId="4" numFmtId="0" xfId="0" applyAlignment="1" applyFont="1">
      <alignment horizontal="center" readingOrder="0"/>
    </xf>
    <xf borderId="19" fillId="11" fontId="8" numFmtId="0" xfId="0" applyAlignment="1" applyBorder="1" applyFill="1" applyFont="1">
      <alignment readingOrder="0"/>
    </xf>
    <xf borderId="22" fillId="11" fontId="8" numFmtId="0" xfId="0" applyAlignment="1" applyBorder="1" applyFont="1">
      <alignment readingOrder="0"/>
    </xf>
    <xf borderId="0" fillId="11" fontId="8" numFmtId="0" xfId="0" applyAlignment="1" applyFont="1">
      <alignment horizontal="center" readingOrder="0"/>
    </xf>
    <xf borderId="20" fillId="2" fontId="9" numFmtId="0" xfId="0" applyAlignment="1" applyBorder="1" applyFont="1">
      <alignment horizontal="left"/>
    </xf>
    <xf borderId="21" fillId="2" fontId="9" numFmtId="0" xfId="0" applyAlignment="1" applyBorder="1" applyFont="1">
      <alignment horizontal="left"/>
    </xf>
    <xf borderId="26" fillId="2" fontId="9" numFmtId="0" xfId="0" applyAlignment="1" applyBorder="1" applyFont="1">
      <alignment horizontal="left"/>
    </xf>
    <xf borderId="19" fillId="12" fontId="8" numFmtId="0" xfId="0" applyAlignment="1" applyBorder="1" applyFill="1" applyFont="1">
      <alignment readingOrder="0"/>
    </xf>
    <xf borderId="22" fillId="12" fontId="8" numFmtId="0" xfId="0" applyAlignment="1" applyBorder="1" applyFont="1">
      <alignment readingOrder="0"/>
    </xf>
    <xf borderId="0" fillId="12" fontId="8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27" fillId="0" fontId="1" numFmtId="0" xfId="0" applyAlignment="1" applyBorder="1" applyFont="1">
      <alignment readingOrder="0"/>
    </xf>
    <xf borderId="19" fillId="13" fontId="4" numFmtId="0" xfId="0" applyAlignment="1" applyBorder="1" applyFill="1" applyFont="1">
      <alignment readingOrder="0"/>
    </xf>
    <xf borderId="22" fillId="13" fontId="4" numFmtId="0" xfId="0" applyAlignment="1" applyBorder="1" applyFont="1">
      <alignment readingOrder="0"/>
    </xf>
    <xf borderId="0" fillId="13" fontId="4" numFmtId="0" xfId="0" applyAlignment="1" applyFont="1">
      <alignment horizontal="center" readingOrder="0"/>
    </xf>
    <xf borderId="19" fillId="14" fontId="4" numFmtId="0" xfId="0" applyAlignment="1" applyBorder="1" applyFill="1" applyFont="1">
      <alignment readingOrder="0"/>
    </xf>
    <xf borderId="22" fillId="14" fontId="4" numFmtId="0" xfId="0" applyAlignment="1" applyBorder="1" applyFont="1">
      <alignment readingOrder="0"/>
    </xf>
    <xf borderId="0" fillId="14" fontId="4" numFmtId="0" xfId="0" applyAlignment="1" applyFont="1">
      <alignment horizontal="center" readingOrder="0"/>
    </xf>
    <xf borderId="23" fillId="0" fontId="1" numFmtId="0" xfId="0" applyBorder="1" applyFont="1"/>
    <xf borderId="24" fillId="0" fontId="1" numFmtId="0" xfId="0" applyBorder="1" applyFont="1"/>
    <xf borderId="25" fillId="0" fontId="1" numFmtId="0" xfId="0" applyBorder="1" applyFont="1"/>
    <xf borderId="19" fillId="15" fontId="4" numFmtId="0" xfId="0" applyAlignment="1" applyBorder="1" applyFill="1" applyFont="1">
      <alignment readingOrder="0"/>
    </xf>
    <xf borderId="22" fillId="15" fontId="4" numFmtId="0" xfId="0" applyAlignment="1" applyBorder="1" applyFont="1">
      <alignment readingOrder="0"/>
    </xf>
    <xf borderId="0" fillId="15" fontId="4" numFmtId="0" xfId="0" applyAlignment="1" applyFont="1">
      <alignment horizontal="center" readingOrder="0"/>
    </xf>
    <xf borderId="19" fillId="16" fontId="8" numFmtId="0" xfId="0" applyAlignment="1" applyBorder="1" applyFill="1" applyFont="1">
      <alignment readingOrder="0"/>
    </xf>
    <xf borderId="22" fillId="16" fontId="4" numFmtId="0" xfId="0" applyAlignment="1" applyBorder="1" applyFont="1">
      <alignment readingOrder="0"/>
    </xf>
    <xf borderId="0" fillId="16" fontId="8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2">
    <tableStyle count="3" pivot="0" name="Alunos-style">
      <tableStyleElement dxfId="1" type="headerRow"/>
      <tableStyleElement dxfId="2" type="firstRowStripe"/>
      <tableStyleElement dxfId="3" type="secondRowStripe"/>
    </tableStyle>
    <tableStyle count="3" pivot="0" name="Pontos de guarda-chuv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D41" displayName="Table_1" id="1">
  <tableColumns count="4">
    <tableColumn name="Column1" id="1"/>
    <tableColumn name="Column2" id="2"/>
    <tableColumn name="Column3" id="3"/>
    <tableColumn name="Column4" id="4"/>
  </tableColumns>
  <tableStyleInfo name="Alun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H11" displayName="Table_2" id="2">
  <tableColumns count="8">
    <tableColumn name="Número" id="1"/>
    <tableColumn name="Local" id="2"/>
    <tableColumn name="Quantidade média de pessoas" id="3"/>
    <tableColumn name="Acomoda instalação grande ou pequena" id="4"/>
    <tableColumn name="Preço de instalação da facilidade" id="5"/>
    <tableColumn name="Demanda" id="6"/>
    <tableColumn name="Custo de instalação(não faz mais sentido)" id="7"/>
    <tableColumn name="Cálculo da quantidade média de pessoas" id="8"/>
  </tableColumns>
  <tableStyleInfo name="Pontos de guarda-chuv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50.25"/>
    <col customWidth="1" min="4" max="4" width="11.88"/>
  </cols>
  <sheetData>
    <row r="1">
      <c r="A1" s="1"/>
      <c r="B1" s="2"/>
      <c r="C1" s="3"/>
      <c r="D1" s="1"/>
    </row>
    <row r="2">
      <c r="A2" s="4"/>
      <c r="B2" s="5" t="s">
        <v>0</v>
      </c>
      <c r="C2" s="6" t="s">
        <v>1</v>
      </c>
      <c r="D2" s="7"/>
    </row>
    <row r="3">
      <c r="A3" s="8"/>
      <c r="B3" s="9" t="s">
        <v>2</v>
      </c>
      <c r="C3" s="10">
        <v>241.0</v>
      </c>
      <c r="D3" s="11"/>
    </row>
    <row r="4">
      <c r="A4" s="8"/>
      <c r="B4" s="9" t="s">
        <v>3</v>
      </c>
      <c r="C4" s="10">
        <v>240.0</v>
      </c>
      <c r="D4" s="11"/>
    </row>
    <row r="5">
      <c r="A5" s="8"/>
      <c r="B5" s="9" t="s">
        <v>4</v>
      </c>
      <c r="C5" s="10">
        <v>349.0</v>
      </c>
      <c r="D5" s="11"/>
    </row>
    <row r="6">
      <c r="A6" s="8"/>
      <c r="B6" s="9" t="s">
        <v>5</v>
      </c>
      <c r="C6" s="10">
        <v>292.0</v>
      </c>
      <c r="D6" s="11"/>
    </row>
    <row r="7">
      <c r="A7" s="8"/>
      <c r="B7" s="9" t="s">
        <v>6</v>
      </c>
      <c r="C7" s="10">
        <v>268.0</v>
      </c>
      <c r="D7" s="11"/>
    </row>
    <row r="8">
      <c r="A8" s="8"/>
      <c r="B8" s="9" t="s">
        <v>7</v>
      </c>
      <c r="C8" s="10">
        <v>526.0</v>
      </c>
      <c r="D8" s="11"/>
    </row>
    <row r="9">
      <c r="A9" s="8"/>
      <c r="B9" s="12" t="s">
        <v>8</v>
      </c>
      <c r="C9" s="13">
        <v>272.0</v>
      </c>
      <c r="D9" s="11"/>
    </row>
    <row r="10">
      <c r="A10" s="8"/>
      <c r="B10" s="14" t="s">
        <v>9</v>
      </c>
      <c r="C10" s="15">
        <f>SUM(C3:C9)</f>
        <v>2188</v>
      </c>
      <c r="D10" s="11"/>
    </row>
    <row r="11">
      <c r="A11" s="16"/>
      <c r="B11" s="17"/>
      <c r="C11" s="18"/>
      <c r="D11" s="16"/>
    </row>
    <row r="12">
      <c r="A12" s="8"/>
      <c r="B12" s="19" t="s">
        <v>10</v>
      </c>
      <c r="C12" s="20" t="s">
        <v>1</v>
      </c>
      <c r="D12" s="11"/>
    </row>
    <row r="13">
      <c r="A13" s="8"/>
      <c r="B13" s="12" t="s">
        <v>11</v>
      </c>
      <c r="C13" s="21">
        <v>272.0</v>
      </c>
      <c r="D13" s="11"/>
    </row>
    <row r="14">
      <c r="A14" s="8"/>
      <c r="B14" s="14" t="s">
        <v>9</v>
      </c>
      <c r="C14" s="15">
        <f>SUM(C13)</f>
        <v>272</v>
      </c>
      <c r="D14" s="11"/>
    </row>
    <row r="15">
      <c r="A15" s="16"/>
      <c r="B15" s="22"/>
      <c r="C15" s="18"/>
      <c r="D15" s="16"/>
    </row>
    <row r="16">
      <c r="A16" s="8"/>
      <c r="B16" s="19" t="s">
        <v>12</v>
      </c>
      <c r="C16" s="20" t="s">
        <v>1</v>
      </c>
      <c r="D16" s="11"/>
    </row>
    <row r="17">
      <c r="A17" s="8"/>
      <c r="B17" s="9" t="s">
        <v>13</v>
      </c>
      <c r="C17" s="10">
        <v>37.0</v>
      </c>
      <c r="D17" s="11"/>
    </row>
    <row r="18">
      <c r="A18" s="8"/>
      <c r="B18" s="9" t="s">
        <v>14</v>
      </c>
      <c r="C18" s="10">
        <v>522.0</v>
      </c>
      <c r="D18" s="11"/>
    </row>
    <row r="19">
      <c r="A19" s="8"/>
      <c r="B19" s="9" t="s">
        <v>15</v>
      </c>
      <c r="C19" s="10">
        <v>17.0</v>
      </c>
      <c r="D19" s="11"/>
    </row>
    <row r="20">
      <c r="A20" s="8"/>
      <c r="B20" s="9" t="s">
        <v>16</v>
      </c>
      <c r="C20" s="10">
        <v>173.0</v>
      </c>
      <c r="D20" s="11"/>
    </row>
    <row r="21">
      <c r="A21" s="8"/>
      <c r="B21" s="9" t="s">
        <v>17</v>
      </c>
      <c r="C21" s="10">
        <v>96.0</v>
      </c>
      <c r="D21" s="11"/>
    </row>
    <row r="22">
      <c r="A22" s="8"/>
      <c r="B22" s="9" t="s">
        <v>18</v>
      </c>
      <c r="C22" s="10">
        <v>236.0</v>
      </c>
      <c r="D22" s="11"/>
    </row>
    <row r="23">
      <c r="A23" s="8"/>
      <c r="B23" s="12" t="s">
        <v>19</v>
      </c>
      <c r="C23" s="13">
        <v>117.0</v>
      </c>
      <c r="D23" s="11"/>
    </row>
    <row r="24">
      <c r="A24" s="8"/>
      <c r="B24" s="14" t="s">
        <v>9</v>
      </c>
      <c r="C24" s="15">
        <f>SUM(C17:C23)</f>
        <v>1198</v>
      </c>
      <c r="D24" s="11"/>
    </row>
    <row r="25">
      <c r="A25" s="23"/>
      <c r="B25" s="24"/>
      <c r="C25" s="24"/>
      <c r="D25" s="24"/>
    </row>
    <row r="26">
      <c r="A26" s="16"/>
      <c r="B26" s="24"/>
      <c r="C26" s="24"/>
      <c r="D26" s="24"/>
    </row>
    <row r="27">
      <c r="A27" s="8"/>
      <c r="B27" s="19" t="s">
        <v>20</v>
      </c>
      <c r="C27" s="20" t="s">
        <v>1</v>
      </c>
      <c r="D27" s="11"/>
    </row>
    <row r="28">
      <c r="A28" s="8"/>
      <c r="B28" s="9" t="s">
        <v>21</v>
      </c>
      <c r="C28" s="10">
        <v>139.0</v>
      </c>
      <c r="D28" s="11"/>
    </row>
    <row r="29">
      <c r="A29" s="8"/>
      <c r="B29" s="9" t="s">
        <v>22</v>
      </c>
      <c r="C29" s="10">
        <v>143.0</v>
      </c>
      <c r="D29" s="11"/>
    </row>
    <row r="30">
      <c r="A30" s="8"/>
      <c r="B30" s="12" t="s">
        <v>23</v>
      </c>
      <c r="C30" s="13">
        <v>163.0</v>
      </c>
      <c r="D30" s="11"/>
    </row>
    <row r="31">
      <c r="A31" s="8"/>
      <c r="B31" s="14" t="s">
        <v>9</v>
      </c>
      <c r="C31" s="15">
        <f>SUM(C28:C30)</f>
        <v>445</v>
      </c>
      <c r="D31" s="11"/>
    </row>
    <row r="32">
      <c r="A32" s="16"/>
      <c r="B32" s="25"/>
      <c r="C32" s="26"/>
      <c r="D32" s="16"/>
    </row>
    <row r="33">
      <c r="A33" s="8"/>
      <c r="B33" s="19" t="s">
        <v>24</v>
      </c>
      <c r="C33" s="20" t="s">
        <v>1</v>
      </c>
      <c r="D33" s="11"/>
    </row>
    <row r="34">
      <c r="A34" s="8"/>
      <c r="B34" s="12" t="s">
        <v>25</v>
      </c>
      <c r="C34" s="21">
        <v>291.0</v>
      </c>
      <c r="D34" s="11"/>
    </row>
    <row r="35">
      <c r="A35" s="8"/>
      <c r="B35" s="14" t="s">
        <v>9</v>
      </c>
      <c r="C35" s="15">
        <f>SUM(C34)</f>
        <v>291</v>
      </c>
      <c r="D35" s="11"/>
    </row>
    <row r="36">
      <c r="A36" s="16"/>
      <c r="B36" s="25"/>
      <c r="C36" s="26"/>
      <c r="D36" s="16"/>
    </row>
    <row r="37">
      <c r="A37" s="8"/>
      <c r="B37" s="19" t="s">
        <v>26</v>
      </c>
      <c r="C37" s="20" t="s">
        <v>1</v>
      </c>
      <c r="D37" s="11"/>
    </row>
    <row r="38">
      <c r="A38" s="8"/>
      <c r="B38" s="12" t="s">
        <v>27</v>
      </c>
      <c r="C38" s="21">
        <v>293.0</v>
      </c>
      <c r="D38" s="11"/>
    </row>
    <row r="39">
      <c r="A39" s="8"/>
      <c r="B39" s="14" t="s">
        <v>9</v>
      </c>
      <c r="C39" s="15">
        <f>SUM(C38)</f>
        <v>293</v>
      </c>
      <c r="D39" s="11"/>
    </row>
    <row r="40">
      <c r="A40" s="1"/>
      <c r="B40" s="27"/>
      <c r="C40" s="26"/>
      <c r="D40" s="1"/>
    </row>
    <row r="41">
      <c r="A41" s="28"/>
      <c r="B41" s="19" t="s">
        <v>28</v>
      </c>
      <c r="C41" s="29">
        <f>SUM(C10, C14, C24, C31, C35, C39)</f>
        <v>4687</v>
      </c>
      <c r="D41" s="2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30.0"/>
    <col customWidth="1" hidden="1" min="3" max="3" width="31.5"/>
    <col customWidth="1" min="4" max="4" width="41.0"/>
    <col customWidth="1" min="5" max="5" width="31.0"/>
    <col customWidth="1" min="6" max="6" width="48.25"/>
    <col customWidth="1" min="7" max="7" width="49.13"/>
    <col customWidth="1" min="8" max="8" width="70.38"/>
  </cols>
  <sheetData>
    <row r="1">
      <c r="A1" s="30" t="s">
        <v>29</v>
      </c>
      <c r="B1" s="30" t="s">
        <v>30</v>
      </c>
      <c r="C1" s="30" t="s">
        <v>31</v>
      </c>
      <c r="D1" s="30" t="s">
        <v>32</v>
      </c>
      <c r="E1" s="30" t="s">
        <v>33</v>
      </c>
      <c r="F1" s="30" t="s">
        <v>34</v>
      </c>
      <c r="G1" s="31" t="s">
        <v>35</v>
      </c>
      <c r="H1" s="30" t="s">
        <v>36</v>
      </c>
      <c r="I1" s="32"/>
    </row>
    <row r="2">
      <c r="A2" s="33">
        <v>1.0</v>
      </c>
      <c r="B2" s="34" t="s">
        <v>37</v>
      </c>
      <c r="C2" s="33">
        <v>3280.0</v>
      </c>
      <c r="D2" s="33">
        <v>1.0</v>
      </c>
      <c r="E2" s="33">
        <v>3800.0</v>
      </c>
      <c r="F2" s="33">
        <f t="shared" ref="F2:F11" si="1">ROUNDDOWN(PRODUCT(C2, 0.05))</f>
        <v>164</v>
      </c>
      <c r="G2" s="35">
        <f t="shared" ref="G2:G10" si="2">300 + (15 * F2) + 550 + (30 * F2)</f>
        <v>8230</v>
      </c>
      <c r="H2" s="34" t="s">
        <v>38</v>
      </c>
      <c r="I2" s="32"/>
    </row>
    <row r="3">
      <c r="A3" s="33">
        <v>2.0</v>
      </c>
      <c r="B3" s="34" t="s">
        <v>20</v>
      </c>
      <c r="C3" s="33">
        <v>749.0</v>
      </c>
      <c r="D3" s="33">
        <v>1.0</v>
      </c>
      <c r="E3" s="33">
        <v>3800.0</v>
      </c>
      <c r="F3" s="33">
        <f t="shared" si="1"/>
        <v>37</v>
      </c>
      <c r="G3" s="35">
        <f t="shared" si="2"/>
        <v>2515</v>
      </c>
      <c r="H3" s="34" t="s">
        <v>39</v>
      </c>
      <c r="I3" s="32"/>
    </row>
    <row r="4">
      <c r="A4" s="33">
        <v>3.0</v>
      </c>
      <c r="B4" s="34" t="s">
        <v>40</v>
      </c>
      <c r="C4" s="33">
        <v>838.0</v>
      </c>
      <c r="D4" s="33">
        <v>1.0</v>
      </c>
      <c r="E4" s="33">
        <v>3800.0</v>
      </c>
      <c r="F4" s="33">
        <f t="shared" si="1"/>
        <v>41</v>
      </c>
      <c r="G4" s="35">
        <f t="shared" si="2"/>
        <v>2695</v>
      </c>
      <c r="H4" s="34" t="s">
        <v>41</v>
      </c>
      <c r="I4" s="32"/>
    </row>
    <row r="5">
      <c r="A5" s="33">
        <v>4.0</v>
      </c>
      <c r="B5" s="34" t="s">
        <v>42</v>
      </c>
      <c r="C5" s="33">
        <v>350.0</v>
      </c>
      <c r="D5" s="33">
        <v>1.0</v>
      </c>
      <c r="E5" s="33">
        <v>3800.0</v>
      </c>
      <c r="F5" s="33">
        <f t="shared" si="1"/>
        <v>17</v>
      </c>
      <c r="G5" s="35">
        <f t="shared" si="2"/>
        <v>1615</v>
      </c>
      <c r="H5" s="34" t="s">
        <v>43</v>
      </c>
      <c r="I5" s="32"/>
    </row>
    <row r="6">
      <c r="A6" s="33">
        <v>5.0</v>
      </c>
      <c r="B6" s="34" t="s">
        <v>24</v>
      </c>
      <c r="C6" s="33">
        <v>728.0</v>
      </c>
      <c r="D6" s="33">
        <v>1.0</v>
      </c>
      <c r="E6" s="33">
        <v>3800.0</v>
      </c>
      <c r="F6" s="33">
        <f t="shared" si="1"/>
        <v>36</v>
      </c>
      <c r="G6" s="35">
        <f t="shared" si="2"/>
        <v>2470</v>
      </c>
      <c r="H6" s="34" t="s">
        <v>44</v>
      </c>
      <c r="I6" s="32"/>
    </row>
    <row r="7">
      <c r="A7" s="33">
        <v>6.0</v>
      </c>
      <c r="B7" s="34" t="s">
        <v>10</v>
      </c>
      <c r="C7" s="33">
        <v>341.0</v>
      </c>
      <c r="D7" s="33">
        <v>1.0</v>
      </c>
      <c r="E7" s="33">
        <v>3800.0</v>
      </c>
      <c r="F7" s="33">
        <f t="shared" si="1"/>
        <v>17</v>
      </c>
      <c r="G7" s="35">
        <f t="shared" si="2"/>
        <v>1615</v>
      </c>
      <c r="H7" s="34" t="s">
        <v>45</v>
      </c>
      <c r="I7" s="32"/>
    </row>
    <row r="8">
      <c r="A8" s="33">
        <v>7.0</v>
      </c>
      <c r="B8" s="34" t="s">
        <v>46</v>
      </c>
      <c r="C8" s="33">
        <v>328.0</v>
      </c>
      <c r="D8" s="33">
        <v>0.0</v>
      </c>
      <c r="E8" s="33">
        <v>2200.0</v>
      </c>
      <c r="F8" s="33">
        <f t="shared" si="1"/>
        <v>16</v>
      </c>
      <c r="G8" s="35">
        <f t="shared" si="2"/>
        <v>1570</v>
      </c>
      <c r="H8" s="34" t="s">
        <v>47</v>
      </c>
      <c r="I8" s="32"/>
    </row>
    <row r="9">
      <c r="A9" s="33">
        <v>8.0</v>
      </c>
      <c r="B9" s="34" t="s">
        <v>48</v>
      </c>
      <c r="C9" s="33">
        <v>582.0</v>
      </c>
      <c r="D9" s="33">
        <v>0.0</v>
      </c>
      <c r="E9" s="33">
        <v>2200.0</v>
      </c>
      <c r="F9" s="33">
        <f t="shared" si="1"/>
        <v>29</v>
      </c>
      <c r="G9" s="35">
        <f t="shared" si="2"/>
        <v>2155</v>
      </c>
      <c r="H9" s="34" t="s">
        <v>49</v>
      </c>
      <c r="I9" s="32"/>
    </row>
    <row r="10">
      <c r="A10" s="33">
        <v>9.0</v>
      </c>
      <c r="B10" s="34" t="s">
        <v>50</v>
      </c>
      <c r="C10" s="33">
        <v>716.0</v>
      </c>
      <c r="D10" s="33">
        <v>1.0</v>
      </c>
      <c r="E10" s="33">
        <v>3800.0</v>
      </c>
      <c r="F10" s="33">
        <f t="shared" si="1"/>
        <v>35</v>
      </c>
      <c r="G10" s="35">
        <f t="shared" si="2"/>
        <v>2425</v>
      </c>
      <c r="H10" s="34" t="s">
        <v>51</v>
      </c>
      <c r="I10" s="32"/>
    </row>
    <row r="11">
      <c r="A11" s="33">
        <v>10.0</v>
      </c>
      <c r="B11" s="34" t="s">
        <v>52</v>
      </c>
      <c r="C11" s="33">
        <v>541.0</v>
      </c>
      <c r="D11" s="33">
        <v>0.0</v>
      </c>
      <c r="E11" s="33">
        <v>2200.0</v>
      </c>
      <c r="F11" s="33">
        <f t="shared" si="1"/>
        <v>27</v>
      </c>
      <c r="G11" s="35" t="str">
        <f>300 + (15 * #REF!) + 550 + (30 * #REF!)</f>
        <v>#REF!</v>
      </c>
      <c r="H11" s="34" t="s">
        <v>53</v>
      </c>
      <c r="I11" s="32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hidden="1" min="2" max="2" width="14.63"/>
    <col customWidth="1" hidden="1" min="3" max="3" width="9.75"/>
    <col customWidth="1" min="4" max="4" width="16.0"/>
    <col customWidth="1" min="5" max="5" width="16.88"/>
  </cols>
  <sheetData>
    <row r="1">
      <c r="A1" s="36" t="s">
        <v>54</v>
      </c>
      <c r="B1" s="37" t="s">
        <v>9</v>
      </c>
      <c r="C1" s="37" t="s">
        <v>55</v>
      </c>
      <c r="D1" s="37" t="s">
        <v>56</v>
      </c>
      <c r="E1" s="37" t="s">
        <v>57</v>
      </c>
    </row>
    <row r="2">
      <c r="A2" s="38" t="s">
        <v>58</v>
      </c>
      <c r="B2" s="39">
        <v>234.0</v>
      </c>
      <c r="C2" s="40">
        <f t="shared" ref="C2:C7" si="1"> ROUNDDOWN(PRODUCT(B2 * 0.05))</f>
        <v>11</v>
      </c>
      <c r="D2" s="41">
        <v>30.0</v>
      </c>
      <c r="E2" s="41">
        <v>30.0</v>
      </c>
    </row>
    <row r="3">
      <c r="A3" s="42" t="s">
        <v>59</v>
      </c>
      <c r="B3" s="43">
        <v>67.0</v>
      </c>
      <c r="C3" s="44">
        <f t="shared" si="1"/>
        <v>3</v>
      </c>
      <c r="D3" s="45">
        <v>32.0</v>
      </c>
      <c r="E3" s="45">
        <v>31.0</v>
      </c>
    </row>
    <row r="4">
      <c r="A4" s="46" t="s">
        <v>60</v>
      </c>
      <c r="B4" s="47">
        <v>41.0</v>
      </c>
      <c r="C4" s="48">
        <f t="shared" si="1"/>
        <v>2</v>
      </c>
      <c r="D4" s="49">
        <v>30.0</v>
      </c>
      <c r="E4" s="49">
        <v>32.0</v>
      </c>
    </row>
    <row r="5">
      <c r="A5" s="42" t="s">
        <v>61</v>
      </c>
      <c r="B5" s="43">
        <v>278.0</v>
      </c>
      <c r="C5" s="44">
        <f t="shared" si="1"/>
        <v>13</v>
      </c>
      <c r="D5" s="45">
        <v>34.0</v>
      </c>
      <c r="E5" s="45">
        <v>33.0</v>
      </c>
    </row>
    <row r="6">
      <c r="A6" s="46" t="s">
        <v>40</v>
      </c>
      <c r="B6" s="47">
        <v>218.0</v>
      </c>
      <c r="C6" s="48">
        <f t="shared" si="1"/>
        <v>10</v>
      </c>
      <c r="D6" s="49">
        <v>32.0</v>
      </c>
      <c r="E6" s="49">
        <v>34.0</v>
      </c>
    </row>
    <row r="7">
      <c r="A7" s="50" t="s">
        <v>62</v>
      </c>
      <c r="B7" s="51">
        <f>SUM(B2:B6)</f>
        <v>838</v>
      </c>
      <c r="C7" s="51">
        <f t="shared" si="1"/>
        <v>41</v>
      </c>
      <c r="D7" s="51">
        <f t="shared" ref="D7:E7" si="2"> ROUNDDOWN(PRODUCT(C7 * 0.05))</f>
        <v>2</v>
      </c>
      <c r="E7" s="51">
        <f t="shared" si="2"/>
        <v>0</v>
      </c>
    </row>
    <row r="8">
      <c r="G8" s="52" t="s">
        <v>63</v>
      </c>
    </row>
    <row r="9">
      <c r="A9" s="53" t="s">
        <v>64</v>
      </c>
      <c r="B9" s="54" t="s">
        <v>9</v>
      </c>
      <c r="C9" s="55" t="s">
        <v>55</v>
      </c>
      <c r="G9" s="52" t="s">
        <v>65</v>
      </c>
    </row>
    <row r="10">
      <c r="A10" s="42" t="s">
        <v>66</v>
      </c>
      <c r="B10" s="56">
        <v>482.0</v>
      </c>
      <c r="C10" s="57">
        <f t="shared" ref="C10:C12" si="3"> ROUNDDOWN(PRODUCT(B10 * 0.05))</f>
        <v>24</v>
      </c>
      <c r="G10" s="52" t="s">
        <v>67</v>
      </c>
    </row>
    <row r="11">
      <c r="A11" s="42" t="s">
        <v>50</v>
      </c>
      <c r="B11" s="56">
        <v>234.0</v>
      </c>
      <c r="C11" s="58">
        <f t="shared" si="3"/>
        <v>11</v>
      </c>
      <c r="G11" s="52" t="s">
        <v>68</v>
      </c>
    </row>
    <row r="12">
      <c r="A12" s="59" t="s">
        <v>62</v>
      </c>
      <c r="B12" s="60">
        <v>716.0</v>
      </c>
      <c r="C12" s="61">
        <f t="shared" si="3"/>
        <v>35</v>
      </c>
      <c r="G12" s="52" t="s">
        <v>69</v>
      </c>
    </row>
    <row r="13">
      <c r="G13" s="52" t="s">
        <v>70</v>
      </c>
    </row>
    <row r="14">
      <c r="A14" s="62" t="s">
        <v>71</v>
      </c>
      <c r="B14" s="63" t="s">
        <v>9</v>
      </c>
      <c r="C14" s="64" t="s">
        <v>55</v>
      </c>
      <c r="G14" s="52" t="s">
        <v>72</v>
      </c>
    </row>
    <row r="15">
      <c r="A15" s="42" t="s">
        <v>37</v>
      </c>
      <c r="B15" s="56">
        <v>3280.0</v>
      </c>
      <c r="C15" s="57">
        <f t="shared" ref="C15:C16" si="4"> ROUNDDOWN(PRODUCT(B15 * 0.05))</f>
        <v>164</v>
      </c>
      <c r="G15" s="52" t="s">
        <v>73</v>
      </c>
    </row>
    <row r="16">
      <c r="A16" s="59" t="s">
        <v>62</v>
      </c>
      <c r="B16" s="60">
        <v>3280.0</v>
      </c>
      <c r="C16" s="61">
        <f t="shared" si="4"/>
        <v>164</v>
      </c>
    </row>
    <row r="18">
      <c r="A18" s="65" t="s">
        <v>74</v>
      </c>
      <c r="B18" s="66" t="s">
        <v>9</v>
      </c>
      <c r="C18" s="67" t="s">
        <v>55</v>
      </c>
    </row>
    <row r="19">
      <c r="A19" s="42" t="s">
        <v>20</v>
      </c>
      <c r="B19" s="56">
        <v>481.0</v>
      </c>
      <c r="C19" s="57">
        <f t="shared" ref="C19:C21" si="5"> ROUNDDOWN(PRODUCT(B19 * 0.05))</f>
        <v>24</v>
      </c>
    </row>
    <row r="20">
      <c r="A20" s="42" t="s">
        <v>75</v>
      </c>
      <c r="B20" s="56">
        <v>268.0</v>
      </c>
      <c r="C20" s="58">
        <f t="shared" si="5"/>
        <v>13</v>
      </c>
    </row>
    <row r="21">
      <c r="A21" s="59" t="s">
        <v>62</v>
      </c>
      <c r="B21" s="60">
        <v>749.0</v>
      </c>
      <c r="C21" s="61">
        <f t="shared" si="5"/>
        <v>37</v>
      </c>
    </row>
    <row r="23">
      <c r="A23" s="68" t="s">
        <v>76</v>
      </c>
      <c r="B23" s="69" t="s">
        <v>9</v>
      </c>
      <c r="C23" s="70" t="s">
        <v>55</v>
      </c>
    </row>
    <row r="24">
      <c r="A24" s="42" t="s">
        <v>77</v>
      </c>
      <c r="B24" s="56">
        <v>190.0</v>
      </c>
      <c r="C24" s="71">
        <f t="shared" ref="C24:C26" si="6"> ROUNDDOWN(PRODUCT(B24 * 0.05))</f>
        <v>9</v>
      </c>
    </row>
    <row r="25">
      <c r="A25" s="42" t="s">
        <v>78</v>
      </c>
      <c r="B25" s="56">
        <v>392.0</v>
      </c>
      <c r="C25" s="72">
        <f t="shared" si="6"/>
        <v>19</v>
      </c>
    </row>
    <row r="26">
      <c r="A26" s="59" t="s">
        <v>62</v>
      </c>
      <c r="B26" s="60">
        <v>582.0</v>
      </c>
      <c r="C26" s="73">
        <f t="shared" si="6"/>
        <v>29</v>
      </c>
    </row>
    <row r="28">
      <c r="A28" s="74" t="s">
        <v>79</v>
      </c>
      <c r="B28" s="75" t="s">
        <v>9</v>
      </c>
      <c r="C28" s="76" t="s">
        <v>55</v>
      </c>
    </row>
    <row r="29">
      <c r="A29" s="42" t="s">
        <v>80</v>
      </c>
      <c r="B29" s="77">
        <v>541.0</v>
      </c>
      <c r="C29" s="71">
        <f t="shared" ref="C29:C30" si="7"> ROUNDDOWN(PRODUCT(B29 * 0.05))</f>
        <v>27</v>
      </c>
    </row>
    <row r="30">
      <c r="A30" s="59" t="s">
        <v>62</v>
      </c>
      <c r="B30" s="78">
        <v>541.0</v>
      </c>
      <c r="C30" s="73">
        <f t="shared" si="7"/>
        <v>27</v>
      </c>
    </row>
    <row r="32">
      <c r="A32" s="79" t="s">
        <v>81</v>
      </c>
      <c r="B32" s="80" t="s">
        <v>9</v>
      </c>
      <c r="C32" s="81" t="s">
        <v>55</v>
      </c>
    </row>
    <row r="33">
      <c r="A33" s="42" t="s">
        <v>82</v>
      </c>
      <c r="B33" s="56">
        <v>152.0</v>
      </c>
      <c r="C33" s="57">
        <f t="shared" ref="C33:C35" si="8"> ROUNDDOWN(PRODUCT(B33 * 0.05))</f>
        <v>7</v>
      </c>
    </row>
    <row r="34">
      <c r="A34" s="42" t="s">
        <v>83</v>
      </c>
      <c r="B34" s="56">
        <v>198.0</v>
      </c>
      <c r="C34" s="58">
        <f t="shared" si="8"/>
        <v>9</v>
      </c>
    </row>
    <row r="35">
      <c r="A35" s="59" t="s">
        <v>62</v>
      </c>
      <c r="B35" s="60">
        <v>350.0</v>
      </c>
      <c r="C35" s="61">
        <f t="shared" si="8"/>
        <v>17</v>
      </c>
    </row>
    <row r="37">
      <c r="A37" s="82" t="s">
        <v>84</v>
      </c>
      <c r="B37" s="83" t="s">
        <v>9</v>
      </c>
      <c r="C37" s="84" t="s">
        <v>55</v>
      </c>
    </row>
    <row r="38">
      <c r="A38" s="42" t="s">
        <v>85</v>
      </c>
      <c r="B38" s="85">
        <v>212.0</v>
      </c>
      <c r="C38" s="57">
        <f t="shared" ref="C38:C40" si="9"> ROUNDDOWN(PRODUCT(B38 * 0.05))</f>
        <v>10</v>
      </c>
    </row>
    <row r="39">
      <c r="A39" s="42" t="s">
        <v>86</v>
      </c>
      <c r="B39" s="85">
        <v>116.0</v>
      </c>
      <c r="C39" s="58">
        <f t="shared" si="9"/>
        <v>5</v>
      </c>
    </row>
    <row r="40">
      <c r="A40" s="86" t="s">
        <v>62</v>
      </c>
      <c r="B40" s="87">
        <v>328.0</v>
      </c>
      <c r="C40" s="61">
        <f t="shared" si="9"/>
        <v>16</v>
      </c>
    </row>
    <row r="42">
      <c r="A42" s="88" t="s">
        <v>87</v>
      </c>
      <c r="B42" s="89" t="s">
        <v>9</v>
      </c>
      <c r="C42" s="90" t="s">
        <v>55</v>
      </c>
    </row>
    <row r="43">
      <c r="A43" s="42" t="s">
        <v>10</v>
      </c>
      <c r="B43" s="56">
        <v>341.0</v>
      </c>
      <c r="C43" s="57">
        <f t="shared" ref="C43:C44" si="10"> ROUNDDOWN(PRODUCT(B43 * 0.05))</f>
        <v>17</v>
      </c>
    </row>
    <row r="44">
      <c r="A44" s="59" t="s">
        <v>62</v>
      </c>
      <c r="B44" s="60">
        <v>341.0</v>
      </c>
      <c r="C44" s="61">
        <f t="shared" si="10"/>
        <v>17</v>
      </c>
    </row>
    <row r="46">
      <c r="A46" s="91" t="s">
        <v>88</v>
      </c>
      <c r="B46" s="92" t="s">
        <v>9</v>
      </c>
      <c r="C46" s="93" t="s">
        <v>55</v>
      </c>
    </row>
    <row r="47">
      <c r="A47" s="42" t="s">
        <v>89</v>
      </c>
      <c r="B47" s="56">
        <v>379.0</v>
      </c>
      <c r="C47" s="71">
        <f t="shared" ref="C47:C50" si="11"> ROUNDDOWN(PRODUCT(B47 * 0.05))</f>
        <v>18</v>
      </c>
    </row>
    <row r="48">
      <c r="A48" s="42" t="s">
        <v>90</v>
      </c>
      <c r="B48" s="56">
        <v>232.0</v>
      </c>
      <c r="C48" s="72">
        <f t="shared" si="11"/>
        <v>11</v>
      </c>
    </row>
    <row r="49">
      <c r="A49" s="42" t="s">
        <v>91</v>
      </c>
      <c r="B49" s="56">
        <v>117.0</v>
      </c>
      <c r="C49" s="72">
        <f t="shared" si="11"/>
        <v>5</v>
      </c>
    </row>
    <row r="50">
      <c r="A50" s="59" t="s">
        <v>62</v>
      </c>
      <c r="B50" s="60">
        <v>728.0</v>
      </c>
      <c r="C50" s="73">
        <f t="shared" si="11"/>
        <v>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/>
    </row>
  </sheetData>
  <drawing r:id="rId1"/>
</worksheet>
</file>