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xr:revisionPtr revIDLastSave="0" documentId="13_ncr:1_{EEA9CC80-530C-4420-BDB9-0A95E2C6166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Análise de Propostas" sheetId="1" r:id="rId1"/>
  </sheets>
  <definedNames>
    <definedName name="_xlnm.Print_Area" localSheetId="0">'Análise de Propostas'!$A$1:$G$45,'Análise de Propostas'!$I$1:$M$17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4" i="1" l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E16" i="1" l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D16" i="1" l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" i="1" l="1"/>
  <c r="M25" i="1" l="1"/>
  <c r="M23" i="1"/>
  <c r="M14" i="1"/>
  <c r="E8" i="1" s="1"/>
  <c r="M22" i="1"/>
  <c r="E7" i="1"/>
  <c r="E6" i="1"/>
  <c r="M3" i="1"/>
  <c r="M6" i="1"/>
  <c r="E9" i="1" l="1"/>
  <c r="E4" i="1"/>
  <c r="E5" i="1"/>
  <c r="E10" i="1"/>
  <c r="E12" i="1"/>
  <c r="E14" i="1"/>
  <c r="E11" i="1"/>
  <c r="E13" i="1"/>
  <c r="E15" i="1"/>
  <c r="B2" i="1"/>
  <c r="M8" i="1" l="1"/>
  <c r="D13" i="1" l="1"/>
  <c r="D15" i="1"/>
  <c r="D14" i="1"/>
  <c r="D12" i="1"/>
  <c r="D4" i="1"/>
  <c r="D5" i="1"/>
  <c r="D8" i="1"/>
  <c r="D10" i="1"/>
  <c r="D11" i="1"/>
  <c r="D9" i="1"/>
  <c r="D6" i="1"/>
  <c r="D7" i="1"/>
  <c r="M10" i="1" l="1"/>
  <c r="M12" i="1"/>
</calcChain>
</file>

<file path=xl/sharedStrings.xml><?xml version="1.0" encoding="utf-8"?>
<sst xmlns="http://schemas.openxmlformats.org/spreadsheetml/2006/main" count="38" uniqueCount="34">
  <si>
    <t>Proponente</t>
  </si>
  <si>
    <t>Valor</t>
  </si>
  <si>
    <t>Valor de Garantia Adicional</t>
  </si>
  <si>
    <t>NÃO</t>
  </si>
  <si>
    <t>Classificação das Propostas</t>
  </si>
  <si>
    <t>Desconto %</t>
  </si>
  <si>
    <t>Menor Valor Exequível</t>
  </si>
  <si>
    <t>Proposta com Valor Inexequível?</t>
  </si>
  <si>
    <t>Quantidade de Propostas Inexequíveis</t>
  </si>
  <si>
    <t>Análise §§ 1º e 2º do art. 48 - Lei 8.666/93</t>
  </si>
  <si>
    <t>Valor Inexequível se menor que</t>
  </si>
  <si>
    <t>Garantia Adicional para propostas inferiores a</t>
  </si>
  <si>
    <t>Média das Propostas</t>
  </si>
  <si>
    <t>70% da média</t>
  </si>
  <si>
    <t>80% da média</t>
  </si>
  <si>
    <t>x1</t>
  </si>
  <si>
    <t>x2</t>
  </si>
  <si>
    <t>x3</t>
  </si>
  <si>
    <t>x4</t>
  </si>
  <si>
    <t>x5</t>
  </si>
  <si>
    <t>x6</t>
  </si>
  <si>
    <t>x7</t>
  </si>
  <si>
    <t>x9</t>
  </si>
  <si>
    <t>x11</t>
  </si>
  <si>
    <t>x8</t>
  </si>
  <si>
    <t>x10</t>
  </si>
  <si>
    <t>x12</t>
  </si>
  <si>
    <t>Orçamento do Órgão</t>
  </si>
  <si>
    <t>50% do Orçamento Órgão</t>
  </si>
  <si>
    <t>"&gt;50% do Órgão"</t>
  </si>
  <si>
    <t>70% da média aritmética das propostas superiores a 50% do orçamento do Órgão</t>
  </si>
  <si>
    <t>70% do orçamento Órgão</t>
  </si>
  <si>
    <t>70% Órgão</t>
  </si>
  <si>
    <t>Giovanni Baier Nunes           maio/2018                        e-mail: giovannibn@gmail.com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</si>
</sst>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* #,##0.00_-;\-&quot;R$&quot;* #,##0.00_-;_-&quot;R$&quot;* &quot;-&quot;??_-;_-@_-"/>
    <numFmt numFmtId="164" formatCode="_-&quot;R$&quot;\ * #,##0.00_-;\-&quot;R$&quot;\ * #,##0.00_-;_-&quot;R$&quot;\ * &quot;-&quot;??_-;_-@_-"/>
    <numFmt numFmtId="165" formatCode="_-[$R$-416]* #,##0.00_-;\-[$R$-416]* #,##0.00_-;_-[$R$-416]* &quot;-&quot;??_-;_-@_-"/>
    <numFmt numFmtId="166" formatCode="&quot;R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 val="singleAccounting"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 val="doubleAccounting"/>
      <sz val="11"/>
      <color rgb="FFFF0000"/>
      <name val="Calibri"/>
      <family val="2"/>
      <scheme val="minor"/>
    </font>
    <font>
      <sz val="11"/>
      <color rgb="FF444A53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7" fillId="2" borderId="1" applyNumberFormat="0" applyAlignment="0" applyProtection="0"/>
    <xf numFmtId="0" fontId="8" fillId="0" borderId="2" applyNumberFormat="0" applyFill="0" applyAlignment="0" applyProtection="0"/>
    <xf numFmtId="9" fontId="1" fillId="0" borderId="0" applyFont="0" applyFill="0" applyBorder="0" applyAlignment="0" applyProtection="0"/>
  </cellStyleXfs>
  <cellXfs count="98">
    <xf numFmtId="0" fontId="0" fillId="0" borderId="0" xfId="0"/>
    <xf numFmtId="164" fontId="3" fillId="5" borderId="0" xfId="1" applyFont="1" applyFill="1" applyAlignment="1" applyProtection="1">
      <alignment horizontal="center"/>
      <protection locked="0"/>
    </xf>
    <xf numFmtId="0" fontId="0" fillId="5" borderId="0" xfId="0" applyFill="1" applyProtection="1">
      <protection locked="0"/>
    </xf>
    <xf numFmtId="166" fontId="9" fillId="5" borderId="0" xfId="1" applyNumberFormat="1" applyFont="1" applyFill="1" applyAlignment="1" applyProtection="1">
      <alignment horizontal="center"/>
      <protection hidden="1"/>
    </xf>
    <xf numFmtId="0" fontId="10" fillId="5" borderId="0" xfId="0" applyFont="1" applyFill="1" applyProtection="1">
      <protection hidden="1"/>
    </xf>
    <xf numFmtId="164" fontId="10" fillId="5" borderId="0" xfId="0" applyNumberFormat="1" applyFont="1" applyFill="1" applyProtection="1">
      <protection hidden="1"/>
    </xf>
    <xf numFmtId="0" fontId="10" fillId="5" borderId="0" xfId="0" applyFont="1" applyFill="1" applyAlignment="1" applyProtection="1">
      <alignment horizontal="left"/>
      <protection hidden="1"/>
    </xf>
    <xf numFmtId="0" fontId="10" fillId="5" borderId="0" xfId="0" applyFont="1" applyFill="1" applyBorder="1" applyProtection="1">
      <protection hidden="1"/>
    </xf>
    <xf numFmtId="0" fontId="10" fillId="5" borderId="0" xfId="0" applyFont="1" applyFill="1" applyProtection="1">
      <protection locked="0"/>
    </xf>
    <xf numFmtId="0" fontId="10" fillId="5" borderId="0" xfId="0" applyFont="1" applyFill="1" applyAlignment="1" applyProtection="1">
      <alignment horizontal="center"/>
      <protection locked="0"/>
    </xf>
    <xf numFmtId="164" fontId="11" fillId="5" borderId="0" xfId="1" applyFont="1" applyFill="1" applyAlignment="1" applyProtection="1">
      <alignment horizontal="center"/>
      <protection locked="0"/>
    </xf>
    <xf numFmtId="0" fontId="12" fillId="5" borderId="0" xfId="0" applyFont="1" applyFill="1" applyProtection="1">
      <protection hidden="1"/>
    </xf>
    <xf numFmtId="0" fontId="13" fillId="5" borderId="0" xfId="0" applyFont="1" applyFill="1" applyAlignment="1" applyProtection="1">
      <alignment horizontal="center"/>
      <protection hidden="1"/>
    </xf>
    <xf numFmtId="0" fontId="12" fillId="5" borderId="0" xfId="0" applyFont="1" applyFill="1" applyAlignment="1" applyProtection="1">
      <alignment horizontal="center"/>
      <protection hidden="1"/>
    </xf>
    <xf numFmtId="0" fontId="13" fillId="5" borderId="0" xfId="0" applyFont="1" applyFill="1" applyAlignment="1" applyProtection="1">
      <alignment horizontal="center" vertical="center"/>
      <protection hidden="1"/>
    </xf>
    <xf numFmtId="0" fontId="14" fillId="5" borderId="0" xfId="0" applyFont="1" applyFill="1" applyAlignment="1" applyProtection="1">
      <alignment horizontal="center" vertical="center"/>
      <protection hidden="1"/>
    </xf>
    <xf numFmtId="0" fontId="12" fillId="5" borderId="0" xfId="0" applyFont="1" applyFill="1" applyAlignment="1" applyProtection="1">
      <alignment horizontal="center"/>
      <protection locked="0"/>
    </xf>
    <xf numFmtId="0" fontId="12" fillId="5" borderId="0" xfId="0" applyFont="1" applyFill="1" applyProtection="1">
      <protection locked="0"/>
    </xf>
    <xf numFmtId="164" fontId="10" fillId="5" borderId="0" xfId="0" applyNumberFormat="1" applyFont="1" applyFill="1" applyProtection="1">
      <protection locked="0"/>
    </xf>
    <xf numFmtId="44" fontId="10" fillId="5" borderId="0" xfId="0" applyNumberFormat="1" applyFont="1" applyFill="1" applyProtection="1">
      <protection locked="0"/>
    </xf>
    <xf numFmtId="0" fontId="10" fillId="5" borderId="0" xfId="0" applyFont="1" applyFill="1" applyBorder="1" applyAlignment="1" applyProtection="1">
      <alignment horizontal="center"/>
      <protection hidden="1"/>
    </xf>
    <xf numFmtId="0" fontId="7" fillId="4" borderId="0" xfId="0" applyFont="1" applyFill="1" applyProtection="1"/>
    <xf numFmtId="0" fontId="2" fillId="3" borderId="0" xfId="0" applyFont="1" applyFill="1" applyProtection="1"/>
    <xf numFmtId="0" fontId="0" fillId="5" borderId="10" xfId="0" applyFill="1" applyBorder="1" applyProtection="1">
      <protection hidden="1"/>
    </xf>
    <xf numFmtId="0" fontId="0" fillId="5" borderId="10" xfId="0" applyFill="1" applyBorder="1" applyAlignment="1" applyProtection="1">
      <alignment horizontal="center"/>
      <protection hidden="1"/>
    </xf>
    <xf numFmtId="164" fontId="3" fillId="5" borderId="10" xfId="0" applyNumberFormat="1" applyFont="1" applyFill="1" applyBorder="1" applyAlignment="1" applyProtection="1">
      <alignment horizontal="center" vertical="center"/>
      <protection hidden="1"/>
    </xf>
    <xf numFmtId="164" fontId="6" fillId="5" borderId="10" xfId="0" applyNumberFormat="1" applyFont="1" applyFill="1" applyBorder="1" applyAlignment="1" applyProtection="1">
      <alignment horizontal="center" vertical="center"/>
      <protection hidden="1"/>
    </xf>
    <xf numFmtId="164" fontId="6" fillId="5" borderId="14" xfId="0" applyNumberFormat="1" applyFont="1" applyFill="1" applyBorder="1" applyAlignment="1" applyProtection="1">
      <alignment horizontal="center" vertical="center"/>
      <protection hidden="1"/>
    </xf>
    <xf numFmtId="44" fontId="15" fillId="5" borderId="0" xfId="0" applyNumberFormat="1" applyFont="1" applyFill="1" applyProtection="1">
      <protection locked="0"/>
    </xf>
    <xf numFmtId="0" fontId="17" fillId="5" borderId="0" xfId="0" applyFont="1" applyFill="1" applyAlignment="1" applyProtection="1">
      <alignment horizontal="center" vertical="center"/>
      <protection hidden="1"/>
    </xf>
    <xf numFmtId="0" fontId="10" fillId="5" borderId="0" xfId="0" applyFont="1" applyFill="1" applyAlignment="1" applyProtection="1">
      <alignment horizontal="center"/>
      <protection hidden="1"/>
    </xf>
    <xf numFmtId="0" fontId="18" fillId="5" borderId="0" xfId="0" applyFont="1" applyFill="1" applyAlignment="1" applyProtection="1">
      <alignment horizontal="center" vertical="center"/>
      <protection hidden="1"/>
    </xf>
    <xf numFmtId="0" fontId="15" fillId="5" borderId="0" xfId="0" applyFont="1" applyFill="1" applyBorder="1" applyProtection="1">
      <protection hidden="1"/>
    </xf>
    <xf numFmtId="0" fontId="19" fillId="5" borderId="0" xfId="2" applyFont="1" applyFill="1" applyBorder="1" applyAlignment="1" applyProtection="1">
      <alignment horizontal="center"/>
    </xf>
    <xf numFmtId="0" fontId="15" fillId="5" borderId="0" xfId="0" applyFont="1" applyFill="1" applyBorder="1" applyAlignment="1" applyProtection="1">
      <alignment horizontal="center"/>
      <protection hidden="1"/>
    </xf>
    <xf numFmtId="0" fontId="15" fillId="5" borderId="0" xfId="0" applyFont="1" applyFill="1" applyAlignment="1" applyProtection="1">
      <alignment horizontal="center"/>
      <protection locked="0"/>
    </xf>
    <xf numFmtId="0" fontId="0" fillId="5" borderId="0" xfId="0" applyFont="1" applyFill="1" applyProtection="1">
      <protection locked="0"/>
    </xf>
    <xf numFmtId="44" fontId="0" fillId="5" borderId="0" xfId="0" applyNumberFormat="1" applyFill="1" applyProtection="1">
      <protection locked="0"/>
    </xf>
    <xf numFmtId="166" fontId="12" fillId="5" borderId="0" xfId="0" applyNumberFormat="1" applyFont="1" applyFill="1" applyProtection="1">
      <protection locked="0"/>
    </xf>
    <xf numFmtId="0" fontId="12" fillId="5" borderId="0" xfId="0" applyNumberFormat="1" applyFont="1" applyFill="1" applyProtection="1">
      <protection locked="0"/>
    </xf>
    <xf numFmtId="0" fontId="12" fillId="5" borderId="0" xfId="0" applyFont="1" applyFill="1" applyBorder="1" applyProtection="1">
      <protection hidden="1"/>
    </xf>
    <xf numFmtId="0" fontId="20" fillId="5" borderId="0" xfId="2" applyFont="1" applyFill="1" applyBorder="1" applyAlignment="1" applyProtection="1">
      <alignment horizontal="center"/>
      <protection hidden="1"/>
    </xf>
    <xf numFmtId="9" fontId="15" fillId="5" borderId="0" xfId="0" applyNumberFormat="1" applyFont="1" applyFill="1" applyProtection="1">
      <protection locked="0"/>
    </xf>
    <xf numFmtId="44" fontId="12" fillId="5" borderId="0" xfId="0" applyNumberFormat="1" applyFont="1" applyFill="1" applyProtection="1">
      <protection locked="0"/>
    </xf>
    <xf numFmtId="0" fontId="0" fillId="5" borderId="0" xfId="0" applyFill="1" applyBorder="1" applyProtection="1">
      <protection hidden="1"/>
    </xf>
    <xf numFmtId="0" fontId="0" fillId="5" borderId="0" xfId="0" applyFill="1" applyBorder="1" applyAlignment="1" applyProtection="1">
      <alignment horizontal="center"/>
      <protection hidden="1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0" fontId="0" fillId="7" borderId="15" xfId="0" applyFont="1" applyFill="1" applyBorder="1" applyAlignment="1" applyProtection="1">
      <alignment horizontal="center"/>
      <protection hidden="1"/>
    </xf>
    <xf numFmtId="165" fontId="0" fillId="7" borderId="15" xfId="0" applyNumberFormat="1" applyFont="1" applyFill="1" applyBorder="1" applyAlignment="1" applyProtection="1">
      <alignment horizontal="center"/>
      <protection hidden="1"/>
    </xf>
    <xf numFmtId="9" fontId="0" fillId="7" borderId="16" xfId="4" applyNumberFormat="1" applyFont="1" applyFill="1" applyBorder="1" applyAlignment="1" applyProtection="1">
      <alignment horizontal="center"/>
      <protection hidden="1"/>
    </xf>
    <xf numFmtId="0" fontId="0" fillId="0" borderId="17" xfId="0" applyFont="1" applyBorder="1" applyAlignment="1" applyProtection="1">
      <alignment horizontal="center"/>
      <protection hidden="1"/>
    </xf>
    <xf numFmtId="165" fontId="0" fillId="0" borderId="17" xfId="0" applyNumberFormat="1" applyFont="1" applyBorder="1" applyAlignment="1" applyProtection="1">
      <alignment horizontal="center"/>
      <protection hidden="1"/>
    </xf>
    <xf numFmtId="9" fontId="0" fillId="0" borderId="18" xfId="4" applyNumberFormat="1" applyFont="1" applyBorder="1" applyAlignment="1" applyProtection="1">
      <alignment horizontal="center"/>
      <protection hidden="1"/>
    </xf>
    <xf numFmtId="0" fontId="0" fillId="7" borderId="17" xfId="0" applyFont="1" applyFill="1" applyBorder="1" applyAlignment="1" applyProtection="1">
      <alignment horizontal="center"/>
      <protection hidden="1"/>
    </xf>
    <xf numFmtId="165" fontId="0" fillId="7" borderId="17" xfId="0" applyNumberFormat="1" applyFont="1" applyFill="1" applyBorder="1" applyAlignment="1" applyProtection="1">
      <alignment horizontal="center"/>
      <protection hidden="1"/>
    </xf>
    <xf numFmtId="9" fontId="0" fillId="7" borderId="18" xfId="4" applyNumberFormat="1" applyFont="1" applyFill="1" applyBorder="1" applyAlignment="1" applyProtection="1">
      <alignment horizontal="center"/>
      <protection hidden="1"/>
    </xf>
    <xf numFmtId="0" fontId="0" fillId="5" borderId="9" xfId="0" applyFill="1" applyBorder="1" applyAlignment="1" applyProtection="1">
      <alignment horizontal="center"/>
      <protection hidden="1"/>
    </xf>
    <xf numFmtId="0" fontId="0" fillId="5" borderId="9" xfId="0" applyFill="1" applyBorder="1" applyProtection="1">
      <protection hidden="1"/>
    </xf>
    <xf numFmtId="0" fontId="4" fillId="5" borderId="9" xfId="0" applyFont="1" applyFill="1" applyBorder="1" applyAlignment="1" applyProtection="1">
      <alignment horizontal="center"/>
      <protection hidden="1"/>
    </xf>
    <xf numFmtId="0" fontId="4" fillId="5" borderId="0" xfId="0" applyFont="1" applyFill="1" applyBorder="1" applyAlignment="1" applyProtection="1">
      <alignment horizontal="center"/>
      <protection hidden="1"/>
    </xf>
    <xf numFmtId="0" fontId="0" fillId="7" borderId="15" xfId="0" applyFont="1" applyFill="1" applyBorder="1" applyProtection="1">
      <protection locked="0"/>
    </xf>
    <xf numFmtId="0" fontId="0" fillId="0" borderId="17" xfId="0" applyFont="1" applyBorder="1" applyProtection="1">
      <protection locked="0"/>
    </xf>
    <xf numFmtId="0" fontId="0" fillId="7" borderId="17" xfId="0" applyFont="1" applyFill="1" applyBorder="1" applyProtection="1">
      <protection locked="0"/>
    </xf>
    <xf numFmtId="166" fontId="0" fillId="7" borderId="17" xfId="0" applyNumberFormat="1" applyFont="1" applyFill="1" applyBorder="1" applyAlignment="1" applyProtection="1">
      <alignment horizontal="center"/>
      <protection locked="0"/>
    </xf>
    <xf numFmtId="166" fontId="0" fillId="0" borderId="17" xfId="0" applyNumberFormat="1" applyFont="1" applyBorder="1" applyAlignment="1" applyProtection="1">
      <alignment horizontal="center"/>
      <protection locked="0"/>
    </xf>
    <xf numFmtId="0" fontId="15" fillId="5" borderId="0" xfId="0" applyFont="1" applyFill="1" applyProtection="1">
      <protection locked="0"/>
    </xf>
    <xf numFmtId="164" fontId="21" fillId="5" borderId="0" xfId="0" applyNumberFormat="1" applyFont="1" applyFill="1" applyBorder="1" applyAlignment="1" applyProtection="1">
      <alignment horizontal="center" vertical="center"/>
      <protection hidden="1"/>
    </xf>
    <xf numFmtId="0" fontId="7" fillId="5" borderId="0" xfId="0" applyFont="1" applyFill="1" applyBorder="1" applyProtection="1">
      <protection hidden="1"/>
    </xf>
    <xf numFmtId="0" fontId="7" fillId="5" borderId="0" xfId="0" applyFont="1" applyFill="1" applyBorder="1" applyAlignment="1" applyProtection="1">
      <alignment horizontal="center"/>
      <protection hidden="1"/>
    </xf>
    <xf numFmtId="164" fontId="10" fillId="5" borderId="0" xfId="1" applyFont="1" applyFill="1" applyBorder="1" applyAlignment="1" applyProtection="1">
      <alignment horizontal="center"/>
      <protection hidden="1"/>
    </xf>
    <xf numFmtId="0" fontId="15" fillId="8" borderId="25" xfId="0" applyFont="1" applyFill="1" applyBorder="1" applyAlignment="1">
      <alignment wrapText="1"/>
    </xf>
    <xf numFmtId="164" fontId="15" fillId="5" borderId="0" xfId="1" applyFont="1" applyFill="1" applyProtection="1">
      <protection locked="0"/>
    </xf>
    <xf numFmtId="164" fontId="0" fillId="0" borderId="0" xfId="1" applyFont="1"/>
    <xf numFmtId="164" fontId="22" fillId="0" borderId="0" xfId="1" applyFont="1" applyAlignment="1">
      <alignment horizontal="center"/>
    </xf>
    <xf numFmtId="164" fontId="0" fillId="9" borderId="26" xfId="1" applyFont="1" applyFill="1" applyBorder="1" applyAlignment="1">
      <alignment horizontal="right" wrapText="1"/>
    </xf>
    <xf numFmtId="164" fontId="0" fillId="0" borderId="27" xfId="1" applyFont="1" applyBorder="1" applyAlignment="1">
      <alignment horizontal="right" wrapText="1"/>
    </xf>
    <xf numFmtId="164" fontId="0" fillId="9" borderId="27" xfId="1" applyFont="1" applyFill="1" applyBorder="1" applyAlignment="1">
      <alignment horizontal="right" wrapText="1"/>
    </xf>
    <xf numFmtId="0" fontId="8" fillId="0" borderId="6" xfId="3" applyBorder="1" applyAlignment="1" applyProtection="1">
      <alignment horizontal="center"/>
      <protection hidden="1"/>
    </xf>
    <xf numFmtId="0" fontId="8" fillId="0" borderId="7" xfId="3" applyBorder="1" applyAlignment="1" applyProtection="1">
      <alignment horizontal="center"/>
      <protection hidden="1"/>
    </xf>
    <xf numFmtId="0" fontId="8" fillId="0" borderId="8" xfId="3" applyBorder="1" applyAlignment="1" applyProtection="1">
      <alignment horizontal="center"/>
      <protection hidden="1"/>
    </xf>
    <xf numFmtId="164" fontId="5" fillId="5" borderId="10" xfId="1" applyFont="1" applyFill="1" applyBorder="1" applyAlignment="1" applyProtection="1">
      <alignment horizontal="center" vertical="center" wrapText="1"/>
      <protection hidden="1"/>
    </xf>
    <xf numFmtId="0" fontId="13" fillId="5" borderId="0" xfId="0" applyFont="1" applyFill="1" applyAlignment="1" applyProtection="1">
      <alignment horizontal="center" vertical="center"/>
      <protection hidden="1"/>
    </xf>
    <xf numFmtId="0" fontId="7" fillId="2" borderId="11" xfId="2" applyBorder="1" applyAlignment="1" applyProtection="1">
      <alignment horizontal="center"/>
      <protection hidden="1"/>
    </xf>
    <xf numFmtId="0" fontId="7" fillId="2" borderId="1" xfId="2" applyBorder="1" applyAlignment="1" applyProtection="1">
      <alignment horizontal="center"/>
      <protection hidden="1"/>
    </xf>
    <xf numFmtId="0" fontId="7" fillId="2" borderId="21" xfId="2" applyBorder="1" applyAlignment="1" applyProtection="1">
      <alignment horizontal="center" vertical="center" wrapText="1"/>
      <protection hidden="1"/>
    </xf>
    <xf numFmtId="0" fontId="7" fillId="2" borderId="22" xfId="2" applyBorder="1" applyAlignment="1" applyProtection="1">
      <alignment horizontal="center" vertical="center" wrapText="1"/>
      <protection hidden="1"/>
    </xf>
    <xf numFmtId="0" fontId="7" fillId="2" borderId="23" xfId="2" applyBorder="1" applyAlignment="1" applyProtection="1">
      <alignment horizontal="center" vertical="center" wrapText="1"/>
      <protection hidden="1"/>
    </xf>
    <xf numFmtId="0" fontId="7" fillId="2" borderId="19" xfId="2" applyBorder="1" applyAlignment="1" applyProtection="1">
      <alignment horizontal="center" vertical="center" wrapText="1"/>
      <protection hidden="1"/>
    </xf>
    <xf numFmtId="0" fontId="7" fillId="2" borderId="20" xfId="2" applyBorder="1" applyAlignment="1" applyProtection="1">
      <alignment horizontal="center" vertical="center" wrapText="1"/>
      <protection hidden="1"/>
    </xf>
    <xf numFmtId="0" fontId="7" fillId="2" borderId="24" xfId="2" applyBorder="1" applyAlignment="1" applyProtection="1">
      <alignment horizontal="center" vertical="center" wrapText="1"/>
      <protection hidden="1"/>
    </xf>
    <xf numFmtId="0" fontId="16" fillId="5" borderId="0" xfId="3" applyFont="1" applyFill="1" applyBorder="1" applyAlignment="1" applyProtection="1">
      <alignment horizontal="center"/>
      <protection hidden="1"/>
    </xf>
    <xf numFmtId="0" fontId="18" fillId="5" borderId="0" xfId="0" applyFont="1" applyFill="1" applyAlignment="1" applyProtection="1">
      <alignment horizontal="center" vertical="center"/>
      <protection hidden="1"/>
    </xf>
    <xf numFmtId="0" fontId="7" fillId="2" borderId="12" xfId="2" applyBorder="1" applyAlignment="1" applyProtection="1">
      <alignment horizontal="center"/>
      <protection hidden="1"/>
    </xf>
    <xf numFmtId="0" fontId="7" fillId="2" borderId="13" xfId="2" applyBorder="1" applyAlignment="1" applyProtection="1">
      <alignment horizontal="center"/>
      <protection hidden="1"/>
    </xf>
    <xf numFmtId="0" fontId="2" fillId="5" borderId="3" xfId="0" applyFont="1" applyFill="1" applyBorder="1" applyAlignment="1" applyProtection="1">
      <alignment horizontal="center" wrapText="1"/>
      <protection hidden="1"/>
    </xf>
    <xf numFmtId="0" fontId="2" fillId="5" borderId="4" xfId="0" applyFont="1" applyFill="1" applyBorder="1" applyAlignment="1" applyProtection="1">
      <alignment horizontal="center" wrapText="1"/>
      <protection hidden="1"/>
    </xf>
    <xf numFmtId="0" fontId="2" fillId="5" borderId="5" xfId="0" applyFont="1" applyFill="1" applyBorder="1" applyAlignment="1" applyProtection="1">
      <alignment horizontal="center" wrapText="1"/>
      <protection hidden="1"/>
    </xf>
  </cellXfs>
  <cellStyles count="5">
    <cellStyle name="Célula de Verificação" xfId="2" builtinId="23"/>
    <cellStyle name="Moeda" xfId="1" builtinId="4"/>
    <cellStyle name="Normal" xfId="0" builtinId="0"/>
    <cellStyle name="Porcentagem" xfId="4" builtinId="5"/>
    <cellStyle name="Título 1" xfId="3" builtinId="16"/>
  </cellStyles>
  <dxfs count="3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XEU1048576"/>
  <sheetViews>
    <sheetView tabSelected="1" showWhiteSpace="0" zoomScale="80" zoomScaleNormal="80" workbookViewId="0">
      <selection activeCell="D51" sqref="D51"/>
    </sheetView>
  </sheetViews>
  <sheetFormatPr defaultRowHeight="15" x14ac:dyDescent="0.25"/>
  <cols>
    <col min="1" max="1" width="30.140625" style="8" customWidth="1" collapsed="1"/>
    <col min="2" max="2" width="19.28515625" style="8" bestFit="1" customWidth="1" collapsed="1"/>
    <col min="3" max="3" width="21.85546875" style="9" bestFit="1" customWidth="1" collapsed="1"/>
    <col min="4" max="4" width="46.28515625" style="9" bestFit="1" customWidth="1" collapsed="1"/>
    <col min="5" max="5" width="36.28515625" style="9" bestFit="1" customWidth="1" collapsed="1"/>
    <col min="6" max="6" width="38.28515625" style="9" bestFit="1" customWidth="1" collapsed="1"/>
    <col min="7" max="7" width="16.85546875" style="9" bestFit="1" customWidth="1" collapsed="1"/>
    <col min="8" max="8" width="12.5703125" style="8" customWidth="1" collapsed="1"/>
    <col min="9" max="9" width="13.28515625" style="8" bestFit="1" customWidth="1" collapsed="1"/>
    <col min="10" max="11" width="9.140625" style="8" customWidth="1" collapsed="1"/>
    <col min="12" max="12" width="22.140625" style="8" bestFit="1" customWidth="1" collapsed="1"/>
    <col min="13" max="13" width="21.7109375" style="8" bestFit="1" customWidth="1" collapsed="1"/>
    <col min="14" max="14" width="20.28515625" style="8" bestFit="1" customWidth="1" collapsed="1"/>
    <col min="15" max="15" width="29.7109375" style="8" customWidth="1" collapsed="1"/>
    <col min="16" max="16" width="14.28515625" style="8" bestFit="1" customWidth="1" collapsed="1"/>
    <col min="17" max="24" width="7" style="8" customWidth="1" collapsed="1"/>
    <col min="25" max="25" width="10.7109375" style="8" customWidth="1" collapsed="1"/>
    <col min="26" max="26" width="16" style="8" bestFit="1" customWidth="1" collapsed="1"/>
    <col min="27" max="27" width="12.85546875" style="8" bestFit="1" customWidth="1" collapsed="1"/>
    <col min="28" max="28" width="16" style="8" bestFit="1" customWidth="1" collapsed="1"/>
    <col min="29" max="29" width="12.85546875" style="8" bestFit="1" customWidth="1" collapsed="1"/>
    <col min="30" max="30" width="16" style="8" bestFit="1" customWidth="1" collapsed="1"/>
    <col min="31" max="31" width="12.85546875" style="8" bestFit="1" customWidth="1" collapsed="1"/>
    <col min="32" max="32" width="16" style="8" bestFit="1" customWidth="1" collapsed="1"/>
    <col min="33" max="33" width="10.7109375" style="8" bestFit="1" customWidth="1" collapsed="1"/>
    <col min="34" max="16356" width="9.140625" style="8" collapsed="1"/>
    <col min="16357" max="16357" width="20.7109375" style="8" bestFit="1" customWidth="1" collapsed="1"/>
    <col min="16358" max="16384" width="9.140625" style="8" collapsed="1"/>
  </cols>
  <sheetData>
    <row r="1" spans="1:20" ht="21.75" thickBot="1" x14ac:dyDescent="0.45">
      <c r="A1" s="21" t="s">
        <v>27</v>
      </c>
      <c r="B1" s="74">
        <v>1764957.67</v>
      </c>
      <c r="C1" s="1"/>
      <c r="D1" s="1"/>
      <c r="E1" s="1"/>
      <c r="F1" s="1"/>
      <c r="G1" s="10"/>
      <c r="H1" s="11"/>
      <c r="I1" s="78" t="s">
        <v>9</v>
      </c>
      <c r="J1" s="79"/>
      <c r="K1" s="79"/>
      <c r="L1" s="79"/>
      <c r="M1" s="80"/>
      <c r="N1" s="2"/>
    </row>
    <row r="2" spans="1:20" ht="21" customHeight="1" thickTop="1" thickBot="1" x14ac:dyDescent="0.45">
      <c r="A2" s="22" t="s">
        <v>28</v>
      </c>
      <c r="B2" s="3">
        <f>B1*50%</f>
        <v>882478.83499999996</v>
      </c>
      <c r="C2" s="1"/>
      <c r="D2" s="1"/>
      <c r="E2" s="1"/>
      <c r="F2" s="1"/>
      <c r="G2" s="10"/>
      <c r="H2" s="11"/>
      <c r="I2" s="59"/>
      <c r="J2" s="60"/>
      <c r="K2" s="60"/>
      <c r="L2" s="60"/>
      <c r="M2" s="23"/>
      <c r="N2" s="2"/>
    </row>
    <row r="3" spans="1:20" ht="16.5" thickTop="1" thickBot="1" x14ac:dyDescent="0.3">
      <c r="A3" s="46" t="s">
        <v>0</v>
      </c>
      <c r="B3" s="46" t="s">
        <v>1</v>
      </c>
      <c r="C3" s="46" t="s">
        <v>29</v>
      </c>
      <c r="D3" s="46" t="s">
        <v>7</v>
      </c>
      <c r="E3" s="46" t="s">
        <v>2</v>
      </c>
      <c r="F3" s="46" t="s">
        <v>4</v>
      </c>
      <c r="G3" s="47" t="s">
        <v>5</v>
      </c>
      <c r="H3" s="12"/>
      <c r="I3" s="85" t="s">
        <v>30</v>
      </c>
      <c r="J3" s="86"/>
      <c r="K3" s="86"/>
      <c r="L3" s="87"/>
      <c r="M3" s="81">
        <f>IFERROR(0.7*AVERAGEIFS(B4:B44,C4:C44,"=SIM"),"")</f>
        <v>1043312.3639166666</v>
      </c>
      <c r="O3" s="28"/>
    </row>
    <row r="4" spans="1:20" ht="15.75" customHeight="1" thickTop="1" thickBot="1" x14ac:dyDescent="0.3">
      <c r="A4" s="61" t="s">
        <v>15</v>
      </c>
      <c r="B4" s="75">
        <v>999478.84</v>
      </c>
      <c r="C4" s="48" t="str">
        <f t="shared" ref="C4:C44" si="0">IF(B4=""," ",IF(B4&gt;0.5*$B$1,"SIM","NÃO"))</f>
        <v>SIM</v>
      </c>
      <c r="D4" s="48" t="str">
        <f t="shared" ref="D4:D44" si="1">IF(B4=""," ",IF(B4&gt;$B$1,"Valor global superior ao limite estabelecido",IF(B4&lt;=$M$8,"SIM","NÃO")))</f>
        <v>SIM</v>
      </c>
      <c r="E4" s="49">
        <f t="shared" ref="E4:E44" si="2">IF(B4=""," ",IF((B4&lt;$M$14)=TRUE,(AVERAGEIFS($B$4:$B$44,$C$4:$C$44,"=SIM"))-B4,0))</f>
        <v>490967.39416666667</v>
      </c>
      <c r="F4" s="48">
        <f t="shared" ref="F4:F44" si="3">IF(B4=""," ",_xlfn.RANK.EQ(B4,$B$4:$B$44,1))</f>
        <v>2</v>
      </c>
      <c r="G4" s="50">
        <f>IF(B4=""," ",IF(B4&gt;$B$1,"",IFERROR(1-('Análise de Propostas'!$B4/$B$1),"")))</f>
        <v>0.43370945547946205</v>
      </c>
      <c r="H4" s="82"/>
      <c r="I4" s="88"/>
      <c r="J4" s="89"/>
      <c r="K4" s="89"/>
      <c r="L4" s="90"/>
      <c r="M4" s="81"/>
      <c r="N4" s="37"/>
      <c r="O4" s="2"/>
    </row>
    <row r="5" spans="1:20" ht="15.75" thickBot="1" x14ac:dyDescent="0.3">
      <c r="A5" s="62" t="s">
        <v>16</v>
      </c>
      <c r="B5" s="76">
        <v>983610.91</v>
      </c>
      <c r="C5" s="51" t="str">
        <f t="shared" si="0"/>
        <v>SIM</v>
      </c>
      <c r="D5" s="51" t="str">
        <f t="shared" si="1"/>
        <v>SIM</v>
      </c>
      <c r="E5" s="52">
        <f t="shared" si="2"/>
        <v>506835.3241666666</v>
      </c>
      <c r="F5" s="51">
        <f t="shared" si="3"/>
        <v>1</v>
      </c>
      <c r="G5" s="53">
        <f>IF(B5=""," ",IFERROR(1-('Análise de Propostas'!$B5/$B$1),""))</f>
        <v>0.44269999971160778</v>
      </c>
      <c r="H5" s="82"/>
      <c r="I5" s="57"/>
      <c r="J5" s="45"/>
      <c r="K5" s="45"/>
      <c r="L5" s="45"/>
      <c r="M5" s="24"/>
      <c r="N5" s="37"/>
      <c r="O5" s="42"/>
    </row>
    <row r="6" spans="1:20" ht="18.75" thickTop="1" thickBot="1" x14ac:dyDescent="0.3">
      <c r="A6" s="63" t="s">
        <v>17</v>
      </c>
      <c r="B6" s="77">
        <v>1058974.6000000001</v>
      </c>
      <c r="C6" s="54" t="str">
        <f t="shared" si="0"/>
        <v>SIM</v>
      </c>
      <c r="D6" s="54" t="str">
        <f t="shared" si="1"/>
        <v>NÃO</v>
      </c>
      <c r="E6" s="55">
        <f t="shared" si="2"/>
        <v>431471.63416666654</v>
      </c>
      <c r="F6" s="54">
        <f t="shared" si="3"/>
        <v>3</v>
      </c>
      <c r="G6" s="56">
        <f>IF(B6=""," ",IFERROR(1-('Análise de Propostas'!$B6/$B$1),""))</f>
        <v>0.40000000113317158</v>
      </c>
      <c r="H6" s="11"/>
      <c r="I6" s="83" t="s">
        <v>31</v>
      </c>
      <c r="J6" s="84"/>
      <c r="K6" s="84"/>
      <c r="L6" s="84"/>
      <c r="M6" s="25">
        <f>0.7*B1</f>
        <v>1235470.3689999999</v>
      </c>
      <c r="N6" s="37"/>
      <c r="O6" s="28"/>
    </row>
    <row r="7" spans="1:20" ht="15.75" thickBot="1" x14ac:dyDescent="0.3">
      <c r="A7" s="61" t="s">
        <v>18</v>
      </c>
      <c r="B7" s="76">
        <v>1323718.25</v>
      </c>
      <c r="C7" s="51" t="str">
        <f t="shared" si="0"/>
        <v>SIM</v>
      </c>
      <c r="D7" s="51" t="str">
        <f t="shared" si="1"/>
        <v>NÃO</v>
      </c>
      <c r="E7" s="52">
        <f t="shared" si="2"/>
        <v>0</v>
      </c>
      <c r="F7" s="51">
        <f t="shared" si="3"/>
        <v>4</v>
      </c>
      <c r="G7" s="53">
        <f>IF(B7=""," ",IFERROR(1-('Análise de Propostas'!$B7/$B$1),""))</f>
        <v>0.2500000014164645</v>
      </c>
      <c r="H7" s="14"/>
      <c r="I7" s="57"/>
      <c r="J7" s="45"/>
      <c r="K7" s="45"/>
      <c r="L7" s="45"/>
      <c r="M7" s="24"/>
      <c r="N7" s="2"/>
      <c r="O7" s="28"/>
    </row>
    <row r="8" spans="1:20" ht="18.75" thickTop="1" thickBot="1" x14ac:dyDescent="0.3">
      <c r="A8" s="62" t="s">
        <v>19</v>
      </c>
      <c r="B8" s="77">
        <v>1500214.01</v>
      </c>
      <c r="C8" s="54" t="str">
        <f t="shared" si="0"/>
        <v>SIM</v>
      </c>
      <c r="D8" s="54" t="str">
        <f t="shared" si="1"/>
        <v>NÃO</v>
      </c>
      <c r="E8" s="55">
        <f t="shared" si="2"/>
        <v>0</v>
      </c>
      <c r="F8" s="54">
        <f t="shared" si="3"/>
        <v>5</v>
      </c>
      <c r="G8" s="56">
        <f>IF(B8=""," ",IFERROR(1-('Análise de Propostas'!$B8/$B$1),""))</f>
        <v>0.1500000053825653</v>
      </c>
      <c r="H8" s="11"/>
      <c r="I8" s="83" t="s">
        <v>10</v>
      </c>
      <c r="J8" s="84"/>
      <c r="K8" s="84"/>
      <c r="L8" s="84"/>
      <c r="M8" s="26">
        <f>MIN(M3,M6)</f>
        <v>1043312.3639166666</v>
      </c>
      <c r="N8" s="2"/>
      <c r="O8" s="28"/>
    </row>
    <row r="9" spans="1:20" ht="15.75" thickBot="1" x14ac:dyDescent="0.3">
      <c r="A9" s="63" t="s">
        <v>20</v>
      </c>
      <c r="B9" s="76">
        <v>1676709.78</v>
      </c>
      <c r="C9" s="51" t="str">
        <f t="shared" si="0"/>
        <v>SIM</v>
      </c>
      <c r="D9" s="51" t="str">
        <f t="shared" si="1"/>
        <v>NÃO</v>
      </c>
      <c r="E9" s="52">
        <f t="shared" si="2"/>
        <v>0</v>
      </c>
      <c r="F9" s="51">
        <f t="shared" si="3"/>
        <v>6</v>
      </c>
      <c r="G9" s="53">
        <f>IF(B9=""," ",IFERROR(1-('Análise de Propostas'!$B9/$B$1),""))</f>
        <v>5.000000368280777E-2</v>
      </c>
      <c r="H9" s="15"/>
      <c r="I9" s="57"/>
      <c r="J9" s="45"/>
      <c r="K9" s="45"/>
      <c r="L9" s="45"/>
      <c r="M9" s="24"/>
      <c r="N9" s="37"/>
      <c r="O9" s="28"/>
    </row>
    <row r="10" spans="1:20" ht="16.5" thickTop="1" thickBot="1" x14ac:dyDescent="0.3">
      <c r="A10" s="61" t="s">
        <v>21</v>
      </c>
      <c r="B10" s="77">
        <v>1676709.79</v>
      </c>
      <c r="C10" s="54" t="str">
        <f t="shared" si="0"/>
        <v>SIM</v>
      </c>
      <c r="D10" s="54" t="str">
        <f t="shared" si="1"/>
        <v>NÃO</v>
      </c>
      <c r="E10" s="55">
        <f t="shared" si="2"/>
        <v>0</v>
      </c>
      <c r="F10" s="54">
        <f t="shared" si="3"/>
        <v>7</v>
      </c>
      <c r="G10" s="56">
        <f>IF(B10=""," ",IFERROR(1-('Análise de Propostas'!$B10/$B$1),""))</f>
        <v>4.9999998016949543E-2</v>
      </c>
      <c r="H10" s="11"/>
      <c r="I10" s="83" t="s">
        <v>8</v>
      </c>
      <c r="J10" s="84"/>
      <c r="K10" s="84"/>
      <c r="L10" s="84"/>
      <c r="M10" s="24">
        <f>COUNTIF(D4:D44,"=SIM")</f>
        <v>2</v>
      </c>
      <c r="N10" s="17"/>
      <c r="O10" s="17"/>
    </row>
    <row r="11" spans="1:20" ht="15.75" thickBot="1" x14ac:dyDescent="0.3">
      <c r="A11" s="62" t="s">
        <v>24</v>
      </c>
      <c r="B11" s="76">
        <v>1676709.79</v>
      </c>
      <c r="C11" s="51" t="str">
        <f t="shared" si="0"/>
        <v>SIM</v>
      </c>
      <c r="D11" s="51" t="str">
        <f t="shared" si="1"/>
        <v>NÃO</v>
      </c>
      <c r="E11" s="52">
        <f t="shared" si="2"/>
        <v>0</v>
      </c>
      <c r="F11" s="51">
        <f t="shared" si="3"/>
        <v>7</v>
      </c>
      <c r="G11" s="53">
        <f>IF(B11=""," ",IFERROR(1-('Análise de Propostas'!$B11/$B$1),""))</f>
        <v>4.9999998016949543E-2</v>
      </c>
      <c r="H11" s="13"/>
      <c r="I11" s="57"/>
      <c r="J11" s="45"/>
      <c r="K11" s="45"/>
      <c r="L11" s="45"/>
      <c r="M11" s="24"/>
      <c r="N11" s="17"/>
      <c r="O11" s="17"/>
    </row>
    <row r="12" spans="1:20" ht="18.75" thickTop="1" thickBot="1" x14ac:dyDescent="0.3">
      <c r="A12" s="63" t="s">
        <v>22</v>
      </c>
      <c r="B12" s="77">
        <v>1729658.52</v>
      </c>
      <c r="C12" s="54" t="str">
        <f t="shared" si="0"/>
        <v>SIM</v>
      </c>
      <c r="D12" s="54" t="str">
        <f t="shared" si="1"/>
        <v>NÃO</v>
      </c>
      <c r="E12" s="55">
        <f t="shared" si="2"/>
        <v>0</v>
      </c>
      <c r="F12" s="54">
        <f t="shared" si="3"/>
        <v>9</v>
      </c>
      <c r="G12" s="56">
        <f>IF(B12=""," ",IFERROR(1-('Análise de Propostas'!$B12/$B$1),""))</f>
        <v>1.9999998073608083E-2</v>
      </c>
      <c r="H12" s="11"/>
      <c r="I12" s="93" t="s">
        <v>6</v>
      </c>
      <c r="J12" s="94"/>
      <c r="K12" s="94"/>
      <c r="L12" s="94"/>
      <c r="M12" s="26">
        <f>DMIN(A3:D44,B3,A601:D602)</f>
        <v>1058974.6000000001</v>
      </c>
      <c r="N12" s="17"/>
      <c r="O12" s="17"/>
      <c r="T12" s="18"/>
    </row>
    <row r="13" spans="1:20" ht="15.75" thickBot="1" x14ac:dyDescent="0.3">
      <c r="A13" s="61" t="s">
        <v>25</v>
      </c>
      <c r="B13" s="76">
        <v>1729658.52</v>
      </c>
      <c r="C13" s="51" t="str">
        <f t="shared" si="0"/>
        <v>SIM</v>
      </c>
      <c r="D13" s="51" t="str">
        <f t="shared" si="1"/>
        <v>NÃO</v>
      </c>
      <c r="E13" s="52">
        <f t="shared" si="2"/>
        <v>0</v>
      </c>
      <c r="F13" s="51">
        <f t="shared" si="3"/>
        <v>9</v>
      </c>
      <c r="G13" s="53">
        <f>IF(B13=""," ",IFERROR(1-('Análise de Propostas'!$B13/$B$1),""))</f>
        <v>1.9999998073608083E-2</v>
      </c>
      <c r="H13" s="13"/>
      <c r="I13" s="58"/>
      <c r="J13" s="44"/>
      <c r="K13" s="44"/>
      <c r="L13" s="44"/>
      <c r="M13" s="24"/>
      <c r="N13" s="17"/>
      <c r="O13" s="17"/>
      <c r="T13" s="19"/>
    </row>
    <row r="14" spans="1:20" ht="18.75" thickTop="1" thickBot="1" x14ac:dyDescent="0.3">
      <c r="A14" s="62" t="s">
        <v>23</v>
      </c>
      <c r="B14" s="77">
        <v>1764955.9</v>
      </c>
      <c r="C14" s="54" t="str">
        <f t="shared" si="0"/>
        <v>SIM</v>
      </c>
      <c r="D14" s="54" t="str">
        <f t="shared" si="1"/>
        <v>NÃO</v>
      </c>
      <c r="E14" s="55">
        <f t="shared" si="2"/>
        <v>0</v>
      </c>
      <c r="F14" s="54">
        <f t="shared" si="3"/>
        <v>11</v>
      </c>
      <c r="G14" s="56">
        <f>IF(B14=""," ",IFERROR(1-('Análise de Propostas'!$B14/$B$1),""))</f>
        <v>1.0028569127351616E-6</v>
      </c>
      <c r="H14" s="11"/>
      <c r="I14" s="93" t="s">
        <v>11</v>
      </c>
      <c r="J14" s="94"/>
      <c r="K14" s="94"/>
      <c r="L14" s="94"/>
      <c r="M14" s="27">
        <f>IFERROR(0.8*MIN(AVERAGEIFS(B4:B44,C4:C44,"=SIM"),B1),"")</f>
        <v>1192356.9873333334</v>
      </c>
      <c r="N14" s="17"/>
      <c r="O14" s="17"/>
    </row>
    <row r="15" spans="1:20" ht="15.75" thickBot="1" x14ac:dyDescent="0.3">
      <c r="A15" s="63" t="s">
        <v>26</v>
      </c>
      <c r="B15" s="76">
        <v>1764955.9</v>
      </c>
      <c r="C15" s="51" t="str">
        <f t="shared" si="0"/>
        <v>SIM</v>
      </c>
      <c r="D15" s="51" t="str">
        <f t="shared" si="1"/>
        <v>NÃO</v>
      </c>
      <c r="E15" s="52">
        <f t="shared" si="2"/>
        <v>0</v>
      </c>
      <c r="F15" s="51">
        <f t="shared" si="3"/>
        <v>11</v>
      </c>
      <c r="G15" s="53">
        <f>IF(B15=""," ",IFERROR(1-('Análise de Propostas'!$B15/$B$1),""))</f>
        <v>1.0028569127351616E-6</v>
      </c>
      <c r="H15" s="4"/>
      <c r="N15" s="38"/>
      <c r="O15" s="17"/>
    </row>
    <row r="16" spans="1:20" x14ac:dyDescent="0.25">
      <c r="A16" s="63"/>
      <c r="B16" s="64"/>
      <c r="C16" s="54" t="str">
        <f t="shared" si="0"/>
        <v xml:space="preserve"> </v>
      </c>
      <c r="D16" s="54" t="str">
        <f t="shared" si="1"/>
        <v xml:space="preserve"> </v>
      </c>
      <c r="E16" s="55" t="str">
        <f t="shared" si="2"/>
        <v xml:space="preserve"> </v>
      </c>
      <c r="F16" s="54" t="str">
        <f t="shared" si="3"/>
        <v xml:space="preserve"> </v>
      </c>
      <c r="G16" s="56" t="str">
        <f>IF(B16=""," ",IFERROR(1-('Análise de Propostas'!$B16/$B$1),""))</f>
        <v xml:space="preserve"> </v>
      </c>
      <c r="H16" s="4"/>
      <c r="K16" s="66"/>
      <c r="L16" s="66"/>
      <c r="M16" s="66"/>
      <c r="N16" s="17"/>
      <c r="O16" s="17"/>
    </row>
    <row r="17" spans="1:15" x14ac:dyDescent="0.25">
      <c r="A17" s="62"/>
      <c r="B17" s="65"/>
      <c r="C17" s="51" t="str">
        <f t="shared" si="0"/>
        <v xml:space="preserve"> </v>
      </c>
      <c r="D17" s="51" t="str">
        <f t="shared" si="1"/>
        <v xml:space="preserve"> </v>
      </c>
      <c r="E17" s="52" t="str">
        <f t="shared" si="2"/>
        <v xml:space="preserve"> </v>
      </c>
      <c r="F17" s="51" t="str">
        <f t="shared" si="3"/>
        <v xml:space="preserve"> </v>
      </c>
      <c r="G17" s="53" t="str">
        <f>IF(B17=""," ",IFERROR(1-('Análise de Propostas'!$B17/$B$1),""))</f>
        <v xml:space="preserve"> </v>
      </c>
      <c r="H17" s="29"/>
      <c r="I17" s="33"/>
      <c r="J17" s="33"/>
      <c r="K17" s="33"/>
      <c r="L17" s="66"/>
      <c r="M17" s="34"/>
      <c r="N17" s="17"/>
      <c r="O17" s="17"/>
    </row>
    <row r="18" spans="1:15" ht="17.25" x14ac:dyDescent="0.25">
      <c r="A18" s="63"/>
      <c r="B18" s="64"/>
      <c r="C18" s="54" t="str">
        <f t="shared" si="0"/>
        <v xml:space="preserve"> </v>
      </c>
      <c r="D18" s="54" t="str">
        <f t="shared" si="1"/>
        <v xml:space="preserve"> </v>
      </c>
      <c r="E18" s="55" t="str">
        <f t="shared" si="2"/>
        <v xml:space="preserve"> </v>
      </c>
      <c r="F18" s="54" t="str">
        <f t="shared" si="3"/>
        <v xml:space="preserve"> </v>
      </c>
      <c r="G18" s="56" t="str">
        <f>IF(B18=""," ",IFERROR(1-('Análise de Propostas'!$B18/$B$1),""))</f>
        <v xml:space="preserve"> </v>
      </c>
      <c r="H18" s="4"/>
      <c r="I18" s="33"/>
      <c r="J18" s="33"/>
      <c r="K18" s="33"/>
      <c r="L18" s="66"/>
      <c r="M18" s="67"/>
      <c r="N18" s="17"/>
      <c r="O18" s="17"/>
    </row>
    <row r="19" spans="1:15" x14ac:dyDescent="0.25">
      <c r="A19" s="62"/>
      <c r="B19" s="65"/>
      <c r="C19" s="51" t="str">
        <f t="shared" si="0"/>
        <v xml:space="preserve"> </v>
      </c>
      <c r="D19" s="51" t="str">
        <f t="shared" si="1"/>
        <v xml:space="preserve"> </v>
      </c>
      <c r="E19" s="52" t="str">
        <f t="shared" si="2"/>
        <v xml:space="preserve"> </v>
      </c>
      <c r="F19" s="51" t="str">
        <f t="shared" si="3"/>
        <v xml:space="preserve"> </v>
      </c>
      <c r="G19" s="53" t="str">
        <f>IF(B19=""," ",IFERROR(1-('Análise de Propostas'!$B19/$B$1),""))</f>
        <v xml:space="preserve"> </v>
      </c>
      <c r="H19" s="30"/>
      <c r="I19" s="33"/>
      <c r="J19" s="33"/>
      <c r="K19" s="33"/>
      <c r="L19" s="66"/>
      <c r="M19" s="32"/>
      <c r="N19" s="17"/>
      <c r="O19" s="17"/>
    </row>
    <row r="20" spans="1:15" x14ac:dyDescent="0.25">
      <c r="A20" s="63"/>
      <c r="B20" s="64"/>
      <c r="C20" s="54" t="str">
        <f t="shared" si="0"/>
        <v xml:space="preserve"> </v>
      </c>
      <c r="D20" s="54" t="str">
        <f t="shared" si="1"/>
        <v xml:space="preserve"> </v>
      </c>
      <c r="E20" s="55" t="str">
        <f t="shared" si="2"/>
        <v xml:space="preserve"> </v>
      </c>
      <c r="F20" s="54" t="str">
        <f t="shared" si="3"/>
        <v xml:space="preserve"> </v>
      </c>
      <c r="G20" s="56" t="str">
        <f>IF(B20=""," ",IFERROR(1-('Análise de Propostas'!$B20/$B$1),""))</f>
        <v xml:space="preserve"> </v>
      </c>
      <c r="H20" s="4"/>
      <c r="K20" s="66"/>
      <c r="L20" s="66"/>
      <c r="M20" s="66"/>
      <c r="N20" s="17"/>
      <c r="O20" s="43"/>
    </row>
    <row r="21" spans="1:15" ht="15.75" thickBot="1" x14ac:dyDescent="0.3">
      <c r="A21" s="62"/>
      <c r="B21" s="65"/>
      <c r="C21" s="51" t="str">
        <f t="shared" si="0"/>
        <v xml:space="preserve"> </v>
      </c>
      <c r="D21" s="51" t="str">
        <f t="shared" si="1"/>
        <v xml:space="preserve"> </v>
      </c>
      <c r="E21" s="52" t="str">
        <f t="shared" si="2"/>
        <v xml:space="preserve"> </v>
      </c>
      <c r="F21" s="51" t="str">
        <f t="shared" si="3"/>
        <v xml:space="preserve"> </v>
      </c>
      <c r="G21" s="53" t="str">
        <f>IF(B21=""," ",IFERROR(1-('Análise de Propostas'!$B21/$B$1),""))</f>
        <v xml:space="preserve"> </v>
      </c>
      <c r="H21" s="92"/>
      <c r="K21" s="66"/>
      <c r="L21" s="66"/>
      <c r="M21" s="66"/>
      <c r="N21" s="17"/>
      <c r="O21" s="17"/>
    </row>
    <row r="22" spans="1:15" ht="15.75" thickBot="1" x14ac:dyDescent="0.3">
      <c r="A22" s="63"/>
      <c r="B22" s="64"/>
      <c r="C22" s="54" t="str">
        <f t="shared" si="0"/>
        <v xml:space="preserve"> </v>
      </c>
      <c r="D22" s="54" t="str">
        <f t="shared" si="1"/>
        <v xml:space="preserve"> </v>
      </c>
      <c r="E22" s="55" t="str">
        <f t="shared" si="2"/>
        <v xml:space="preserve"> </v>
      </c>
      <c r="F22" s="54" t="str">
        <f t="shared" si="3"/>
        <v xml:space="preserve"> </v>
      </c>
      <c r="G22" s="56" t="str">
        <f>IF(B22=""," ",IFERROR(1-('Análise de Propostas'!$B22/$B$1),""))</f>
        <v xml:space="preserve"> </v>
      </c>
      <c r="H22" s="92"/>
      <c r="K22" s="66"/>
      <c r="L22" s="71" t="s">
        <v>12</v>
      </c>
      <c r="M22" s="72">
        <f>IFERROR(AVERAGEIFS(B4:B44,C4:C44,"=SIM"),"")</f>
        <v>1490446.2341666666</v>
      </c>
      <c r="N22" s="17"/>
      <c r="O22" s="17"/>
    </row>
    <row r="23" spans="1:15" ht="15.75" thickBot="1" x14ac:dyDescent="0.3">
      <c r="A23" s="62"/>
      <c r="B23" s="65"/>
      <c r="C23" s="51" t="str">
        <f t="shared" si="0"/>
        <v xml:space="preserve"> </v>
      </c>
      <c r="D23" s="51" t="str">
        <f t="shared" si="1"/>
        <v xml:space="preserve"> </v>
      </c>
      <c r="E23" s="52" t="str">
        <f t="shared" si="2"/>
        <v xml:space="preserve"> </v>
      </c>
      <c r="F23" s="51" t="str">
        <f t="shared" si="3"/>
        <v xml:space="preserve"> </v>
      </c>
      <c r="G23" s="53" t="str">
        <f>IF(B23=""," ",IFERROR(1-('Análise de Propostas'!$B23/$B$1),""))</f>
        <v xml:space="preserve"> </v>
      </c>
      <c r="H23" s="4"/>
      <c r="K23" s="66"/>
      <c r="L23" s="71" t="s">
        <v>13</v>
      </c>
      <c r="M23" s="72">
        <f>IFERROR(0.7*AVERAGEIFS(B4:B44,C4:C44,"=SIM"),"")</f>
        <v>1043312.3639166666</v>
      </c>
      <c r="N23" s="17"/>
      <c r="O23" s="17"/>
    </row>
    <row r="24" spans="1:15" ht="15.75" thickBot="1" x14ac:dyDescent="0.3">
      <c r="A24" s="63"/>
      <c r="B24" s="64"/>
      <c r="C24" s="54" t="str">
        <f t="shared" si="0"/>
        <v xml:space="preserve"> </v>
      </c>
      <c r="D24" s="54" t="str">
        <f t="shared" si="1"/>
        <v xml:space="preserve"> </v>
      </c>
      <c r="E24" s="55" t="str">
        <f t="shared" si="2"/>
        <v xml:space="preserve"> </v>
      </c>
      <c r="F24" s="54" t="str">
        <f t="shared" si="3"/>
        <v xml:space="preserve"> </v>
      </c>
      <c r="G24" s="56" t="str">
        <f>IF(B24=""," ",IFERROR(1-('Análise de Propostas'!$B24/$B$1),""))</f>
        <v xml:space="preserve"> </v>
      </c>
      <c r="H24" s="31"/>
      <c r="K24" s="66"/>
      <c r="L24" s="71" t="s">
        <v>32</v>
      </c>
      <c r="M24" s="73">
        <f>0.7*B1</f>
        <v>1235470.3689999999</v>
      </c>
      <c r="N24" s="17"/>
      <c r="O24" s="39"/>
    </row>
    <row r="25" spans="1:15" ht="15.75" thickBot="1" x14ac:dyDescent="0.3">
      <c r="A25" s="62"/>
      <c r="B25" s="65"/>
      <c r="C25" s="51" t="str">
        <f t="shared" si="0"/>
        <v xml:space="preserve"> </v>
      </c>
      <c r="D25" s="51" t="str">
        <f t="shared" si="1"/>
        <v xml:space="preserve"> </v>
      </c>
      <c r="E25" s="52" t="str">
        <f t="shared" si="2"/>
        <v xml:space="preserve"> </v>
      </c>
      <c r="F25" s="51" t="str">
        <f t="shared" si="3"/>
        <v xml:space="preserve"> </v>
      </c>
      <c r="G25" s="53" t="str">
        <f>IF(B25=""," ",IFERROR(1-('Análise de Propostas'!$B25/$B$1),""))</f>
        <v xml:space="preserve"> </v>
      </c>
      <c r="H25" s="4"/>
      <c r="L25" s="71" t="s">
        <v>14</v>
      </c>
      <c r="M25" s="73">
        <f>IFERROR(0.8*AVERAGEIFS(B4:B44,C4:C44,"=SIM"),"")</f>
        <v>1192356.9873333334</v>
      </c>
      <c r="N25" s="17"/>
      <c r="O25" s="17"/>
    </row>
    <row r="26" spans="1:15" x14ac:dyDescent="0.25">
      <c r="A26" s="63"/>
      <c r="B26" s="64"/>
      <c r="C26" s="54" t="str">
        <f t="shared" si="0"/>
        <v xml:space="preserve"> </v>
      </c>
      <c r="D26" s="54" t="str">
        <f t="shared" si="1"/>
        <v xml:space="preserve"> </v>
      </c>
      <c r="E26" s="55" t="str">
        <f t="shared" si="2"/>
        <v xml:space="preserve"> </v>
      </c>
      <c r="F26" s="54" t="str">
        <f t="shared" si="3"/>
        <v xml:space="preserve"> </v>
      </c>
      <c r="G26" s="56" t="str">
        <f>IF(B26=""," ",IFERROR(1-('Análise de Propostas'!$B26/$B$1),""))</f>
        <v xml:space="preserve"> </v>
      </c>
      <c r="H26" s="4"/>
      <c r="N26" s="39"/>
      <c r="O26" s="39"/>
    </row>
    <row r="27" spans="1:15" x14ac:dyDescent="0.25">
      <c r="A27" s="62"/>
      <c r="B27" s="65"/>
      <c r="C27" s="51" t="str">
        <f t="shared" si="0"/>
        <v xml:space="preserve"> </v>
      </c>
      <c r="D27" s="51" t="str">
        <f t="shared" si="1"/>
        <v xml:space="preserve"> </v>
      </c>
      <c r="E27" s="52" t="str">
        <f t="shared" si="2"/>
        <v xml:space="preserve"> </v>
      </c>
      <c r="F27" s="51" t="str">
        <f t="shared" si="3"/>
        <v xml:space="preserve"> </v>
      </c>
      <c r="G27" s="53" t="str">
        <f>IF(B27=""," ",IFERROR(1-('Análise de Propostas'!$B27/$B$1),""))</f>
        <v xml:space="preserve"> </v>
      </c>
      <c r="H27" s="4"/>
      <c r="N27" s="17"/>
      <c r="O27" s="17"/>
    </row>
    <row r="28" spans="1:15" x14ac:dyDescent="0.25">
      <c r="A28" s="63"/>
      <c r="B28" s="64"/>
      <c r="C28" s="54" t="str">
        <f t="shared" si="0"/>
        <v xml:space="preserve"> </v>
      </c>
      <c r="D28" s="54" t="str">
        <f t="shared" si="1"/>
        <v xml:space="preserve"> </v>
      </c>
      <c r="E28" s="55" t="str">
        <f t="shared" si="2"/>
        <v xml:space="preserve"> </v>
      </c>
      <c r="F28" s="54" t="str">
        <f t="shared" si="3"/>
        <v xml:space="preserve"> </v>
      </c>
      <c r="G28" s="56" t="str">
        <f>IF(B28=""," ",IFERROR(1-('Análise de Propostas'!$B28/$B$1),""))</f>
        <v xml:space="preserve"> </v>
      </c>
      <c r="H28" s="4"/>
      <c r="N28" s="17"/>
      <c r="O28" s="39"/>
    </row>
    <row r="29" spans="1:15" x14ac:dyDescent="0.25">
      <c r="A29" s="62"/>
      <c r="B29" s="65"/>
      <c r="C29" s="51" t="str">
        <f t="shared" si="0"/>
        <v xml:space="preserve"> </v>
      </c>
      <c r="D29" s="51" t="str">
        <f t="shared" si="1"/>
        <v xml:space="preserve"> </v>
      </c>
      <c r="E29" s="52" t="str">
        <f t="shared" si="2"/>
        <v xml:space="preserve"> </v>
      </c>
      <c r="F29" s="51" t="str">
        <f t="shared" si="3"/>
        <v xml:space="preserve"> </v>
      </c>
      <c r="G29" s="53" t="str">
        <f>IF(B29=""," ",IFERROR(1-('Análise de Propostas'!$B29/$B$1),""))</f>
        <v xml:space="preserve"> </v>
      </c>
      <c r="H29" s="4"/>
    </row>
    <row r="30" spans="1:15" x14ac:dyDescent="0.25">
      <c r="A30" s="63"/>
      <c r="B30" s="64"/>
      <c r="C30" s="54" t="str">
        <f t="shared" si="0"/>
        <v xml:space="preserve"> </v>
      </c>
      <c r="D30" s="54" t="str">
        <f t="shared" si="1"/>
        <v xml:space="preserve"> </v>
      </c>
      <c r="E30" s="55" t="str">
        <f t="shared" si="2"/>
        <v xml:space="preserve"> </v>
      </c>
      <c r="F30" s="54" t="str">
        <f t="shared" si="3"/>
        <v xml:space="preserve"> </v>
      </c>
      <c r="G30" s="56" t="str">
        <f>IF(B30=""," ",IFERROR(1-('Análise de Propostas'!$B30/$B$1),""))</f>
        <v xml:space="preserve"> </v>
      </c>
      <c r="H30" s="4"/>
    </row>
    <row r="31" spans="1:15" x14ac:dyDescent="0.25">
      <c r="A31" s="62"/>
      <c r="B31" s="65"/>
      <c r="C31" s="51" t="str">
        <f t="shared" si="0"/>
        <v xml:space="preserve"> </v>
      </c>
      <c r="D31" s="51" t="str">
        <f t="shared" si="1"/>
        <v xml:space="preserve"> </v>
      </c>
      <c r="E31" s="52" t="str">
        <f t="shared" si="2"/>
        <v xml:space="preserve"> </v>
      </c>
      <c r="F31" s="51" t="str">
        <f t="shared" si="3"/>
        <v xml:space="preserve"> </v>
      </c>
      <c r="G31" s="53" t="str">
        <f>IF(B31=""," ",IFERROR(1-('Análise de Propostas'!$B31/$B$1),""))</f>
        <v xml:space="preserve"> </v>
      </c>
      <c r="H31" s="4"/>
    </row>
    <row r="32" spans="1:15" x14ac:dyDescent="0.25">
      <c r="A32" s="63"/>
      <c r="B32" s="64"/>
      <c r="C32" s="54" t="str">
        <f t="shared" si="0"/>
        <v xml:space="preserve"> </v>
      </c>
      <c r="D32" s="54" t="str">
        <f t="shared" si="1"/>
        <v xml:space="preserve"> </v>
      </c>
      <c r="E32" s="55" t="str">
        <f t="shared" si="2"/>
        <v xml:space="preserve"> </v>
      </c>
      <c r="F32" s="54" t="str">
        <f t="shared" si="3"/>
        <v xml:space="preserve"> </v>
      </c>
      <c r="G32" s="56" t="str">
        <f>IF(B32=""," ",IFERROR(1-('Análise de Propostas'!$B32/$B$1),""))</f>
        <v xml:space="preserve"> </v>
      </c>
      <c r="H32" s="4"/>
      <c r="I32" s="4"/>
      <c r="J32" s="4"/>
      <c r="K32" s="4"/>
      <c r="L32" s="4"/>
      <c r="M32" s="4"/>
    </row>
    <row r="33" spans="1:19" x14ac:dyDescent="0.25">
      <c r="A33" s="62"/>
      <c r="B33" s="65"/>
      <c r="C33" s="51" t="str">
        <f t="shared" si="0"/>
        <v xml:space="preserve"> </v>
      </c>
      <c r="D33" s="51" t="str">
        <f t="shared" si="1"/>
        <v xml:space="preserve"> </v>
      </c>
      <c r="E33" s="52" t="str">
        <f t="shared" si="2"/>
        <v xml:space="preserve"> </v>
      </c>
      <c r="F33" s="51" t="str">
        <f t="shared" si="3"/>
        <v xml:space="preserve"> </v>
      </c>
      <c r="G33" s="53" t="str">
        <f>IF(B33=""," ",IFERROR(1-('Análise de Propostas'!$B33/$B$1),""))</f>
        <v xml:space="preserve"> </v>
      </c>
      <c r="H33" s="4"/>
      <c r="I33" s="4"/>
      <c r="J33" s="4"/>
      <c r="K33" s="4"/>
      <c r="L33" s="4"/>
      <c r="M33" s="4"/>
    </row>
    <row r="34" spans="1:19" x14ac:dyDescent="0.25">
      <c r="A34" s="63"/>
      <c r="B34" s="64"/>
      <c r="C34" s="54" t="str">
        <f t="shared" si="0"/>
        <v xml:space="preserve"> </v>
      </c>
      <c r="D34" s="54" t="str">
        <f t="shared" si="1"/>
        <v xml:space="preserve"> </v>
      </c>
      <c r="E34" s="55" t="str">
        <f t="shared" si="2"/>
        <v xml:space="preserve"> </v>
      </c>
      <c r="F34" s="54" t="str">
        <f t="shared" si="3"/>
        <v xml:space="preserve"> </v>
      </c>
      <c r="G34" s="56" t="str">
        <f>IF(B34=""," ",IFERROR(1-('Análise de Propostas'!$B34/$B$1),""))</f>
        <v xml:space="preserve"> </v>
      </c>
      <c r="H34" s="4"/>
      <c r="I34" s="4"/>
      <c r="J34" s="4"/>
      <c r="K34" s="4"/>
      <c r="L34" s="4"/>
      <c r="M34" s="4"/>
    </row>
    <row r="35" spans="1:19" x14ac:dyDescent="0.25">
      <c r="A35" s="62"/>
      <c r="B35" s="65"/>
      <c r="C35" s="51" t="str">
        <f t="shared" si="0"/>
        <v xml:space="preserve"> </v>
      </c>
      <c r="D35" s="51" t="str">
        <f t="shared" si="1"/>
        <v xml:space="preserve"> </v>
      </c>
      <c r="E35" s="52" t="str">
        <f t="shared" si="2"/>
        <v xml:space="preserve"> </v>
      </c>
      <c r="F35" s="51" t="str">
        <f t="shared" si="3"/>
        <v xml:space="preserve"> </v>
      </c>
      <c r="G35" s="53" t="str">
        <f>IF(B35=""," ",IFERROR(1-('Análise de Propostas'!$B35/$B$1),""))</f>
        <v xml:space="preserve"> </v>
      </c>
      <c r="H35" s="4"/>
      <c r="I35" s="4"/>
      <c r="J35" s="4"/>
      <c r="K35" s="4"/>
      <c r="L35" s="6"/>
      <c r="M35" s="5"/>
    </row>
    <row r="36" spans="1:19" x14ac:dyDescent="0.25">
      <c r="A36" s="63"/>
      <c r="B36" s="64"/>
      <c r="C36" s="54" t="str">
        <f t="shared" si="0"/>
        <v xml:space="preserve"> </v>
      </c>
      <c r="D36" s="54" t="str">
        <f t="shared" si="1"/>
        <v xml:space="preserve"> </v>
      </c>
      <c r="E36" s="55" t="str">
        <f t="shared" si="2"/>
        <v xml:space="preserve"> </v>
      </c>
      <c r="F36" s="54" t="str">
        <f t="shared" si="3"/>
        <v xml:space="preserve"> </v>
      </c>
      <c r="G36" s="56" t="str">
        <f>IF(B36=""," ",IFERROR(1-('Análise de Propostas'!$B36/$B$1),""))</f>
        <v xml:space="preserve"> </v>
      </c>
      <c r="H36" s="4"/>
      <c r="I36" s="4"/>
      <c r="J36" s="4"/>
      <c r="K36" s="4"/>
      <c r="L36" s="6"/>
      <c r="M36" s="5"/>
    </row>
    <row r="37" spans="1:19" x14ac:dyDescent="0.25">
      <c r="A37" s="62"/>
      <c r="B37" s="65"/>
      <c r="C37" s="51" t="str">
        <f t="shared" si="0"/>
        <v xml:space="preserve"> </v>
      </c>
      <c r="D37" s="51" t="str">
        <f t="shared" si="1"/>
        <v xml:space="preserve"> </v>
      </c>
      <c r="E37" s="52" t="str">
        <f t="shared" si="2"/>
        <v xml:space="preserve"> </v>
      </c>
      <c r="F37" s="51" t="str">
        <f t="shared" si="3"/>
        <v xml:space="preserve"> </v>
      </c>
      <c r="G37" s="53" t="str">
        <f>IF(B37=""," ",IFERROR(1-('Análise de Propostas'!$B37/$B$1),""))</f>
        <v xml:space="preserve"> </v>
      </c>
      <c r="H37" s="4"/>
      <c r="I37" s="4"/>
      <c r="J37" s="4"/>
      <c r="K37" s="4"/>
      <c r="L37" s="6"/>
      <c r="M37" s="5"/>
    </row>
    <row r="38" spans="1:19" x14ac:dyDescent="0.25">
      <c r="A38" s="63"/>
      <c r="B38" s="64"/>
      <c r="C38" s="54" t="str">
        <f t="shared" si="0"/>
        <v xml:space="preserve"> </v>
      </c>
      <c r="D38" s="54" t="str">
        <f t="shared" si="1"/>
        <v xml:space="preserve"> </v>
      </c>
      <c r="E38" s="55" t="str">
        <f t="shared" si="2"/>
        <v xml:space="preserve"> </v>
      </c>
      <c r="F38" s="54" t="str">
        <f t="shared" si="3"/>
        <v xml:space="preserve"> </v>
      </c>
      <c r="G38" s="56" t="str">
        <f>IF(B38=""," ",IFERROR(1-('Análise de Propostas'!$B38/$B$1),""))</f>
        <v xml:space="preserve"> </v>
      </c>
      <c r="H38" s="4"/>
      <c r="I38" s="4"/>
      <c r="J38" s="4"/>
      <c r="K38" s="4"/>
      <c r="L38" s="4"/>
      <c r="M38" s="4"/>
    </row>
    <row r="39" spans="1:19" x14ac:dyDescent="0.25">
      <c r="A39" s="62"/>
      <c r="B39" s="65"/>
      <c r="C39" s="51" t="str">
        <f t="shared" si="0"/>
        <v xml:space="preserve"> </v>
      </c>
      <c r="D39" s="51" t="str">
        <f t="shared" si="1"/>
        <v xml:space="preserve"> </v>
      </c>
      <c r="E39" s="52" t="str">
        <f t="shared" si="2"/>
        <v xml:space="preserve"> </v>
      </c>
      <c r="F39" s="51" t="str">
        <f t="shared" si="3"/>
        <v xml:space="preserve"> </v>
      </c>
      <c r="G39" s="53" t="str">
        <f>IF(B39=""," ",IFERROR(1-('Análise de Propostas'!$B39/$B$1),""))</f>
        <v xml:space="preserve"> </v>
      </c>
      <c r="H39" s="11"/>
      <c r="I39" s="4"/>
      <c r="J39" s="4"/>
      <c r="K39" s="4"/>
      <c r="L39" s="4"/>
      <c r="M39" s="4"/>
      <c r="N39" s="2"/>
    </row>
    <row r="40" spans="1:19" x14ac:dyDescent="0.25">
      <c r="A40" s="63"/>
      <c r="B40" s="64"/>
      <c r="C40" s="54" t="str">
        <f t="shared" si="0"/>
        <v xml:space="preserve"> </v>
      </c>
      <c r="D40" s="54" t="str">
        <f t="shared" si="1"/>
        <v xml:space="preserve"> </v>
      </c>
      <c r="E40" s="55" t="str">
        <f t="shared" si="2"/>
        <v xml:space="preserve"> </v>
      </c>
      <c r="F40" s="54" t="str">
        <f t="shared" si="3"/>
        <v xml:space="preserve"> </v>
      </c>
      <c r="G40" s="56" t="str">
        <f>IF(B40=""," ",IFERROR(1-('Análise de Propostas'!$B40/$B$1),""))</f>
        <v xml:space="preserve"> </v>
      </c>
      <c r="H40" s="11"/>
      <c r="I40" s="4"/>
      <c r="J40" s="4"/>
      <c r="K40" s="4"/>
      <c r="L40" s="4"/>
      <c r="M40" s="4"/>
      <c r="N40" s="2"/>
    </row>
    <row r="41" spans="1:19" x14ac:dyDescent="0.25">
      <c r="A41" s="62"/>
      <c r="B41" s="65"/>
      <c r="C41" s="51" t="str">
        <f t="shared" si="0"/>
        <v xml:space="preserve"> </v>
      </c>
      <c r="D41" s="51" t="str">
        <f t="shared" si="1"/>
        <v xml:space="preserve"> </v>
      </c>
      <c r="E41" s="52" t="str">
        <f t="shared" si="2"/>
        <v xml:space="preserve"> </v>
      </c>
      <c r="F41" s="51" t="str">
        <f t="shared" si="3"/>
        <v xml:space="preserve"> </v>
      </c>
      <c r="G41" s="53" t="str">
        <f>IF(B41=""," ",IFERROR(1-('Análise de Propostas'!$B41/$B$1),""))</f>
        <v xml:space="preserve"> </v>
      </c>
      <c r="H41" s="11"/>
      <c r="I41" s="4"/>
      <c r="J41" s="4"/>
      <c r="K41" s="4"/>
      <c r="L41" s="4"/>
      <c r="M41" s="4"/>
      <c r="N41" s="2"/>
      <c r="R41" s="9"/>
      <c r="S41" s="9"/>
    </row>
    <row r="42" spans="1:19" x14ac:dyDescent="0.25">
      <c r="A42" s="63"/>
      <c r="B42" s="64"/>
      <c r="C42" s="54" t="str">
        <f t="shared" si="0"/>
        <v xml:space="preserve"> </v>
      </c>
      <c r="D42" s="54" t="str">
        <f t="shared" si="1"/>
        <v xml:space="preserve"> </v>
      </c>
      <c r="E42" s="55" t="str">
        <f t="shared" si="2"/>
        <v xml:space="preserve"> </v>
      </c>
      <c r="F42" s="54" t="str">
        <f t="shared" si="3"/>
        <v xml:space="preserve"> </v>
      </c>
      <c r="G42" s="56" t="str">
        <f>IF(B42=""," ",IFERROR(1-('Análise de Propostas'!$B42/$B$1),""))</f>
        <v xml:space="preserve"> </v>
      </c>
      <c r="H42" s="11"/>
      <c r="I42" s="4"/>
      <c r="J42" s="4"/>
      <c r="K42" s="4"/>
      <c r="L42" s="4"/>
      <c r="M42" s="4"/>
      <c r="N42" s="2"/>
    </row>
    <row r="43" spans="1:19" x14ac:dyDescent="0.25">
      <c r="A43" s="62"/>
      <c r="B43" s="65"/>
      <c r="C43" s="51" t="str">
        <f t="shared" si="0"/>
        <v xml:space="preserve"> </v>
      </c>
      <c r="D43" s="51" t="str">
        <f t="shared" si="1"/>
        <v xml:space="preserve"> </v>
      </c>
      <c r="E43" s="52" t="str">
        <f t="shared" si="2"/>
        <v xml:space="preserve"> </v>
      </c>
      <c r="F43" s="51" t="str">
        <f t="shared" si="3"/>
        <v xml:space="preserve"> </v>
      </c>
      <c r="G43" s="53" t="str">
        <f>IF(B43=""," ",IFERROR(1-('Análise de Propostas'!$B43/$B$1),""))</f>
        <v xml:space="preserve"> </v>
      </c>
      <c r="H43" s="11"/>
      <c r="I43" s="4"/>
      <c r="J43" s="4"/>
      <c r="K43" s="4"/>
      <c r="L43" s="4"/>
      <c r="M43" s="4"/>
      <c r="N43" s="2"/>
    </row>
    <row r="44" spans="1:19" ht="15.75" thickBot="1" x14ac:dyDescent="0.3">
      <c r="A44" s="63"/>
      <c r="B44" s="64"/>
      <c r="C44" s="54" t="str">
        <f t="shared" si="0"/>
        <v xml:space="preserve"> </v>
      </c>
      <c r="D44" s="54" t="str">
        <f t="shared" si="1"/>
        <v xml:space="preserve"> </v>
      </c>
      <c r="E44" s="55" t="str">
        <f t="shared" si="2"/>
        <v xml:space="preserve"> </v>
      </c>
      <c r="F44" s="54" t="str">
        <f t="shared" si="3"/>
        <v xml:space="preserve"> </v>
      </c>
      <c r="G44" s="56" t="str">
        <f>IF(B44=""," ",IFERROR(1-('Análise de Propostas'!$B44/$B$1),""))</f>
        <v xml:space="preserve"> </v>
      </c>
      <c r="H44" s="11"/>
      <c r="I44" s="4"/>
      <c r="J44" s="4"/>
      <c r="K44" s="4"/>
      <c r="L44" s="4"/>
      <c r="M44" s="4"/>
      <c r="N44" s="2"/>
    </row>
    <row r="45" spans="1:19" ht="15.75" customHeight="1" thickBot="1" x14ac:dyDescent="0.3">
      <c r="A45" s="95" t="s">
        <v>33</v>
      </c>
      <c r="B45" s="96"/>
      <c r="C45" s="96"/>
      <c r="D45" s="96"/>
      <c r="E45" s="96"/>
      <c r="F45" s="96"/>
      <c r="G45" s="97"/>
      <c r="H45" s="11"/>
      <c r="I45" s="4"/>
      <c r="J45" s="4"/>
      <c r="K45" s="4"/>
      <c r="L45" s="4"/>
      <c r="M45" s="4"/>
      <c r="N45" s="2"/>
    </row>
    <row r="46" spans="1:19" ht="15" customHeight="1" x14ac:dyDescent="0.3">
      <c r="A46" s="91"/>
      <c r="B46" s="91"/>
      <c r="C46" s="91"/>
      <c r="D46" s="91"/>
      <c r="E46" s="91"/>
      <c r="H46" s="4"/>
      <c r="I46" s="4"/>
      <c r="J46" s="4"/>
      <c r="K46" s="4"/>
      <c r="L46" s="4"/>
      <c r="M46" s="4"/>
      <c r="N46" s="2"/>
    </row>
    <row r="47" spans="1:19" ht="15" customHeight="1" x14ac:dyDescent="0.25">
      <c r="A47" s="32"/>
      <c r="B47" s="32"/>
      <c r="C47" s="34"/>
      <c r="D47" s="34"/>
      <c r="E47" s="34"/>
      <c r="F47" s="35"/>
      <c r="G47" s="35"/>
      <c r="H47" s="4"/>
      <c r="I47" s="4"/>
      <c r="J47" s="4"/>
      <c r="K47" s="4"/>
      <c r="L47" s="4"/>
      <c r="M47" s="4"/>
      <c r="N47" s="2"/>
    </row>
    <row r="48" spans="1:19" ht="16.5" customHeight="1" x14ac:dyDescent="0.25">
      <c r="F48" s="35"/>
      <c r="G48" s="35"/>
      <c r="H48" s="4"/>
      <c r="I48" s="4"/>
      <c r="J48" s="4"/>
      <c r="K48" s="4"/>
      <c r="L48" s="4"/>
      <c r="M48" s="4"/>
      <c r="N48" s="2"/>
    </row>
    <row r="49" spans="1:14" x14ac:dyDescent="0.25">
      <c r="F49" s="35"/>
      <c r="G49" s="35"/>
      <c r="H49" s="4"/>
      <c r="I49" s="4"/>
      <c r="J49" s="4"/>
      <c r="K49" s="4"/>
      <c r="L49" s="4"/>
      <c r="M49" s="4"/>
      <c r="N49" s="2"/>
    </row>
    <row r="50" spans="1:14" x14ac:dyDescent="0.25">
      <c r="F50" s="35"/>
      <c r="G50" s="35"/>
      <c r="H50" s="4"/>
      <c r="I50" s="4"/>
      <c r="J50" s="4"/>
      <c r="K50" s="4"/>
      <c r="L50" s="4"/>
      <c r="M50" s="4"/>
      <c r="N50" s="2"/>
    </row>
    <row r="51" spans="1:14" x14ac:dyDescent="0.25">
      <c r="F51" s="35"/>
      <c r="G51" s="35"/>
      <c r="H51" s="4"/>
      <c r="I51" s="4"/>
      <c r="J51" s="4"/>
      <c r="K51" s="4"/>
      <c r="L51" s="4"/>
      <c r="M51" s="4"/>
      <c r="N51" s="2"/>
    </row>
    <row r="52" spans="1:14" x14ac:dyDescent="0.25">
      <c r="F52" s="35"/>
      <c r="G52" s="35"/>
      <c r="H52" s="4"/>
      <c r="I52" s="4"/>
      <c r="J52" s="4"/>
      <c r="K52" s="4"/>
      <c r="L52" s="4"/>
      <c r="M52" s="4"/>
      <c r="N52" s="2"/>
    </row>
    <row r="53" spans="1:14" x14ac:dyDescent="0.25">
      <c r="F53" s="35"/>
      <c r="G53" s="35"/>
      <c r="H53" s="4"/>
      <c r="I53" s="4"/>
      <c r="J53" s="4"/>
      <c r="K53" s="4"/>
      <c r="L53" s="4"/>
      <c r="M53" s="4"/>
      <c r="N53" s="2"/>
    </row>
    <row r="54" spans="1:14" x14ac:dyDescent="0.25">
      <c r="F54" s="35"/>
      <c r="G54" s="35"/>
      <c r="H54" s="4"/>
      <c r="I54" s="4"/>
      <c r="J54" s="4"/>
      <c r="K54" s="4"/>
      <c r="L54" s="4"/>
      <c r="M54" s="4"/>
      <c r="N54" s="2"/>
    </row>
    <row r="55" spans="1:14" x14ac:dyDescent="0.25">
      <c r="A55" s="32"/>
      <c r="B55" s="32"/>
      <c r="C55" s="34"/>
      <c r="D55" s="34"/>
      <c r="E55" s="34"/>
      <c r="F55" s="35"/>
      <c r="G55" s="35"/>
      <c r="H55" s="4"/>
      <c r="I55" s="4"/>
      <c r="J55" s="4"/>
      <c r="K55" s="4"/>
      <c r="L55" s="4"/>
      <c r="M55" s="4"/>
      <c r="N55" s="2"/>
    </row>
    <row r="56" spans="1:14" x14ac:dyDescent="0.25">
      <c r="A56" s="7"/>
      <c r="B56" s="7"/>
      <c r="C56" s="20"/>
      <c r="D56" s="20"/>
      <c r="E56" s="20"/>
      <c r="H56" s="4"/>
      <c r="I56" s="4"/>
      <c r="J56" s="4"/>
      <c r="K56" s="4"/>
      <c r="L56" s="4"/>
      <c r="M56" s="4"/>
      <c r="N56" s="2"/>
    </row>
    <row r="57" spans="1:14" x14ac:dyDescent="0.25">
      <c r="H57" s="4"/>
      <c r="I57" s="4"/>
      <c r="J57" s="4"/>
      <c r="K57" s="4"/>
      <c r="L57" s="4"/>
      <c r="M57" s="4"/>
      <c r="N57" s="2"/>
    </row>
    <row r="58" spans="1:14" x14ac:dyDescent="0.25">
      <c r="A58" s="17"/>
      <c r="B58" s="17"/>
      <c r="C58" s="16"/>
      <c r="D58" s="16"/>
      <c r="E58" s="16"/>
      <c r="F58" s="16"/>
      <c r="G58" s="16"/>
      <c r="H58" s="11"/>
      <c r="I58" s="4"/>
      <c r="J58" s="4"/>
      <c r="K58" s="4"/>
      <c r="L58" s="4"/>
      <c r="M58" s="4"/>
      <c r="N58" s="2"/>
    </row>
    <row r="59" spans="1:14" x14ac:dyDescent="0.25">
      <c r="A59" s="17"/>
      <c r="B59" s="17"/>
      <c r="C59" s="16"/>
      <c r="D59" s="16"/>
      <c r="E59" s="16"/>
      <c r="F59" s="16"/>
      <c r="G59" s="16"/>
      <c r="H59" s="11"/>
      <c r="I59" s="4"/>
      <c r="J59" s="4"/>
      <c r="K59" s="4"/>
      <c r="L59" s="4"/>
      <c r="M59" s="4"/>
      <c r="N59" s="2"/>
    </row>
    <row r="60" spans="1:14" x14ac:dyDescent="0.25">
      <c r="H60" s="4"/>
      <c r="I60" s="4"/>
      <c r="J60" s="4"/>
      <c r="K60" s="4"/>
      <c r="L60" s="4"/>
      <c r="M60" s="4"/>
    </row>
    <row r="61" spans="1:14" x14ac:dyDescent="0.25">
      <c r="H61" s="4"/>
      <c r="I61" s="4"/>
      <c r="J61" s="4"/>
      <c r="K61" s="4"/>
      <c r="L61" s="4"/>
      <c r="M61" s="4"/>
    </row>
    <row r="62" spans="1:14" x14ac:dyDescent="0.25">
      <c r="H62" s="4"/>
      <c r="I62" s="4"/>
      <c r="J62" s="4"/>
      <c r="K62" s="4"/>
      <c r="L62" s="4"/>
      <c r="M62" s="4"/>
    </row>
    <row r="63" spans="1:14" x14ac:dyDescent="0.25">
      <c r="H63" s="4"/>
      <c r="I63" s="4"/>
      <c r="J63" s="4"/>
      <c r="K63" s="4"/>
      <c r="L63" s="4"/>
      <c r="M63" s="4"/>
    </row>
    <row r="64" spans="1:14" x14ac:dyDescent="0.25">
      <c r="H64" s="4"/>
      <c r="I64" s="4"/>
      <c r="J64" s="4"/>
      <c r="K64" s="4"/>
      <c r="L64" s="4"/>
      <c r="M64" s="4"/>
    </row>
    <row r="65" spans="8:13" x14ac:dyDescent="0.25">
      <c r="H65" s="4"/>
      <c r="I65" s="4"/>
      <c r="J65" s="4"/>
      <c r="K65" s="4"/>
      <c r="L65" s="4"/>
      <c r="M65" s="4"/>
    </row>
    <row r="66" spans="8:13" x14ac:dyDescent="0.25">
      <c r="H66" s="4"/>
      <c r="I66" s="4"/>
      <c r="J66" s="4"/>
      <c r="K66" s="4"/>
      <c r="L66" s="4"/>
      <c r="M66" s="4"/>
    </row>
    <row r="67" spans="8:13" x14ac:dyDescent="0.25">
      <c r="H67" s="4"/>
      <c r="I67" s="4"/>
      <c r="J67" s="4"/>
      <c r="K67" s="4"/>
      <c r="L67" s="4"/>
      <c r="M67" s="4"/>
    </row>
    <row r="68" spans="8:13" x14ac:dyDescent="0.25">
      <c r="H68" s="4"/>
      <c r="I68" s="4"/>
      <c r="J68" s="4"/>
      <c r="K68" s="4"/>
      <c r="L68" s="4"/>
      <c r="M68" s="4"/>
    </row>
    <row r="69" spans="8:13" x14ac:dyDescent="0.25">
      <c r="H69" s="4"/>
      <c r="I69" s="4"/>
      <c r="J69" s="4"/>
      <c r="K69" s="4"/>
      <c r="L69" s="4"/>
      <c r="M69" s="4"/>
    </row>
    <row r="70" spans="8:13" x14ac:dyDescent="0.25">
      <c r="H70" s="4"/>
      <c r="I70" s="4"/>
      <c r="J70" s="4"/>
      <c r="K70" s="4"/>
      <c r="L70" s="4"/>
      <c r="M70" s="4"/>
    </row>
    <row r="71" spans="8:13" x14ac:dyDescent="0.25">
      <c r="H71" s="4"/>
      <c r="I71" s="4"/>
      <c r="J71" s="4"/>
      <c r="K71" s="4"/>
      <c r="L71" s="4"/>
      <c r="M71" s="4"/>
    </row>
    <row r="72" spans="8:13" x14ac:dyDescent="0.25">
      <c r="H72" s="4"/>
      <c r="I72" s="4"/>
      <c r="J72" s="4"/>
      <c r="K72" s="4"/>
      <c r="L72" s="4"/>
      <c r="M72" s="4"/>
    </row>
    <row r="73" spans="8:13" x14ac:dyDescent="0.25">
      <c r="H73" s="4"/>
      <c r="I73" s="4"/>
      <c r="J73" s="4"/>
      <c r="K73" s="4"/>
      <c r="L73" s="4"/>
      <c r="M73" s="4"/>
    </row>
    <row r="74" spans="8:13" x14ac:dyDescent="0.25">
      <c r="H74" s="4"/>
      <c r="I74" s="4"/>
      <c r="J74" s="4"/>
      <c r="K74" s="4"/>
      <c r="L74" s="4"/>
      <c r="M74" s="4"/>
    </row>
    <row r="75" spans="8:13" x14ac:dyDescent="0.25">
      <c r="H75" s="4"/>
      <c r="I75" s="4"/>
      <c r="J75" s="4"/>
      <c r="K75" s="4"/>
      <c r="L75" s="4"/>
      <c r="M75" s="4"/>
    </row>
    <row r="76" spans="8:13" x14ac:dyDescent="0.25">
      <c r="H76" s="4"/>
      <c r="I76" s="4"/>
      <c r="J76" s="4"/>
      <c r="K76" s="4"/>
      <c r="L76" s="4"/>
      <c r="M76" s="4"/>
    </row>
    <row r="77" spans="8:13" x14ac:dyDescent="0.25">
      <c r="H77" s="4"/>
      <c r="I77" s="4"/>
      <c r="J77" s="4"/>
      <c r="K77" s="4"/>
      <c r="L77" s="4"/>
      <c r="M77" s="4"/>
    </row>
    <row r="78" spans="8:13" x14ac:dyDescent="0.25">
      <c r="H78" s="4"/>
      <c r="I78" s="4"/>
      <c r="J78" s="4"/>
      <c r="K78" s="4"/>
      <c r="L78" s="4"/>
      <c r="M78" s="4"/>
    </row>
    <row r="79" spans="8:13" x14ac:dyDescent="0.25">
      <c r="H79" s="4"/>
      <c r="I79" s="4"/>
      <c r="J79" s="4"/>
      <c r="K79" s="4"/>
      <c r="L79" s="4"/>
      <c r="M79" s="4"/>
    </row>
    <row r="80" spans="8:13" x14ac:dyDescent="0.25">
      <c r="H80" s="4"/>
      <c r="I80" s="4"/>
      <c r="J80" s="4"/>
      <c r="K80" s="4"/>
      <c r="L80" s="4"/>
      <c r="M80" s="4"/>
    </row>
    <row r="81" spans="8:13" x14ac:dyDescent="0.25">
      <c r="H81" s="4"/>
      <c r="I81" s="4"/>
      <c r="J81" s="4"/>
      <c r="K81" s="4"/>
      <c r="L81" s="4"/>
      <c r="M81" s="4"/>
    </row>
    <row r="82" spans="8:13" x14ac:dyDescent="0.25">
      <c r="H82" s="4"/>
      <c r="I82" s="4"/>
      <c r="J82" s="4"/>
      <c r="K82" s="4"/>
      <c r="L82" s="4"/>
      <c r="M82" s="4"/>
    </row>
    <row r="83" spans="8:13" x14ac:dyDescent="0.25">
      <c r="H83" s="4"/>
      <c r="I83" s="4"/>
      <c r="J83" s="4"/>
      <c r="K83" s="4"/>
      <c r="L83" s="4"/>
      <c r="M83" s="4"/>
    </row>
    <row r="600" spans="1:38" x14ac:dyDescent="0.25">
      <c r="A600" s="4"/>
      <c r="B600" s="4"/>
      <c r="C600" s="4"/>
      <c r="D600" s="4"/>
      <c r="E600" s="4"/>
      <c r="F600" s="8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7"/>
      <c r="Z600" s="17"/>
      <c r="AA600" s="17"/>
      <c r="AB600" s="17"/>
      <c r="AC600" s="17"/>
      <c r="AD600" s="17"/>
    </row>
    <row r="601" spans="1:38" x14ac:dyDescent="0.25">
      <c r="A601" s="68" t="s">
        <v>0</v>
      </c>
      <c r="B601" s="68" t="s">
        <v>1</v>
      </c>
      <c r="C601" s="69" t="s">
        <v>29</v>
      </c>
      <c r="D601" s="69" t="s">
        <v>7</v>
      </c>
      <c r="E601" s="20"/>
      <c r="F601" s="8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7"/>
      <c r="Z601" s="17"/>
      <c r="AA601" s="17"/>
      <c r="AB601" s="17"/>
      <c r="AC601" s="17"/>
      <c r="AD601" s="17"/>
    </row>
    <row r="602" spans="1:38" x14ac:dyDescent="0.25">
      <c r="A602" s="7"/>
      <c r="B602" s="70"/>
      <c r="C602" s="20"/>
      <c r="D602" s="20" t="s">
        <v>3</v>
      </c>
      <c r="E602" s="20"/>
      <c r="F602" s="8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7"/>
      <c r="Z602" s="17"/>
      <c r="AA602" s="17"/>
      <c r="AB602" s="17"/>
      <c r="AC602" s="17"/>
      <c r="AD602" s="17"/>
    </row>
    <row r="603" spans="1:38" x14ac:dyDescent="0.25">
      <c r="A603" s="7"/>
      <c r="B603" s="7"/>
      <c r="C603" s="20"/>
      <c r="D603" s="20"/>
      <c r="E603" s="20"/>
      <c r="F603" s="8"/>
      <c r="G603" s="11"/>
      <c r="H603" s="11"/>
      <c r="I603" s="11"/>
      <c r="J603" s="11"/>
      <c r="P603" s="11"/>
      <c r="Q603" s="11"/>
      <c r="R603" s="11"/>
      <c r="S603" s="11"/>
      <c r="T603" s="11"/>
      <c r="U603" s="11"/>
      <c r="V603" s="11"/>
      <c r="W603" s="11"/>
      <c r="X603" s="11"/>
      <c r="Y603" s="17"/>
      <c r="Z603" s="17"/>
      <c r="AA603" s="17"/>
      <c r="AB603" s="17"/>
      <c r="AC603" s="17"/>
      <c r="AD603" s="17"/>
    </row>
    <row r="604" spans="1:38" x14ac:dyDescent="0.25">
      <c r="A604" s="7"/>
      <c r="B604" s="7"/>
      <c r="C604" s="20"/>
      <c r="D604" s="20"/>
      <c r="E604" s="20"/>
      <c r="F604" s="8"/>
      <c r="G604" s="11"/>
      <c r="H604" s="11"/>
      <c r="I604" s="11"/>
      <c r="J604" s="11"/>
      <c r="P604" s="11"/>
      <c r="Q604" s="11"/>
      <c r="R604" s="11"/>
      <c r="S604" s="40"/>
      <c r="T604" s="40"/>
      <c r="U604" s="11"/>
      <c r="V604" s="11"/>
      <c r="W604" s="11"/>
      <c r="X604" s="11"/>
      <c r="Y604" s="17"/>
      <c r="Z604" s="17"/>
      <c r="AA604" s="17"/>
      <c r="AB604" s="17"/>
      <c r="AC604" s="17"/>
      <c r="AD604" s="17"/>
    </row>
    <row r="605" spans="1:38" x14ac:dyDescent="0.25">
      <c r="A605" s="7"/>
      <c r="B605" s="7"/>
      <c r="C605" s="20"/>
      <c r="D605" s="20"/>
      <c r="E605" s="20"/>
      <c r="F605" s="8"/>
      <c r="G605" s="11"/>
      <c r="H605" s="11"/>
      <c r="I605" s="11"/>
      <c r="J605" s="11"/>
      <c r="P605" s="11"/>
      <c r="Q605" s="11"/>
      <c r="R605" s="11"/>
      <c r="S605" s="41"/>
      <c r="U605" s="11"/>
      <c r="V605" s="11"/>
      <c r="W605" s="11"/>
      <c r="X605" s="11"/>
      <c r="Y605" s="17"/>
      <c r="Z605" s="17"/>
      <c r="AA605" s="17"/>
      <c r="AB605" s="17"/>
      <c r="AC605" s="17"/>
      <c r="AD605" s="17"/>
    </row>
    <row r="606" spans="1:38" x14ac:dyDescent="0.25">
      <c r="A606" s="7"/>
      <c r="B606" s="7"/>
      <c r="C606" s="20"/>
      <c r="D606" s="20"/>
      <c r="E606" s="20"/>
      <c r="F606" s="8"/>
      <c r="G606" s="11"/>
      <c r="H606" s="11"/>
      <c r="I606" s="11"/>
      <c r="J606" s="11"/>
      <c r="P606" s="11"/>
      <c r="Q606" s="11"/>
      <c r="R606" s="11"/>
      <c r="S606" s="41"/>
      <c r="U606" s="11"/>
      <c r="V606" s="11"/>
      <c r="W606" s="11"/>
      <c r="X606" s="11"/>
      <c r="Y606" s="17"/>
      <c r="Z606" s="17"/>
      <c r="AA606" s="17"/>
      <c r="AB606" s="17"/>
      <c r="AC606" s="17"/>
      <c r="AD606" s="17"/>
      <c r="AE606" s="36"/>
      <c r="AF606" s="36"/>
      <c r="AG606" s="36"/>
      <c r="AH606" s="36"/>
      <c r="AI606" s="36"/>
      <c r="AJ606" s="36"/>
      <c r="AK606" s="36"/>
      <c r="AL606" s="36"/>
    </row>
    <row r="607" spans="1:38" x14ac:dyDescent="0.25">
      <c r="A607" s="7"/>
      <c r="B607" s="7"/>
      <c r="C607" s="20"/>
      <c r="D607" s="20"/>
      <c r="E607" s="20"/>
      <c r="F607" s="8"/>
      <c r="G607" s="11"/>
      <c r="H607" s="11"/>
      <c r="I607" s="11"/>
      <c r="J607" s="11"/>
      <c r="P607" s="11"/>
      <c r="Q607" s="11"/>
      <c r="R607" s="11"/>
      <c r="S607" s="41"/>
      <c r="U607" s="11"/>
      <c r="V607" s="11"/>
      <c r="W607" s="11"/>
      <c r="X607" s="11"/>
      <c r="Y607" s="17"/>
      <c r="Z607" s="17"/>
      <c r="AA607" s="17"/>
      <c r="AB607" s="17"/>
      <c r="AC607" s="17"/>
      <c r="AD607" s="17"/>
      <c r="AE607" s="36"/>
      <c r="AF607" s="36"/>
      <c r="AG607" s="36"/>
      <c r="AH607" s="36"/>
      <c r="AI607" s="36"/>
      <c r="AJ607" s="36"/>
      <c r="AK607" s="36"/>
      <c r="AL607" s="36"/>
    </row>
    <row r="608" spans="1:38" x14ac:dyDescent="0.25">
      <c r="A608" s="4"/>
      <c r="B608" s="4"/>
      <c r="C608" s="4"/>
      <c r="D608" s="4"/>
      <c r="E608" s="4"/>
      <c r="F608" s="8"/>
      <c r="G608" s="11"/>
      <c r="H608" s="11"/>
      <c r="I608" s="11"/>
      <c r="J608" s="11"/>
      <c r="P608" s="11"/>
      <c r="Q608" s="11"/>
      <c r="R608" s="11"/>
      <c r="S608" s="41"/>
      <c r="U608" s="11"/>
      <c r="V608" s="11"/>
      <c r="W608" s="11"/>
      <c r="X608" s="11"/>
      <c r="Y608" s="17"/>
      <c r="Z608" s="17"/>
      <c r="AA608" s="17"/>
      <c r="AB608" s="17"/>
      <c r="AC608" s="17"/>
      <c r="AD608" s="17"/>
      <c r="AE608" s="36"/>
      <c r="AF608" s="36"/>
      <c r="AG608" s="36"/>
      <c r="AH608" s="36"/>
      <c r="AI608" s="36"/>
      <c r="AJ608" s="36"/>
      <c r="AK608" s="36"/>
      <c r="AL608" s="36"/>
    </row>
    <row r="609" spans="1:38" x14ac:dyDescent="0.25">
      <c r="A609" s="4"/>
      <c r="B609" s="4"/>
      <c r="C609" s="4"/>
      <c r="D609" s="4"/>
      <c r="E609" s="4"/>
      <c r="F609" s="8"/>
      <c r="G609" s="11"/>
      <c r="H609" s="11"/>
      <c r="I609" s="11"/>
      <c r="J609" s="11"/>
      <c r="P609" s="11"/>
      <c r="Q609" s="11"/>
      <c r="R609" s="11"/>
      <c r="S609" s="41"/>
      <c r="U609" s="11"/>
      <c r="V609" s="11"/>
      <c r="W609" s="11"/>
      <c r="X609" s="11"/>
      <c r="Y609" s="17"/>
      <c r="Z609" s="17"/>
      <c r="AA609" s="17"/>
      <c r="AB609" s="17"/>
      <c r="AC609" s="17"/>
      <c r="AD609" s="17"/>
      <c r="AE609" s="36"/>
      <c r="AF609" s="36"/>
      <c r="AG609" s="36"/>
      <c r="AH609" s="36"/>
      <c r="AI609" s="36"/>
      <c r="AJ609" s="36"/>
      <c r="AK609" s="36"/>
      <c r="AL609" s="36"/>
    </row>
    <row r="610" spans="1:38" x14ac:dyDescent="0.25">
      <c r="E610" s="8"/>
      <c r="F610" s="8"/>
      <c r="G610" s="11"/>
      <c r="H610" s="11"/>
      <c r="I610" s="11"/>
      <c r="J610" s="11"/>
      <c r="P610" s="11"/>
      <c r="Q610" s="11"/>
      <c r="R610" s="11"/>
      <c r="S610" s="41"/>
      <c r="U610" s="11"/>
      <c r="V610" s="11"/>
      <c r="W610" s="11"/>
      <c r="X610" s="11"/>
      <c r="Y610" s="17"/>
      <c r="Z610" s="17"/>
      <c r="AA610" s="17"/>
      <c r="AB610" s="17"/>
      <c r="AC610" s="17"/>
      <c r="AD610" s="17"/>
      <c r="AE610" s="36"/>
      <c r="AF610" s="36"/>
      <c r="AG610" s="36"/>
      <c r="AH610" s="36"/>
      <c r="AI610" s="36"/>
      <c r="AJ610" s="36"/>
      <c r="AK610" s="36"/>
      <c r="AL610" s="36"/>
    </row>
    <row r="611" spans="1:38" x14ac:dyDescent="0.25">
      <c r="E611" s="8"/>
      <c r="F611" s="8"/>
      <c r="G611" s="11"/>
      <c r="H611" s="11"/>
      <c r="I611" s="11"/>
      <c r="J611" s="11"/>
      <c r="P611" s="11"/>
      <c r="Q611" s="11"/>
      <c r="R611" s="11"/>
      <c r="S611" s="41"/>
      <c r="U611" s="11"/>
      <c r="V611" s="11"/>
      <c r="W611" s="11"/>
      <c r="X611" s="11"/>
      <c r="Y611" s="17"/>
      <c r="Z611" s="17"/>
      <c r="AA611" s="17"/>
      <c r="AB611" s="17"/>
      <c r="AC611" s="17"/>
      <c r="AD611" s="17"/>
      <c r="AE611" s="36"/>
      <c r="AF611" s="36"/>
      <c r="AG611" s="36"/>
      <c r="AH611" s="36"/>
      <c r="AI611" s="36"/>
      <c r="AJ611" s="36"/>
      <c r="AK611" s="36"/>
      <c r="AL611" s="36"/>
    </row>
    <row r="612" spans="1:38" x14ac:dyDescent="0.25">
      <c r="E612" s="8"/>
      <c r="F612" s="8"/>
      <c r="G612" s="11"/>
      <c r="H612" s="11"/>
      <c r="I612" s="11"/>
      <c r="J612" s="11"/>
      <c r="P612" s="11"/>
      <c r="Q612" s="11"/>
      <c r="R612" s="11"/>
      <c r="S612" s="41"/>
      <c r="U612" s="11"/>
      <c r="V612" s="11"/>
      <c r="W612" s="11"/>
      <c r="X612" s="11"/>
      <c r="Y612" s="17"/>
      <c r="Z612" s="17"/>
      <c r="AA612" s="17"/>
      <c r="AB612" s="17"/>
      <c r="AC612" s="17"/>
      <c r="AD612" s="17"/>
      <c r="AE612" s="36"/>
      <c r="AF612" s="36"/>
      <c r="AG612" s="36"/>
      <c r="AH612" s="36"/>
      <c r="AI612" s="36"/>
      <c r="AJ612" s="36"/>
      <c r="AK612" s="36"/>
      <c r="AL612" s="36"/>
    </row>
    <row r="613" spans="1:38" x14ac:dyDescent="0.25">
      <c r="E613" s="8"/>
      <c r="F613" s="8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41"/>
      <c r="T613" s="40"/>
      <c r="U613" s="11"/>
      <c r="V613" s="11"/>
      <c r="W613" s="11"/>
      <c r="X613" s="11"/>
      <c r="Y613" s="17"/>
      <c r="Z613" s="17"/>
      <c r="AA613" s="17"/>
      <c r="AB613" s="17"/>
      <c r="AC613" s="17"/>
      <c r="AD613" s="17"/>
      <c r="AE613" s="36"/>
      <c r="AF613" s="36"/>
      <c r="AG613" s="36"/>
      <c r="AH613" s="36"/>
      <c r="AI613" s="36"/>
      <c r="AJ613" s="36"/>
      <c r="AK613" s="36"/>
      <c r="AL613" s="36"/>
    </row>
    <row r="614" spans="1:38" x14ac:dyDescent="0.25">
      <c r="E614" s="8"/>
      <c r="F614" s="8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7"/>
      <c r="Z614" s="17"/>
      <c r="AA614" s="17"/>
      <c r="AB614" s="17"/>
      <c r="AC614" s="17"/>
      <c r="AD614" s="17"/>
      <c r="AE614" s="36"/>
      <c r="AF614" s="36"/>
      <c r="AG614" s="36"/>
      <c r="AH614" s="36"/>
      <c r="AI614" s="36"/>
      <c r="AJ614" s="36"/>
      <c r="AK614" s="36"/>
      <c r="AL614" s="36"/>
    </row>
    <row r="615" spans="1:38" x14ac:dyDescent="0.25">
      <c r="E615" s="8"/>
      <c r="F615" s="8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7"/>
      <c r="Z615" s="17"/>
      <c r="AA615" s="17"/>
      <c r="AB615" s="17"/>
      <c r="AC615" s="17"/>
      <c r="AD615" s="17"/>
      <c r="AE615" s="36"/>
      <c r="AF615" s="36"/>
      <c r="AG615" s="36"/>
      <c r="AH615" s="36"/>
      <c r="AI615" s="36"/>
      <c r="AJ615" s="36"/>
      <c r="AK615" s="36"/>
      <c r="AL615" s="36"/>
    </row>
    <row r="616" spans="1:38" x14ac:dyDescent="0.25">
      <c r="E616" s="8"/>
      <c r="F616" s="8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7"/>
      <c r="Z616" s="17"/>
      <c r="AA616" s="17"/>
      <c r="AB616" s="17"/>
      <c r="AC616" s="17"/>
      <c r="AD616" s="17"/>
      <c r="AE616" s="36"/>
      <c r="AF616" s="36"/>
      <c r="AG616" s="36"/>
      <c r="AH616" s="36"/>
      <c r="AI616" s="36"/>
      <c r="AJ616" s="36"/>
      <c r="AK616" s="36"/>
      <c r="AL616" s="36"/>
    </row>
    <row r="617" spans="1:38" x14ac:dyDescent="0.25">
      <c r="E617" s="8"/>
      <c r="F617" s="8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7"/>
      <c r="Z617" s="17"/>
      <c r="AA617" s="17"/>
      <c r="AB617" s="17"/>
      <c r="AC617" s="17"/>
      <c r="AD617" s="17"/>
      <c r="AE617" s="36"/>
      <c r="AF617" s="36"/>
      <c r="AG617" s="36"/>
      <c r="AH617" s="36"/>
      <c r="AI617" s="36"/>
      <c r="AJ617" s="36"/>
      <c r="AK617" s="36"/>
      <c r="AL617" s="36"/>
    </row>
    <row r="618" spans="1:38" x14ac:dyDescent="0.25">
      <c r="E618" s="8"/>
      <c r="F618" s="8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7"/>
      <c r="Z618" s="17"/>
      <c r="AA618" s="17"/>
      <c r="AB618" s="17"/>
      <c r="AC618" s="17"/>
      <c r="AD618" s="17"/>
      <c r="AE618" s="36"/>
      <c r="AF618" s="36"/>
      <c r="AG618" s="36"/>
      <c r="AH618" s="36"/>
      <c r="AI618" s="36"/>
      <c r="AJ618" s="36"/>
      <c r="AK618" s="36"/>
      <c r="AL618" s="36"/>
    </row>
    <row r="619" spans="1:38" x14ac:dyDescent="0.25">
      <c r="E619" s="8"/>
      <c r="F619" s="8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7"/>
      <c r="Z619" s="17"/>
      <c r="AA619" s="17"/>
      <c r="AB619" s="17"/>
      <c r="AC619" s="17"/>
      <c r="AD619" s="17"/>
      <c r="AE619" s="36"/>
      <c r="AF619" s="36"/>
      <c r="AG619" s="36"/>
      <c r="AH619" s="36"/>
      <c r="AI619" s="36"/>
      <c r="AJ619" s="36"/>
      <c r="AK619" s="36"/>
      <c r="AL619" s="36"/>
    </row>
    <row r="620" spans="1:38" x14ac:dyDescent="0.25">
      <c r="E620" s="8"/>
      <c r="F620" s="8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7"/>
      <c r="Z620" s="17"/>
      <c r="AA620" s="17"/>
      <c r="AB620" s="17"/>
      <c r="AC620" s="17"/>
      <c r="AD620" s="17"/>
      <c r="AE620" s="36"/>
      <c r="AF620" s="36"/>
      <c r="AG620" s="36"/>
      <c r="AH620" s="36"/>
      <c r="AI620" s="36"/>
      <c r="AJ620" s="36"/>
      <c r="AK620" s="36"/>
      <c r="AL620" s="36"/>
    </row>
    <row r="621" spans="1:38" x14ac:dyDescent="0.25">
      <c r="E621" s="8"/>
      <c r="F621" s="8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7"/>
      <c r="Z621" s="17"/>
      <c r="AA621" s="17"/>
      <c r="AB621" s="17"/>
      <c r="AC621" s="17"/>
      <c r="AD621" s="17"/>
      <c r="AE621" s="36"/>
      <c r="AF621" s="36"/>
      <c r="AG621" s="36"/>
      <c r="AH621" s="36"/>
      <c r="AI621" s="36"/>
      <c r="AJ621" s="36"/>
      <c r="AK621" s="36"/>
      <c r="AL621" s="36"/>
    </row>
    <row r="622" spans="1:38" x14ac:dyDescent="0.25">
      <c r="E622" s="8"/>
      <c r="F622" s="8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7"/>
      <c r="Z622" s="17"/>
      <c r="AA622" s="17"/>
      <c r="AB622" s="17"/>
      <c r="AC622" s="17"/>
      <c r="AD622" s="17"/>
      <c r="AE622" s="36"/>
      <c r="AF622" s="36"/>
      <c r="AG622" s="36"/>
      <c r="AH622" s="36"/>
      <c r="AI622" s="36"/>
      <c r="AJ622" s="36"/>
      <c r="AK622" s="36"/>
      <c r="AL622" s="36"/>
    </row>
    <row r="623" spans="1:38" x14ac:dyDescent="0.25">
      <c r="E623" s="8"/>
      <c r="F623" s="8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7"/>
      <c r="Z623" s="17"/>
      <c r="AA623" s="17"/>
      <c r="AB623" s="17"/>
      <c r="AC623" s="17"/>
      <c r="AD623" s="17"/>
      <c r="AE623" s="36"/>
      <c r="AF623" s="36"/>
      <c r="AG623" s="36"/>
      <c r="AH623" s="36"/>
      <c r="AI623" s="36"/>
      <c r="AJ623" s="36"/>
      <c r="AK623" s="36"/>
      <c r="AL623" s="36"/>
    </row>
    <row r="624" spans="1:38" x14ac:dyDescent="0.25">
      <c r="E624" s="8"/>
      <c r="F624" s="8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36"/>
      <c r="AF624" s="36"/>
      <c r="AG624" s="36"/>
      <c r="AH624" s="36"/>
      <c r="AI624" s="36"/>
      <c r="AJ624" s="36"/>
      <c r="AK624" s="36"/>
      <c r="AL624" s="36"/>
    </row>
    <row r="625" spans="5:38" x14ac:dyDescent="0.25">
      <c r="E625" s="8"/>
      <c r="F625" s="8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36"/>
      <c r="AF625" s="36"/>
      <c r="AG625" s="36"/>
      <c r="AH625" s="36"/>
      <c r="AI625" s="36"/>
      <c r="AJ625" s="36"/>
      <c r="AK625" s="36"/>
      <c r="AL625" s="36"/>
    </row>
    <row r="626" spans="5:38" x14ac:dyDescent="0.25">
      <c r="E626" s="8"/>
      <c r="F626" s="8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36"/>
      <c r="AF626" s="36"/>
      <c r="AG626" s="36"/>
      <c r="AH626" s="36"/>
      <c r="AI626" s="36"/>
      <c r="AJ626" s="36"/>
      <c r="AK626" s="36"/>
      <c r="AL626" s="36"/>
    </row>
    <row r="627" spans="5:38" x14ac:dyDescent="0.25">
      <c r="E627" s="8"/>
      <c r="F627" s="8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36"/>
      <c r="AF627" s="36"/>
      <c r="AG627" s="36"/>
      <c r="AH627" s="36"/>
      <c r="AI627" s="36"/>
      <c r="AJ627" s="36"/>
      <c r="AK627" s="36"/>
      <c r="AL627" s="36"/>
    </row>
    <row r="628" spans="5:38" x14ac:dyDescent="0.25">
      <c r="E628" s="8"/>
      <c r="F628" s="8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36"/>
      <c r="AF628" s="36"/>
      <c r="AG628" s="36"/>
      <c r="AH628" s="36"/>
      <c r="AI628" s="36"/>
      <c r="AJ628" s="36"/>
      <c r="AK628" s="36"/>
      <c r="AL628" s="36"/>
    </row>
    <row r="629" spans="5:38" x14ac:dyDescent="0.25">
      <c r="E629" s="8"/>
      <c r="F629" s="8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36"/>
      <c r="AF629" s="36"/>
      <c r="AG629" s="36"/>
      <c r="AH629" s="36"/>
      <c r="AI629" s="36"/>
      <c r="AJ629" s="36"/>
      <c r="AK629" s="36"/>
      <c r="AL629" s="36"/>
    </row>
    <row r="630" spans="5:38" x14ac:dyDescent="0.25">
      <c r="E630" s="8"/>
      <c r="F630" s="8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36"/>
      <c r="AF630" s="36"/>
      <c r="AG630" s="36"/>
      <c r="AH630" s="36"/>
      <c r="AI630" s="36"/>
      <c r="AJ630" s="36"/>
      <c r="AK630" s="36"/>
      <c r="AL630" s="36"/>
    </row>
    <row r="631" spans="5:38" x14ac:dyDescent="0.25">
      <c r="E631" s="8"/>
      <c r="F631" s="8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36"/>
      <c r="AF631" s="36"/>
      <c r="AG631" s="36"/>
      <c r="AH631" s="36"/>
      <c r="AI631" s="36"/>
      <c r="AJ631" s="36"/>
      <c r="AK631" s="36"/>
      <c r="AL631" s="36"/>
    </row>
    <row r="632" spans="5:38" x14ac:dyDescent="0.25">
      <c r="E632" s="8"/>
      <c r="F632" s="8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36"/>
      <c r="AF632" s="36"/>
      <c r="AG632" s="36"/>
      <c r="AH632" s="36"/>
      <c r="AI632" s="36"/>
      <c r="AJ632" s="36"/>
      <c r="AK632" s="36"/>
      <c r="AL632" s="36"/>
    </row>
    <row r="633" spans="5:38" x14ac:dyDescent="0.25">
      <c r="E633" s="8"/>
      <c r="F633" s="8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36"/>
      <c r="AF633" s="36"/>
      <c r="AG633" s="36"/>
      <c r="AH633" s="36"/>
      <c r="AI633" s="36"/>
      <c r="AJ633" s="36"/>
      <c r="AK633" s="36"/>
      <c r="AL633" s="36"/>
    </row>
    <row r="634" spans="5:38" x14ac:dyDescent="0.25">
      <c r="E634" s="8"/>
      <c r="F634" s="8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36"/>
      <c r="AF634" s="36"/>
      <c r="AG634" s="36"/>
      <c r="AH634" s="36"/>
      <c r="AI634" s="36"/>
      <c r="AJ634" s="36"/>
      <c r="AK634" s="36"/>
      <c r="AL634" s="36"/>
    </row>
    <row r="635" spans="5:38" x14ac:dyDescent="0.25">
      <c r="E635" s="8"/>
      <c r="F635" s="8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36"/>
      <c r="AF635" s="36"/>
      <c r="AG635" s="36"/>
      <c r="AH635" s="36"/>
      <c r="AI635" s="36"/>
      <c r="AJ635" s="36"/>
      <c r="AK635" s="36"/>
      <c r="AL635" s="36"/>
    </row>
    <row r="636" spans="5:38" x14ac:dyDescent="0.25">
      <c r="E636" s="8"/>
      <c r="F636" s="8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36"/>
      <c r="AF636" s="36"/>
      <c r="AG636" s="36"/>
      <c r="AH636" s="36"/>
      <c r="AI636" s="36"/>
      <c r="AJ636" s="36"/>
      <c r="AK636" s="36"/>
      <c r="AL636" s="36"/>
    </row>
    <row r="637" spans="5:38" x14ac:dyDescent="0.25">
      <c r="E637" s="8"/>
      <c r="F637" s="8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36"/>
      <c r="AF637" s="36"/>
      <c r="AG637" s="36"/>
      <c r="AH637" s="36"/>
      <c r="AI637" s="36"/>
      <c r="AJ637" s="36"/>
      <c r="AK637" s="36"/>
      <c r="AL637" s="36"/>
    </row>
    <row r="638" spans="5:38" x14ac:dyDescent="0.25">
      <c r="E638" s="8"/>
      <c r="F638" s="8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36"/>
      <c r="AF638" s="36"/>
      <c r="AG638" s="36"/>
      <c r="AH638" s="36"/>
      <c r="AI638" s="36"/>
      <c r="AJ638" s="36"/>
      <c r="AK638" s="36"/>
      <c r="AL638" s="36"/>
    </row>
    <row r="639" spans="5:38" x14ac:dyDescent="0.25">
      <c r="E639" s="8"/>
      <c r="F639" s="8"/>
      <c r="G639" s="8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</row>
    <row r="640" spans="5:38" x14ac:dyDescent="0.25">
      <c r="E640" s="8"/>
      <c r="F640" s="8"/>
      <c r="G640" s="8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</row>
    <row r="641" spans="5:38" x14ac:dyDescent="0.25">
      <c r="E641" s="8"/>
      <c r="F641" s="8"/>
      <c r="G641" s="8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</row>
    <row r="642" spans="5:38" x14ac:dyDescent="0.25">
      <c r="E642" s="8"/>
      <c r="F642" s="8"/>
      <c r="G642" s="8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</row>
    <row r="643" spans="5:38" x14ac:dyDescent="0.25">
      <c r="E643" s="8"/>
      <c r="F643" s="8"/>
      <c r="G643" s="8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</row>
    <row r="1048519" spans="16344:16367" x14ac:dyDescent="0.25">
      <c r="XDP1048519" s="17"/>
      <c r="XDQ1048519" s="17"/>
      <c r="XDR1048519" s="17"/>
      <c r="XDS1048519" s="17"/>
      <c r="XDT1048519" s="17"/>
      <c r="XDU1048519" s="17"/>
      <c r="XDV1048519" s="17"/>
      <c r="XDW1048519" s="17"/>
      <c r="XDX1048519" s="17"/>
      <c r="XDY1048519" s="17"/>
      <c r="XDZ1048519" s="17"/>
      <c r="XEA1048519" s="17"/>
      <c r="XEB1048519" s="17"/>
      <c r="XEC1048519" s="17"/>
      <c r="XED1048519" s="17"/>
      <c r="XEE1048519" s="17"/>
      <c r="XEF1048519" s="17"/>
      <c r="XEG1048519" s="17"/>
      <c r="XEH1048519" s="17"/>
      <c r="XEI1048519" s="17"/>
      <c r="XEJ1048519" s="17"/>
      <c r="XEK1048519" s="17"/>
      <c r="XEL1048519" s="17"/>
      <c r="XEM1048519" s="17"/>
    </row>
    <row r="1048520" spans="16344:16367" x14ac:dyDescent="0.25">
      <c r="XDP1048520" s="11"/>
      <c r="XDQ1048520" s="11"/>
      <c r="XDR1048520" s="11"/>
      <c r="XDS1048520" s="11"/>
      <c r="XDT1048520" s="11"/>
      <c r="XDU1048520" s="11"/>
      <c r="XDV1048520" s="11"/>
      <c r="XDW1048520" s="11"/>
      <c r="XDX1048520" s="11"/>
      <c r="XDY1048520" s="11"/>
      <c r="XDZ1048520" s="11"/>
      <c r="XEA1048520" s="11"/>
      <c r="XEB1048520" s="11"/>
      <c r="XEC1048520" s="11"/>
      <c r="XED1048520" s="11"/>
      <c r="XEE1048520" s="11"/>
      <c r="XEF1048520" s="11"/>
      <c r="XEG1048520" s="11"/>
      <c r="XEH1048520" s="17"/>
      <c r="XEI1048520" s="17"/>
      <c r="XEJ1048520" s="17"/>
      <c r="XEK1048520" s="17"/>
      <c r="XEL1048520" s="17"/>
      <c r="XEM1048520" s="17"/>
    </row>
    <row r="1048521" spans="16344:16367" x14ac:dyDescent="0.25">
      <c r="XDP1048521" s="11"/>
      <c r="XDQ1048521" s="11"/>
      <c r="XDR1048521" s="11"/>
      <c r="XDS1048521" s="11"/>
      <c r="XDT1048521" s="11"/>
      <c r="XDU1048521" s="11"/>
      <c r="XDV1048521" s="11"/>
      <c r="XDW1048521" s="11"/>
      <c r="XDX1048521" s="11"/>
      <c r="XDY1048521" s="11"/>
      <c r="XDZ1048521" s="11"/>
      <c r="XEA1048521" s="11"/>
      <c r="XEB1048521" s="11"/>
      <c r="XEC1048521" s="11"/>
      <c r="XED1048521" s="11"/>
      <c r="XEE1048521" s="11"/>
      <c r="XEF1048521" s="11"/>
      <c r="XEG1048521" s="11"/>
      <c r="XEH1048521" s="17"/>
      <c r="XEI1048521" s="17"/>
      <c r="XEJ1048521" s="17"/>
      <c r="XEK1048521" s="17"/>
      <c r="XEL1048521" s="17"/>
      <c r="XEM1048521" s="17"/>
    </row>
    <row r="1048522" spans="16344:16367" x14ac:dyDescent="0.25">
      <c r="XDP1048522" s="11"/>
      <c r="XDQ1048522" s="11"/>
      <c r="XDR1048522" s="11"/>
      <c r="XDS1048522" s="11"/>
      <c r="XDT1048522" s="11"/>
      <c r="XDU1048522" s="11"/>
      <c r="XDV1048522" s="11"/>
      <c r="XDW1048522" s="11"/>
      <c r="XDX1048522" s="11"/>
      <c r="XDY1048522" s="11"/>
      <c r="XDZ1048522" s="11"/>
      <c r="XEA1048522" s="11"/>
      <c r="XEB1048522" s="11"/>
      <c r="XEC1048522" s="11"/>
      <c r="XED1048522" s="11"/>
      <c r="XEE1048522" s="11"/>
      <c r="XEF1048522" s="11"/>
      <c r="XEG1048522" s="11"/>
      <c r="XEH1048522" s="17"/>
      <c r="XEI1048522" s="17"/>
      <c r="XEJ1048522" s="17"/>
      <c r="XEK1048522" s="17"/>
      <c r="XEL1048522" s="17"/>
      <c r="XEM1048522" s="17"/>
    </row>
    <row r="1048523" spans="16344:16367" x14ac:dyDescent="0.25">
      <c r="XDP1048523" s="11"/>
      <c r="XDQ1048523" s="11"/>
      <c r="XDR1048523" s="11"/>
      <c r="XDS1048523" s="11"/>
      <c r="XDT1048523" s="11"/>
      <c r="XDU1048523" s="11"/>
      <c r="XDV1048523" s="11"/>
      <c r="XDW1048523" s="11"/>
      <c r="XDX1048523" s="11"/>
      <c r="XDY1048523" s="11"/>
      <c r="XDZ1048523" s="11"/>
      <c r="XEA1048523" s="11"/>
      <c r="XEB1048523" s="11"/>
      <c r="XEC1048523" s="11"/>
      <c r="XED1048523" s="11"/>
      <c r="XEE1048523" s="11"/>
      <c r="XEF1048523" s="11"/>
      <c r="XEG1048523" s="11"/>
      <c r="XEH1048523" s="17"/>
      <c r="XEI1048523" s="17"/>
      <c r="XEJ1048523" s="17"/>
      <c r="XEK1048523" s="17"/>
      <c r="XEL1048523" s="17"/>
      <c r="XEM1048523" s="17"/>
    </row>
    <row r="1048524" spans="16344:16367" x14ac:dyDescent="0.25">
      <c r="XDP1048524" s="11"/>
      <c r="XDQ1048524" s="11"/>
      <c r="XDR1048524" s="11"/>
      <c r="XDS1048524" s="11"/>
      <c r="XDT1048524" s="11"/>
      <c r="XDU1048524" s="11"/>
      <c r="XDV1048524" s="11"/>
      <c r="XDW1048524" s="11"/>
      <c r="XDX1048524" s="11"/>
      <c r="XDY1048524" s="11"/>
      <c r="XDZ1048524" s="11"/>
      <c r="XEA1048524" s="11"/>
      <c r="XEB1048524" s="11"/>
      <c r="XEC1048524" s="11"/>
      <c r="XED1048524" s="11"/>
      <c r="XEE1048524" s="11"/>
      <c r="XEF1048524" s="11"/>
      <c r="XEG1048524" s="11"/>
      <c r="XEH1048524" s="17"/>
      <c r="XEI1048524" s="17"/>
      <c r="XEJ1048524" s="17"/>
      <c r="XEK1048524" s="17"/>
      <c r="XEL1048524" s="17"/>
      <c r="XEM1048524" s="17"/>
    </row>
    <row r="1048569" spans="16350:16375" x14ac:dyDescent="0.25">
      <c r="XDV1048569" s="36"/>
      <c r="XDW1048569" s="36"/>
      <c r="XDX1048569" s="36"/>
      <c r="XDY1048569" s="36"/>
      <c r="XDZ1048569" s="36"/>
      <c r="XEA1048569" s="36"/>
      <c r="XEB1048569" s="36"/>
      <c r="XEC1048569" s="36"/>
      <c r="XED1048569" s="36"/>
      <c r="XEE1048569" s="36"/>
      <c r="XEF1048569" s="36"/>
      <c r="XEG1048569" s="36"/>
      <c r="XEH1048569" s="36"/>
      <c r="XEI1048569" s="36"/>
      <c r="XEJ1048569" s="36"/>
      <c r="XEK1048569" s="36"/>
      <c r="XEL1048569" s="36"/>
      <c r="XEM1048569" s="36"/>
      <c r="XEN1048569" s="36"/>
      <c r="XEO1048569" s="36"/>
      <c r="XEP1048569" s="36"/>
      <c r="XEQ1048569" s="36"/>
      <c r="XER1048569" s="36"/>
      <c r="XES1048569" s="36"/>
      <c r="XET1048569" s="36"/>
      <c r="XEU1048569" s="36"/>
    </row>
    <row r="1048570" spans="16350:16375" x14ac:dyDescent="0.25">
      <c r="XDV1048570" s="36"/>
      <c r="XDW1048570" s="36"/>
      <c r="XDX1048570" s="36"/>
      <c r="XDY1048570" s="36"/>
      <c r="XDZ1048570" s="36"/>
      <c r="XEA1048570" s="36"/>
      <c r="XEB1048570" s="36"/>
      <c r="XEC1048570" s="36"/>
      <c r="XED1048570" s="36"/>
      <c r="XEE1048570" s="36"/>
      <c r="XEF1048570" s="36"/>
      <c r="XEG1048570" s="36"/>
      <c r="XEH1048570" s="36"/>
      <c r="XEI1048570" s="36"/>
      <c r="XEJ1048570" s="36"/>
      <c r="XEK1048570" s="36"/>
      <c r="XEL1048570" s="36"/>
      <c r="XEM1048570" s="36"/>
      <c r="XEN1048570" s="36"/>
      <c r="XEO1048570" s="36"/>
      <c r="XEP1048570" s="36"/>
      <c r="XEQ1048570" s="36"/>
      <c r="XER1048570" s="36"/>
      <c r="XES1048570" s="36"/>
      <c r="XET1048570" s="36"/>
      <c r="XEU1048570" s="36"/>
    </row>
    <row r="1048571" spans="16350:16375" x14ac:dyDescent="0.25">
      <c r="XDV1048571" s="36"/>
      <c r="XDW1048571" s="36"/>
      <c r="XDX1048571" s="36"/>
      <c r="XDY1048571" s="36"/>
      <c r="XDZ1048571" s="36"/>
      <c r="XEA1048571" s="36"/>
      <c r="XEB1048571" s="36"/>
      <c r="XEC1048571" s="36"/>
      <c r="XED1048571" s="36"/>
      <c r="XEE1048571" s="36"/>
      <c r="XEF1048571" s="36"/>
      <c r="XEG1048571" s="36"/>
      <c r="XEH1048571" s="36"/>
      <c r="XEI1048571" s="36"/>
      <c r="XEJ1048571" s="36"/>
      <c r="XEK1048571" s="36"/>
      <c r="XEL1048571" s="36"/>
      <c r="XEM1048571" s="36"/>
      <c r="XEN1048571" s="36"/>
      <c r="XEO1048571" s="36"/>
      <c r="XEP1048571" s="36"/>
      <c r="XEQ1048571" s="36"/>
      <c r="XER1048571" s="36"/>
      <c r="XES1048571" s="36"/>
      <c r="XET1048571" s="36"/>
      <c r="XEU1048571" s="36"/>
    </row>
    <row r="1048572" spans="16350:16375" x14ac:dyDescent="0.25">
      <c r="XDV1048572" s="36"/>
      <c r="XDW1048572" s="36"/>
      <c r="XDX1048572" s="36"/>
      <c r="XDY1048572" s="36"/>
      <c r="XDZ1048572" s="36"/>
      <c r="XEA1048572" s="36"/>
      <c r="XEB1048572" s="36"/>
      <c r="XEC1048572" s="36"/>
      <c r="XED1048572" s="36"/>
      <c r="XEE1048572" s="36"/>
      <c r="XEF1048572" s="36"/>
      <c r="XEG1048572" s="36"/>
      <c r="XEH1048572" s="36"/>
      <c r="XEI1048572" s="36"/>
      <c r="XEJ1048572" s="36"/>
      <c r="XEK1048572" s="36"/>
      <c r="XEL1048572" s="36"/>
      <c r="XEM1048572" s="36"/>
      <c r="XEN1048572" s="36"/>
      <c r="XEO1048572" s="36"/>
      <c r="XEP1048572" s="36"/>
      <c r="XEQ1048572" s="36"/>
      <c r="XER1048572" s="36"/>
      <c r="XES1048572" s="36"/>
      <c r="XET1048572" s="36"/>
      <c r="XEU1048572" s="36"/>
    </row>
    <row r="1048573" spans="16350:16375" x14ac:dyDescent="0.25">
      <c r="XDV1048573" s="36"/>
      <c r="XDW1048573" s="36"/>
      <c r="XDX1048573" s="36"/>
      <c r="XDY1048573" s="36"/>
      <c r="XDZ1048573" s="36"/>
      <c r="XEA1048573" s="36"/>
      <c r="XEB1048573" s="36"/>
      <c r="XEC1048573" s="36"/>
      <c r="XED1048573" s="36"/>
      <c r="XEE1048573" s="36"/>
      <c r="XEF1048573" s="36"/>
      <c r="XEG1048573" s="36"/>
      <c r="XEH1048573" s="36"/>
      <c r="XEI1048573" s="36"/>
      <c r="XEJ1048573" s="36"/>
      <c r="XEK1048573" s="36"/>
      <c r="XEL1048573" s="36"/>
      <c r="XEM1048573" s="36"/>
      <c r="XEN1048573" s="36"/>
      <c r="XEO1048573" s="36"/>
      <c r="XEP1048573" s="36"/>
      <c r="XEQ1048573" s="36"/>
      <c r="XER1048573" s="36"/>
      <c r="XES1048573" s="36"/>
      <c r="XET1048573" s="36"/>
      <c r="XEU1048573" s="36"/>
    </row>
    <row r="1048574" spans="16350:16375" x14ac:dyDescent="0.25">
      <c r="XDV1048574" s="36"/>
      <c r="XDW1048574" s="36"/>
      <c r="XDX1048574" s="36"/>
      <c r="XDY1048574" s="36"/>
      <c r="XDZ1048574" s="36"/>
      <c r="XEA1048574" s="36"/>
      <c r="XEB1048574" s="36"/>
      <c r="XEC1048574" s="36"/>
      <c r="XED1048574" s="36"/>
      <c r="XEE1048574" s="36"/>
      <c r="XEF1048574" s="36"/>
      <c r="XEG1048574" s="36"/>
      <c r="XEH1048574" s="36"/>
      <c r="XEI1048574" s="36"/>
      <c r="XEJ1048574" s="36"/>
      <c r="XEK1048574" s="36"/>
      <c r="XEL1048574" s="36"/>
      <c r="XEM1048574" s="36"/>
      <c r="XEN1048574" s="36"/>
      <c r="XEO1048574" s="36"/>
      <c r="XEP1048574" s="36"/>
      <c r="XEQ1048574" s="36"/>
      <c r="XER1048574" s="36"/>
      <c r="XES1048574" s="36"/>
      <c r="XET1048574" s="36"/>
      <c r="XEU1048574" s="36"/>
    </row>
    <row r="1048575" spans="16350:16375" x14ac:dyDescent="0.25">
      <c r="XDV1048575" s="36"/>
      <c r="XDW1048575" s="36"/>
      <c r="XDX1048575" s="36"/>
      <c r="XDY1048575" s="36"/>
      <c r="XDZ1048575" s="36"/>
      <c r="XEA1048575" s="36"/>
      <c r="XEB1048575" s="36"/>
      <c r="XEC1048575" s="36"/>
      <c r="XED1048575" s="36"/>
      <c r="XEE1048575" s="36"/>
      <c r="XEF1048575" s="36"/>
      <c r="XEG1048575" s="36"/>
      <c r="XEH1048575" s="36"/>
      <c r="XEI1048575" s="36"/>
      <c r="XEJ1048575" s="36"/>
      <c r="XEK1048575" s="36"/>
      <c r="XEL1048575" s="36"/>
      <c r="XEM1048575" s="36"/>
      <c r="XEN1048575" s="36"/>
      <c r="XEO1048575" s="36"/>
      <c r="XEP1048575" s="36"/>
      <c r="XEQ1048575" s="36"/>
      <c r="XER1048575" s="36"/>
      <c r="XES1048575" s="36"/>
      <c r="XET1048575" s="36"/>
      <c r="XEU1048575" s="36"/>
    </row>
    <row r="1048576" spans="16350:16375" x14ac:dyDescent="0.25">
      <c r="XDV1048576" s="36"/>
      <c r="XDW1048576" s="36"/>
      <c r="XDX1048576" s="36"/>
      <c r="XDY1048576" s="36"/>
      <c r="XDZ1048576" s="36"/>
      <c r="XEA1048576" s="36"/>
      <c r="XEB1048576" s="36"/>
      <c r="XEC1048576" s="36"/>
      <c r="XED1048576" s="36"/>
      <c r="XEE1048576" s="36"/>
      <c r="XEF1048576" s="36"/>
      <c r="XEG1048576" s="36"/>
      <c r="XEH1048576" s="36"/>
      <c r="XEI1048576" s="36"/>
      <c r="XEJ1048576" s="36"/>
      <c r="XEK1048576" s="36"/>
      <c r="XEL1048576" s="36"/>
      <c r="XEM1048576" s="36"/>
      <c r="XEN1048576" s="36"/>
      <c r="XEO1048576" s="36"/>
      <c r="XEP1048576" s="36"/>
      <c r="XEQ1048576" s="36"/>
      <c r="XER1048576" s="36"/>
      <c r="XES1048576" s="36"/>
      <c r="XET1048576" s="36"/>
      <c r="XEU1048576" s="36"/>
    </row>
  </sheetData>
  <mergeCells count="12">
    <mergeCell ref="A46:E46"/>
    <mergeCell ref="H21:H22"/>
    <mergeCell ref="I12:L12"/>
    <mergeCell ref="I14:L14"/>
    <mergeCell ref="A45:G45"/>
    <mergeCell ref="I1:M1"/>
    <mergeCell ref="M3:M4"/>
    <mergeCell ref="H4:H5"/>
    <mergeCell ref="I10:L10"/>
    <mergeCell ref="I3:L4"/>
    <mergeCell ref="I8:L8"/>
    <mergeCell ref="I6:L6"/>
  </mergeCells>
  <phoneticPr fontId="23" type="noConversion"/>
  <conditionalFormatting sqref="D4:D44">
    <cfRule type="containsText" dxfId="2" priority="1" operator="containsText" text="Valor global superior ao limite estabelecido">
      <formula>NOT(ISERROR(SEARCH("Valor global superior ao limite estabelecido",D4)))</formula>
    </cfRule>
    <cfRule type="containsText" dxfId="1" priority="3" operator="containsText" text="SIM">
      <formula>NOT(ISERROR(SEARCH("SIM",D4)))</formula>
    </cfRule>
  </conditionalFormatting>
  <conditionalFormatting sqref="D602">
    <cfRule type="containsText" dxfId="0" priority="2" operator="containsText" text="SIM">
      <formula>NOT(ISERROR(SEARCH("SIM",D602)))</formula>
    </cfRule>
  </conditionalFormatting>
  <printOptions horizontalCentered="1"/>
  <pageMargins left="0.51181102362204722" right="0.51181102362204722" top="0.78740157480314965" bottom="0.78740157480314965" header="0.31496062992125984" footer="0.31496062992125984"/>
  <pageSetup paperSize="9" scale="61" orientation="landscape" r:id="rId1"/>
  <ignoredErrors>
    <ignoredError sqref="B2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Análise de Propostas</vt:lpstr>
      <vt:lpstr>'Análise de Propostas'!Area_de_impressao</vt:lpstr>
    </vt:vector>
  </TitlesOfParts>
  <Company>giovannibn@gmail.com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Licitação 8.666/93</dc:title>
  <dc:creator>Giovanni Baier Nunes</dc:creator>
  <cp:lastModifiedBy>Giovanni</cp:lastModifiedBy>
  <cp:lastPrinted>2018-06-04T14:28:55Z</cp:lastPrinted>
  <dcterms:created xsi:type="dcterms:W3CDTF">2017-07-03T14:17:40Z</dcterms:created>
  <dcterms:modified xsi:type="dcterms:W3CDTF">2020-09-24T14:21:58Z</dcterms:modified>
</cp:coreProperties>
</file>