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iduary coefficients" sheetId="1" state="visible" r:id="rId2"/>
    <sheet name="delta residuary coefficients" sheetId="2" state="visible" r:id="rId3"/>
    <sheet name="wetted area coefficie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<sst xmlns="http://schemas.openxmlformats.org/spreadsheetml/2006/main" count="18" uniqueCount="18">
  <si>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</si>
  <si>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</si>
  <si>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</si>
  <si>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</si>
  <si>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</si>
  <si>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</si>
  <si>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</si>
  <si>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</si>
  <si>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u0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</si>
  <si>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</si>
  <si>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</si>
  <si>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</si>
  <si>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</si>
  <si>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</si>
  <si>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s0</t>
  </si>
  <si>
    <t xml:space="preserve">s1</t>
  </si>
  <si>
    <t xml:space="preserve">s2</t>
  </si>
  <si>
    <t xml:space="preserve">s3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</si>
</sst>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n">
        <v>0.15</v>
      </c>
      <c r="C1" s="0" t="n">
        <f aca="false">B1+0.05</f>
        <v>0.2</v>
      </c>
      <c r="D1" s="0" t="n">
        <f aca="false">C1+0.05</f>
        <v>0.25</v>
      </c>
      <c r="E1" s="0" t="n">
        <f aca="false">D1+0.05</f>
        <v>0.3</v>
      </c>
      <c r="F1" s="0" t="n">
        <f aca="false">E1+0.05</f>
        <v>0.35</v>
      </c>
      <c r="G1" s="0" t="n">
        <f aca="false">F1+0.05</f>
        <v>0.4</v>
      </c>
      <c r="H1" s="0" t="n">
        <f aca="false">G1+0.05</f>
        <v>0.45</v>
      </c>
      <c r="I1" s="0" t="n">
        <f aca="false">H1+0.05</f>
        <v>0.5</v>
      </c>
      <c r="J1" s="0" t="n">
        <f aca="false">I1+0.05</f>
        <v>0.55</v>
      </c>
      <c r="K1" s="0" t="n">
        <f aca="false">J1+0.05</f>
        <v>0.6</v>
      </c>
      <c r="L1" s="0" t="n">
        <f aca="false">K1+0.05</f>
        <v>0.65</v>
      </c>
      <c r="M1" s="0" t="n">
        <f aca="false">L1+0.05</f>
        <v>0.7</v>
      </c>
      <c r="N1" s="0" t="n">
        <f aca="false">M1+0.05</f>
        <v>0.75</v>
      </c>
    </row>
    <row r="2" customFormat="false" ht="15" hidden="false" customHeight="false" outlineLevel="0" collapsed="false">
      <c r="A2" s="0" t="s">
        <v>0</v>
      </c>
      <c r="B2" s="0" t="n">
        <v>-0.0005</v>
      </c>
      <c r="C2" s="0" t="n">
        <v>-0.0003</v>
      </c>
      <c r="D2" s="0" t="n">
        <v>0.0002</v>
      </c>
      <c r="E2" s="0" t="n">
        <v>-0.0009</v>
      </c>
      <c r="F2" s="0" t="n">
        <v>-0.0026</v>
      </c>
      <c r="G2" s="0" t="n">
        <v>-0.0064</v>
      </c>
      <c r="H2" s="0" t="n">
        <v>-0.0218</v>
      </c>
      <c r="I2" s="0" t="n">
        <v>-0.0388</v>
      </c>
      <c r="J2" s="0" t="n">
        <v>-0.0347</v>
      </c>
      <c r="K2" s="0" t="n">
        <v>-0.0361</v>
      </c>
      <c r="L2" s="0" t="n">
        <v>0.0008</v>
      </c>
      <c r="M2" s="0" t="n">
        <v>0.0108</v>
      </c>
      <c r="N2" s="0" t="n">
        <v>0.1023</v>
      </c>
    </row>
    <row r="3" customFormat="false" ht="15" hidden="false" customHeight="false" outlineLevel="0" collapsed="false">
      <c r="A3" s="0" t="s">
        <v>1</v>
      </c>
      <c r="B3" s="0" t="n">
        <v>0.0023</v>
      </c>
      <c r="C3" s="0" t="n">
        <v>0.0059</v>
      </c>
      <c r="D3" s="1" t="n">
        <v>-0.0156</v>
      </c>
      <c r="E3" s="0" t="n">
        <v>0.0016</v>
      </c>
      <c r="F3" s="0" t="n">
        <v>-0.0567</v>
      </c>
      <c r="G3" s="0" t="n">
        <v>-0.4034</v>
      </c>
      <c r="H3" s="0" t="n">
        <v>-0.5261</v>
      </c>
      <c r="I3" s="0" t="n">
        <v>-0.5986</v>
      </c>
      <c r="J3" s="0" t="n">
        <v>-0.4764</v>
      </c>
      <c r="K3" s="0" t="n">
        <v>0.0037</v>
      </c>
      <c r="L3" s="0" t="n">
        <v>0.3728</v>
      </c>
      <c r="M3" s="0" t="n">
        <v>-0.1238</v>
      </c>
      <c r="N3" s="0" t="n">
        <v>0.7726</v>
      </c>
    </row>
    <row r="4" customFormat="false" ht="15" hidden="false" customHeight="false" outlineLevel="0" collapsed="false">
      <c r="A4" s="0" t="s">
        <v>2</v>
      </c>
      <c r="B4" s="0" t="n">
        <v>-0.0086</v>
      </c>
      <c r="C4" s="0" t="n">
        <v>-0.0064</v>
      </c>
      <c r="D4" s="0" t="n">
        <v>0.0031</v>
      </c>
      <c r="E4" s="0" t="n">
        <v>0.0337</v>
      </c>
      <c r="F4" s="0" t="n">
        <v>0.0446</v>
      </c>
      <c r="G4" s="0" t="n">
        <v>-0.125</v>
      </c>
      <c r="H4" s="0" t="n">
        <v>-0.2945</v>
      </c>
      <c r="I4" s="0" t="n">
        <v>-0.3038</v>
      </c>
      <c r="J4" s="0" t="n">
        <v>-0.2361</v>
      </c>
      <c r="K4" s="0" t="n">
        <v>-0.296</v>
      </c>
      <c r="L4" s="0" t="n">
        <v>-0.3667</v>
      </c>
      <c r="M4" s="0" t="n">
        <v>-0.2026</v>
      </c>
      <c r="N4" s="0" t="n">
        <v>0.504</v>
      </c>
    </row>
    <row r="5" customFormat="false" ht="15" hidden="false" customHeight="false" outlineLevel="0" collapsed="false">
      <c r="A5" s="0" t="s">
        <v>3</v>
      </c>
      <c r="B5" s="0" t="n">
        <v>-0.0015</v>
      </c>
      <c r="C5" s="0" t="n">
        <v>0.007</v>
      </c>
      <c r="D5" s="0" t="n">
        <v>-0.0021</v>
      </c>
      <c r="E5" s="0" t="n">
        <v>-0.0285</v>
      </c>
      <c r="F5" s="0" t="n">
        <v>-0.01091</v>
      </c>
      <c r="G5" s="0" t="n">
        <v>0.0273</v>
      </c>
      <c r="H5" s="0" t="n">
        <v>0.2485</v>
      </c>
      <c r="I5" s="0" t="n">
        <v>0.6033</v>
      </c>
      <c r="J5" s="0" t="n">
        <v>0.8726</v>
      </c>
      <c r="K5" s="0" t="n">
        <v>0.9661</v>
      </c>
      <c r="L5" s="0" t="n">
        <v>1.3957</v>
      </c>
      <c r="M5" s="0" t="n">
        <v>1.1282</v>
      </c>
      <c r="N5" s="0" t="n">
        <v>1.7867</v>
      </c>
    </row>
    <row r="6" customFormat="false" ht="15" hidden="false" customHeight="false" outlineLevel="0" collapsed="false">
      <c r="A6" s="0" t="s">
        <v>4</v>
      </c>
      <c r="B6" s="0" t="n">
        <v>0.0061</v>
      </c>
      <c r="C6" s="0" t="n">
        <v>0.0014</v>
      </c>
      <c r="D6" s="0" t="n">
        <v>-0.007</v>
      </c>
      <c r="E6" s="0" t="n">
        <v>-0.0367</v>
      </c>
      <c r="F6" s="0" t="n">
        <v>-0.0707</v>
      </c>
      <c r="G6" s="0" t="n">
        <v>-0.1641</v>
      </c>
      <c r="H6" s="0" t="n">
        <v>-0.2428</v>
      </c>
      <c r="I6" s="0" t="n">
        <v>-0.043</v>
      </c>
      <c r="J6" s="0" t="n">
        <v>0.4219</v>
      </c>
      <c r="K6" s="0" t="n">
        <v>0.6123</v>
      </c>
      <c r="L6" s="0" t="n">
        <v>1.0343</v>
      </c>
      <c r="M6" s="0" t="n">
        <v>1.1836</v>
      </c>
      <c r="N6" s="0" t="n">
        <v>2.1934</v>
      </c>
    </row>
    <row r="7" customFormat="false" ht="15" hidden="false" customHeight="false" outlineLevel="0" collapsed="false">
      <c r="A7" s="0" t="s">
        <v>5</v>
      </c>
      <c r="B7" s="0" t="n">
        <v>0.001</v>
      </c>
      <c r="C7" s="0" t="n">
        <v>0.0013</v>
      </c>
      <c r="D7" s="0" t="n">
        <v>0.0148</v>
      </c>
      <c r="E7" s="0" t="n">
        <v>0.0218</v>
      </c>
      <c r="F7" s="0" t="n">
        <v>0.0914</v>
      </c>
      <c r="G7" s="0" t="n">
        <v>0.3578</v>
      </c>
      <c r="H7" s="0" t="n">
        <v>0.6293</v>
      </c>
      <c r="I7" s="0" t="n">
        <v>0.8332</v>
      </c>
      <c r="J7" s="0" t="n">
        <v>0.899</v>
      </c>
      <c r="K7" s="0" t="n">
        <v>0.7534</v>
      </c>
      <c r="L7" s="0" t="n">
        <v>0.323</v>
      </c>
      <c r="M7" s="0" t="n">
        <v>0.4973</v>
      </c>
      <c r="N7" s="0" t="n">
        <v>-1.5479</v>
      </c>
    </row>
    <row r="8" customFormat="false" ht="15" hidden="false" customHeight="false" outlineLevel="0" collapsed="false">
      <c r="A8" s="0" t="s">
        <v>6</v>
      </c>
      <c r="B8" s="0" t="n">
        <v>0.0001</v>
      </c>
      <c r="C8" s="0" t="n">
        <v>0.0005</v>
      </c>
      <c r="D8" s="0" t="n">
        <v>0.001</v>
      </c>
      <c r="E8" s="0" t="n">
        <v>0.0015</v>
      </c>
      <c r="F8" s="0" t="n">
        <v>0.0021</v>
      </c>
      <c r="G8" s="0" t="n">
        <v>0.0045</v>
      </c>
      <c r="H8" s="0" t="n">
        <v>0.0081</v>
      </c>
      <c r="I8" s="0" t="n">
        <v>0.0106</v>
      </c>
      <c r="J8" s="0" t="n">
        <v>0.0096</v>
      </c>
      <c r="K8" s="0" t="n">
        <v>0.01</v>
      </c>
      <c r="L8" s="0" t="n">
        <v>0.0072</v>
      </c>
      <c r="M8" s="0" t="n">
        <v>0.0038</v>
      </c>
      <c r="N8" s="0" t="n">
        <v>-0.0115</v>
      </c>
    </row>
    <row r="9" customFormat="false" ht="15" hidden="false" customHeight="false" outlineLevel="0" collapsed="false">
      <c r="A9" s="0" t="s">
        <v>7</v>
      </c>
      <c r="B9" s="0" t="n">
        <v>0.0052</v>
      </c>
      <c r="C9" s="0" t="n">
        <v>-0.002</v>
      </c>
      <c r="D9" s="0" t="n">
        <v>-0.0043</v>
      </c>
      <c r="E9" s="0" t="n">
        <v>-0.0172</v>
      </c>
      <c r="F9" s="0" t="n">
        <v>-0.0078</v>
      </c>
      <c r="G9" s="0" t="n">
        <v>0.1115</v>
      </c>
      <c r="H9" s="0" t="n">
        <v>0.2086</v>
      </c>
      <c r="I9" s="0" t="n">
        <v>0.1336</v>
      </c>
      <c r="J9" s="0" t="n">
        <v>-0.2282</v>
      </c>
      <c r="K9" s="0" t="n">
        <v>-0.3352</v>
      </c>
      <c r="L9" s="0" t="n">
        <v>-0.4632</v>
      </c>
      <c r="M9" s="0" t="n">
        <v>-0.4477</v>
      </c>
      <c r="N9" s="0" t="n">
        <v>-0.0977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n">
        <v>0.25</v>
      </c>
      <c r="C1" s="0" t="n">
        <f aca="false">B1+0.05</f>
        <v>0.3</v>
      </c>
      <c r="D1" s="0" t="n">
        <f aca="false">C1+0.05</f>
        <v>0.35</v>
      </c>
      <c r="E1" s="0" t="n">
        <f aca="false">D1+0.05</f>
        <v>0.4</v>
      </c>
      <c r="F1" s="0" t="n">
        <f aca="false">E1+0.05</f>
        <v>0.45</v>
      </c>
      <c r="G1" s="0" t="n">
        <f aca="false">F1+0.05</f>
        <v>0.5</v>
      </c>
      <c r="H1" s="0" t="n">
        <f aca="false">G1+0.05</f>
        <v>0.55</v>
      </c>
    </row>
    <row r="2" customFormat="false" ht="13.8" hidden="false" customHeight="false" outlineLevel="0" collapsed="false">
      <c r="A2" s="0" t="s">
        <v>8</v>
      </c>
      <c r="B2" s="2" t="n">
        <f aca="false">-0.0268/1000</f>
        <v>-2.68E-005</v>
      </c>
      <c r="C2" s="0" t="n">
        <f aca="false">0.6628/1000</f>
        <v>0.0006628</v>
      </c>
      <c r="D2" s="0" t="n">
        <f aca="false">1.6433/1000</f>
        <v>0.0016433</v>
      </c>
      <c r="E2" s="0" t="n">
        <f aca="false">-0.8659/1000</f>
        <v>-0.0008659</v>
      </c>
      <c r="F2" s="0" t="n">
        <f aca="false">-3.2715/1000</f>
        <v>-0.0032715</v>
      </c>
      <c r="G2" s="0" t="n">
        <f aca="false">-0.1976/1000</f>
        <v>-0.0001976</v>
      </c>
      <c r="H2" s="0" t="n">
        <f aca="false">1.5873/1000</f>
        <v>0.0015873</v>
      </c>
    </row>
    <row r="3" customFormat="false" ht="13.8" hidden="false" customHeight="false" outlineLevel="0" collapsed="false">
      <c r="A3" s="0" t="s">
        <v>9</v>
      </c>
      <c r="B3" s="0" t="n">
        <f aca="false">-0.0014/1000</f>
        <v>-1.4E-006</v>
      </c>
      <c r="C3" s="0" t="n">
        <f aca="false">-0.0632/1000</f>
        <v>-6.32E-005</v>
      </c>
      <c r="D3" s="0" t="n">
        <f aca="false">-0.2144/1000</f>
        <v>-0.0002144</v>
      </c>
      <c r="E3" s="0" t="n">
        <f aca="false">-0.0354/1000</f>
        <v>-3.54E-005</v>
      </c>
      <c r="F3" s="0" t="n">
        <f aca="false">0.1372/1000</f>
        <v>0.0001372</v>
      </c>
      <c r="G3" s="0" t="n">
        <f aca="false">-0.148/1000</f>
        <v>-0.000148</v>
      </c>
      <c r="H3" s="0" t="n">
        <f aca="false">-0.3749/1000</f>
        <v>-0.0003749</v>
      </c>
    </row>
    <row r="4" customFormat="false" ht="13.8" hidden="false" customHeight="false" outlineLevel="0" collapsed="false">
      <c r="A4" s="0" t="s">
        <v>10</v>
      </c>
      <c r="B4" s="2" t="n">
        <f aca="false">-0.0057/1000</f>
        <v>-5.7E-006</v>
      </c>
      <c r="C4" s="0" t="n">
        <f aca="false">-0.0699/1000</f>
        <v>-6.99E-005</v>
      </c>
      <c r="D4" s="0" t="n">
        <f aca="false">-0.164/1000</f>
        <v>-0.000164</v>
      </c>
      <c r="E4" s="0" t="n">
        <f aca="false">0.2226/1000</f>
        <v>0.0002226</v>
      </c>
      <c r="F4" s="0" t="n">
        <f aca="false">0.5547/1000</f>
        <v>0.0005547</v>
      </c>
      <c r="G4" s="0" t="n">
        <f aca="false">-0.6593/1000</f>
        <v>-0.0006593</v>
      </c>
      <c r="H4" s="0" t="n">
        <f aca="false">-0.7105/1000</f>
        <v>-0.0007105</v>
      </c>
    </row>
    <row r="5" customFormat="false" ht="13.8" hidden="false" customHeight="false" outlineLevel="0" collapsed="false">
      <c r="A5" s="0" t="s">
        <v>11</v>
      </c>
      <c r="B5" s="2" t="n">
        <f aca="false">0.0016/1000</f>
        <v>1.6E-006</v>
      </c>
      <c r="C5" s="0" t="n">
        <f aca="false">0.0069/1000</f>
        <v>6.9E-006</v>
      </c>
      <c r="D5" s="0" t="n">
        <f aca="false">0.0199/1000</f>
        <v>1.99E-005</v>
      </c>
      <c r="E5" s="0" t="n">
        <f aca="false">0.0188/1000</f>
        <v>1.88E-005</v>
      </c>
      <c r="F5" s="0" t="n">
        <f aca="false">0.0268/1000</f>
        <v>2.68E-005</v>
      </c>
      <c r="G5" s="0" t="n">
        <f aca="false">0.1862/1000</f>
        <v>0.0001862</v>
      </c>
      <c r="H5" s="0" t="n">
        <f aca="false">0.2146/1000</f>
        <v>0.0002146</v>
      </c>
    </row>
    <row r="6" customFormat="false" ht="15" hidden="false" customHeight="false" outlineLevel="0" collapsed="false">
      <c r="A6" s="0" t="s">
        <v>12</v>
      </c>
      <c r="B6" s="0" t="n">
        <f aca="false">-0.007/1000</f>
        <v>-7E-006</v>
      </c>
      <c r="C6" s="0" t="n">
        <f aca="false">0.0459/1000</f>
        <v>4.59E-005</v>
      </c>
      <c r="D6" s="0" t="n">
        <f aca="false">-0.054/1000</f>
        <v>-5.4E-005</v>
      </c>
      <c r="E6" s="0" t="n">
        <f aca="false">-0.58/1000</f>
        <v>-0.00058</v>
      </c>
      <c r="F6" s="0" t="n">
        <f aca="false">-1.0064/1000</f>
        <v>-0.0010064</v>
      </c>
      <c r="G6" s="0" t="n">
        <f aca="false">-0.7489/1000</f>
        <v>-0.0007489</v>
      </c>
      <c r="H6" s="0" t="n">
        <f aca="false">-0.4818/1000</f>
        <v>-0.0004818</v>
      </c>
    </row>
    <row r="7" customFormat="false" ht="15" hidden="false" customHeight="false" outlineLevel="0" collapsed="false">
      <c r="A7" s="0" t="s">
        <v>13</v>
      </c>
      <c r="B7" s="0" t="n">
        <f aca="false">-0.0017/1000</f>
        <v>-1.7E-006</v>
      </c>
      <c r="C7" s="0" t="n">
        <f aca="false">-0.0004/1000</f>
        <v>-4E-007</v>
      </c>
      <c r="D7" s="0" t="n">
        <f aca="false">-0.0268/1000</f>
        <v>-2.68E-005</v>
      </c>
      <c r="E7" s="0" t="n">
        <f aca="false">-0.1133/1000</f>
        <v>-0.0001133</v>
      </c>
      <c r="F7" s="0" t="n">
        <f aca="false">-0.2026/1000</f>
        <v>-0.0002026</v>
      </c>
      <c r="G7" s="0" t="n">
        <f aca="false">-0.1648/1000</f>
        <v>-0.0001648</v>
      </c>
      <c r="H7" s="0" t="n">
        <f aca="false">-0.1174/1000</f>
        <v>-0.0001174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n">
        <v>5</v>
      </c>
      <c r="C1" s="0" t="n">
        <v>10</v>
      </c>
      <c r="D1" s="0" t="n">
        <v>15</v>
      </c>
      <c r="E1" s="0" t="n">
        <v>20</v>
      </c>
      <c r="F1" s="0" t="n">
        <v>25</v>
      </c>
      <c r="G1" s="0" t="n">
        <v>30</v>
      </c>
      <c r="H1" s="0" t="n">
        <v>35</v>
      </c>
    </row>
    <row r="2" customFormat="false" ht="15" hidden="false" customHeight="false" outlineLevel="0" collapsed="false">
      <c r="A2" s="0" t="s">
        <v>14</v>
      </c>
      <c r="B2" s="0" t="n">
        <v>-4.112</v>
      </c>
      <c r="C2" s="0" t="n">
        <v>-4.522</v>
      </c>
      <c r="D2" s="0" t="n">
        <v>-3.291</v>
      </c>
      <c r="E2" s="0" t="n">
        <v>1.85</v>
      </c>
      <c r="F2" s="0" t="n">
        <v>6.51</v>
      </c>
      <c r="G2" s="0" t="n">
        <v>12.334</v>
      </c>
      <c r="H2" s="0" t="n">
        <v>14.648</v>
      </c>
    </row>
    <row r="3" customFormat="false" ht="15" hidden="false" customHeight="false" outlineLevel="0" collapsed="false">
      <c r="A3" s="0" t="s">
        <v>15</v>
      </c>
      <c r="B3" s="0" t="n">
        <v>0.054</v>
      </c>
      <c r="C3" s="0" t="n">
        <v>-0.132</v>
      </c>
      <c r="D3" s="0" t="n">
        <v>-0.389</v>
      </c>
      <c r="E3" s="0" t="n">
        <v>-1.2</v>
      </c>
      <c r="F3" s="0" t="n">
        <v>-2.305</v>
      </c>
      <c r="G3" s="0" t="n">
        <v>-3.911</v>
      </c>
      <c r="H3" s="0" t="n">
        <v>-5.182</v>
      </c>
    </row>
    <row r="4" customFormat="false" ht="15" hidden="false" customHeight="false" outlineLevel="0" collapsed="false">
      <c r="A4" s="0" t="s">
        <v>16</v>
      </c>
      <c r="B4" s="0" t="n">
        <v>-0.027</v>
      </c>
      <c r="C4" s="0" t="n">
        <v>-0.077</v>
      </c>
      <c r="D4" s="0" t="n">
        <v>-0.118</v>
      </c>
      <c r="E4" s="0" t="n">
        <v>-0.109</v>
      </c>
      <c r="F4" s="0" t="n">
        <v>-0.066</v>
      </c>
      <c r="G4" s="0" t="n">
        <v>0.024</v>
      </c>
      <c r="H4" s="0" t="n">
        <v>0.102</v>
      </c>
    </row>
    <row r="5" customFormat="false" ht="15" hidden="false" customHeight="false" outlineLevel="0" collapsed="false">
      <c r="A5" s="0" t="s">
        <v>17</v>
      </c>
      <c r="B5" s="0" t="n">
        <v>6.329</v>
      </c>
      <c r="C5" s="0" t="n">
        <v>8.738</v>
      </c>
      <c r="D5" s="0" t="n">
        <v>8.949</v>
      </c>
      <c r="E5" s="0" t="n">
        <v>5.364</v>
      </c>
      <c r="F5" s="0" t="n">
        <v>3.443</v>
      </c>
      <c r="G5" s="0" t="n">
        <v>1.767</v>
      </c>
      <c r="H5" s="0" t="n">
        <v>3.497</v>
      </c>
    </row>
    <row r="29" customFormat="false" ht="15" hidden="false" customHeight="false" outlineLevel="0" collapsed="false">
      <c r="D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2020-12-04T20:19:31Z</dcterms:created>
  <dc:creator>Giovanni Pagnon</dc:creator>
  <dc:description/>
  <dc:language>it-IT</dc:language>
  <cp:lastModifiedBy/>
  <dcterms:modified xsi:type="dcterms:W3CDTF">2020-12-07T23:47:11Z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