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\Documents\IdeaProjects\Gemelry\"/>
    </mc:Choice>
  </mc:AlternateContent>
  <xr:revisionPtr revIDLastSave="0" documentId="13_ncr:1_{011C72B2-783C-443F-AE75-DA1A958978EC}" xr6:coauthVersionLast="45" xr6:coauthVersionMax="45" xr10:uidLastSave="{00000000-0000-0000-0000-000000000000}"/>
  <bookViews>
    <workbookView xWindow="-110" yWindow="-110" windowWidth="19420" windowHeight="10420" tabRatio="810" xr2:uid="{00000000-000D-0000-FFFF-FFFF00000000}"/>
  </bookViews>
  <sheets>
    <sheet name="Form and volume formulas" sheetId="23" r:id="rId1"/>
    <sheet name="1 - ROUND" sheetId="10" r:id="rId2"/>
    <sheet name="2 - OVAL" sheetId="4" r:id="rId3"/>
    <sheet name="3 - CABOCHON" sheetId="18" r:id="rId4"/>
    <sheet name="4, 5 - BAGUETTE, SQUARE" sheetId="8" r:id="rId5"/>
    <sheet name="6 - PEAR" sheetId="15" r:id="rId6"/>
    <sheet name="7 - MARQUES" sheetId="16" r:id="rId7"/>
    <sheet name="8 - HEART" sheetId="13" r:id="rId8"/>
    <sheet name="9 - Треугольники" sheetId="25" r:id="rId9"/>
    <sheet name="4 - Самоцветы2" sheetId="11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4" l="1"/>
  <c r="M19" i="8"/>
  <c r="M6" i="18"/>
  <c r="M4" i="16" l="1"/>
  <c r="M5" i="16"/>
  <c r="M7" i="16"/>
  <c r="M8" i="16"/>
  <c r="U8" i="16" s="1"/>
  <c r="M9" i="16"/>
  <c r="V9" i="16" s="1"/>
  <c r="M10" i="16"/>
  <c r="M11" i="16"/>
  <c r="M12" i="16"/>
  <c r="M13" i="16"/>
  <c r="M14" i="16"/>
  <c r="M15" i="16"/>
  <c r="M16" i="16"/>
  <c r="M17" i="16"/>
  <c r="P17" i="16" s="1"/>
  <c r="M18" i="16"/>
  <c r="M19" i="16"/>
  <c r="P19" i="16" s="1"/>
  <c r="M20" i="16"/>
  <c r="M21" i="16"/>
  <c r="M22" i="16"/>
  <c r="M23" i="16"/>
  <c r="M24" i="16"/>
  <c r="T24" i="16" s="1"/>
  <c r="M25" i="16"/>
  <c r="P25" i="16" s="1"/>
  <c r="M26" i="16"/>
  <c r="M27" i="16"/>
  <c r="N27" i="16" s="1"/>
  <c r="M28" i="16"/>
  <c r="V28" i="16" s="1"/>
  <c r="M29" i="16"/>
  <c r="M30" i="16"/>
  <c r="M3" i="16"/>
  <c r="T31" i="16" l="1"/>
  <c r="T32" i="16"/>
  <c r="T33" i="16"/>
  <c r="T34" i="16"/>
  <c r="P20" i="16"/>
  <c r="O29" i="16"/>
  <c r="O28" i="16"/>
  <c r="S18" i="16"/>
  <c r="O10" i="16"/>
  <c r="R30" i="16"/>
  <c r="O11" i="16"/>
  <c r="S24" i="16"/>
  <c r="O16" i="16"/>
  <c r="R24" i="16"/>
  <c r="P18" i="16"/>
  <c r="R25" i="16"/>
  <c r="P24" i="16"/>
  <c r="O18" i="16"/>
  <c r="O24" i="16"/>
  <c r="R19" i="16"/>
  <c r="P26" i="16"/>
  <c r="O19" i="16"/>
  <c r="Q3" i="16"/>
  <c r="O17" i="16"/>
  <c r="O25" i="16"/>
  <c r="N3" i="16"/>
  <c r="N30" i="16"/>
  <c r="S4" i="16"/>
  <c r="N24" i="16"/>
  <c r="O23" i="16"/>
  <c r="R21" i="16"/>
  <c r="O15" i="16"/>
  <c r="N8" i="16"/>
  <c r="N7" i="16"/>
  <c r="R4" i="16"/>
  <c r="P7" i="16"/>
  <c r="U3" i="16"/>
  <c r="U16" i="16"/>
  <c r="N15" i="16"/>
  <c r="O14" i="16"/>
  <c r="P13" i="16"/>
  <c r="O5" i="16"/>
  <c r="Q4" i="16"/>
  <c r="S3" i="16"/>
  <c r="O13" i="16"/>
  <c r="V22" i="16"/>
  <c r="V32" i="16" s="1"/>
  <c r="O21" i="16"/>
  <c r="N14" i="16"/>
  <c r="O12" i="16"/>
  <c r="P29" i="16"/>
  <c r="S25" i="16"/>
  <c r="U14" i="16"/>
  <c r="O4" i="16"/>
  <c r="N4" i="16"/>
  <c r="O9" i="16"/>
  <c r="M41" i="8"/>
  <c r="O41" i="8" s="1"/>
  <c r="T4" i="15"/>
  <c r="T19" i="15" s="1"/>
  <c r="Q6" i="15"/>
  <c r="N14" i="15"/>
  <c r="M3" i="15"/>
  <c r="N3" i="15" s="1"/>
  <c r="M4" i="15"/>
  <c r="U4" i="15" s="1"/>
  <c r="M5" i="15"/>
  <c r="P5" i="15" s="1"/>
  <c r="M6" i="15"/>
  <c r="N6" i="15" s="1"/>
  <c r="M7" i="15"/>
  <c r="O7" i="15" s="1"/>
  <c r="M8" i="15"/>
  <c r="N8" i="15" s="1"/>
  <c r="M9" i="15"/>
  <c r="N9" i="15" s="1"/>
  <c r="M10" i="15"/>
  <c r="O10" i="15" s="1"/>
  <c r="M11" i="15"/>
  <c r="N11" i="15" s="1"/>
  <c r="M12" i="15"/>
  <c r="O12" i="15" s="1"/>
  <c r="M13" i="15"/>
  <c r="P13" i="15" s="1"/>
  <c r="M14" i="15"/>
  <c r="M15" i="15"/>
  <c r="N15" i="15" s="1"/>
  <c r="M16" i="15"/>
  <c r="O16" i="15" s="1"/>
  <c r="M17" i="15"/>
  <c r="N17" i="15" s="1"/>
  <c r="M2" i="15"/>
  <c r="R2" i="15" s="1"/>
  <c r="M8" i="18"/>
  <c r="N8" i="18" s="1"/>
  <c r="M9" i="18"/>
  <c r="M10" i="18"/>
  <c r="M11" i="18"/>
  <c r="M12" i="18"/>
  <c r="P12" i="18" s="1"/>
  <c r="M13" i="18"/>
  <c r="M14" i="18"/>
  <c r="R14" i="18" s="1"/>
  <c r="M15" i="18"/>
  <c r="S15" i="18" s="1"/>
  <c r="M16" i="18"/>
  <c r="P16" i="18" s="1"/>
  <c r="M17" i="18"/>
  <c r="R17" i="18" s="1"/>
  <c r="M18" i="18"/>
  <c r="N18" i="18" s="1"/>
  <c r="M19" i="18"/>
  <c r="O19" i="18" s="1"/>
  <c r="M20" i="18"/>
  <c r="S20" i="18" s="1"/>
  <c r="M21" i="18"/>
  <c r="O21" i="18" s="1"/>
  <c r="M22" i="18"/>
  <c r="U22" i="18" s="1"/>
  <c r="M23" i="18"/>
  <c r="O23" i="18" s="1"/>
  <c r="M24" i="18"/>
  <c r="V24" i="18" s="1"/>
  <c r="M25" i="18"/>
  <c r="P25" i="18" s="1"/>
  <c r="M26" i="18"/>
  <c r="R26" i="18" s="1"/>
  <c r="M27" i="18"/>
  <c r="N27" i="18" s="1"/>
  <c r="M28" i="18"/>
  <c r="M29" i="18"/>
  <c r="U29" i="18" s="1"/>
  <c r="M30" i="18"/>
  <c r="O30" i="18" s="1"/>
  <c r="M31" i="18"/>
  <c r="P31" i="18" s="1"/>
  <c r="M32" i="18"/>
  <c r="Q32" i="18" s="1"/>
  <c r="M33" i="18"/>
  <c r="Q33" i="18" s="1"/>
  <c r="M34" i="18"/>
  <c r="N34" i="18" s="1"/>
  <c r="M35" i="18"/>
  <c r="O35" i="18" s="1"/>
  <c r="M36" i="18"/>
  <c r="O36" i="18" s="1"/>
  <c r="M37" i="18"/>
  <c r="O37" i="18" s="1"/>
  <c r="M38" i="18"/>
  <c r="Q38" i="18" s="1"/>
  <c r="M39" i="18"/>
  <c r="O39" i="18" s="1"/>
  <c r="M40" i="18"/>
  <c r="R40" i="18" s="1"/>
  <c r="M41" i="18"/>
  <c r="P41" i="18" s="1"/>
  <c r="M42" i="18"/>
  <c r="P42" i="18" s="1"/>
  <c r="M43" i="18"/>
  <c r="N43" i="18" s="1"/>
  <c r="M44" i="18"/>
  <c r="S44" i="18" s="1"/>
  <c r="M45" i="18"/>
  <c r="O45" i="18" s="1"/>
  <c r="M46" i="18"/>
  <c r="N46" i="18" s="1"/>
  <c r="M47" i="18"/>
  <c r="V47" i="18" s="1"/>
  <c r="M2" i="18"/>
  <c r="R2" i="18" s="1"/>
  <c r="M3" i="18"/>
  <c r="N3" i="18" s="1"/>
  <c r="M4" i="18"/>
  <c r="Q4" i="18" s="1"/>
  <c r="M5" i="18"/>
  <c r="M7" i="18"/>
  <c r="O4" i="4"/>
  <c r="O5" i="4"/>
  <c r="O6" i="4"/>
  <c r="W6" i="4" s="1"/>
  <c r="O7" i="4"/>
  <c r="P7" i="4" s="1"/>
  <c r="O8" i="4"/>
  <c r="Q8" i="4" s="1"/>
  <c r="O10" i="4"/>
  <c r="P10" i="4" s="1"/>
  <c r="O11" i="4"/>
  <c r="U11" i="4" s="1"/>
  <c r="O12" i="4"/>
  <c r="R12" i="4" s="1"/>
  <c r="O13" i="4"/>
  <c r="Q13" i="4" s="1"/>
  <c r="O14" i="4"/>
  <c r="O15" i="4"/>
  <c r="T15" i="4" s="1"/>
  <c r="O16" i="4"/>
  <c r="Q16" i="4" s="1"/>
  <c r="O17" i="4"/>
  <c r="P17" i="4" s="1"/>
  <c r="O18" i="4"/>
  <c r="R18" i="4" s="1"/>
  <c r="O19" i="4"/>
  <c r="R19" i="4" s="1"/>
  <c r="O20" i="4"/>
  <c r="Q20" i="4" s="1"/>
  <c r="O21" i="4"/>
  <c r="P21" i="4" s="1"/>
  <c r="O22" i="4"/>
  <c r="T22" i="4" s="1"/>
  <c r="O23" i="4"/>
  <c r="R23" i="4" s="1"/>
  <c r="O24" i="4"/>
  <c r="Q24" i="4" s="1"/>
  <c r="O25" i="4"/>
  <c r="T25" i="4" s="1"/>
  <c r="O26" i="4"/>
  <c r="Y26" i="4" s="1"/>
  <c r="O27" i="4"/>
  <c r="Q27" i="4" s="1"/>
  <c r="O28" i="4"/>
  <c r="R28" i="4" s="1"/>
  <c r="O29" i="4"/>
  <c r="P29" i="4" s="1"/>
  <c r="O30" i="4"/>
  <c r="T30" i="4" s="1"/>
  <c r="O31" i="4"/>
  <c r="W31" i="4" s="1"/>
  <c r="O32" i="4"/>
  <c r="S32" i="4" s="1"/>
  <c r="O33" i="4"/>
  <c r="O34" i="4"/>
  <c r="T34" i="4" s="1"/>
  <c r="O35" i="4"/>
  <c r="T35" i="4" s="1"/>
  <c r="O36" i="4"/>
  <c r="R36" i="4" s="1"/>
  <c r="O37" i="4"/>
  <c r="U37" i="4" s="1"/>
  <c r="O38" i="4"/>
  <c r="R38" i="4" s="1"/>
  <c r="O39" i="4"/>
  <c r="Q39" i="4" s="1"/>
  <c r="O40" i="4"/>
  <c r="T40" i="4" s="1"/>
  <c r="O41" i="4"/>
  <c r="P41" i="4" s="1"/>
  <c r="O42" i="4"/>
  <c r="Q42" i="4" s="1"/>
  <c r="O43" i="4"/>
  <c r="X43" i="4" s="1"/>
  <c r="O44" i="4"/>
  <c r="Q44" i="4" s="1"/>
  <c r="O45" i="4"/>
  <c r="P45" i="4" s="1"/>
  <c r="O46" i="4"/>
  <c r="R46" i="4" s="1"/>
  <c r="O47" i="4"/>
  <c r="Q47" i="4" s="1"/>
  <c r="O48" i="4"/>
  <c r="T48" i="4" s="1"/>
  <c r="O49" i="4"/>
  <c r="S49" i="4" s="1"/>
  <c r="O50" i="4"/>
  <c r="T50" i="4" s="1"/>
  <c r="O51" i="4"/>
  <c r="T51" i="4" s="1"/>
  <c r="O52" i="4"/>
  <c r="T52" i="4" s="1"/>
  <c r="O53" i="4"/>
  <c r="O54" i="4"/>
  <c r="P54" i="4" s="1"/>
  <c r="O55" i="4"/>
  <c r="R55" i="4" s="1"/>
  <c r="O56" i="4"/>
  <c r="R56" i="4" s="1"/>
  <c r="O57" i="4"/>
  <c r="Q57" i="4" s="1"/>
  <c r="O58" i="4"/>
  <c r="P58" i="4" s="1"/>
  <c r="O59" i="4"/>
  <c r="Q59" i="4" s="1"/>
  <c r="O60" i="4"/>
  <c r="Z60" i="4" s="1"/>
  <c r="O2" i="4"/>
  <c r="T2" i="4" s="1"/>
  <c r="M35" i="8"/>
  <c r="V35" i="8" s="1"/>
  <c r="M3" i="8"/>
  <c r="S3" i="8" s="1"/>
  <c r="M4" i="8"/>
  <c r="U4" i="8" s="1"/>
  <c r="M5" i="8"/>
  <c r="O5" i="8" s="1"/>
  <c r="M6" i="8"/>
  <c r="M7" i="8"/>
  <c r="M9" i="8"/>
  <c r="N9" i="8" s="1"/>
  <c r="M10" i="8"/>
  <c r="N10" i="8" s="1"/>
  <c r="M11" i="8"/>
  <c r="P11" i="8" s="1"/>
  <c r="M12" i="8"/>
  <c r="R12" i="8" s="1"/>
  <c r="M13" i="8"/>
  <c r="N13" i="8" s="1"/>
  <c r="M14" i="8"/>
  <c r="P14" i="8" s="1"/>
  <c r="M15" i="8"/>
  <c r="N15" i="8" s="1"/>
  <c r="M16" i="8"/>
  <c r="O16" i="8" s="1"/>
  <c r="M17" i="8"/>
  <c r="O17" i="8" s="1"/>
  <c r="M18" i="8"/>
  <c r="R18" i="8" s="1"/>
  <c r="M20" i="8"/>
  <c r="N20" i="8" s="1"/>
  <c r="M21" i="8"/>
  <c r="N21" i="8" s="1"/>
  <c r="M22" i="8"/>
  <c r="N22" i="8" s="1"/>
  <c r="M23" i="8"/>
  <c r="S23" i="8" s="1"/>
  <c r="M24" i="8"/>
  <c r="O24" i="8" s="1"/>
  <c r="M25" i="8"/>
  <c r="O25" i="8" s="1"/>
  <c r="M26" i="8"/>
  <c r="U26" i="8" s="1"/>
  <c r="M27" i="8"/>
  <c r="O27" i="8" s="1"/>
  <c r="M28" i="8"/>
  <c r="O28" i="8" s="1"/>
  <c r="M29" i="8"/>
  <c r="Q29" i="8" s="1"/>
  <c r="M30" i="8"/>
  <c r="Q30" i="8" s="1"/>
  <c r="M31" i="8"/>
  <c r="N31" i="8" s="1"/>
  <c r="M32" i="8"/>
  <c r="U32" i="8" s="1"/>
  <c r="M33" i="8"/>
  <c r="N33" i="8" s="1"/>
  <c r="M34" i="8"/>
  <c r="R34" i="8" s="1"/>
  <c r="M36" i="8"/>
  <c r="O36" i="8" s="1"/>
  <c r="M37" i="8"/>
  <c r="O37" i="8" s="1"/>
  <c r="M38" i="8"/>
  <c r="O38" i="8" s="1"/>
  <c r="M39" i="8"/>
  <c r="N39" i="8" s="1"/>
  <c r="M40" i="8"/>
  <c r="O40" i="8" s="1"/>
  <c r="M42" i="8"/>
  <c r="N42" i="8" s="1"/>
  <c r="M43" i="8"/>
  <c r="N43" i="8" s="1"/>
  <c r="M44" i="8"/>
  <c r="P44" i="8" s="1"/>
  <c r="M45" i="8"/>
  <c r="R45" i="8" s="1"/>
  <c r="M46" i="8"/>
  <c r="Q46" i="8" s="1"/>
  <c r="M47" i="8"/>
  <c r="O47" i="8" s="1"/>
  <c r="M48" i="8"/>
  <c r="U48" i="8" s="1"/>
  <c r="M49" i="8"/>
  <c r="N49" i="8" s="1"/>
  <c r="M2" i="8"/>
  <c r="N2" i="8" s="1"/>
  <c r="V5" i="10"/>
  <c r="W9" i="10"/>
  <c r="O3" i="10"/>
  <c r="O5" i="10"/>
  <c r="S5" i="10" s="1"/>
  <c r="O6" i="10"/>
  <c r="R6" i="10" s="1"/>
  <c r="O9" i="10"/>
  <c r="U9" i="10" s="1"/>
  <c r="O10" i="10"/>
  <c r="T10" i="10" s="1"/>
  <c r="O12" i="10"/>
  <c r="V12" i="10" s="1"/>
  <c r="O17" i="10"/>
  <c r="R17" i="10" s="1"/>
  <c r="O19" i="10"/>
  <c r="P19" i="10" s="1"/>
  <c r="O20" i="10"/>
  <c r="V20" i="10" s="1"/>
  <c r="O21" i="10"/>
  <c r="Q21" i="10" s="1"/>
  <c r="O22" i="10"/>
  <c r="P22" i="10" s="1"/>
  <c r="O23" i="10"/>
  <c r="P23" i="10" s="1"/>
  <c r="O24" i="10"/>
  <c r="Y24" i="10" s="1"/>
  <c r="O25" i="10"/>
  <c r="R25" i="10" s="1"/>
  <c r="O26" i="10"/>
  <c r="X26" i="10" s="1"/>
  <c r="O27" i="10"/>
  <c r="R27" i="10" s="1"/>
  <c r="O28" i="10"/>
  <c r="Q28" i="10" s="1"/>
  <c r="O29" i="10"/>
  <c r="P29" i="10" s="1"/>
  <c r="O30" i="10"/>
  <c r="W30" i="10" s="1"/>
  <c r="O31" i="10"/>
  <c r="T31" i="10" s="1"/>
  <c r="O32" i="10"/>
  <c r="W32" i="10" s="1"/>
  <c r="O33" i="10"/>
  <c r="U33" i="10" s="1"/>
  <c r="O34" i="10"/>
  <c r="X34" i="10" s="1"/>
  <c r="O35" i="10"/>
  <c r="X35" i="10" s="1"/>
  <c r="O36" i="10"/>
  <c r="T36" i="10" s="1"/>
  <c r="O37" i="10"/>
  <c r="T37" i="10" s="1"/>
  <c r="O38" i="10"/>
  <c r="Q38" i="10" s="1"/>
  <c r="O39" i="10"/>
  <c r="Q39" i="10" s="1"/>
  <c r="O40" i="10"/>
  <c r="X40" i="10" s="1"/>
  <c r="O41" i="10"/>
  <c r="T41" i="10" s="1"/>
  <c r="O2" i="10"/>
  <c r="Q53" i="4" l="1"/>
  <c r="V53" i="4"/>
  <c r="R32" i="10"/>
  <c r="Q32" i="10"/>
  <c r="X9" i="10"/>
  <c r="T25" i="10"/>
  <c r="W24" i="10"/>
  <c r="Q23" i="10"/>
  <c r="Z12" i="10"/>
  <c r="Y12" i="10"/>
  <c r="O31" i="16"/>
  <c r="O33" i="16"/>
  <c r="O32" i="16"/>
  <c r="O34" i="16"/>
  <c r="U31" i="16"/>
  <c r="U32" i="16"/>
  <c r="U33" i="16"/>
  <c r="U34" i="16"/>
  <c r="P34" i="16"/>
  <c r="P31" i="16"/>
  <c r="P33" i="16"/>
  <c r="P32" i="16"/>
  <c r="R31" i="16"/>
  <c r="R32" i="16"/>
  <c r="R33" i="16"/>
  <c r="R34" i="16"/>
  <c r="N31" i="16"/>
  <c r="N32" i="16"/>
  <c r="N34" i="16"/>
  <c r="N33" i="16"/>
  <c r="V34" i="16"/>
  <c r="S31" i="16"/>
  <c r="S32" i="16"/>
  <c r="S33" i="16"/>
  <c r="S34" i="16"/>
  <c r="V33" i="16"/>
  <c r="V31" i="16"/>
  <c r="Q32" i="16"/>
  <c r="Q31" i="16"/>
  <c r="Q34" i="16"/>
  <c r="Q33" i="16"/>
  <c r="S4" i="15"/>
  <c r="Q4" i="15"/>
  <c r="Q12" i="15"/>
  <c r="Q21" i="15" s="1"/>
  <c r="P12" i="15"/>
  <c r="O11" i="15"/>
  <c r="P7" i="15"/>
  <c r="R13" i="15"/>
  <c r="R4" i="15"/>
  <c r="U18" i="15"/>
  <c r="U20" i="15"/>
  <c r="U19" i="15"/>
  <c r="U21" i="15"/>
  <c r="S2" i="15"/>
  <c r="O2" i="15"/>
  <c r="P17" i="15"/>
  <c r="R9" i="15"/>
  <c r="R18" i="15" s="1"/>
  <c r="T20" i="15"/>
  <c r="T18" i="15"/>
  <c r="O6" i="15"/>
  <c r="O4" i="15"/>
  <c r="P4" i="15"/>
  <c r="T21" i="15"/>
  <c r="V10" i="15"/>
  <c r="N4" i="15"/>
  <c r="N19" i="15" s="1"/>
  <c r="Q20" i="15"/>
  <c r="Q19" i="15"/>
  <c r="T10" i="18"/>
  <c r="U10" i="18"/>
  <c r="R9" i="18"/>
  <c r="S9" i="18"/>
  <c r="O4" i="18"/>
  <c r="N4" i="18"/>
  <c r="Q42" i="18"/>
  <c r="T34" i="18"/>
  <c r="R34" i="18"/>
  <c r="R30" i="18"/>
  <c r="Q30" i="18"/>
  <c r="O14" i="18"/>
  <c r="O8" i="18"/>
  <c r="V34" i="18"/>
  <c r="R4" i="18"/>
  <c r="S34" i="18"/>
  <c r="P4" i="18"/>
  <c r="O42" i="18"/>
  <c r="W5" i="4"/>
  <c r="Y5" i="4"/>
  <c r="T53" i="4"/>
  <c r="T38" i="4"/>
  <c r="R37" i="4"/>
  <c r="Q50" i="4"/>
  <c r="V28" i="4"/>
  <c r="U14" i="4"/>
  <c r="V14" i="4"/>
  <c r="U28" i="4"/>
  <c r="Q38" i="4"/>
  <c r="P15" i="4"/>
  <c r="U7" i="4"/>
  <c r="Z14" i="4"/>
  <c r="P49" i="4"/>
  <c r="P37" i="4"/>
  <c r="Q23" i="4"/>
  <c r="R14" i="4"/>
  <c r="Q6" i="4"/>
  <c r="T6" i="4"/>
  <c r="Y2" i="4"/>
  <c r="R48" i="4"/>
  <c r="T21" i="4"/>
  <c r="P14" i="4"/>
  <c r="T5" i="4"/>
  <c r="U2" i="4"/>
  <c r="Q46" i="4"/>
  <c r="V31" i="4"/>
  <c r="R21" i="4"/>
  <c r="Q12" i="4"/>
  <c r="R5" i="4"/>
  <c r="W7" i="4"/>
  <c r="T31" i="4"/>
  <c r="V18" i="4"/>
  <c r="U10" i="4"/>
  <c r="P4" i="4"/>
  <c r="X55" i="4"/>
  <c r="R31" i="4"/>
  <c r="X18" i="4"/>
  <c r="S10" i="4"/>
  <c r="X49" i="4"/>
  <c r="Q55" i="4"/>
  <c r="R49" i="4"/>
  <c r="T46" i="4"/>
  <c r="R39" i="4"/>
  <c r="T37" i="4"/>
  <c r="Q36" i="4"/>
  <c r="X31" i="4"/>
  <c r="S29" i="4"/>
  <c r="Q28" i="4"/>
  <c r="R25" i="4"/>
  <c r="W21" i="4"/>
  <c r="Q19" i="4"/>
  <c r="Q18" i="4"/>
  <c r="S15" i="4"/>
  <c r="T14" i="4"/>
  <c r="W12" i="4"/>
  <c r="W10" i="4"/>
  <c r="X6" i="4"/>
  <c r="X5" i="4"/>
  <c r="T4" i="4"/>
  <c r="T41" i="4"/>
  <c r="P11" i="4"/>
  <c r="P2" i="4"/>
  <c r="P55" i="4"/>
  <c r="Q49" i="4"/>
  <c r="T43" i="4"/>
  <c r="S37" i="4"/>
  <c r="U31" i="4"/>
  <c r="P28" i="4"/>
  <c r="Q25" i="4"/>
  <c r="U21" i="4"/>
  <c r="Z19" i="4"/>
  <c r="P19" i="4"/>
  <c r="P18" i="4"/>
  <c r="R15" i="4"/>
  <c r="S14" i="4"/>
  <c r="X10" i="4"/>
  <c r="Y7" i="4"/>
  <c r="U6" i="4"/>
  <c r="U5" i="4"/>
  <c r="R4" i="4"/>
  <c r="T27" i="4"/>
  <c r="W19" i="4"/>
  <c r="X2" i="4"/>
  <c r="Q37" i="4"/>
  <c r="S31" i="4"/>
  <c r="X28" i="4"/>
  <c r="R27" i="4"/>
  <c r="S21" i="4"/>
  <c r="X19" i="4"/>
  <c r="Q14" i="4"/>
  <c r="T10" i="4"/>
  <c r="X7" i="4"/>
  <c r="S6" i="4"/>
  <c r="S5" i="4"/>
  <c r="U19" i="4"/>
  <c r="U55" i="4"/>
  <c r="U49" i="4"/>
  <c r="W47" i="4"/>
  <c r="Y43" i="4"/>
  <c r="Q41" i="4"/>
  <c r="Q31" i="4"/>
  <c r="T28" i="4"/>
  <c r="Q21" i="4"/>
  <c r="T19" i="4"/>
  <c r="U18" i="4"/>
  <c r="W15" i="4"/>
  <c r="Y14" i="4"/>
  <c r="T13" i="4"/>
  <c r="R10" i="4"/>
  <c r="Q7" i="4"/>
  <c r="Z5" i="4"/>
  <c r="Q5" i="4"/>
  <c r="T55" i="4"/>
  <c r="T49" i="4"/>
  <c r="T47" i="4"/>
  <c r="W43" i="4"/>
  <c r="Y37" i="4"/>
  <c r="T36" i="4"/>
  <c r="P31" i="4"/>
  <c r="S28" i="4"/>
  <c r="X22" i="4"/>
  <c r="S19" i="4"/>
  <c r="T18" i="4"/>
  <c r="X15" i="4"/>
  <c r="X14" i="4"/>
  <c r="R13" i="4"/>
  <c r="Z10" i="4"/>
  <c r="Q10" i="4"/>
  <c r="P5" i="4"/>
  <c r="Y10" i="4"/>
  <c r="T35" i="8"/>
  <c r="N36" i="18"/>
  <c r="T35" i="18"/>
  <c r="V19" i="18"/>
  <c r="O11" i="18"/>
  <c r="U3" i="18"/>
  <c r="R35" i="18"/>
  <c r="Q35" i="18"/>
  <c r="V33" i="18"/>
  <c r="P30" i="18"/>
  <c r="R19" i="18"/>
  <c r="V13" i="18"/>
  <c r="N10" i="18"/>
  <c r="O9" i="18"/>
  <c r="R5" i="18"/>
  <c r="T4" i="18"/>
  <c r="T36" i="18"/>
  <c r="P35" i="18"/>
  <c r="R36" i="18"/>
  <c r="S13" i="18"/>
  <c r="Q36" i="18"/>
  <c r="V31" i="18"/>
  <c r="R28" i="18"/>
  <c r="T12" i="18"/>
  <c r="N7" i="18"/>
  <c r="O5" i="18"/>
  <c r="P36" i="18"/>
  <c r="S31" i="18"/>
  <c r="P28" i="18"/>
  <c r="O28" i="18"/>
  <c r="T33" i="4"/>
  <c r="T22" i="10"/>
  <c r="U5" i="10"/>
  <c r="T30" i="10"/>
  <c r="R24" i="10"/>
  <c r="S22" i="10"/>
  <c r="X12" i="10"/>
  <c r="V9" i="10"/>
  <c r="T5" i="10"/>
  <c r="U29" i="10"/>
  <c r="Q24" i="10"/>
  <c r="R22" i="10"/>
  <c r="R12" i="10"/>
  <c r="Q9" i="10"/>
  <c r="T29" i="10"/>
  <c r="P24" i="10"/>
  <c r="Q22" i="10"/>
  <c r="Q12" i="10"/>
  <c r="P9" i="10"/>
  <c r="Q29" i="10"/>
  <c r="T23" i="10"/>
  <c r="P21" i="10"/>
  <c r="P12" i="10"/>
  <c r="Y6" i="10"/>
  <c r="U32" i="10"/>
  <c r="X25" i="10"/>
  <c r="S23" i="10"/>
  <c r="W17" i="10"/>
  <c r="Z10" i="10"/>
  <c r="X6" i="10"/>
  <c r="T32" i="10"/>
  <c r="U25" i="10"/>
  <c r="R23" i="10"/>
  <c r="V17" i="10"/>
  <c r="Y9" i="10"/>
  <c r="W5" i="10"/>
  <c r="P36" i="10"/>
  <c r="P28" i="10"/>
  <c r="Z20" i="10"/>
  <c r="U35" i="10"/>
  <c r="T35" i="10"/>
  <c r="W20" i="10"/>
  <c r="P34" i="10"/>
  <c r="R31" i="10"/>
  <c r="X28" i="10"/>
  <c r="Q27" i="10"/>
  <c r="Q25" i="10"/>
  <c r="W23" i="10"/>
  <c r="W22" i="10"/>
  <c r="W21" i="10"/>
  <c r="U20" i="10"/>
  <c r="AA17" i="10"/>
  <c r="Q17" i="10"/>
  <c r="U12" i="10"/>
  <c r="P10" i="10"/>
  <c r="T9" i="10"/>
  <c r="Q6" i="10"/>
  <c r="R5" i="10"/>
  <c r="AA27" i="10"/>
  <c r="W27" i="10"/>
  <c r="P20" i="10"/>
  <c r="U17" i="10"/>
  <c r="S17" i="10"/>
  <c r="Y36" i="10"/>
  <c r="Q31" i="10"/>
  <c r="T28" i="10"/>
  <c r="P27" i="10"/>
  <c r="P25" i="10"/>
  <c r="V23" i="10"/>
  <c r="V22" i="10"/>
  <c r="U21" i="10"/>
  <c r="T20" i="10"/>
  <c r="Z17" i="10"/>
  <c r="P17" i="10"/>
  <c r="T12" i="10"/>
  <c r="AA9" i="10"/>
  <c r="S9" i="10"/>
  <c r="Z5" i="10"/>
  <c r="P5" i="10"/>
  <c r="X20" i="10"/>
  <c r="T27" i="10"/>
  <c r="W12" i="10"/>
  <c r="U23" i="10"/>
  <c r="U22" i="10"/>
  <c r="S20" i="10"/>
  <c r="Y17" i="10"/>
  <c r="AA12" i="10"/>
  <c r="S12" i="10"/>
  <c r="Z9" i="10"/>
  <c r="R9" i="10"/>
  <c r="X5" i="10"/>
  <c r="T17" i="10"/>
  <c r="R20" i="10"/>
  <c r="Q20" i="10"/>
  <c r="S25" i="10"/>
  <c r="Q19" i="10"/>
  <c r="X23" i="10"/>
  <c r="T22" i="8"/>
  <c r="O4" i="8"/>
  <c r="R46" i="8"/>
  <c r="N12" i="8"/>
  <c r="O42" i="8"/>
  <c r="O34" i="8"/>
  <c r="P27" i="8"/>
  <c r="N3" i="8"/>
  <c r="T12" i="8"/>
  <c r="N44" i="8"/>
  <c r="P5" i="8"/>
  <c r="N40" i="8"/>
  <c r="N5" i="8"/>
  <c r="O45" i="8"/>
  <c r="Q26" i="8"/>
  <c r="R23" i="8"/>
  <c r="P17" i="8"/>
  <c r="V13" i="8"/>
  <c r="S10" i="8"/>
  <c r="S4" i="8"/>
  <c r="R3" i="8"/>
  <c r="O15" i="8"/>
  <c r="N18" i="8"/>
  <c r="N4" i="8"/>
  <c r="Q44" i="8"/>
  <c r="P26" i="8"/>
  <c r="Q23" i="8"/>
  <c r="T13" i="8"/>
  <c r="U9" i="8"/>
  <c r="T4" i="8"/>
  <c r="Q3" i="8"/>
  <c r="N16" i="8"/>
  <c r="Q36" i="8"/>
  <c r="T28" i="8"/>
  <c r="O26" i="8"/>
  <c r="P23" i="8"/>
  <c r="R16" i="8"/>
  <c r="V12" i="8"/>
  <c r="R9" i="8"/>
  <c r="R4" i="8"/>
  <c r="P3" i="8"/>
  <c r="N24" i="8"/>
  <c r="Q47" i="8"/>
  <c r="Q43" i="8"/>
  <c r="Q25" i="8"/>
  <c r="O23" i="8"/>
  <c r="P16" i="8"/>
  <c r="U12" i="8"/>
  <c r="T5" i="8"/>
  <c r="Q4" i="8"/>
  <c r="Q16" i="8"/>
  <c r="Q24" i="8"/>
  <c r="N47" i="8"/>
  <c r="N25" i="8"/>
  <c r="O43" i="8"/>
  <c r="Q27" i="8"/>
  <c r="U22" i="8"/>
  <c r="S12" i="8"/>
  <c r="R5" i="8"/>
  <c r="P4" i="8"/>
  <c r="P40" i="8"/>
  <c r="V32" i="8"/>
  <c r="R21" i="8"/>
  <c r="T14" i="8"/>
  <c r="U3" i="8"/>
  <c r="U42" i="10" l="1"/>
  <c r="Q18" i="15"/>
  <c r="N20" i="15"/>
  <c r="N18" i="15"/>
  <c r="N21" i="15"/>
  <c r="R21" i="15"/>
  <c r="R20" i="15"/>
  <c r="P18" i="15"/>
  <c r="P19" i="15"/>
  <c r="P20" i="15"/>
  <c r="P21" i="15"/>
  <c r="R19" i="15"/>
  <c r="S19" i="15"/>
  <c r="S20" i="15"/>
  <c r="S18" i="15"/>
  <c r="S21" i="15"/>
  <c r="O18" i="15"/>
  <c r="O19" i="15"/>
  <c r="O20" i="15"/>
  <c r="O21" i="15"/>
  <c r="V20" i="15"/>
  <c r="V18" i="15"/>
  <c r="V21" i="15"/>
  <c r="V19" i="15"/>
  <c r="Q51" i="18"/>
  <c r="R48" i="18"/>
  <c r="R49" i="18"/>
  <c r="R51" i="18"/>
  <c r="N48" i="18"/>
  <c r="O48" i="18"/>
  <c r="R50" i="18"/>
  <c r="Q49" i="18"/>
  <c r="Q48" i="18"/>
  <c r="O49" i="18"/>
  <c r="Q50" i="18"/>
  <c r="N50" i="18"/>
  <c r="N49" i="18"/>
  <c r="O50" i="18"/>
  <c r="O51" i="18"/>
  <c r="N51" i="18"/>
  <c r="T48" i="18"/>
  <c r="T49" i="18"/>
  <c r="T50" i="18"/>
  <c r="T51" i="18"/>
  <c r="U49" i="18"/>
  <c r="U48" i="18"/>
  <c r="U51" i="18"/>
  <c r="U50" i="18"/>
  <c r="S49" i="18"/>
  <c r="S50" i="18"/>
  <c r="S51" i="18"/>
  <c r="V48" i="18"/>
  <c r="V49" i="18"/>
  <c r="V50" i="18"/>
  <c r="V51" i="18"/>
  <c r="S48" i="18"/>
  <c r="P48" i="18"/>
  <c r="P49" i="18"/>
  <c r="P50" i="18"/>
  <c r="P51" i="18"/>
  <c r="V62" i="4"/>
  <c r="Y61" i="4"/>
  <c r="V63" i="4"/>
  <c r="P63" i="4"/>
  <c r="Y63" i="4"/>
  <c r="V64" i="4"/>
  <c r="Q62" i="4"/>
  <c r="Q63" i="4"/>
  <c r="T62" i="4"/>
  <c r="P61" i="4"/>
  <c r="T61" i="4"/>
  <c r="V61" i="4"/>
  <c r="Q64" i="4"/>
  <c r="S61" i="4"/>
  <c r="S63" i="4"/>
  <c r="S62" i="4"/>
  <c r="S64" i="4"/>
  <c r="Q61" i="4"/>
  <c r="P62" i="4"/>
  <c r="Y64" i="4"/>
  <c r="P64" i="4"/>
  <c r="R61" i="4"/>
  <c r="R63" i="4"/>
  <c r="R62" i="4"/>
  <c r="R64" i="4"/>
  <c r="Y62" i="4"/>
  <c r="T63" i="4"/>
  <c r="W64" i="4"/>
  <c r="W62" i="4"/>
  <c r="W61" i="4"/>
  <c r="W63" i="4"/>
  <c r="U62" i="4"/>
  <c r="U64" i="4"/>
  <c r="U61" i="4"/>
  <c r="U63" i="4"/>
  <c r="T64" i="4"/>
  <c r="X62" i="4"/>
  <c r="X64" i="4"/>
  <c r="X61" i="4"/>
  <c r="X63" i="4"/>
  <c r="Z61" i="4"/>
  <c r="Z63" i="4"/>
  <c r="Z64" i="4"/>
  <c r="Z62" i="4"/>
  <c r="N52" i="8"/>
  <c r="W43" i="10"/>
  <c r="Y42" i="10"/>
  <c r="V43" i="10"/>
  <c r="U45" i="10"/>
  <c r="U43" i="10"/>
  <c r="S44" i="10"/>
  <c r="T45" i="10"/>
  <c r="T42" i="10"/>
  <c r="AA44" i="10"/>
  <c r="AA43" i="10"/>
  <c r="AA42" i="10"/>
  <c r="AA45" i="10"/>
  <c r="V44" i="10"/>
  <c r="Y43" i="10"/>
  <c r="W44" i="10"/>
  <c r="V42" i="10"/>
  <c r="W42" i="10"/>
  <c r="U44" i="10"/>
  <c r="Z42" i="10"/>
  <c r="Z45" i="10"/>
  <c r="Z43" i="10"/>
  <c r="Z44" i="10"/>
  <c r="Y44" i="10"/>
  <c r="S43" i="10"/>
  <c r="S42" i="10"/>
  <c r="X45" i="10"/>
  <c r="X44" i="10"/>
  <c r="X42" i="10"/>
  <c r="X43" i="10"/>
  <c r="V45" i="10"/>
  <c r="W45" i="10"/>
  <c r="S45" i="10"/>
  <c r="Q42" i="10"/>
  <c r="Q45" i="10"/>
  <c r="Q43" i="10"/>
  <c r="Q44" i="10"/>
  <c r="T44" i="10"/>
  <c r="T43" i="10"/>
  <c r="Y45" i="10"/>
  <c r="P44" i="10"/>
  <c r="P43" i="10"/>
  <c r="P42" i="10"/>
  <c r="P45" i="10"/>
  <c r="R43" i="10"/>
  <c r="R45" i="10"/>
  <c r="R44" i="10"/>
  <c r="R42" i="10"/>
  <c r="S53" i="8"/>
  <c r="O52" i="8"/>
  <c r="O50" i="8"/>
  <c r="N50" i="8"/>
  <c r="N51" i="8"/>
  <c r="O51" i="8"/>
  <c r="R53" i="8"/>
  <c r="R50" i="8"/>
  <c r="R51" i="8"/>
  <c r="R52" i="8"/>
  <c r="N53" i="8"/>
  <c r="S52" i="8"/>
  <c r="U53" i="8"/>
  <c r="U50" i="8"/>
  <c r="U51" i="8"/>
  <c r="U52" i="8"/>
  <c r="P53" i="8"/>
  <c r="P50" i="8"/>
  <c r="P51" i="8"/>
  <c r="P52" i="8"/>
  <c r="S51" i="8"/>
  <c r="O53" i="8"/>
  <c r="S50" i="8"/>
  <c r="Q53" i="8"/>
  <c r="Q50" i="8"/>
  <c r="Q51" i="8"/>
  <c r="Q52" i="8"/>
  <c r="V50" i="8"/>
  <c r="V51" i="8"/>
  <c r="V52" i="8"/>
  <c r="V53" i="8"/>
  <c r="T53" i="8"/>
  <c r="T50" i="8"/>
  <c r="T51" i="8"/>
  <c r="T52" i="8"/>
</calcChain>
</file>

<file path=xl/sharedStrings.xml><?xml version="1.0" encoding="utf-8"?>
<sst xmlns="http://schemas.openxmlformats.org/spreadsheetml/2006/main" count="713" uniqueCount="260">
  <si>
    <t>2,50</t>
  </si>
  <si>
    <t>2,20</t>
  </si>
  <si>
    <t>2,00</t>
  </si>
  <si>
    <t>1,80</t>
  </si>
  <si>
    <t>2,06</t>
  </si>
  <si>
    <t>1,95</t>
  </si>
  <si>
    <t>1,43</t>
  </si>
  <si>
    <t>1,77</t>
  </si>
  <si>
    <t>1,24</t>
  </si>
  <si>
    <t>1,16</t>
  </si>
  <si>
    <t>1,10</t>
  </si>
  <si>
    <t>1,00</t>
  </si>
  <si>
    <t>1,05</t>
  </si>
  <si>
    <t>1,70</t>
  </si>
  <si>
    <t>1,55</t>
  </si>
  <si>
    <t>1,37</t>
  </si>
  <si>
    <t>1,68</t>
  </si>
  <si>
    <t>0,50</t>
  </si>
  <si>
    <t>0,43</t>
  </si>
  <si>
    <t>0,44</t>
  </si>
  <si>
    <t>0,41</t>
  </si>
  <si>
    <t>1,72</t>
  </si>
  <si>
    <t>1,30</t>
  </si>
  <si>
    <t>0,80</t>
  </si>
  <si>
    <t>0,18</t>
  </si>
  <si>
    <t>0,09</t>
  </si>
  <si>
    <t>0,88</t>
  </si>
  <si>
    <t>0,78</t>
  </si>
  <si>
    <t>0,33</t>
  </si>
  <si>
    <t>1,36</t>
  </si>
  <si>
    <t>0,75</t>
  </si>
  <si>
    <t>0,30</t>
  </si>
  <si>
    <t>0,32</t>
  </si>
  <si>
    <t>0,19</t>
  </si>
  <si>
    <t>0,12</t>
  </si>
  <si>
    <t>0,90</t>
  </si>
  <si>
    <t>0,55</t>
  </si>
  <si>
    <t>0,08</t>
  </si>
  <si>
    <t>0,15</t>
  </si>
  <si>
    <t>0,63</t>
  </si>
  <si>
    <t>0,34</t>
  </si>
  <si>
    <t>0,77</t>
  </si>
  <si>
    <t>0,14</t>
  </si>
  <si>
    <t>0,85</t>
  </si>
  <si>
    <t>0,92</t>
  </si>
  <si>
    <t>0,67</t>
  </si>
  <si>
    <t>0,60</t>
  </si>
  <si>
    <t>0,62</t>
  </si>
  <si>
    <t>0,27</t>
  </si>
  <si>
    <t>0,36</t>
  </si>
  <si>
    <t>1,22</t>
  </si>
  <si>
    <t>1,84</t>
  </si>
  <si>
    <t>1,81</t>
  </si>
  <si>
    <t>1,45</t>
  </si>
  <si>
    <t>0,79</t>
  </si>
  <si>
    <t>2,85</t>
  </si>
  <si>
    <t>0,94</t>
  </si>
  <si>
    <t>0,56</t>
  </si>
  <si>
    <t>0,42</t>
  </si>
  <si>
    <t>0,25</t>
  </si>
  <si>
    <t>1,57</t>
  </si>
  <si>
    <t>0,13</t>
  </si>
  <si>
    <t>2,10</t>
  </si>
  <si>
    <t>0,11</t>
  </si>
  <si>
    <t>0,10</t>
  </si>
  <si>
    <t>0,38</t>
  </si>
  <si>
    <t>0,23</t>
  </si>
  <si>
    <t>0,05</t>
  </si>
  <si>
    <t>0,28</t>
  </si>
  <si>
    <t>0,22</t>
  </si>
  <si>
    <t>0,03</t>
  </si>
  <si>
    <t>1,60</t>
  </si>
  <si>
    <t>0,58</t>
  </si>
  <si>
    <t>0,40</t>
  </si>
  <si>
    <t>2,30</t>
  </si>
  <si>
    <t>1,20</t>
  </si>
  <si>
    <t>1,40</t>
  </si>
  <si>
    <t>Размер вставки</t>
  </si>
  <si>
    <t>Высота</t>
  </si>
  <si>
    <t>Белый</t>
  </si>
  <si>
    <t>Розовый</t>
  </si>
  <si>
    <t>Синий</t>
  </si>
  <si>
    <t>Зеленый</t>
  </si>
  <si>
    <t>Черный</t>
  </si>
  <si>
    <t>Коричневый</t>
  </si>
  <si>
    <t>0,49</t>
  </si>
  <si>
    <t>1,12</t>
  </si>
  <si>
    <t>1,21</t>
  </si>
  <si>
    <t>1,18</t>
  </si>
  <si>
    <t>0,24</t>
  </si>
  <si>
    <t>1,07</t>
  </si>
  <si>
    <t>0,35</t>
  </si>
  <si>
    <t>1,35</t>
  </si>
  <si>
    <t>0,07</t>
  </si>
  <si>
    <t>0,8</t>
  </si>
  <si>
    <t>0,06</t>
  </si>
  <si>
    <t>0,74</t>
  </si>
  <si>
    <t>0,31</t>
  </si>
  <si>
    <t>0,26</t>
  </si>
  <si>
    <t>7</t>
  </si>
  <si>
    <t>8</t>
  </si>
  <si>
    <t>11</t>
  </si>
  <si>
    <t>12</t>
  </si>
  <si>
    <t>9</t>
  </si>
  <si>
    <t>10</t>
  </si>
  <si>
    <t>13</t>
  </si>
  <si>
    <t>14</t>
  </si>
  <si>
    <t>6</t>
  </si>
  <si>
    <t>3</t>
  </si>
  <si>
    <t>5</t>
  </si>
  <si>
    <t>2,45</t>
  </si>
  <si>
    <t>2,44</t>
  </si>
  <si>
    <t>3,62</t>
  </si>
  <si>
    <t>3,04</t>
  </si>
  <si>
    <t>2,98</t>
  </si>
  <si>
    <t>2,47</t>
  </si>
  <si>
    <t>1,27</t>
  </si>
  <si>
    <t>2,63</t>
  </si>
  <si>
    <t>2</t>
  </si>
  <si>
    <t>4</t>
  </si>
  <si>
    <t>0,53</t>
  </si>
  <si>
    <t>3,25</t>
  </si>
  <si>
    <t>2,70</t>
  </si>
  <si>
    <t>2,80</t>
  </si>
  <si>
    <t>0,98</t>
  </si>
  <si>
    <t>1,99</t>
  </si>
  <si>
    <t>0,83</t>
  </si>
  <si>
    <t>1,67</t>
  </si>
  <si>
    <t>1,62</t>
  </si>
  <si>
    <t>5,50</t>
  </si>
  <si>
    <t>2,66</t>
  </si>
  <si>
    <t>4,05</t>
  </si>
  <si>
    <t>0,04</t>
  </si>
  <si>
    <t>0,52</t>
  </si>
  <si>
    <t>0,17</t>
  </si>
  <si>
    <t>1,97</t>
  </si>
  <si>
    <t>0,45</t>
  </si>
  <si>
    <t>0,86</t>
  </si>
  <si>
    <t>3,50</t>
  </si>
  <si>
    <t>1,38</t>
  </si>
  <si>
    <t>1,98</t>
  </si>
  <si>
    <t>0,39</t>
  </si>
  <si>
    <t>Оранжевый</t>
  </si>
  <si>
    <t>1</t>
  </si>
  <si>
    <t>3,5</t>
  </si>
  <si>
    <t>6,5</t>
  </si>
  <si>
    <t>15</t>
  </si>
  <si>
    <t>16</t>
  </si>
  <si>
    <t>12,5</t>
  </si>
  <si>
    <t>19</t>
  </si>
  <si>
    <t>0,01</t>
  </si>
  <si>
    <t>0,02</t>
  </si>
  <si>
    <t>0,54</t>
  </si>
  <si>
    <t>0,59</t>
  </si>
  <si>
    <t>0,69</t>
  </si>
  <si>
    <t>2,17</t>
  </si>
  <si>
    <t>2,68</t>
  </si>
  <si>
    <t>2,88</t>
  </si>
  <si>
    <t>3,37</t>
  </si>
  <si>
    <t>13,19</t>
  </si>
  <si>
    <t>3,31</t>
  </si>
  <si>
    <t>8,57</t>
  </si>
  <si>
    <t>1,03</t>
  </si>
  <si>
    <t>2,49</t>
  </si>
  <si>
    <t>0,68</t>
  </si>
  <si>
    <t>2,48</t>
  </si>
  <si>
    <t>1,49</t>
  </si>
  <si>
    <t>0,65</t>
  </si>
  <si>
    <t>1,01</t>
  </si>
  <si>
    <t>1,25</t>
  </si>
  <si>
    <t>1,42</t>
  </si>
  <si>
    <t>1,64</t>
  </si>
  <si>
    <t>2,11</t>
  </si>
  <si>
    <t>1,75</t>
  </si>
  <si>
    <t>1,90</t>
  </si>
  <si>
    <t>2,97</t>
  </si>
  <si>
    <t>0,47</t>
  </si>
  <si>
    <t>1,74</t>
  </si>
  <si>
    <t>2,29</t>
  </si>
  <si>
    <t>0,20</t>
  </si>
  <si>
    <t>Серый металлик</t>
  </si>
  <si>
    <t>1,54</t>
  </si>
  <si>
    <t>1,83</t>
  </si>
  <si>
    <t>0,81</t>
  </si>
  <si>
    <t>2,25</t>
  </si>
  <si>
    <t>2,05</t>
  </si>
  <si>
    <t>12×8</t>
  </si>
  <si>
    <t>6×4</t>
  </si>
  <si>
    <t>5×4</t>
  </si>
  <si>
    <t>9×8</t>
  </si>
  <si>
    <t>11×7</t>
  </si>
  <si>
    <t>2,15</t>
  </si>
  <si>
    <t>1,33</t>
  </si>
  <si>
    <t>2,01</t>
  </si>
  <si>
    <t>1,31</t>
  </si>
  <si>
    <t>Диаметр</t>
  </si>
  <si>
    <t>ЖЕМЧУГ СПЛЮСНУТЫЙ</t>
  </si>
  <si>
    <t>БУСИНКИ КРУГЛЫЕ НЕПРОЗРАЧНЫЕ</t>
  </si>
  <si>
    <t>ГЛАЗКИ ПОЛИМЕРНЫЕ</t>
  </si>
  <si>
    <t>ЖЕМЧУГ ГРУШЕВИДНЫЙ</t>
  </si>
  <si>
    <t>D</t>
  </si>
  <si>
    <t>L</t>
  </si>
  <si>
    <t>W</t>
  </si>
  <si>
    <t>SG</t>
  </si>
  <si>
    <t>WC</t>
  </si>
  <si>
    <t>H</t>
  </si>
  <si>
    <t>D^2*H*SG*0.0018*WC</t>
  </si>
  <si>
    <t>((L+W)/2)^2*H*SG*0,002*WC</t>
  </si>
  <si>
    <t>L*W*H*SG*0,0024*WC</t>
  </si>
  <si>
    <t>L*W*H*SG*0,0026*WC</t>
  </si>
  <si>
    <t>L*W*H*SG*0,0018*WC</t>
  </si>
  <si>
    <t>L*W*H*SG*0,0017*WC</t>
  </si>
  <si>
    <t>L*W*H*SG*0,0021*WC</t>
  </si>
  <si>
    <t>AVER</t>
  </si>
  <si>
    <t>MAX</t>
  </si>
  <si>
    <t>MIN</t>
  </si>
  <si>
    <t>MED</t>
  </si>
  <si>
    <t>HEIGHT</t>
  </si>
  <si>
    <t>WIDTH</t>
  </si>
  <si>
    <t>LENGTH</t>
  </si>
  <si>
    <t>VOLUME</t>
  </si>
  <si>
    <t>White</t>
  </si>
  <si>
    <t>Red</t>
  </si>
  <si>
    <t>Pink</t>
  </si>
  <si>
    <t>Light pink</t>
  </si>
  <si>
    <t>Violet</t>
  </si>
  <si>
    <t>Navy</t>
  </si>
  <si>
    <t>Blue</t>
  </si>
  <si>
    <t>Green</t>
  </si>
  <si>
    <t>Yellow</t>
  </si>
  <si>
    <t>Black</t>
  </si>
  <si>
    <t>Brown</t>
  </si>
  <si>
    <t>Orange</t>
  </si>
  <si>
    <t>1,5</t>
  </si>
  <si>
    <t>0,2</t>
  </si>
  <si>
    <t>Round</t>
  </si>
  <si>
    <t>Oval</t>
  </si>
  <si>
    <t>Cabochon</t>
  </si>
  <si>
    <t>Square</t>
  </si>
  <si>
    <t>Triangle</t>
  </si>
  <si>
    <t>Baguette</t>
  </si>
  <si>
    <t>Pear</t>
  </si>
  <si>
    <t>Marques</t>
  </si>
  <si>
    <t>Heart</t>
  </si>
  <si>
    <t>Amber</t>
  </si>
  <si>
    <t>Pearl</t>
  </si>
  <si>
    <t>Eye-gem</t>
  </si>
  <si>
    <t>Springs</t>
  </si>
  <si>
    <t>Rubber</t>
  </si>
  <si>
    <t>sides</t>
  </si>
  <si>
    <t>two</t>
  </si>
  <si>
    <t>three</t>
  </si>
  <si>
    <t>separate formulas, constante density</t>
  </si>
  <si>
    <t>diameter</t>
  </si>
  <si>
    <t>length</t>
  </si>
  <si>
    <t>width</t>
  </si>
  <si>
    <t>height</t>
  </si>
  <si>
    <t>density</t>
  </si>
  <si>
    <t>weight correction</t>
  </si>
  <si>
    <t>two?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</si>
</sst>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Border="1"/>
    <xf numFmtId="49" fontId="0" fillId="0" borderId="0" xfId="0" applyNumberFormat="1" applyBorder="1"/>
    <xf numFmtId="49" fontId="0" fillId="0" borderId="0" xfId="0" applyNumberFormat="1"/>
    <xf numFmtId="49" fontId="0" fillId="0" borderId="0" xfId="0" applyNumberFormat="1" applyBorder="1" applyAlignment="1">
      <alignment wrapText="1"/>
    </xf>
    <xf numFmtId="0" fontId="0" fillId="0" borderId="0" xfId="0" applyFill="1" applyBorder="1"/>
    <xf numFmtId="49" fontId="0" fillId="0" borderId="0" xfId="0" applyNumberFormat="1" applyFill="1" applyBorder="1"/>
    <xf numFmtId="49" fontId="0" fillId="0" borderId="1" xfId="0" applyNumberFormat="1" applyBorder="1" applyAlignment="1">
      <alignment horizontal="right" vertical="center"/>
    </xf>
    <xf numFmtId="49" fontId="0" fillId="0" borderId="3" xfId="0" applyNumberFormat="1" applyBorder="1" applyAlignment="1">
      <alignment horizontal="right" vertical="center"/>
    </xf>
    <xf numFmtId="49" fontId="0" fillId="0" borderId="5" xfId="0" applyNumberFormat="1" applyBorder="1" applyAlignment="1">
      <alignment horizontal="right" vertical="center"/>
    </xf>
    <xf numFmtId="49" fontId="0" fillId="0" borderId="6" xfId="0" applyNumberFormat="1" applyBorder="1" applyAlignment="1">
      <alignment horizontal="right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/>
    <xf numFmtId="49" fontId="0" fillId="0" borderId="7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horizontal="center" wrapText="1"/>
    </xf>
    <xf numFmtId="0" fontId="0" fillId="0" borderId="0" xfId="0" applyNumberFormat="1" applyFill="1" applyBorder="1" applyAlignment="1">
      <alignment horizontal="right" wrapText="1"/>
    </xf>
    <xf numFmtId="0" fontId="0" fillId="0" borderId="0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right" vertical="center" wrapText="1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right" vertical="center" wrapText="1"/>
    </xf>
    <xf numFmtId="0" fontId="0" fillId="3" borderId="0" xfId="0" applyNumberFormat="1" applyFill="1" applyBorder="1"/>
    <xf numFmtId="0" fontId="0" fillId="3" borderId="0" xfId="0" applyNumberFormat="1" applyFill="1" applyBorder="1" applyAlignment="1">
      <alignment horizontal="center" vertical="center" wrapText="1"/>
    </xf>
    <xf numFmtId="2" fontId="0" fillId="3" borderId="0" xfId="0" applyNumberFormat="1" applyFill="1" applyBorder="1" applyAlignment="1">
      <alignment horizontal="right" vertical="center" wrapText="1"/>
    </xf>
    <xf numFmtId="49" fontId="0" fillId="0" borderId="0" xfId="0" applyNumberFormat="1" applyBorder="1" applyAlignment="1">
      <alignment horizontal="right" vertical="center"/>
    </xf>
    <xf numFmtId="49" fontId="1" fillId="0" borderId="0" xfId="0" applyNumberFormat="1" applyFont="1" applyFill="1" applyBorder="1"/>
    <xf numFmtId="0" fontId="1" fillId="0" borderId="0" xfId="0" applyNumberFormat="1" applyFont="1" applyFill="1" applyBorder="1"/>
    <xf numFmtId="0" fontId="0" fillId="0" borderId="0" xfId="0" applyNumberFormat="1" applyBorder="1" applyAlignment="1">
      <alignment horizontal="right" vertical="center"/>
    </xf>
    <xf numFmtId="0" fontId="0" fillId="0" borderId="0" xfId="0" applyNumberFormat="1" applyBorder="1"/>
    <xf numFmtId="0" fontId="0" fillId="2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 wrapText="1"/>
    </xf>
    <xf numFmtId="49" fontId="1" fillId="2" borderId="8" xfId="0" applyNumberFormat="1" applyFont="1" applyFill="1" applyBorder="1" applyAlignment="1">
      <alignment vertical="center" wrapText="1"/>
    </xf>
    <xf numFmtId="49" fontId="1" fillId="2" borderId="11" xfId="0" applyNumberFormat="1" applyFont="1" applyFill="1" applyBorder="1" applyAlignment="1">
      <alignment vertical="center" wrapText="1"/>
    </xf>
    <xf numFmtId="0" fontId="1" fillId="0" borderId="0" xfId="0" applyNumberFormat="1" applyFont="1" applyBorder="1"/>
    <xf numFmtId="0" fontId="1" fillId="0" borderId="16" xfId="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10" xfId="0" applyNumberFormat="1" applyFont="1" applyFill="1" applyBorder="1" applyAlignment="1">
      <alignment vertical="center"/>
    </xf>
    <xf numFmtId="0" fontId="1" fillId="2" borderId="0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 wrapText="1"/>
    </xf>
    <xf numFmtId="0" fontId="0" fillId="2" borderId="0" xfId="0" applyNumberFormat="1" applyFont="1" applyFill="1" applyBorder="1" applyAlignment="1">
      <alignment horizontal="center" vertical="center" wrapText="1"/>
    </xf>
    <xf numFmtId="0" fontId="1" fillId="2" borderId="0" xfId="0" applyNumberFormat="1" applyFont="1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 wrapText="1"/>
    </xf>
    <xf numFmtId="0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2" borderId="0" xfId="0" applyNumberFormat="1" applyFill="1" applyBorder="1" applyAlignment="1">
      <alignment horizontal="center" wrapText="1"/>
    </xf>
    <xf numFmtId="0" fontId="0" fillId="2" borderId="0" xfId="0" applyNumberFormat="1" applyFill="1" applyBorder="1" applyAlignment="1">
      <alignment horizontal="center" vertical="center" wrapText="1"/>
    </xf>
    <xf numFmtId="49" fontId="0" fillId="2" borderId="0" xfId="0" applyNumberFormat="1" applyFill="1" applyBorder="1" applyAlignment="1">
      <alignment wrapText="1"/>
    </xf>
    <xf numFmtId="0" fontId="0" fillId="2" borderId="0" xfId="0" applyFill="1" applyBorder="1"/>
    <xf numFmtId="0" fontId="1" fillId="2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/>
    <xf numFmtId="49" fontId="0" fillId="2" borderId="2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/>
    </xf>
    <xf numFmtId="49" fontId="1" fillId="2" borderId="8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1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60D3-B5D9-4102-8268-6DA94CCB9C83}">
  <dimension ref="A2:E26"/>
  <sheetViews>
    <sheetView tabSelected="1" topLeftCell="A6" zoomScale="70" zoomScaleNormal="70" workbookViewId="0">
      <selection activeCell="D6" sqref="D6"/>
    </sheetView>
  </sheetViews>
  <sheetFormatPr defaultRowHeight="14.5" x14ac:dyDescent="0.35"/>
  <cols>
    <col min="1" max="1" width="3.81640625" customWidth="1"/>
    <col min="2" max="2" width="9.81640625" customWidth="1"/>
    <col min="3" max="3" width="3.26953125" customWidth="1"/>
    <col min="4" max="4" width="28.7265625" customWidth="1"/>
  </cols>
  <sheetData>
    <row r="2" spans="1:5" x14ac:dyDescent="0.35">
      <c r="B2" t="s">
        <v>200</v>
      </c>
      <c r="C2" t="s">
        <v>253</v>
      </c>
    </row>
    <row r="3" spans="1:5" x14ac:dyDescent="0.35">
      <c r="B3" t="s">
        <v>201</v>
      </c>
      <c r="C3" t="s">
        <v>254</v>
      </c>
    </row>
    <row r="4" spans="1:5" x14ac:dyDescent="0.35">
      <c r="B4" t="s">
        <v>202</v>
      </c>
      <c r="C4" t="s">
        <v>255</v>
      </c>
    </row>
    <row r="5" spans="1:5" x14ac:dyDescent="0.35">
      <c r="B5" t="s">
        <v>205</v>
      </c>
      <c r="C5" t="s">
        <v>256</v>
      </c>
    </row>
    <row r="6" spans="1:5" x14ac:dyDescent="0.35">
      <c r="B6" t="s">
        <v>203</v>
      </c>
      <c r="C6" t="s">
        <v>257</v>
      </c>
    </row>
    <row r="7" spans="1:5" x14ac:dyDescent="0.35">
      <c r="B7" t="s">
        <v>204</v>
      </c>
      <c r="C7" t="s">
        <v>258</v>
      </c>
    </row>
    <row r="8" spans="1:5" x14ac:dyDescent="0.35">
      <c r="E8" t="s">
        <v>249</v>
      </c>
    </row>
    <row r="9" spans="1:5" x14ac:dyDescent="0.35">
      <c r="A9">
        <v>1</v>
      </c>
      <c r="B9" s="18" t="s">
        <v>235</v>
      </c>
      <c r="D9" t="s">
        <v>206</v>
      </c>
      <c r="E9" t="s">
        <v>250</v>
      </c>
    </row>
    <row r="10" spans="1:5" x14ac:dyDescent="0.35">
      <c r="A10">
        <v>2</v>
      </c>
      <c r="B10" s="18" t="s">
        <v>239</v>
      </c>
      <c r="D10" t="s">
        <v>210</v>
      </c>
      <c r="E10" t="s">
        <v>250</v>
      </c>
    </row>
    <row r="11" spans="1:5" x14ac:dyDescent="0.35">
      <c r="B11" s="18"/>
    </row>
    <row r="12" spans="1:5" x14ac:dyDescent="0.35">
      <c r="A12">
        <v>3</v>
      </c>
      <c r="B12" s="18" t="s">
        <v>238</v>
      </c>
      <c r="D12" t="s">
        <v>208</v>
      </c>
      <c r="E12" t="s">
        <v>250</v>
      </c>
    </row>
    <row r="13" spans="1:5" x14ac:dyDescent="0.35">
      <c r="B13" s="18"/>
    </row>
    <row r="14" spans="1:5" x14ac:dyDescent="0.35">
      <c r="A14">
        <v>4</v>
      </c>
      <c r="B14" s="18" t="s">
        <v>236</v>
      </c>
      <c r="D14" t="s">
        <v>207</v>
      </c>
      <c r="E14" t="s">
        <v>251</v>
      </c>
    </row>
    <row r="15" spans="1:5" x14ac:dyDescent="0.35">
      <c r="A15">
        <v>5</v>
      </c>
      <c r="B15" s="67" t="s">
        <v>237</v>
      </c>
      <c r="D15" t="s">
        <v>207</v>
      </c>
      <c r="E15" t="s">
        <v>251</v>
      </c>
    </row>
    <row r="16" spans="1:5" x14ac:dyDescent="0.35">
      <c r="B16" s="18"/>
    </row>
    <row r="17" spans="1:5" x14ac:dyDescent="0.35">
      <c r="A17">
        <v>6</v>
      </c>
      <c r="B17" s="18" t="s">
        <v>240</v>
      </c>
      <c r="D17" t="s">
        <v>209</v>
      </c>
      <c r="E17" t="s">
        <v>251</v>
      </c>
    </row>
    <row r="18" spans="1:5" x14ac:dyDescent="0.35">
      <c r="A18">
        <v>7</v>
      </c>
      <c r="B18" s="18" t="s">
        <v>241</v>
      </c>
      <c r="D18" t="s">
        <v>210</v>
      </c>
      <c r="E18" t="s">
        <v>251</v>
      </c>
    </row>
    <row r="19" spans="1:5" x14ac:dyDescent="0.35">
      <c r="A19">
        <v>8</v>
      </c>
      <c r="B19" s="18" t="s">
        <v>242</v>
      </c>
      <c r="D19" t="s">
        <v>211</v>
      </c>
      <c r="E19" t="s">
        <v>251</v>
      </c>
    </row>
    <row r="20" spans="1:5" x14ac:dyDescent="0.35">
      <c r="A20">
        <v>9</v>
      </c>
      <c r="B20" s="18" t="s">
        <v>243</v>
      </c>
      <c r="D20" t="s">
        <v>212</v>
      </c>
      <c r="E20" t="s">
        <v>251</v>
      </c>
    </row>
    <row r="21" spans="1:5" x14ac:dyDescent="0.35">
      <c r="B21" s="18"/>
    </row>
    <row r="22" spans="1:5" x14ac:dyDescent="0.35">
      <c r="A22">
        <v>10</v>
      </c>
      <c r="B22" s="18" t="s">
        <v>244</v>
      </c>
      <c r="C22" t="s">
        <v>252</v>
      </c>
      <c r="E22" t="s">
        <v>251</v>
      </c>
    </row>
    <row r="23" spans="1:5" x14ac:dyDescent="0.35">
      <c r="A23">
        <v>11</v>
      </c>
      <c r="B23" s="18" t="s">
        <v>245</v>
      </c>
      <c r="E23" t="s">
        <v>259</v>
      </c>
    </row>
    <row r="24" spans="1:5" x14ac:dyDescent="0.35">
      <c r="B24" s="18" t="s">
        <v>246</v>
      </c>
    </row>
    <row r="25" spans="1:5" x14ac:dyDescent="0.35">
      <c r="B25" s="18" t="s">
        <v>247</v>
      </c>
    </row>
    <row r="26" spans="1:5" x14ac:dyDescent="0.35">
      <c r="B26" s="18" t="s">
        <v>248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49"/>
  <sheetViews>
    <sheetView zoomScale="70" zoomScaleNormal="70" workbookViewId="0">
      <selection sqref="A1:XFD1"/>
    </sheetView>
  </sheetViews>
  <sheetFormatPr defaultColWidth="8.7265625" defaultRowHeight="14.5" x14ac:dyDescent="0.35"/>
  <cols>
    <col min="1" max="1" width="3.453125" style="3" customWidth="1"/>
    <col min="2" max="3" width="8.7265625" style="3"/>
    <col min="4" max="4" width="12.1796875" style="3" customWidth="1"/>
    <col min="5" max="5" width="8.7265625" style="3"/>
    <col min="6" max="6" width="10.453125" style="3" customWidth="1"/>
    <col min="7" max="7" width="8.7265625" style="3"/>
    <col min="8" max="8" width="12.26953125" style="3" customWidth="1"/>
    <col min="9" max="16384" width="8.7265625" style="3"/>
  </cols>
  <sheetData>
    <row r="1" spans="1:9" ht="14.5" customHeight="1" thickBot="1" x14ac:dyDescent="0.4">
      <c r="A1" s="21"/>
      <c r="B1" s="48" t="s">
        <v>195</v>
      </c>
      <c r="C1" s="47"/>
      <c r="D1" s="40" t="s">
        <v>79</v>
      </c>
      <c r="E1" s="40" t="s">
        <v>83</v>
      </c>
      <c r="F1" s="40" t="s">
        <v>180</v>
      </c>
      <c r="G1" s="40" t="s">
        <v>80</v>
      </c>
      <c r="H1" s="41" t="s">
        <v>142</v>
      </c>
      <c r="I1" s="43" t="s">
        <v>220</v>
      </c>
    </row>
    <row r="2" spans="1:9" x14ac:dyDescent="0.35">
      <c r="A2" s="21"/>
      <c r="B2" s="68" t="s">
        <v>119</v>
      </c>
      <c r="C2" s="69"/>
      <c r="D2" s="7" t="s">
        <v>34</v>
      </c>
      <c r="E2" s="7" t="s">
        <v>61</v>
      </c>
      <c r="F2" s="7"/>
      <c r="G2" s="7"/>
      <c r="H2" s="8"/>
      <c r="I2" s="2"/>
    </row>
    <row r="3" spans="1:9" x14ac:dyDescent="0.35">
      <c r="A3" s="21"/>
      <c r="B3" s="68" t="s">
        <v>109</v>
      </c>
      <c r="C3" s="69"/>
      <c r="D3" s="7" t="s">
        <v>66</v>
      </c>
      <c r="E3" s="7" t="s">
        <v>89</v>
      </c>
      <c r="F3" s="7"/>
      <c r="G3" s="7"/>
      <c r="H3" s="8"/>
      <c r="I3" s="2"/>
    </row>
    <row r="4" spans="1:9" x14ac:dyDescent="0.35">
      <c r="A4" s="21"/>
      <c r="B4" s="68" t="s">
        <v>107</v>
      </c>
      <c r="C4" s="69"/>
      <c r="D4" s="7" t="s">
        <v>91</v>
      </c>
      <c r="E4" s="7" t="s">
        <v>40</v>
      </c>
      <c r="F4" s="7" t="s">
        <v>57</v>
      </c>
      <c r="G4" s="7"/>
      <c r="H4" s="8"/>
      <c r="I4" s="2"/>
    </row>
    <row r="5" spans="1:9" x14ac:dyDescent="0.35">
      <c r="A5" s="21"/>
      <c r="B5" s="68" t="s">
        <v>145</v>
      </c>
      <c r="C5" s="69"/>
      <c r="D5" s="7" t="s">
        <v>20</v>
      </c>
      <c r="E5" s="7" t="s">
        <v>164</v>
      </c>
      <c r="F5" s="7"/>
      <c r="G5" s="7"/>
      <c r="H5" s="8"/>
      <c r="I5" s="2"/>
    </row>
    <row r="6" spans="1:9" x14ac:dyDescent="0.35">
      <c r="A6" s="21"/>
      <c r="B6" s="68" t="s">
        <v>99</v>
      </c>
      <c r="C6" s="69"/>
      <c r="D6" s="7" t="s">
        <v>46</v>
      </c>
      <c r="E6" s="7" t="s">
        <v>17</v>
      </c>
      <c r="F6" s="7" t="s">
        <v>46</v>
      </c>
      <c r="G6" s="7"/>
      <c r="H6" s="8"/>
      <c r="I6" s="2"/>
    </row>
    <row r="7" spans="1:9" x14ac:dyDescent="0.35">
      <c r="A7" s="21"/>
      <c r="B7" s="68" t="s">
        <v>100</v>
      </c>
      <c r="C7" s="69"/>
      <c r="D7" s="7" t="s">
        <v>30</v>
      </c>
      <c r="E7" s="7" t="s">
        <v>35</v>
      </c>
      <c r="F7" s="7" t="s">
        <v>50</v>
      </c>
      <c r="G7" s="7"/>
      <c r="H7" s="8"/>
      <c r="I7" s="2"/>
    </row>
    <row r="8" spans="1:9" x14ac:dyDescent="0.35">
      <c r="A8" s="21"/>
      <c r="B8" s="68" t="s">
        <v>103</v>
      </c>
      <c r="C8" s="69"/>
      <c r="D8" s="7" t="s">
        <v>11</v>
      </c>
      <c r="E8" s="7"/>
      <c r="F8" s="7"/>
      <c r="G8" s="7"/>
      <c r="H8" s="8"/>
      <c r="I8" s="2"/>
    </row>
    <row r="9" spans="1:9" x14ac:dyDescent="0.35">
      <c r="A9" s="21"/>
      <c r="B9" s="68" t="s">
        <v>104</v>
      </c>
      <c r="C9" s="69"/>
      <c r="D9" s="7" t="s">
        <v>181</v>
      </c>
      <c r="E9" s="7"/>
      <c r="F9" s="7"/>
      <c r="G9" s="7"/>
      <c r="H9" s="8"/>
      <c r="I9" s="2"/>
    </row>
    <row r="10" spans="1:9" ht="15" thickBot="1" x14ac:dyDescent="0.4">
      <c r="A10" s="21"/>
      <c r="B10" s="80" t="s">
        <v>102</v>
      </c>
      <c r="C10" s="81"/>
      <c r="D10" s="9" t="s">
        <v>74</v>
      </c>
      <c r="E10" s="9"/>
      <c r="F10" s="9"/>
      <c r="G10" s="9"/>
      <c r="H10" s="10"/>
      <c r="I10" s="2"/>
    </row>
    <row r="11" spans="1:9" ht="15" thickBot="1" x14ac:dyDescent="0.4">
      <c r="A11" s="19"/>
      <c r="B11" s="20"/>
      <c r="C11" s="20"/>
      <c r="D11" s="20"/>
      <c r="E11" s="20"/>
      <c r="F11" s="20"/>
      <c r="G11" s="20"/>
      <c r="H11" s="20"/>
      <c r="I11" s="2"/>
    </row>
    <row r="12" spans="1:9" ht="16" thickBot="1" x14ac:dyDescent="0.4">
      <c r="A12" s="21"/>
      <c r="B12" s="76" t="s">
        <v>199</v>
      </c>
      <c r="C12" s="77"/>
      <c r="D12" s="77"/>
      <c r="E12" s="77"/>
      <c r="F12" s="77"/>
      <c r="G12" s="77"/>
      <c r="H12" s="78"/>
      <c r="I12" s="2"/>
    </row>
    <row r="13" spans="1:9" x14ac:dyDescent="0.35">
      <c r="A13" s="21"/>
      <c r="B13" s="70" t="s">
        <v>195</v>
      </c>
      <c r="C13" s="71"/>
      <c r="D13" s="72" t="s">
        <v>79</v>
      </c>
      <c r="E13" s="72" t="s">
        <v>83</v>
      </c>
      <c r="F13" s="72" t="s">
        <v>180</v>
      </c>
      <c r="G13" s="72" t="s">
        <v>80</v>
      </c>
      <c r="H13" s="74" t="s">
        <v>142</v>
      </c>
      <c r="I13" s="2"/>
    </row>
    <row r="14" spans="1:9" x14ac:dyDescent="0.35">
      <c r="A14" s="21"/>
      <c r="B14" s="82"/>
      <c r="C14" s="79"/>
      <c r="D14" s="73"/>
      <c r="E14" s="73"/>
      <c r="F14" s="73"/>
      <c r="G14" s="73"/>
      <c r="H14" s="75"/>
      <c r="I14" s="2"/>
    </row>
    <row r="15" spans="1:9" x14ac:dyDescent="0.35">
      <c r="A15" s="21"/>
      <c r="B15" s="68" t="s">
        <v>188</v>
      </c>
      <c r="C15" s="69"/>
      <c r="D15" s="7" t="s">
        <v>42</v>
      </c>
      <c r="E15" s="7"/>
      <c r="F15" s="7"/>
      <c r="G15" s="7"/>
      <c r="H15" s="8" t="s">
        <v>33</v>
      </c>
      <c r="I15" s="2"/>
    </row>
    <row r="16" spans="1:9" x14ac:dyDescent="0.35">
      <c r="A16" s="21"/>
      <c r="B16" s="68" t="s">
        <v>187</v>
      </c>
      <c r="C16" s="69"/>
      <c r="D16" s="7" t="s">
        <v>42</v>
      </c>
      <c r="E16" s="7"/>
      <c r="F16" s="7"/>
      <c r="G16" s="7"/>
      <c r="H16" s="8" t="s">
        <v>33</v>
      </c>
      <c r="I16" s="2"/>
    </row>
    <row r="17" spans="1:9" ht="14.25" customHeight="1" x14ac:dyDescent="0.35">
      <c r="A17" s="21"/>
      <c r="B17" s="68" t="s">
        <v>189</v>
      </c>
      <c r="C17" s="69"/>
      <c r="D17" s="7" t="s">
        <v>11</v>
      </c>
      <c r="E17" s="7"/>
      <c r="F17" s="7"/>
      <c r="G17" s="7"/>
      <c r="H17" s="8"/>
      <c r="I17" s="2"/>
    </row>
    <row r="18" spans="1:9" x14ac:dyDescent="0.35">
      <c r="A18" s="21"/>
      <c r="B18" s="68" t="s">
        <v>190</v>
      </c>
      <c r="C18" s="69"/>
      <c r="D18" s="7"/>
      <c r="E18" s="7"/>
      <c r="F18" s="7"/>
      <c r="G18" s="7" t="s">
        <v>30</v>
      </c>
      <c r="H18" s="8"/>
      <c r="I18" s="2"/>
    </row>
    <row r="19" spans="1:9" ht="15" thickBot="1" x14ac:dyDescent="0.4">
      <c r="A19" s="21"/>
      <c r="B19" s="80" t="s">
        <v>186</v>
      </c>
      <c r="C19" s="81"/>
      <c r="D19" s="9" t="s">
        <v>75</v>
      </c>
      <c r="E19" s="9"/>
      <c r="F19" s="9"/>
      <c r="G19" s="9"/>
      <c r="H19" s="10"/>
      <c r="I19" s="2"/>
    </row>
    <row r="20" spans="1:9" ht="15" thickBot="1" x14ac:dyDescent="0.4"/>
    <row r="21" spans="1:9" ht="16" thickBot="1" x14ac:dyDescent="0.4">
      <c r="A21" s="2"/>
      <c r="B21" s="76" t="s">
        <v>196</v>
      </c>
      <c r="C21" s="77"/>
      <c r="D21" s="77"/>
      <c r="E21" s="77"/>
      <c r="F21" s="78"/>
      <c r="G21" s="2"/>
      <c r="H21" s="2"/>
      <c r="I21" s="2"/>
    </row>
    <row r="22" spans="1:9" x14ac:dyDescent="0.35">
      <c r="A22" s="2"/>
      <c r="B22" s="70" t="s">
        <v>77</v>
      </c>
      <c r="C22" s="71"/>
      <c r="D22" s="72" t="s">
        <v>79</v>
      </c>
      <c r="E22" s="72" t="s">
        <v>83</v>
      </c>
      <c r="F22" s="74" t="s">
        <v>180</v>
      </c>
      <c r="G22" s="2"/>
      <c r="H22" s="2"/>
      <c r="I22" s="2"/>
    </row>
    <row r="23" spans="1:9" x14ac:dyDescent="0.35">
      <c r="A23" s="2"/>
      <c r="B23" s="11" t="s">
        <v>195</v>
      </c>
      <c r="C23" s="16" t="s">
        <v>78</v>
      </c>
      <c r="D23" s="73"/>
      <c r="E23" s="73"/>
      <c r="F23" s="75"/>
      <c r="G23" s="2"/>
      <c r="H23" s="2"/>
      <c r="I23" s="2"/>
    </row>
    <row r="24" spans="1:9" x14ac:dyDescent="0.35">
      <c r="A24" s="2"/>
      <c r="B24" s="12" t="s">
        <v>119</v>
      </c>
      <c r="C24" s="13" t="s">
        <v>108</v>
      </c>
      <c r="D24" s="7" t="s">
        <v>63</v>
      </c>
      <c r="E24" s="7"/>
      <c r="F24" s="8"/>
      <c r="G24" s="2"/>
      <c r="H24" s="2"/>
      <c r="I24" s="2"/>
    </row>
    <row r="25" spans="1:9" x14ac:dyDescent="0.35">
      <c r="A25" s="2"/>
      <c r="B25" s="12" t="s">
        <v>109</v>
      </c>
      <c r="C25" s="13" t="s">
        <v>119</v>
      </c>
      <c r="D25" s="7" t="s">
        <v>33</v>
      </c>
      <c r="E25" s="7" t="s">
        <v>33</v>
      </c>
      <c r="F25" s="8"/>
      <c r="G25" s="2"/>
      <c r="H25" s="2"/>
    </row>
    <row r="26" spans="1:9" x14ac:dyDescent="0.35">
      <c r="A26" s="2"/>
      <c r="B26" s="12" t="s">
        <v>107</v>
      </c>
      <c r="C26" s="13" t="s">
        <v>119</v>
      </c>
      <c r="D26" s="7" t="s">
        <v>48</v>
      </c>
      <c r="E26" s="7" t="s">
        <v>31</v>
      </c>
      <c r="F26" s="8" t="s">
        <v>57</v>
      </c>
      <c r="G26" s="2"/>
      <c r="H26" s="2"/>
    </row>
    <row r="27" spans="1:9" x14ac:dyDescent="0.35">
      <c r="B27" s="12" t="s">
        <v>99</v>
      </c>
      <c r="C27" s="13" t="s">
        <v>109</v>
      </c>
      <c r="D27" s="7" t="s">
        <v>73</v>
      </c>
      <c r="E27" s="7"/>
      <c r="F27" s="8"/>
      <c r="H27" s="2"/>
    </row>
    <row r="28" spans="1:9" x14ac:dyDescent="0.35">
      <c r="B28" s="12" t="s">
        <v>99</v>
      </c>
      <c r="C28" s="13" t="s">
        <v>107</v>
      </c>
      <c r="D28" s="7" t="s">
        <v>17</v>
      </c>
      <c r="E28" s="7"/>
      <c r="F28" s="8"/>
    </row>
    <row r="29" spans="1:9" x14ac:dyDescent="0.35">
      <c r="B29" s="12" t="s">
        <v>100</v>
      </c>
      <c r="C29" s="13" t="s">
        <v>107</v>
      </c>
      <c r="D29" s="7"/>
      <c r="E29" s="7" t="s">
        <v>164</v>
      </c>
      <c r="F29" s="8"/>
    </row>
    <row r="30" spans="1:9" x14ac:dyDescent="0.35">
      <c r="B30" s="12" t="s">
        <v>103</v>
      </c>
      <c r="C30" s="13" t="s">
        <v>107</v>
      </c>
      <c r="D30" s="7" t="s">
        <v>30</v>
      </c>
      <c r="E30" s="7"/>
      <c r="F30" s="8"/>
    </row>
    <row r="31" spans="1:9" x14ac:dyDescent="0.35">
      <c r="B31" s="12" t="s">
        <v>103</v>
      </c>
      <c r="C31" s="13" t="s">
        <v>99</v>
      </c>
      <c r="D31" s="7" t="s">
        <v>44</v>
      </c>
      <c r="E31" s="7"/>
      <c r="F31" s="8"/>
    </row>
    <row r="32" spans="1:9" x14ac:dyDescent="0.35">
      <c r="B32" s="12" t="s">
        <v>104</v>
      </c>
      <c r="C32" s="13" t="s">
        <v>99</v>
      </c>
      <c r="D32" s="7" t="s">
        <v>90</v>
      </c>
      <c r="E32" s="7"/>
      <c r="F32" s="8" t="s">
        <v>166</v>
      </c>
    </row>
    <row r="33" spans="2:6" x14ac:dyDescent="0.35">
      <c r="B33" s="12" t="s">
        <v>104</v>
      </c>
      <c r="C33" s="13" t="s">
        <v>100</v>
      </c>
      <c r="D33" s="7" t="s">
        <v>86</v>
      </c>
      <c r="E33" s="7"/>
      <c r="F33" s="8"/>
    </row>
    <row r="34" spans="2:6" x14ac:dyDescent="0.35">
      <c r="B34" s="12" t="s">
        <v>101</v>
      </c>
      <c r="C34" s="13" t="s">
        <v>100</v>
      </c>
      <c r="D34" s="7"/>
      <c r="E34" s="7" t="s">
        <v>3</v>
      </c>
      <c r="F34" s="8"/>
    </row>
    <row r="35" spans="2:6" ht="15" thickBot="1" x14ac:dyDescent="0.4">
      <c r="B35" s="14" t="s">
        <v>102</v>
      </c>
      <c r="C35" s="15" t="s">
        <v>99</v>
      </c>
      <c r="D35" s="9" t="s">
        <v>21</v>
      </c>
      <c r="E35" s="9"/>
      <c r="F35" s="10"/>
    </row>
    <row r="36" spans="2:6" ht="15" thickBot="1" x14ac:dyDescent="0.4"/>
    <row r="37" spans="2:6" ht="16" thickBot="1" x14ac:dyDescent="0.4">
      <c r="B37" s="76" t="s">
        <v>197</v>
      </c>
      <c r="C37" s="77"/>
      <c r="D37" s="77"/>
      <c r="E37" s="77"/>
      <c r="F37" s="78"/>
    </row>
    <row r="38" spans="2:6" x14ac:dyDescent="0.35">
      <c r="B38" s="70" t="s">
        <v>77</v>
      </c>
      <c r="C38" s="71"/>
      <c r="D38" s="72" t="s">
        <v>79</v>
      </c>
      <c r="E38" s="72" t="s">
        <v>84</v>
      </c>
      <c r="F38" s="74" t="s">
        <v>81</v>
      </c>
    </row>
    <row r="39" spans="2:6" x14ac:dyDescent="0.35">
      <c r="B39" s="11" t="s">
        <v>195</v>
      </c>
      <c r="C39" s="16" t="s">
        <v>78</v>
      </c>
      <c r="D39" s="73"/>
      <c r="E39" s="73"/>
      <c r="F39" s="75"/>
    </row>
    <row r="40" spans="2:6" x14ac:dyDescent="0.35">
      <c r="B40" s="12" t="s">
        <v>107</v>
      </c>
      <c r="C40" s="13"/>
      <c r="D40" s="7" t="s">
        <v>97</v>
      </c>
      <c r="E40" s="7"/>
      <c r="F40" s="8"/>
    </row>
    <row r="41" spans="2:6" x14ac:dyDescent="0.35">
      <c r="B41" s="12" t="s">
        <v>99</v>
      </c>
      <c r="C41" s="13"/>
      <c r="D41" s="7"/>
      <c r="E41" s="7" t="s">
        <v>85</v>
      </c>
      <c r="F41" s="8"/>
    </row>
    <row r="42" spans="2:6" ht="15" thickBot="1" x14ac:dyDescent="0.4">
      <c r="B42" s="14" t="s">
        <v>102</v>
      </c>
      <c r="C42" s="15"/>
      <c r="D42" s="9"/>
      <c r="E42" s="9"/>
      <c r="F42" s="10" t="s">
        <v>182</v>
      </c>
    </row>
    <row r="43" spans="2:6" ht="15" thickBot="1" x14ac:dyDescent="0.4"/>
    <row r="44" spans="2:6" ht="16" thickBot="1" x14ac:dyDescent="0.4">
      <c r="B44" s="76" t="s">
        <v>198</v>
      </c>
      <c r="C44" s="77"/>
      <c r="D44" s="77"/>
      <c r="E44" s="77"/>
      <c r="F44" s="78"/>
    </row>
    <row r="45" spans="2:6" x14ac:dyDescent="0.35">
      <c r="B45" s="70" t="s">
        <v>77</v>
      </c>
      <c r="C45" s="71"/>
      <c r="D45" s="71" t="s">
        <v>81</v>
      </c>
      <c r="E45" s="72" t="s">
        <v>142</v>
      </c>
      <c r="F45" s="74" t="s">
        <v>82</v>
      </c>
    </row>
    <row r="46" spans="2:6" x14ac:dyDescent="0.35">
      <c r="B46" s="11" t="s">
        <v>195</v>
      </c>
      <c r="C46" s="16" t="s">
        <v>78</v>
      </c>
      <c r="D46" s="79"/>
      <c r="E46" s="73"/>
      <c r="F46" s="75"/>
    </row>
    <row r="47" spans="2:6" x14ac:dyDescent="0.35">
      <c r="B47" s="12" t="s">
        <v>99</v>
      </c>
      <c r="C47" s="13"/>
      <c r="D47" s="7"/>
      <c r="E47" s="7" t="s">
        <v>68</v>
      </c>
      <c r="F47" s="8" t="s">
        <v>89</v>
      </c>
    </row>
    <row r="48" spans="2:6" x14ac:dyDescent="0.35">
      <c r="B48" s="12" t="s">
        <v>100</v>
      </c>
      <c r="C48" s="13"/>
      <c r="D48" s="7" t="s">
        <v>31</v>
      </c>
      <c r="E48" s="7"/>
      <c r="F48" s="8"/>
    </row>
    <row r="49" spans="2:6" ht="15" thickBot="1" x14ac:dyDescent="0.4">
      <c r="B49" s="14" t="s">
        <v>103</v>
      </c>
      <c r="C49" s="15"/>
      <c r="D49" s="9"/>
      <c r="E49" s="9"/>
      <c r="F49" s="10" t="s">
        <v>136</v>
      </c>
    </row>
  </sheetData>
  <mergeCells count="36">
    <mergeCell ref="D22:D23"/>
    <mergeCell ref="E22:E23"/>
    <mergeCell ref="F22:F23"/>
    <mergeCell ref="B12:H12"/>
    <mergeCell ref="B21:F21"/>
    <mergeCell ref="H13:H14"/>
    <mergeCell ref="B8:C8"/>
    <mergeCell ref="B9:C9"/>
    <mergeCell ref="B10:C10"/>
    <mergeCell ref="B2:C2"/>
    <mergeCell ref="B7:C7"/>
    <mergeCell ref="B13:C14"/>
    <mergeCell ref="D13:D14"/>
    <mergeCell ref="E13:E14"/>
    <mergeCell ref="F13:F14"/>
    <mergeCell ref="G13:G14"/>
    <mergeCell ref="B3:C3"/>
    <mergeCell ref="B4:C4"/>
    <mergeCell ref="B5:C5"/>
    <mergeCell ref="B6:C6"/>
    <mergeCell ref="B15:C15"/>
    <mergeCell ref="B45:C45"/>
    <mergeCell ref="E45:E46"/>
    <mergeCell ref="F45:F46"/>
    <mergeCell ref="B37:F37"/>
    <mergeCell ref="B38:C38"/>
    <mergeCell ref="D38:D39"/>
    <mergeCell ref="E38:E39"/>
    <mergeCell ref="F38:F39"/>
    <mergeCell ref="B44:F44"/>
    <mergeCell ref="D45:D46"/>
    <mergeCell ref="B22:C22"/>
    <mergeCell ref="B16:C16"/>
    <mergeCell ref="B17:C17"/>
    <mergeCell ref="B18:C18"/>
    <mergeCell ref="B19:C19"/>
  </mergeCells>
  <pageMargins left="0.7" right="0.7" top="0.75" bottom="0.75" header="0.3" footer="0.3"/>
  <ignoredErrors>
    <ignoredError sqref="A3:H12 A1 C1:H1 A15:H16 A17:H17 A14:H14 A13 C13:H13 A43:H43 A37:A42 G37:H42 A44:A49 G44:H49 A2:H2 A36:H36 A21:A35 G21:H35 A18:H19 I21:XFD1048576 A50:H1048576 J1:XFD1 I2:XFD19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48"/>
  <sheetViews>
    <sheetView zoomScale="70" zoomScaleNormal="70" workbookViewId="0">
      <pane ySplit="1" topLeftCell="A7" activePane="bottomLeft" state="frozen"/>
      <selection pane="bottomLeft" sqref="A1:B1"/>
    </sheetView>
  </sheetViews>
  <sheetFormatPr defaultRowHeight="14.5" x14ac:dyDescent="0.35"/>
  <cols>
    <col min="1" max="1" width="9.26953125" style="46" bestFit="1" customWidth="1"/>
    <col min="2" max="2" width="7.54296875" style="46" bestFit="1" customWidth="1"/>
    <col min="3" max="3" width="7" style="46" customWidth="1"/>
    <col min="4" max="4" width="4.26953125" style="46" bestFit="1" customWidth="1"/>
    <col min="5" max="5" width="4.453125" style="46" bestFit="1" customWidth="1"/>
    <col min="6" max="6" width="7.26953125" style="46" customWidth="1"/>
    <col min="7" max="7" width="6.54296875" style="46" customWidth="1"/>
    <col min="8" max="8" width="5.6328125" style="46" customWidth="1"/>
    <col min="9" max="9" width="4.54296875" style="46" bestFit="1" customWidth="1"/>
    <col min="10" max="10" width="6.90625" style="46" customWidth="1"/>
    <col min="11" max="11" width="7.90625" style="46" customWidth="1"/>
    <col min="12" max="12" width="6" style="46" customWidth="1"/>
    <col min="13" max="13" width="6.26953125" style="46" bestFit="1" customWidth="1"/>
    <col min="14" max="14" width="6.90625" style="46" bestFit="1" customWidth="1"/>
    <col min="15" max="15" width="10.26953125" style="46" customWidth="1"/>
    <col min="16" max="16" width="7" style="46" customWidth="1"/>
    <col min="17" max="16384" width="8.7265625" style="46"/>
  </cols>
  <sheetData>
    <row r="1" spans="1:27" ht="28.5" customHeight="1" x14ac:dyDescent="0.35">
      <c r="A1" s="44" t="s">
        <v>218</v>
      </c>
      <c r="B1" s="45" t="s">
        <v>217</v>
      </c>
      <c r="C1" s="44" t="s">
        <v>221</v>
      </c>
      <c r="D1" s="44" t="s">
        <v>222</v>
      </c>
      <c r="E1" s="44" t="s">
        <v>223</v>
      </c>
      <c r="F1" s="44" t="s">
        <v>224</v>
      </c>
      <c r="G1" s="44" t="s">
        <v>225</v>
      </c>
      <c r="H1" s="44" t="s">
        <v>226</v>
      </c>
      <c r="I1" s="44" t="s">
        <v>227</v>
      </c>
      <c r="J1" s="44" t="s">
        <v>228</v>
      </c>
      <c r="K1" s="44" t="s">
        <v>229</v>
      </c>
      <c r="L1" s="44" t="s">
        <v>230</v>
      </c>
      <c r="M1" s="44" t="s">
        <v>231</v>
      </c>
      <c r="N1" s="44" t="s">
        <v>232</v>
      </c>
      <c r="O1" s="50" t="s">
        <v>220</v>
      </c>
      <c r="P1" s="44" t="s">
        <v>221</v>
      </c>
      <c r="Q1" s="44" t="s">
        <v>222</v>
      </c>
      <c r="R1" s="44" t="s">
        <v>223</v>
      </c>
      <c r="S1" s="44" t="s">
        <v>224</v>
      </c>
      <c r="T1" s="44" t="s">
        <v>225</v>
      </c>
      <c r="U1" s="44" t="s">
        <v>226</v>
      </c>
      <c r="V1" s="44" t="s">
        <v>227</v>
      </c>
      <c r="W1" s="44" t="s">
        <v>228</v>
      </c>
      <c r="X1" s="44" t="s">
        <v>229</v>
      </c>
      <c r="Y1" s="44" t="s">
        <v>230</v>
      </c>
      <c r="Z1" s="44" t="s">
        <v>231</v>
      </c>
      <c r="AA1" s="44" t="s">
        <v>232</v>
      </c>
    </row>
    <row r="2" spans="1:27" x14ac:dyDescent="0.35">
      <c r="A2" s="59" t="s">
        <v>143</v>
      </c>
      <c r="B2" s="59">
        <v>1</v>
      </c>
      <c r="C2" s="59" t="s">
        <v>150</v>
      </c>
      <c r="D2" s="59" t="s">
        <v>150</v>
      </c>
      <c r="E2" s="59" t="s">
        <v>150</v>
      </c>
      <c r="F2" s="59" t="s">
        <v>150</v>
      </c>
      <c r="G2" s="59" t="s">
        <v>150</v>
      </c>
      <c r="H2" s="59" t="s">
        <v>150</v>
      </c>
      <c r="I2" s="59" t="s">
        <v>150</v>
      </c>
      <c r="J2" s="59" t="s">
        <v>150</v>
      </c>
      <c r="K2" s="59" t="s">
        <v>150</v>
      </c>
      <c r="L2" s="59" t="s">
        <v>150</v>
      </c>
      <c r="M2" s="59"/>
      <c r="N2" s="59"/>
      <c r="O2" s="60">
        <f>A2*A2*B2*0.0018</f>
        <v>1.8E-3</v>
      </c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spans="1:27" x14ac:dyDescent="0.35">
      <c r="A3" s="59" t="s">
        <v>118</v>
      </c>
      <c r="B3" s="59">
        <v>1</v>
      </c>
      <c r="C3" s="59" t="s">
        <v>151</v>
      </c>
      <c r="D3" s="59" t="s">
        <v>151</v>
      </c>
      <c r="E3" s="59" t="s">
        <v>151</v>
      </c>
      <c r="F3" s="59" t="s">
        <v>151</v>
      </c>
      <c r="G3" s="59" t="s">
        <v>151</v>
      </c>
      <c r="H3" s="59" t="s">
        <v>151</v>
      </c>
      <c r="I3" s="59" t="s">
        <v>151</v>
      </c>
      <c r="J3" s="59" t="s">
        <v>151</v>
      </c>
      <c r="K3" s="59" t="s">
        <v>151</v>
      </c>
      <c r="L3" s="59" t="s">
        <v>151</v>
      </c>
      <c r="M3" s="59" t="s">
        <v>151</v>
      </c>
      <c r="N3" s="59"/>
      <c r="O3" s="60">
        <f t="shared" ref="O3:O41" si="0">A3*A3*B3*0.0018</f>
        <v>7.1999999999999998E-3</v>
      </c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spans="1:27" s="53" customFormat="1" x14ac:dyDescent="0.35">
      <c r="A4" s="27">
        <v>2.7</v>
      </c>
      <c r="B4" s="27">
        <v>1.6</v>
      </c>
      <c r="C4" s="27">
        <v>0.02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</row>
    <row r="5" spans="1:27" x14ac:dyDescent="0.35">
      <c r="A5" s="37" t="s">
        <v>108</v>
      </c>
      <c r="B5" s="37">
        <v>2</v>
      </c>
      <c r="C5" s="38">
        <v>0.05</v>
      </c>
      <c r="D5" s="38"/>
      <c r="E5" s="38" t="s">
        <v>70</v>
      </c>
      <c r="F5" s="38" t="s">
        <v>70</v>
      </c>
      <c r="G5" s="38" t="s">
        <v>67</v>
      </c>
      <c r="H5" s="38" t="s">
        <v>132</v>
      </c>
      <c r="I5" s="38" t="s">
        <v>70</v>
      </c>
      <c r="J5" s="38" t="s">
        <v>70</v>
      </c>
      <c r="K5" s="38" t="s">
        <v>70</v>
      </c>
      <c r="L5" s="38"/>
      <c r="M5" s="38" t="s">
        <v>132</v>
      </c>
      <c r="N5" s="38"/>
      <c r="O5" s="53">
        <f t="shared" si="0"/>
        <v>3.2399999999999998E-2</v>
      </c>
      <c r="P5" s="53">
        <f t="shared" ref="P5:P36" si="1">C5/$O5</f>
        <v>1.5432098765432101</v>
      </c>
      <c r="Q5" s="53"/>
      <c r="R5" s="53">
        <f t="shared" ref="R5:R32" si="2">E5/$O5</f>
        <v>0.92592592592592593</v>
      </c>
      <c r="S5" s="53">
        <f t="shared" ref="S5:S25" si="3">F5/$O5</f>
        <v>0.92592592592592593</v>
      </c>
      <c r="T5" s="53">
        <f t="shared" ref="T5:T41" si="4">G5/$O5</f>
        <v>1.5432098765432101</v>
      </c>
      <c r="U5" s="53">
        <f t="shared" ref="U5:U35" si="5">H5/$O5</f>
        <v>1.2345679012345681</v>
      </c>
      <c r="V5" s="53">
        <f t="shared" ref="V5:V23" si="6">I5/$O5</f>
        <v>0.92592592592592593</v>
      </c>
      <c r="W5" s="53">
        <f t="shared" ref="W5:W32" si="7">J5/$O5</f>
        <v>0.92592592592592593</v>
      </c>
      <c r="X5" s="53">
        <f t="shared" ref="X5:X40" si="8">K5/$O5</f>
        <v>0.92592592592592593</v>
      </c>
      <c r="Y5" s="53"/>
      <c r="Z5" s="53">
        <f t="shared" ref="Z5:Z20" si="9">M5/$O5</f>
        <v>1.2345679012345681</v>
      </c>
      <c r="AA5" s="53"/>
    </row>
    <row r="6" spans="1:27" s="53" customFormat="1" x14ac:dyDescent="0.35">
      <c r="A6" s="27" t="s">
        <v>144</v>
      </c>
      <c r="B6" s="27">
        <v>2</v>
      </c>
      <c r="C6" s="27"/>
      <c r="D6" s="27" t="s">
        <v>67</v>
      </c>
      <c r="E6" s="27" t="s">
        <v>132</v>
      </c>
      <c r="F6" s="27"/>
      <c r="G6" s="27"/>
      <c r="H6" s="27"/>
      <c r="I6" s="27"/>
      <c r="J6" s="27"/>
      <c r="K6" s="27" t="s">
        <v>132</v>
      </c>
      <c r="L6" s="27" t="s">
        <v>67</v>
      </c>
      <c r="M6" s="27"/>
      <c r="N6" s="27"/>
      <c r="O6" s="53">
        <f t="shared" si="0"/>
        <v>4.41E-2</v>
      </c>
      <c r="Q6" s="53">
        <f t="shared" ref="Q6:Q39" si="10">D6/$O6</f>
        <v>1.1337868480725624</v>
      </c>
      <c r="R6" s="53">
        <f t="shared" si="2"/>
        <v>0.90702947845804993</v>
      </c>
      <c r="X6" s="53">
        <f t="shared" si="8"/>
        <v>0.90702947845804993</v>
      </c>
      <c r="Y6" s="53">
        <f t="shared" ref="Y6:Y36" si="11">L6/$O6</f>
        <v>1.1337868480725624</v>
      </c>
    </row>
    <row r="7" spans="1:27" s="53" customFormat="1" x14ac:dyDescent="0.35">
      <c r="A7" s="27">
        <v>3.5</v>
      </c>
      <c r="B7" s="27">
        <v>2.8</v>
      </c>
      <c r="C7" s="27"/>
      <c r="D7" s="27"/>
      <c r="E7" s="27">
        <v>0.06</v>
      </c>
      <c r="F7" s="27"/>
      <c r="G7" s="27"/>
      <c r="H7" s="27"/>
      <c r="I7" s="27"/>
      <c r="J7" s="27"/>
      <c r="K7" s="27"/>
      <c r="L7" s="27"/>
      <c r="M7" s="27"/>
      <c r="N7" s="27"/>
    </row>
    <row r="8" spans="1:27" s="53" customFormat="1" x14ac:dyDescent="0.35">
      <c r="A8" s="27">
        <v>3.8</v>
      </c>
      <c r="B8" s="27">
        <v>2.2999999999999998</v>
      </c>
      <c r="C8" s="27">
        <v>7.0000000000000007E-2</v>
      </c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27" x14ac:dyDescent="0.35">
      <c r="A9" s="37" t="s">
        <v>119</v>
      </c>
      <c r="B9" s="37">
        <v>2</v>
      </c>
      <c r="C9" s="38" t="s">
        <v>63</v>
      </c>
      <c r="D9" s="38" t="s">
        <v>93</v>
      </c>
      <c r="E9" s="38" t="s">
        <v>37</v>
      </c>
      <c r="F9" s="38" t="s">
        <v>37</v>
      </c>
      <c r="G9" s="38" t="s">
        <v>93</v>
      </c>
      <c r="H9" s="38" t="s">
        <v>95</v>
      </c>
      <c r="I9" s="38" t="s">
        <v>67</v>
      </c>
      <c r="J9" s="38" t="s">
        <v>67</v>
      </c>
      <c r="K9" s="38" t="s">
        <v>37</v>
      </c>
      <c r="L9" s="38" t="s">
        <v>67</v>
      </c>
      <c r="M9" s="38" t="s">
        <v>64</v>
      </c>
      <c r="N9" s="38" t="s">
        <v>25</v>
      </c>
      <c r="O9" s="53">
        <f t="shared" si="0"/>
        <v>5.7599999999999998E-2</v>
      </c>
      <c r="P9" s="53">
        <f t="shared" si="1"/>
        <v>1.9097222222222223</v>
      </c>
      <c r="Q9" s="53">
        <f t="shared" si="10"/>
        <v>1.2152777777777779</v>
      </c>
      <c r="R9" s="53">
        <f t="shared" si="2"/>
        <v>1.3888888888888891</v>
      </c>
      <c r="S9" s="53">
        <f t="shared" si="3"/>
        <v>1.3888888888888891</v>
      </c>
      <c r="T9" s="53">
        <f t="shared" si="4"/>
        <v>1.2152777777777779</v>
      </c>
      <c r="U9" s="53">
        <f t="shared" si="5"/>
        <v>1.0416666666666667</v>
      </c>
      <c r="V9" s="53">
        <f t="shared" si="6"/>
        <v>0.86805555555555558</v>
      </c>
      <c r="W9" s="53">
        <f t="shared" si="7"/>
        <v>0.86805555555555558</v>
      </c>
      <c r="X9" s="53">
        <f t="shared" si="8"/>
        <v>1.3888888888888891</v>
      </c>
      <c r="Y9" s="53">
        <f t="shared" si="11"/>
        <v>0.86805555555555558</v>
      </c>
      <c r="Z9" s="53">
        <f t="shared" si="9"/>
        <v>1.7361111111111112</v>
      </c>
      <c r="AA9" s="53">
        <f t="shared" ref="AA9:AA27" si="12">N9/$O9</f>
        <v>1.5625</v>
      </c>
    </row>
    <row r="10" spans="1:27" x14ac:dyDescent="0.35">
      <c r="A10" s="37" t="s">
        <v>119</v>
      </c>
      <c r="B10" s="37">
        <v>3</v>
      </c>
      <c r="C10" s="38" t="s">
        <v>63</v>
      </c>
      <c r="D10" s="38"/>
      <c r="E10" s="38"/>
      <c r="F10" s="38"/>
      <c r="G10" s="38" t="s">
        <v>61</v>
      </c>
      <c r="H10" s="38"/>
      <c r="I10" s="38"/>
      <c r="J10" s="38"/>
      <c r="K10" s="38"/>
      <c r="L10" s="38"/>
      <c r="M10" s="38" t="s">
        <v>61</v>
      </c>
      <c r="N10" s="38"/>
      <c r="O10" s="53">
        <f t="shared" si="0"/>
        <v>8.6400000000000005E-2</v>
      </c>
      <c r="P10" s="53">
        <f t="shared" si="1"/>
        <v>1.2731481481481481</v>
      </c>
      <c r="Q10" s="53"/>
      <c r="R10" s="53"/>
      <c r="S10" s="53"/>
      <c r="T10" s="53">
        <f t="shared" si="4"/>
        <v>1.5046296296296295</v>
      </c>
      <c r="U10" s="53"/>
      <c r="V10" s="53"/>
      <c r="W10" s="53"/>
      <c r="X10" s="53"/>
      <c r="Y10" s="53"/>
      <c r="Z10" s="53">
        <f t="shared" si="9"/>
        <v>1.5046296296296295</v>
      </c>
      <c r="AA10" s="53"/>
    </row>
    <row r="11" spans="1:27" s="53" customFormat="1" x14ac:dyDescent="0.35">
      <c r="A11" s="27">
        <v>4.9000000000000004</v>
      </c>
      <c r="B11" s="27">
        <v>3.3</v>
      </c>
      <c r="C11" s="27"/>
      <c r="D11" s="27"/>
      <c r="E11" s="27">
        <v>0.13</v>
      </c>
      <c r="F11" s="27"/>
      <c r="G11" s="27"/>
      <c r="H11" s="27"/>
      <c r="I11" s="27"/>
      <c r="J11" s="27"/>
      <c r="K11" s="27"/>
      <c r="L11" s="27"/>
      <c r="M11" s="27"/>
      <c r="N11" s="27"/>
    </row>
    <row r="12" spans="1:27" x14ac:dyDescent="0.35">
      <c r="A12" s="37" t="s">
        <v>109</v>
      </c>
      <c r="B12" s="37" t="s">
        <v>108</v>
      </c>
      <c r="C12" s="38" t="s">
        <v>69</v>
      </c>
      <c r="D12" s="38" t="s">
        <v>38</v>
      </c>
      <c r="E12" s="38" t="s">
        <v>42</v>
      </c>
      <c r="F12" s="38" t="s">
        <v>33</v>
      </c>
      <c r="G12" s="38" t="s">
        <v>69</v>
      </c>
      <c r="H12" s="38" t="s">
        <v>24</v>
      </c>
      <c r="I12" s="38" t="s">
        <v>134</v>
      </c>
      <c r="J12" s="38" t="s">
        <v>24</v>
      </c>
      <c r="K12" s="38" t="s">
        <v>33</v>
      </c>
      <c r="L12" s="38" t="s">
        <v>33</v>
      </c>
      <c r="M12" s="38" t="s">
        <v>38</v>
      </c>
      <c r="N12" s="38" t="s">
        <v>24</v>
      </c>
      <c r="O12" s="53">
        <f t="shared" si="0"/>
        <v>0.13500000000000001</v>
      </c>
      <c r="P12" s="53">
        <f t="shared" si="1"/>
        <v>1.6296296296296295</v>
      </c>
      <c r="Q12" s="53">
        <f t="shared" si="10"/>
        <v>1.1111111111111109</v>
      </c>
      <c r="R12" s="53">
        <f t="shared" si="2"/>
        <v>1.037037037037037</v>
      </c>
      <c r="S12" s="53">
        <f t="shared" si="3"/>
        <v>1.4074074074074074</v>
      </c>
      <c r="T12" s="53">
        <f t="shared" si="4"/>
        <v>1.6296296296296295</v>
      </c>
      <c r="U12" s="53">
        <f t="shared" si="5"/>
        <v>1.3333333333333333</v>
      </c>
      <c r="V12" s="53">
        <f t="shared" si="6"/>
        <v>1.2592592592592593</v>
      </c>
      <c r="W12" s="53">
        <f t="shared" si="7"/>
        <v>1.3333333333333333</v>
      </c>
      <c r="X12" s="53">
        <f t="shared" si="8"/>
        <v>1.4074074074074074</v>
      </c>
      <c r="Y12" s="53">
        <f t="shared" si="11"/>
        <v>1.4074074074074074</v>
      </c>
      <c r="Z12" s="53">
        <f t="shared" si="9"/>
        <v>1.1111111111111109</v>
      </c>
      <c r="AA12" s="53">
        <f t="shared" si="12"/>
        <v>1.3333333333333333</v>
      </c>
    </row>
    <row r="13" spans="1:27" s="53" customFormat="1" x14ac:dyDescent="0.35">
      <c r="A13" s="27">
        <v>5</v>
      </c>
      <c r="B13" s="27">
        <v>3.5</v>
      </c>
      <c r="C13" s="27"/>
      <c r="D13" s="27"/>
      <c r="E13" s="27">
        <v>0.15</v>
      </c>
      <c r="F13" s="27"/>
      <c r="G13" s="27"/>
      <c r="H13" s="27"/>
      <c r="I13" s="27"/>
      <c r="J13" s="27"/>
      <c r="K13" s="27"/>
      <c r="L13" s="27"/>
      <c r="M13" s="27"/>
      <c r="N13" s="27"/>
    </row>
    <row r="14" spans="1:27" s="53" customFormat="1" x14ac:dyDescent="0.35">
      <c r="A14" s="27">
        <v>5.9</v>
      </c>
      <c r="B14" s="27">
        <v>3.7</v>
      </c>
      <c r="C14" s="27"/>
      <c r="D14" s="27"/>
      <c r="E14" s="27">
        <v>0.19</v>
      </c>
      <c r="F14" s="27"/>
      <c r="G14" s="27"/>
      <c r="H14" s="27"/>
      <c r="I14" s="27"/>
      <c r="J14" s="27"/>
      <c r="K14" s="27"/>
      <c r="L14" s="27"/>
      <c r="M14" s="27"/>
      <c r="N14" s="27"/>
    </row>
    <row r="15" spans="1:27" s="53" customFormat="1" x14ac:dyDescent="0.35">
      <c r="A15" s="27">
        <v>6</v>
      </c>
      <c r="B15" s="27">
        <v>3.6</v>
      </c>
      <c r="C15" s="27">
        <v>0.27</v>
      </c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</row>
    <row r="16" spans="1:27" s="53" customFormat="1" x14ac:dyDescent="0.35">
      <c r="A16" s="27">
        <v>6</v>
      </c>
      <c r="B16" s="27">
        <v>3.8</v>
      </c>
      <c r="C16" s="27"/>
      <c r="D16" s="27"/>
      <c r="E16" s="27">
        <v>0.22</v>
      </c>
      <c r="F16" s="27"/>
      <c r="G16" s="27"/>
      <c r="H16" s="27"/>
      <c r="I16" s="27"/>
      <c r="J16" s="27"/>
      <c r="K16" s="27"/>
      <c r="L16" s="27"/>
      <c r="M16" s="27"/>
      <c r="N16" s="27"/>
    </row>
    <row r="17" spans="1:27" x14ac:dyDescent="0.35">
      <c r="A17" s="37" t="s">
        <v>107</v>
      </c>
      <c r="B17" s="37" t="s">
        <v>119</v>
      </c>
      <c r="C17" s="38" t="s">
        <v>32</v>
      </c>
      <c r="D17" s="38" t="s">
        <v>48</v>
      </c>
      <c r="E17" s="38" t="s">
        <v>98</v>
      </c>
      <c r="F17" s="38" t="s">
        <v>28</v>
      </c>
      <c r="G17" s="38" t="s">
        <v>49</v>
      </c>
      <c r="H17" s="38" t="s">
        <v>89</v>
      </c>
      <c r="I17" s="38" t="s">
        <v>69</v>
      </c>
      <c r="J17" s="38" t="s">
        <v>59</v>
      </c>
      <c r="K17" s="38"/>
      <c r="L17" s="38" t="s">
        <v>91</v>
      </c>
      <c r="M17" s="38" t="s">
        <v>97</v>
      </c>
      <c r="N17" s="38" t="s">
        <v>179</v>
      </c>
      <c r="O17" s="53">
        <f t="shared" si="0"/>
        <v>0.25919999999999999</v>
      </c>
      <c r="P17" s="53">
        <f t="shared" si="1"/>
        <v>1.2345679012345681</v>
      </c>
      <c r="Q17" s="53">
        <f t="shared" si="10"/>
        <v>1.0416666666666667</v>
      </c>
      <c r="R17" s="53">
        <f t="shared" si="2"/>
        <v>1.0030864197530864</v>
      </c>
      <c r="S17" s="53">
        <f t="shared" si="3"/>
        <v>1.2731481481481484</v>
      </c>
      <c r="T17" s="53">
        <f>G17/$O17</f>
        <v>1.3888888888888888</v>
      </c>
      <c r="U17" s="53">
        <f t="shared" si="5"/>
        <v>0.92592592592592593</v>
      </c>
      <c r="V17" s="53">
        <f t="shared" si="6"/>
        <v>0.84876543209876554</v>
      </c>
      <c r="W17" s="53">
        <f t="shared" si="7"/>
        <v>0.96450617283950624</v>
      </c>
      <c r="X17" s="53"/>
      <c r="Y17" s="53">
        <f t="shared" si="11"/>
        <v>1.3503086419753085</v>
      </c>
      <c r="Z17" s="53">
        <f t="shared" si="9"/>
        <v>1.1959876543209877</v>
      </c>
      <c r="AA17" s="53">
        <f t="shared" si="12"/>
        <v>0.77160493827160503</v>
      </c>
    </row>
    <row r="18" spans="1:27" x14ac:dyDescent="0.35">
      <c r="A18" s="37">
        <v>6.3</v>
      </c>
      <c r="B18" s="37">
        <v>4.5999999999999996</v>
      </c>
      <c r="C18" s="38"/>
      <c r="D18" s="38"/>
      <c r="E18" s="38"/>
      <c r="F18" s="38">
        <v>0.24</v>
      </c>
      <c r="G18" s="38"/>
      <c r="H18" s="38"/>
      <c r="I18" s="38"/>
      <c r="J18" s="38"/>
      <c r="K18" s="38"/>
      <c r="L18" s="38"/>
      <c r="M18" s="38"/>
      <c r="N18" s="38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</row>
    <row r="19" spans="1:27" x14ac:dyDescent="0.35">
      <c r="A19" s="37" t="s">
        <v>145</v>
      </c>
      <c r="B19" s="37" t="s">
        <v>119</v>
      </c>
      <c r="C19" s="38" t="s">
        <v>49</v>
      </c>
      <c r="D19" s="38" t="s">
        <v>31</v>
      </c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53">
        <f t="shared" si="0"/>
        <v>0.30419999999999997</v>
      </c>
      <c r="P19" s="53">
        <f t="shared" si="1"/>
        <v>1.1834319526627219</v>
      </c>
      <c r="Q19" s="53">
        <f t="shared" si="10"/>
        <v>0.98619329388560162</v>
      </c>
      <c r="R19" s="53"/>
      <c r="S19" s="53"/>
      <c r="T19" s="53"/>
      <c r="U19" s="53"/>
      <c r="V19" s="53"/>
      <c r="W19" s="53"/>
      <c r="X19" s="53"/>
      <c r="Y19" s="53"/>
      <c r="Z19" s="53"/>
      <c r="AA19" s="53"/>
    </row>
    <row r="20" spans="1:27" x14ac:dyDescent="0.35">
      <c r="A20" s="37" t="s">
        <v>99</v>
      </c>
      <c r="B20" s="37" t="s">
        <v>119</v>
      </c>
      <c r="C20" s="38" t="s">
        <v>152</v>
      </c>
      <c r="D20" s="38" t="s">
        <v>18</v>
      </c>
      <c r="E20" s="38" t="s">
        <v>136</v>
      </c>
      <c r="F20" s="38" t="s">
        <v>57</v>
      </c>
      <c r="G20" s="38" t="s">
        <v>58</v>
      </c>
      <c r="H20" s="38" t="s">
        <v>49</v>
      </c>
      <c r="I20" s="38" t="s">
        <v>40</v>
      </c>
      <c r="J20" s="38" t="s">
        <v>91</v>
      </c>
      <c r="K20" s="38" t="s">
        <v>32</v>
      </c>
      <c r="L20" s="38"/>
      <c r="M20" s="38" t="s">
        <v>89</v>
      </c>
      <c r="N20" s="38"/>
      <c r="O20" s="53">
        <f t="shared" si="0"/>
        <v>0.3528</v>
      </c>
      <c r="P20" s="53">
        <f t="shared" si="1"/>
        <v>1.5306122448979593</v>
      </c>
      <c r="Q20" s="53">
        <f t="shared" si="10"/>
        <v>1.2188208616780045</v>
      </c>
      <c r="R20" s="53">
        <f t="shared" si="2"/>
        <v>1.2755102040816326</v>
      </c>
      <c r="S20" s="53">
        <f t="shared" si="3"/>
        <v>1.5873015873015874</v>
      </c>
      <c r="T20" s="53">
        <f t="shared" si="4"/>
        <v>1.1904761904761905</v>
      </c>
      <c r="U20" s="53">
        <f t="shared" si="5"/>
        <v>1.0204081632653061</v>
      </c>
      <c r="V20" s="53">
        <f t="shared" si="6"/>
        <v>0.96371882086167804</v>
      </c>
      <c r="W20" s="53">
        <f t="shared" si="7"/>
        <v>0.99206349206349198</v>
      </c>
      <c r="X20" s="53">
        <f t="shared" si="8"/>
        <v>0.90702947845804993</v>
      </c>
      <c r="Y20" s="53"/>
      <c r="Z20" s="53">
        <f t="shared" si="9"/>
        <v>0.68027210884353739</v>
      </c>
      <c r="AA20" s="53"/>
    </row>
    <row r="21" spans="1:27" x14ac:dyDescent="0.35">
      <c r="A21" s="37" t="s">
        <v>99</v>
      </c>
      <c r="B21" s="37" t="s">
        <v>109</v>
      </c>
      <c r="C21" s="38" t="s">
        <v>153</v>
      </c>
      <c r="D21" s="38" t="s">
        <v>152</v>
      </c>
      <c r="E21" s="38"/>
      <c r="F21" s="38"/>
      <c r="G21" s="38"/>
      <c r="H21" s="38" t="s">
        <v>36</v>
      </c>
      <c r="I21" s="38"/>
      <c r="J21" s="38" t="s">
        <v>176</v>
      </c>
      <c r="K21" s="38"/>
      <c r="L21" s="38"/>
      <c r="M21" s="38"/>
      <c r="N21" s="38"/>
      <c r="O21" s="53">
        <f t="shared" si="0"/>
        <v>0.441</v>
      </c>
      <c r="P21" s="53">
        <f t="shared" si="1"/>
        <v>1.3378684807256236</v>
      </c>
      <c r="Q21" s="53">
        <f t="shared" si="10"/>
        <v>1.2244897959183674</v>
      </c>
      <c r="R21" s="53"/>
      <c r="S21" s="53"/>
      <c r="T21" s="53"/>
      <c r="U21" s="53">
        <f t="shared" si="5"/>
        <v>1.2471655328798188</v>
      </c>
      <c r="V21" s="53"/>
      <c r="W21" s="53">
        <f t="shared" si="7"/>
        <v>1.0657596371882085</v>
      </c>
      <c r="X21" s="53"/>
      <c r="Y21" s="53"/>
      <c r="Z21" s="53"/>
      <c r="AA21" s="53"/>
    </row>
    <row r="22" spans="1:27" x14ac:dyDescent="0.35">
      <c r="A22" s="37" t="s">
        <v>100</v>
      </c>
      <c r="B22" s="37" t="s">
        <v>109</v>
      </c>
      <c r="C22" s="38" t="s">
        <v>154</v>
      </c>
      <c r="D22" s="38" t="s">
        <v>72</v>
      </c>
      <c r="E22" s="38" t="s">
        <v>39</v>
      </c>
      <c r="F22" s="38" t="s">
        <v>167</v>
      </c>
      <c r="G22" s="38" t="s">
        <v>57</v>
      </c>
      <c r="H22" s="38" t="s">
        <v>152</v>
      </c>
      <c r="I22" s="38" t="s">
        <v>73</v>
      </c>
      <c r="J22" s="38" t="s">
        <v>176</v>
      </c>
      <c r="K22" s="38"/>
      <c r="L22" s="38"/>
      <c r="M22" s="38"/>
      <c r="N22" s="38"/>
      <c r="O22" s="53">
        <f t="shared" si="0"/>
        <v>0.57599999999999996</v>
      </c>
      <c r="P22" s="53">
        <f t="shared" si="1"/>
        <v>1.1979166666666667</v>
      </c>
      <c r="Q22" s="53">
        <f t="shared" si="10"/>
        <v>1.0069444444444444</v>
      </c>
      <c r="R22" s="53">
        <f t="shared" si="2"/>
        <v>1.09375</v>
      </c>
      <c r="S22" s="53">
        <f t="shared" si="3"/>
        <v>1.1284722222222223</v>
      </c>
      <c r="T22" s="53">
        <f t="shared" si="4"/>
        <v>0.97222222222222243</v>
      </c>
      <c r="U22" s="53">
        <f t="shared" si="5"/>
        <v>0.93750000000000011</v>
      </c>
      <c r="V22" s="53">
        <f t="shared" si="6"/>
        <v>0.69444444444444453</v>
      </c>
      <c r="W22" s="53">
        <f t="shared" si="7"/>
        <v>0.81597222222222221</v>
      </c>
      <c r="X22" s="53"/>
      <c r="Y22" s="53"/>
      <c r="Z22" s="53"/>
      <c r="AA22" s="53"/>
    </row>
    <row r="23" spans="1:27" x14ac:dyDescent="0.35">
      <c r="A23" s="37" t="s">
        <v>103</v>
      </c>
      <c r="B23" s="37" t="s">
        <v>109</v>
      </c>
      <c r="C23" s="38" t="s">
        <v>124</v>
      </c>
      <c r="D23" s="38" t="s">
        <v>96</v>
      </c>
      <c r="E23" s="38" t="s">
        <v>54</v>
      </c>
      <c r="F23" s="38" t="s">
        <v>124</v>
      </c>
      <c r="G23" s="38" t="s">
        <v>96</v>
      </c>
      <c r="H23" s="38" t="s">
        <v>11</v>
      </c>
      <c r="I23" s="38" t="s">
        <v>124</v>
      </c>
      <c r="J23" s="38" t="s">
        <v>45</v>
      </c>
      <c r="K23" s="38" t="s">
        <v>23</v>
      </c>
      <c r="L23" s="38"/>
      <c r="M23" s="38"/>
      <c r="N23" s="38"/>
      <c r="O23" s="53">
        <f t="shared" si="0"/>
        <v>0.72899999999999998</v>
      </c>
      <c r="P23" s="53">
        <f t="shared" si="1"/>
        <v>1.3443072702331962</v>
      </c>
      <c r="Q23" s="53">
        <f t="shared" si="10"/>
        <v>1.0150891632373114</v>
      </c>
      <c r="R23" s="53">
        <f t="shared" si="2"/>
        <v>1.0836762688614541</v>
      </c>
      <c r="S23" s="53">
        <f t="shared" si="3"/>
        <v>1.3443072702331962</v>
      </c>
      <c r="T23" s="53">
        <f t="shared" si="4"/>
        <v>1.0150891632373114</v>
      </c>
      <c r="U23" s="53">
        <f t="shared" si="5"/>
        <v>1.3717421124828533</v>
      </c>
      <c r="V23" s="53">
        <f t="shared" si="6"/>
        <v>1.3443072702331962</v>
      </c>
      <c r="W23" s="53">
        <f t="shared" si="7"/>
        <v>0.91906721536351177</v>
      </c>
      <c r="X23" s="53">
        <f t="shared" si="8"/>
        <v>1.0973936899862826</v>
      </c>
      <c r="Y23" s="53"/>
      <c r="Z23" s="53"/>
      <c r="AA23" s="53"/>
    </row>
    <row r="24" spans="1:27" x14ac:dyDescent="0.35">
      <c r="A24" s="37" t="s">
        <v>103</v>
      </c>
      <c r="B24" s="37" t="s">
        <v>107</v>
      </c>
      <c r="C24" s="38" t="s">
        <v>87</v>
      </c>
      <c r="D24" s="38" t="s">
        <v>27</v>
      </c>
      <c r="E24" s="38" t="s">
        <v>94</v>
      </c>
      <c r="F24" s="38"/>
      <c r="G24" s="38"/>
      <c r="H24" s="38"/>
      <c r="I24" s="38"/>
      <c r="J24" s="38" t="s">
        <v>26</v>
      </c>
      <c r="K24" s="38"/>
      <c r="L24" s="38" t="s">
        <v>10</v>
      </c>
      <c r="M24" s="38"/>
      <c r="N24" s="38"/>
      <c r="O24" s="53">
        <f t="shared" si="0"/>
        <v>0.87480000000000002</v>
      </c>
      <c r="P24" s="53">
        <f t="shared" si="1"/>
        <v>1.3831732967535435</v>
      </c>
      <c r="Q24" s="53">
        <f t="shared" si="10"/>
        <v>0.89163237311385457</v>
      </c>
      <c r="R24" s="53">
        <f t="shared" si="2"/>
        <v>0.91449474165523548</v>
      </c>
      <c r="S24" s="53"/>
      <c r="T24" s="53"/>
      <c r="U24" s="53"/>
      <c r="V24" s="53"/>
      <c r="W24" s="53">
        <f t="shared" si="7"/>
        <v>1.005944215820759</v>
      </c>
      <c r="X24" s="53"/>
      <c r="Y24" s="53">
        <f t="shared" si="11"/>
        <v>1.257430269775949</v>
      </c>
      <c r="Z24" s="53"/>
      <c r="AA24" s="53"/>
    </row>
    <row r="25" spans="1:27" x14ac:dyDescent="0.35">
      <c r="A25" s="37" t="s">
        <v>104</v>
      </c>
      <c r="B25" s="37" t="s">
        <v>107</v>
      </c>
      <c r="C25" s="38" t="s">
        <v>22</v>
      </c>
      <c r="D25" s="38" t="s">
        <v>162</v>
      </c>
      <c r="E25" s="38" t="s">
        <v>11</v>
      </c>
      <c r="F25" s="38" t="s">
        <v>168</v>
      </c>
      <c r="G25" s="38" t="s">
        <v>56</v>
      </c>
      <c r="H25" s="38" t="s">
        <v>35</v>
      </c>
      <c r="I25" s="38"/>
      <c r="J25" s="38"/>
      <c r="K25" s="38" t="s">
        <v>88</v>
      </c>
      <c r="L25" s="38"/>
      <c r="M25" s="38"/>
      <c r="N25" s="38"/>
      <c r="O25" s="53">
        <f t="shared" si="0"/>
        <v>1.08</v>
      </c>
      <c r="P25" s="53">
        <f t="shared" si="1"/>
        <v>1.2037037037037037</v>
      </c>
      <c r="Q25" s="53">
        <f t="shared" si="10"/>
        <v>0.95370370370370372</v>
      </c>
      <c r="R25" s="53">
        <f t="shared" si="2"/>
        <v>0.92592592592592582</v>
      </c>
      <c r="S25" s="53">
        <f t="shared" si="3"/>
        <v>0.93518518518518512</v>
      </c>
      <c r="T25" s="53">
        <f t="shared" si="4"/>
        <v>0.87037037037037024</v>
      </c>
      <c r="U25" s="53">
        <f t="shared" si="5"/>
        <v>0.83333333333333326</v>
      </c>
      <c r="V25" s="53"/>
      <c r="W25" s="53"/>
      <c r="X25" s="53">
        <f t="shared" si="8"/>
        <v>1.0925925925925926</v>
      </c>
      <c r="Y25" s="53"/>
      <c r="Z25" s="53"/>
      <c r="AA25" s="53"/>
    </row>
    <row r="26" spans="1:27" x14ac:dyDescent="0.35">
      <c r="A26" s="37" t="s">
        <v>104</v>
      </c>
      <c r="B26" s="37" t="s">
        <v>99</v>
      </c>
      <c r="C26" s="38"/>
      <c r="D26" s="38"/>
      <c r="E26" s="38"/>
      <c r="F26" s="38"/>
      <c r="G26" s="38"/>
      <c r="H26" s="38"/>
      <c r="I26" s="38"/>
      <c r="J26" s="38"/>
      <c r="K26" s="38" t="s">
        <v>6</v>
      </c>
      <c r="L26" s="38"/>
      <c r="M26" s="38"/>
      <c r="N26" s="38"/>
      <c r="O26" s="53">
        <f t="shared" si="0"/>
        <v>1.26</v>
      </c>
      <c r="P26" s="53"/>
      <c r="Q26" s="53"/>
      <c r="R26" s="53"/>
      <c r="S26" s="53"/>
      <c r="T26" s="53"/>
      <c r="U26" s="53"/>
      <c r="V26" s="53"/>
      <c r="W26" s="53"/>
      <c r="X26" s="53">
        <f t="shared" si="8"/>
        <v>1.1349206349206349</v>
      </c>
      <c r="Y26" s="53"/>
      <c r="Z26" s="53"/>
      <c r="AA26" s="53"/>
    </row>
    <row r="27" spans="1:27" x14ac:dyDescent="0.35">
      <c r="A27" s="37" t="s">
        <v>101</v>
      </c>
      <c r="B27" s="37" t="s">
        <v>99</v>
      </c>
      <c r="C27" s="38" t="s">
        <v>92</v>
      </c>
      <c r="D27" s="38" t="s">
        <v>53</v>
      </c>
      <c r="E27" s="38" t="s">
        <v>139</v>
      </c>
      <c r="F27" s="38"/>
      <c r="G27" s="38" t="s">
        <v>53</v>
      </c>
      <c r="H27" s="38"/>
      <c r="I27" s="38"/>
      <c r="J27" s="38" t="s">
        <v>169</v>
      </c>
      <c r="K27" s="38"/>
      <c r="L27" s="38"/>
      <c r="M27" s="38"/>
      <c r="N27" s="38" t="s">
        <v>5</v>
      </c>
      <c r="O27" s="53">
        <f t="shared" si="0"/>
        <v>1.5246</v>
      </c>
      <c r="P27" s="53">
        <f t="shared" si="1"/>
        <v>0.88547815820543097</v>
      </c>
      <c r="Q27" s="53">
        <f t="shared" si="10"/>
        <v>0.95106913288731465</v>
      </c>
      <c r="R27" s="53">
        <f t="shared" si="2"/>
        <v>0.90515545060999603</v>
      </c>
      <c r="S27" s="53"/>
      <c r="T27" s="53">
        <f t="shared" si="4"/>
        <v>0.95106913288731465</v>
      </c>
      <c r="U27" s="53"/>
      <c r="V27" s="53"/>
      <c r="W27" s="53">
        <f t="shared" si="7"/>
        <v>0.81988718352354717</v>
      </c>
      <c r="X27" s="53"/>
      <c r="Y27" s="53"/>
      <c r="Z27" s="53"/>
      <c r="AA27" s="53">
        <f t="shared" si="12"/>
        <v>1.2790240062967335</v>
      </c>
    </row>
    <row r="28" spans="1:27" x14ac:dyDescent="0.35">
      <c r="A28" s="37" t="s">
        <v>102</v>
      </c>
      <c r="B28" s="37" t="s">
        <v>99</v>
      </c>
      <c r="C28" s="38" t="s">
        <v>16</v>
      </c>
      <c r="D28" s="38" t="s">
        <v>29</v>
      </c>
      <c r="E28" s="38"/>
      <c r="F28" s="38"/>
      <c r="G28" s="38" t="s">
        <v>171</v>
      </c>
      <c r="H28" s="38"/>
      <c r="I28" s="38"/>
      <c r="J28" s="38"/>
      <c r="K28" s="38" t="s">
        <v>171</v>
      </c>
      <c r="L28" s="38"/>
      <c r="M28" s="38"/>
      <c r="N28" s="38"/>
      <c r="O28" s="53">
        <f t="shared" si="0"/>
        <v>1.8144</v>
      </c>
      <c r="P28" s="53">
        <f t="shared" si="1"/>
        <v>0.92592592592592593</v>
      </c>
      <c r="Q28" s="53">
        <f t="shared" si="10"/>
        <v>0.74955908289241624</v>
      </c>
      <c r="R28" s="53"/>
      <c r="S28" s="53"/>
      <c r="T28" s="53">
        <f t="shared" si="4"/>
        <v>0.90388007054673714</v>
      </c>
      <c r="U28" s="53"/>
      <c r="V28" s="53"/>
      <c r="W28" s="53"/>
      <c r="X28" s="53">
        <f t="shared" si="8"/>
        <v>0.90388007054673714</v>
      </c>
      <c r="Y28" s="53"/>
      <c r="Z28" s="53"/>
      <c r="AA28" s="53"/>
    </row>
    <row r="29" spans="1:27" x14ac:dyDescent="0.35">
      <c r="A29" s="37" t="s">
        <v>102</v>
      </c>
      <c r="B29" s="37" t="s">
        <v>99</v>
      </c>
      <c r="C29" s="38" t="s">
        <v>155</v>
      </c>
      <c r="D29" s="38" t="s">
        <v>51</v>
      </c>
      <c r="E29" s="38"/>
      <c r="F29" s="38"/>
      <c r="G29" s="38" t="s">
        <v>172</v>
      </c>
      <c r="H29" s="38" t="s">
        <v>140</v>
      </c>
      <c r="I29" s="38"/>
      <c r="J29" s="38"/>
      <c r="K29" s="38"/>
      <c r="L29" s="38"/>
      <c r="M29" s="38"/>
      <c r="N29" s="38"/>
      <c r="O29" s="53">
        <f t="shared" si="0"/>
        <v>1.8144</v>
      </c>
      <c r="P29" s="53">
        <f t="shared" si="1"/>
        <v>1.1959876543209875</v>
      </c>
      <c r="Q29" s="53">
        <f t="shared" si="10"/>
        <v>1.0141093474426808</v>
      </c>
      <c r="R29" s="53"/>
      <c r="S29" s="53"/>
      <c r="T29" s="53">
        <f t="shared" si="4"/>
        <v>1.1629188712522045</v>
      </c>
      <c r="U29" s="53">
        <f t="shared" si="5"/>
        <v>1.0912698412698412</v>
      </c>
      <c r="V29" s="53"/>
      <c r="W29" s="53"/>
      <c r="X29" s="53"/>
      <c r="Y29" s="53"/>
      <c r="Z29" s="53"/>
      <c r="AA29" s="53"/>
    </row>
    <row r="30" spans="1:27" x14ac:dyDescent="0.35">
      <c r="A30" s="37" t="s">
        <v>105</v>
      </c>
      <c r="B30" s="37" t="s">
        <v>99</v>
      </c>
      <c r="C30" s="38"/>
      <c r="D30" s="38"/>
      <c r="E30" s="38"/>
      <c r="F30" s="38"/>
      <c r="G30" s="38" t="s">
        <v>173</v>
      </c>
      <c r="H30" s="38"/>
      <c r="I30" s="38"/>
      <c r="J30" s="38" t="s">
        <v>177</v>
      </c>
      <c r="K30" s="38"/>
      <c r="L30" s="38"/>
      <c r="M30" s="38"/>
      <c r="N30" s="38"/>
      <c r="O30" s="53">
        <f t="shared" si="0"/>
        <v>2.1294</v>
      </c>
      <c r="P30" s="53"/>
      <c r="Q30" s="53"/>
      <c r="R30" s="53"/>
      <c r="S30" s="53"/>
      <c r="T30" s="53">
        <f t="shared" si="4"/>
        <v>0.82182774490466803</v>
      </c>
      <c r="U30" s="53"/>
      <c r="V30" s="53"/>
      <c r="W30" s="53">
        <f t="shared" si="7"/>
        <v>0.81713158636235561</v>
      </c>
      <c r="X30" s="53"/>
      <c r="Y30" s="53"/>
      <c r="Z30" s="53"/>
      <c r="AA30" s="53"/>
    </row>
    <row r="31" spans="1:27" x14ac:dyDescent="0.35">
      <c r="A31" s="37" t="s">
        <v>105</v>
      </c>
      <c r="B31" s="37" t="s">
        <v>100</v>
      </c>
      <c r="C31" s="38"/>
      <c r="D31" s="38" t="s">
        <v>125</v>
      </c>
      <c r="E31" s="38" t="s">
        <v>125</v>
      </c>
      <c r="F31" s="38"/>
      <c r="G31" s="38" t="s">
        <v>174</v>
      </c>
      <c r="H31" s="38"/>
      <c r="I31" s="38"/>
      <c r="J31" s="38"/>
      <c r="K31" s="38"/>
      <c r="L31" s="38"/>
      <c r="M31" s="38"/>
      <c r="N31" s="38"/>
      <c r="O31" s="53">
        <f t="shared" si="0"/>
        <v>2.4335999999999998</v>
      </c>
      <c r="P31" s="53"/>
      <c r="Q31" s="53">
        <f t="shared" si="10"/>
        <v>0.81771860618014469</v>
      </c>
      <c r="R31" s="53">
        <f t="shared" si="2"/>
        <v>0.81771860618014469</v>
      </c>
      <c r="S31" s="53"/>
      <c r="T31" s="53">
        <f t="shared" si="4"/>
        <v>0.78073635765943461</v>
      </c>
      <c r="U31" s="53"/>
      <c r="V31" s="53"/>
      <c r="W31" s="53"/>
      <c r="X31" s="53"/>
      <c r="Y31" s="53"/>
      <c r="Z31" s="53"/>
      <c r="AA31" s="53"/>
    </row>
    <row r="32" spans="1:27" x14ac:dyDescent="0.35">
      <c r="A32" s="37" t="s">
        <v>105</v>
      </c>
      <c r="B32" s="37" t="s">
        <v>103</v>
      </c>
      <c r="C32" s="38"/>
      <c r="D32" s="38" t="s">
        <v>163</v>
      </c>
      <c r="E32" s="38" t="s">
        <v>165</v>
      </c>
      <c r="F32" s="38"/>
      <c r="G32" s="38" t="s">
        <v>74</v>
      </c>
      <c r="H32" s="38" t="s">
        <v>4</v>
      </c>
      <c r="I32" s="38"/>
      <c r="J32" s="38" t="s">
        <v>178</v>
      </c>
      <c r="K32" s="38"/>
      <c r="L32" s="38"/>
      <c r="M32" s="38"/>
      <c r="N32" s="38"/>
      <c r="O32" s="53">
        <f t="shared" si="0"/>
        <v>2.7378</v>
      </c>
      <c r="P32" s="53"/>
      <c r="Q32" s="53">
        <f t="shared" si="10"/>
        <v>0.90948937102783267</v>
      </c>
      <c r="R32" s="53">
        <f t="shared" si="2"/>
        <v>0.90583680327270066</v>
      </c>
      <c r="S32" s="53"/>
      <c r="T32" s="53">
        <f t="shared" si="4"/>
        <v>0.84009058368032719</v>
      </c>
      <c r="U32" s="53">
        <f t="shared" si="5"/>
        <v>0.75242895755716266</v>
      </c>
      <c r="V32" s="53"/>
      <c r="W32" s="53">
        <f t="shared" si="7"/>
        <v>0.8364380159251954</v>
      </c>
      <c r="X32" s="53"/>
      <c r="Y32" s="53"/>
      <c r="Z32" s="53"/>
      <c r="AA32" s="53"/>
    </row>
    <row r="33" spans="1:27" x14ac:dyDescent="0.35">
      <c r="A33" s="37" t="s">
        <v>106</v>
      </c>
      <c r="B33" s="37" t="s">
        <v>100</v>
      </c>
      <c r="C33" s="38"/>
      <c r="D33" s="38"/>
      <c r="E33" s="38"/>
      <c r="F33" s="38"/>
      <c r="G33" s="38"/>
      <c r="H33" s="38" t="s">
        <v>122</v>
      </c>
      <c r="I33" s="38"/>
      <c r="J33" s="38"/>
      <c r="K33" s="38"/>
      <c r="L33" s="38"/>
      <c r="M33" s="38"/>
      <c r="N33" s="38"/>
      <c r="O33" s="53">
        <f t="shared" si="0"/>
        <v>2.8224</v>
      </c>
      <c r="P33" s="53"/>
      <c r="Q33" s="53"/>
      <c r="R33" s="53"/>
      <c r="S33" s="53"/>
      <c r="T33" s="53"/>
      <c r="U33" s="53">
        <f t="shared" si="5"/>
        <v>0.95663265306122458</v>
      </c>
      <c r="V33" s="53"/>
      <c r="W33" s="53"/>
      <c r="X33" s="53"/>
      <c r="Y33" s="53"/>
      <c r="Z33" s="53"/>
      <c r="AA33" s="53"/>
    </row>
    <row r="34" spans="1:27" x14ac:dyDescent="0.35">
      <c r="A34" s="37" t="s">
        <v>106</v>
      </c>
      <c r="B34" s="37" t="s">
        <v>102</v>
      </c>
      <c r="C34" s="38" t="s">
        <v>156</v>
      </c>
      <c r="D34" s="38"/>
      <c r="E34" s="38"/>
      <c r="F34" s="38"/>
      <c r="G34" s="38"/>
      <c r="H34" s="38"/>
      <c r="I34" s="38"/>
      <c r="J34" s="38"/>
      <c r="K34" s="38" t="s">
        <v>111</v>
      </c>
      <c r="L34" s="38"/>
      <c r="M34" s="38"/>
      <c r="N34" s="38"/>
      <c r="O34" s="53">
        <f t="shared" si="0"/>
        <v>4.2336</v>
      </c>
      <c r="P34" s="53">
        <f t="shared" si="1"/>
        <v>0.63303099017384734</v>
      </c>
      <c r="Q34" s="53"/>
      <c r="R34" s="53"/>
      <c r="S34" s="53"/>
      <c r="T34" s="53"/>
      <c r="U34" s="53"/>
      <c r="V34" s="53"/>
      <c r="W34" s="53"/>
      <c r="X34" s="53">
        <f t="shared" si="8"/>
        <v>0.57634164777021923</v>
      </c>
      <c r="Y34" s="53"/>
      <c r="Z34" s="53"/>
      <c r="AA34" s="53"/>
    </row>
    <row r="35" spans="1:27" x14ac:dyDescent="0.35">
      <c r="A35" s="37" t="s">
        <v>146</v>
      </c>
      <c r="B35" s="37" t="s">
        <v>100</v>
      </c>
      <c r="C35" s="38"/>
      <c r="D35" s="38"/>
      <c r="E35" s="38"/>
      <c r="F35" s="38"/>
      <c r="G35" s="38" t="s">
        <v>165</v>
      </c>
      <c r="H35" s="38" t="s">
        <v>175</v>
      </c>
      <c r="I35" s="38"/>
      <c r="J35" s="38"/>
      <c r="K35" s="38" t="s">
        <v>163</v>
      </c>
      <c r="L35" s="38"/>
      <c r="M35" s="38"/>
      <c r="N35" s="38"/>
      <c r="O35" s="53">
        <f t="shared" si="0"/>
        <v>3.2399999999999998</v>
      </c>
      <c r="P35" s="53"/>
      <c r="Q35" s="53"/>
      <c r="R35" s="53"/>
      <c r="S35" s="53"/>
      <c r="T35" s="53">
        <f t="shared" si="4"/>
        <v>0.76543209876543217</v>
      </c>
      <c r="U35" s="53">
        <f t="shared" si="5"/>
        <v>0.91666666666666674</v>
      </c>
      <c r="V35" s="53"/>
      <c r="W35" s="53"/>
      <c r="X35" s="53">
        <f t="shared" si="8"/>
        <v>0.7685185185185186</v>
      </c>
      <c r="Y35" s="53"/>
      <c r="Z35" s="53"/>
      <c r="AA35" s="53"/>
    </row>
    <row r="36" spans="1:27" x14ac:dyDescent="0.35">
      <c r="A36" s="37" t="s">
        <v>146</v>
      </c>
      <c r="B36" s="37" t="s">
        <v>102</v>
      </c>
      <c r="C36" s="38" t="s">
        <v>157</v>
      </c>
      <c r="D36" s="38"/>
      <c r="E36" s="38"/>
      <c r="F36" s="38"/>
      <c r="G36" s="38" t="s">
        <v>157</v>
      </c>
      <c r="H36" s="38"/>
      <c r="I36" s="38"/>
      <c r="J36" s="38"/>
      <c r="K36" s="38"/>
      <c r="L36" s="38" t="s">
        <v>113</v>
      </c>
      <c r="M36" s="38"/>
      <c r="N36" s="38"/>
      <c r="O36" s="53">
        <f t="shared" si="0"/>
        <v>4.8599999999999994</v>
      </c>
      <c r="P36" s="53">
        <f t="shared" si="1"/>
        <v>0.59259259259259267</v>
      </c>
      <c r="Q36" s="53"/>
      <c r="R36" s="53"/>
      <c r="S36" s="53"/>
      <c r="T36" s="53">
        <f t="shared" si="4"/>
        <v>0.59259259259259267</v>
      </c>
      <c r="U36" s="53"/>
      <c r="V36" s="53"/>
      <c r="W36" s="53"/>
      <c r="X36" s="53"/>
      <c r="Y36" s="53">
        <f t="shared" si="11"/>
        <v>0.62551440329218111</v>
      </c>
      <c r="Z36" s="53"/>
      <c r="AA36" s="53"/>
    </row>
    <row r="37" spans="1:27" x14ac:dyDescent="0.35">
      <c r="A37" s="37" t="s">
        <v>147</v>
      </c>
      <c r="B37" s="37" t="s">
        <v>100</v>
      </c>
      <c r="C37" s="38"/>
      <c r="D37" s="38"/>
      <c r="E37" s="38"/>
      <c r="F37" s="38"/>
      <c r="G37" s="38" t="s">
        <v>160</v>
      </c>
      <c r="H37" s="38"/>
      <c r="I37" s="38"/>
      <c r="J37" s="38"/>
      <c r="K37" s="38"/>
      <c r="L37" s="38"/>
      <c r="M37" s="38"/>
      <c r="N37" s="38"/>
      <c r="O37" s="53">
        <f t="shared" si="0"/>
        <v>3.6863999999999999</v>
      </c>
      <c r="P37" s="53"/>
      <c r="Q37" s="53"/>
      <c r="R37" s="53"/>
      <c r="S37" s="53"/>
      <c r="T37" s="53">
        <f t="shared" si="4"/>
        <v>0.89789496527777779</v>
      </c>
      <c r="U37" s="53"/>
      <c r="V37" s="53"/>
      <c r="W37" s="53"/>
      <c r="X37" s="53"/>
      <c r="Y37" s="53"/>
      <c r="Z37" s="53"/>
      <c r="AA37" s="53"/>
    </row>
    <row r="38" spans="1:27" x14ac:dyDescent="0.35">
      <c r="A38" s="37" t="s">
        <v>147</v>
      </c>
      <c r="B38" s="37" t="s">
        <v>103</v>
      </c>
      <c r="C38" s="38"/>
      <c r="D38" s="38" t="s">
        <v>138</v>
      </c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53">
        <f t="shared" si="0"/>
        <v>4.1471999999999998</v>
      </c>
      <c r="P38" s="53"/>
      <c r="Q38" s="53">
        <f t="shared" si="10"/>
        <v>0.84394290123456794</v>
      </c>
      <c r="R38" s="53"/>
      <c r="S38" s="53"/>
      <c r="T38" s="53"/>
      <c r="U38" s="53"/>
      <c r="V38" s="53"/>
      <c r="W38" s="53"/>
      <c r="X38" s="53"/>
      <c r="Y38" s="53"/>
      <c r="Z38" s="53"/>
      <c r="AA38" s="53"/>
    </row>
    <row r="39" spans="1:27" x14ac:dyDescent="0.35">
      <c r="A39" s="37" t="s">
        <v>147</v>
      </c>
      <c r="B39" s="37" t="s">
        <v>148</v>
      </c>
      <c r="C39" s="38"/>
      <c r="D39" s="38" t="s">
        <v>158</v>
      </c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53">
        <f t="shared" si="0"/>
        <v>5.76</v>
      </c>
      <c r="P39" s="53"/>
      <c r="Q39" s="53">
        <f t="shared" si="10"/>
        <v>0.58506944444444453</v>
      </c>
      <c r="R39" s="53"/>
      <c r="S39" s="53"/>
      <c r="T39" s="53"/>
      <c r="U39" s="53"/>
      <c r="V39" s="53"/>
      <c r="W39" s="53"/>
      <c r="X39" s="53"/>
      <c r="Y39" s="53"/>
      <c r="Z39" s="53"/>
      <c r="AA39" s="53"/>
    </row>
    <row r="40" spans="1:27" x14ac:dyDescent="0.35">
      <c r="A40" s="37">
        <v>25</v>
      </c>
      <c r="B40" s="37" t="s">
        <v>106</v>
      </c>
      <c r="C40" s="38"/>
      <c r="D40" s="38"/>
      <c r="E40" s="38"/>
      <c r="F40" s="38"/>
      <c r="G40" s="38"/>
      <c r="H40" s="38"/>
      <c r="I40" s="38"/>
      <c r="J40" s="38"/>
      <c r="K40" s="38" t="s">
        <v>161</v>
      </c>
      <c r="L40" s="38"/>
      <c r="M40" s="38"/>
      <c r="N40" s="38"/>
      <c r="O40" s="53">
        <f t="shared" si="0"/>
        <v>15.75</v>
      </c>
      <c r="P40" s="53"/>
      <c r="Q40" s="53"/>
      <c r="R40" s="53"/>
      <c r="S40" s="53"/>
      <c r="T40" s="53"/>
      <c r="U40" s="53"/>
      <c r="V40" s="53"/>
      <c r="W40" s="53"/>
      <c r="X40" s="53">
        <f t="shared" si="8"/>
        <v>0.54412698412698413</v>
      </c>
      <c r="Y40" s="53"/>
      <c r="Z40" s="53"/>
      <c r="AA40" s="53"/>
    </row>
    <row r="41" spans="1:27" x14ac:dyDescent="0.35">
      <c r="A41" s="37">
        <v>25</v>
      </c>
      <c r="B41" s="37" t="s">
        <v>149</v>
      </c>
      <c r="C41" s="38"/>
      <c r="D41" s="38"/>
      <c r="E41" s="38"/>
      <c r="F41" s="38"/>
      <c r="G41" s="38" t="s">
        <v>159</v>
      </c>
      <c r="H41" s="38"/>
      <c r="I41" s="38"/>
      <c r="J41" s="38"/>
      <c r="K41" s="38"/>
      <c r="L41" s="38"/>
      <c r="M41" s="38"/>
      <c r="N41" s="38"/>
      <c r="O41" s="53">
        <f t="shared" si="0"/>
        <v>21.375</v>
      </c>
      <c r="P41" s="53"/>
      <c r="Q41" s="53"/>
      <c r="R41" s="53"/>
      <c r="S41" s="53"/>
      <c r="T41" s="53">
        <f t="shared" si="4"/>
        <v>0.61707602339181289</v>
      </c>
      <c r="U41" s="53"/>
      <c r="V41" s="53"/>
      <c r="W41" s="53"/>
      <c r="X41" s="53"/>
      <c r="Y41" s="53"/>
      <c r="Z41" s="53"/>
      <c r="AA41" s="53"/>
    </row>
    <row r="42" spans="1:27" x14ac:dyDescent="0.35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54" t="s">
        <v>215</v>
      </c>
      <c r="P42" s="55">
        <f>MIN(P2:P41)</f>
        <v>0.59259259259259267</v>
      </c>
      <c r="Q42" s="55">
        <f t="shared" ref="Q42:AA42" si="13">MIN(Q2:Q41)</f>
        <v>0.58506944444444453</v>
      </c>
      <c r="R42" s="55">
        <f t="shared" si="13"/>
        <v>0.81771860618014469</v>
      </c>
      <c r="S42" s="55">
        <f t="shared" si="13"/>
        <v>0.92592592592592593</v>
      </c>
      <c r="T42" s="55">
        <f t="shared" si="13"/>
        <v>0.59259259259259267</v>
      </c>
      <c r="U42" s="55">
        <f t="shared" si="13"/>
        <v>0.75242895755716266</v>
      </c>
      <c r="V42" s="55">
        <f t="shared" si="13"/>
        <v>0.69444444444444453</v>
      </c>
      <c r="W42" s="55">
        <f t="shared" si="13"/>
        <v>0.81597222222222221</v>
      </c>
      <c r="X42" s="55">
        <f t="shared" si="13"/>
        <v>0.54412698412698413</v>
      </c>
      <c r="Y42" s="55">
        <f t="shared" si="13"/>
        <v>0.62551440329218111</v>
      </c>
      <c r="Z42" s="55">
        <f t="shared" si="13"/>
        <v>0.68027210884353739</v>
      </c>
      <c r="AA42" s="55">
        <f t="shared" si="13"/>
        <v>0.77160493827160503</v>
      </c>
    </row>
    <row r="43" spans="1:27" x14ac:dyDescent="0.35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54" t="s">
        <v>214</v>
      </c>
      <c r="P43" s="56">
        <f>MAX(P2:P41)</f>
        <v>1.9097222222222223</v>
      </c>
      <c r="Q43" s="56">
        <f t="shared" ref="Q43:AA43" si="14">MAX(Q2:Q41)</f>
        <v>1.2244897959183674</v>
      </c>
      <c r="R43" s="56">
        <f t="shared" si="14"/>
        <v>1.3888888888888891</v>
      </c>
      <c r="S43" s="56">
        <f t="shared" si="14"/>
        <v>1.5873015873015874</v>
      </c>
      <c r="T43" s="56">
        <f t="shared" si="14"/>
        <v>1.6296296296296295</v>
      </c>
      <c r="U43" s="56">
        <f t="shared" si="14"/>
        <v>1.3717421124828533</v>
      </c>
      <c r="V43" s="56">
        <f t="shared" si="14"/>
        <v>1.3443072702331962</v>
      </c>
      <c r="W43" s="56">
        <f t="shared" si="14"/>
        <v>1.3333333333333333</v>
      </c>
      <c r="X43" s="56">
        <f t="shared" si="14"/>
        <v>1.4074074074074074</v>
      </c>
      <c r="Y43" s="56">
        <f t="shared" si="14"/>
        <v>1.4074074074074074</v>
      </c>
      <c r="Z43" s="56">
        <f t="shared" si="14"/>
        <v>1.7361111111111112</v>
      </c>
      <c r="AA43" s="56">
        <f t="shared" si="14"/>
        <v>1.5625</v>
      </c>
    </row>
    <row r="44" spans="1:27" x14ac:dyDescent="0.35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57" t="s">
        <v>216</v>
      </c>
      <c r="P44" s="38">
        <f>MEDIAN(P2:P41)</f>
        <v>1.2345679012345681</v>
      </c>
      <c r="Q44" s="38">
        <f t="shared" ref="Q44:AA44" si="15">MEDIAN(Q2:Q41)</f>
        <v>0.99656886916502296</v>
      </c>
      <c r="R44" s="38">
        <f t="shared" si="15"/>
        <v>0.92592592592592593</v>
      </c>
      <c r="S44" s="38">
        <f t="shared" si="15"/>
        <v>1.3087277091906722</v>
      </c>
      <c r="T44" s="38">
        <f t="shared" si="15"/>
        <v>0.95106913288731465</v>
      </c>
      <c r="U44" s="38">
        <f t="shared" si="15"/>
        <v>1.0204081632653061</v>
      </c>
      <c r="V44" s="38">
        <f t="shared" si="15"/>
        <v>0.92592592592592593</v>
      </c>
      <c r="W44" s="38">
        <f t="shared" si="15"/>
        <v>0.92249657064471879</v>
      </c>
      <c r="X44" s="38">
        <f t="shared" si="15"/>
        <v>0.91647770219198788</v>
      </c>
      <c r="Y44" s="38">
        <f t="shared" si="15"/>
        <v>1.1956085589242558</v>
      </c>
      <c r="Z44" s="38">
        <f t="shared" si="15"/>
        <v>1.2152777777777779</v>
      </c>
      <c r="AA44" s="38">
        <f t="shared" si="15"/>
        <v>1.3061786698150333</v>
      </c>
    </row>
    <row r="45" spans="1:27" x14ac:dyDescent="0.35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54" t="s">
        <v>213</v>
      </c>
      <c r="P45" s="56">
        <f>AVERAGE(P2:P41)</f>
        <v>1.2355474538023516</v>
      </c>
      <c r="Q45" s="56">
        <f t="shared" ref="Q45:AA45" si="16">AVERAGE(Q2:Q41)</f>
        <v>0.98164855142882246</v>
      </c>
      <c r="R45" s="56">
        <f t="shared" si="16"/>
        <v>1.0141565962038521</v>
      </c>
      <c r="S45" s="56">
        <f t="shared" si="16"/>
        <v>1.24882957941407</v>
      </c>
      <c r="T45" s="56">
        <f t="shared" si="16"/>
        <v>1.0349111678807124</v>
      </c>
      <c r="U45" s="56">
        <f t="shared" si="16"/>
        <v>1.050972391359746</v>
      </c>
      <c r="V45" s="56">
        <f t="shared" si="16"/>
        <v>0.9863538154826893</v>
      </c>
      <c r="W45" s="56">
        <f t="shared" si="16"/>
        <v>0.94700704634363453</v>
      </c>
      <c r="X45" s="56">
        <f t="shared" si="16"/>
        <v>0.97117127646669099</v>
      </c>
      <c r="Y45" s="56">
        <f t="shared" si="16"/>
        <v>1.107083854346494</v>
      </c>
      <c r="Z45" s="56">
        <f t="shared" si="16"/>
        <v>1.2437799193751573</v>
      </c>
      <c r="AA45" s="56">
        <f t="shared" si="16"/>
        <v>1.236615569475418</v>
      </c>
    </row>
    <row r="46" spans="1:27" x14ac:dyDescent="0.35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57"/>
      <c r="P46" s="53"/>
      <c r="Q46" s="53"/>
      <c r="R46" s="53"/>
    </row>
    <row r="47" spans="1:27" x14ac:dyDescent="0.35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57"/>
      <c r="P47" s="53"/>
      <c r="Q47" s="53"/>
      <c r="R47" s="53"/>
    </row>
    <row r="48" spans="1:27" x14ac:dyDescent="0.35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</row>
  </sheetData>
  <pageMargins left="0.7" right="0.7" top="0.75" bottom="0.75" header="0.3" footer="0.3"/>
  <pageSetup paperSize="9" orientation="portrait" verticalDpi="0" r:id="rId1"/>
  <ignoredErrors>
    <ignoredError sqref="A19:N44 A2:A3 C2:N3 D5:N5 A5:A6 C6:N6 A9:A10 C9:N10 A12:N12 A17:N17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64"/>
  <sheetViews>
    <sheetView zoomScale="70" zoomScaleNormal="70" workbookViewId="0">
      <pane ySplit="1" topLeftCell="A17" activePane="bottomLeft" state="frozen"/>
      <selection pane="bottomLeft" activeCell="J1" sqref="J1"/>
    </sheetView>
  </sheetViews>
  <sheetFormatPr defaultRowHeight="14.5" x14ac:dyDescent="0.35"/>
  <cols>
    <col min="1" max="1" width="8.1796875" style="38" bestFit="1" customWidth="1"/>
    <col min="2" max="2" width="8.1796875" style="38" customWidth="1"/>
    <col min="3" max="3" width="7.453125" style="38" bestFit="1" customWidth="1"/>
    <col min="4" max="4" width="6" style="38" bestFit="1" customWidth="1"/>
    <col min="5" max="6" width="5.08984375" style="38" bestFit="1" customWidth="1"/>
    <col min="7" max="7" width="7" style="38" customWidth="1"/>
    <col min="8" max="8" width="5.90625" style="38" bestFit="1" customWidth="1"/>
    <col min="9" max="9" width="5.36328125" style="38" bestFit="1" customWidth="1"/>
    <col min="10" max="10" width="5.08984375" style="38" bestFit="1" customWidth="1"/>
    <col min="11" max="11" width="6" style="38" bestFit="1" customWidth="1"/>
    <col min="12" max="12" width="6.54296875" style="38" bestFit="1" customWidth="1"/>
    <col min="13" max="13" width="5.54296875" style="38" bestFit="1" customWidth="1"/>
    <col min="14" max="14" width="6.36328125" style="38" bestFit="1" customWidth="1"/>
    <col min="15" max="19" width="8.7265625" style="46"/>
    <col min="20" max="20" width="12" style="46" customWidth="1"/>
    <col min="21" max="16384" width="8.7265625" style="46"/>
  </cols>
  <sheetData>
    <row r="1" spans="1:42" ht="29" x14ac:dyDescent="0.35">
      <c r="A1" s="49" t="s">
        <v>219</v>
      </c>
      <c r="B1" s="44" t="s">
        <v>218</v>
      </c>
      <c r="C1" s="45" t="s">
        <v>217</v>
      </c>
      <c r="D1" s="44" t="s">
        <v>221</v>
      </c>
      <c r="E1" s="44" t="s">
        <v>222</v>
      </c>
      <c r="F1" s="44" t="s">
        <v>223</v>
      </c>
      <c r="G1" s="44" t="s">
        <v>224</v>
      </c>
      <c r="H1" s="44" t="s">
        <v>225</v>
      </c>
      <c r="I1" s="44" t="s">
        <v>226</v>
      </c>
      <c r="J1" s="44" t="s">
        <v>227</v>
      </c>
      <c r="K1" s="44" t="s">
        <v>228</v>
      </c>
      <c r="L1" s="44" t="s">
        <v>229</v>
      </c>
      <c r="M1" s="44" t="s">
        <v>230</v>
      </c>
      <c r="N1" s="44" t="s">
        <v>231</v>
      </c>
      <c r="O1" s="50" t="s">
        <v>220</v>
      </c>
      <c r="P1" s="44" t="s">
        <v>221</v>
      </c>
      <c r="Q1" s="44" t="s">
        <v>222</v>
      </c>
      <c r="R1" s="44" t="s">
        <v>223</v>
      </c>
      <c r="S1" s="44" t="s">
        <v>224</v>
      </c>
      <c r="T1" s="44" t="s">
        <v>225</v>
      </c>
      <c r="U1" s="44" t="s">
        <v>226</v>
      </c>
      <c r="V1" s="44" t="s">
        <v>227</v>
      </c>
      <c r="W1" s="44" t="s">
        <v>228</v>
      </c>
      <c r="X1" s="44" t="s">
        <v>229</v>
      </c>
      <c r="Y1" s="44" t="s">
        <v>230</v>
      </c>
      <c r="Z1" s="44" t="s">
        <v>231</v>
      </c>
      <c r="AC1" s="53"/>
      <c r="AD1" s="58"/>
      <c r="AE1" s="5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3"/>
    </row>
    <row r="2" spans="1:42" x14ac:dyDescent="0.35">
      <c r="A2" s="37">
        <v>5</v>
      </c>
      <c r="B2" s="37">
        <v>2</v>
      </c>
      <c r="C2" s="37">
        <v>2</v>
      </c>
      <c r="D2" s="38">
        <v>0.1</v>
      </c>
      <c r="H2" s="38">
        <v>7.0000000000000007E-2</v>
      </c>
      <c r="I2" s="38">
        <v>7.0000000000000007E-2</v>
      </c>
      <c r="J2" s="27"/>
      <c r="L2" s="38">
        <v>0.06</v>
      </c>
      <c r="M2" s="38">
        <v>0.1</v>
      </c>
      <c r="O2" s="53">
        <f>((A2+B2)/2)^2*C2*0.002</f>
        <v>4.9000000000000002E-2</v>
      </c>
      <c r="P2" s="46">
        <f>D2/$O2</f>
        <v>2.0408163265306123</v>
      </c>
      <c r="T2" s="46">
        <f>H2/$O2</f>
        <v>1.4285714285714286</v>
      </c>
      <c r="U2" s="46">
        <f>I2/$O2</f>
        <v>1.4285714285714286</v>
      </c>
      <c r="X2" s="46">
        <f>L2/$O2</f>
        <v>1.2244897959183672</v>
      </c>
      <c r="Y2" s="46">
        <f>M2/$O2</f>
        <v>2.0408163265306123</v>
      </c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</row>
    <row r="3" spans="1:42" x14ac:dyDescent="0.35">
      <c r="A3" s="37">
        <v>5</v>
      </c>
      <c r="B3" s="37">
        <v>3.6</v>
      </c>
      <c r="C3" s="37">
        <v>1.9</v>
      </c>
      <c r="J3" s="27"/>
      <c r="K3" s="38">
        <v>0.05</v>
      </c>
      <c r="O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</row>
    <row r="4" spans="1:42" x14ac:dyDescent="0.35">
      <c r="A4" s="37">
        <v>5</v>
      </c>
      <c r="B4" s="37">
        <v>4</v>
      </c>
      <c r="C4" s="37">
        <v>2</v>
      </c>
      <c r="D4" s="38">
        <v>0.12</v>
      </c>
      <c r="F4" s="38">
        <v>0.08</v>
      </c>
      <c r="H4" s="38">
        <v>0.09</v>
      </c>
      <c r="J4" s="27"/>
      <c r="O4" s="53">
        <f t="shared" ref="O4:O35" si="0">((A4+B4)/2)^2*C4*0.002</f>
        <v>8.1000000000000003E-2</v>
      </c>
      <c r="P4" s="46">
        <f>D4/$O4</f>
        <v>1.4814814814814814</v>
      </c>
      <c r="R4" s="46">
        <f>F4/$O4</f>
        <v>0.98765432098765427</v>
      </c>
      <c r="T4" s="46">
        <f>H4/$O4</f>
        <v>1.1111111111111109</v>
      </c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</row>
    <row r="5" spans="1:42" x14ac:dyDescent="0.35">
      <c r="A5" s="37">
        <v>6</v>
      </c>
      <c r="B5" s="37">
        <v>4</v>
      </c>
      <c r="C5" s="37">
        <v>3</v>
      </c>
      <c r="D5" s="38">
        <v>0.18</v>
      </c>
      <c r="E5" s="38">
        <v>0.13</v>
      </c>
      <c r="F5" s="38">
        <v>0.13</v>
      </c>
      <c r="G5" s="38">
        <v>0.15</v>
      </c>
      <c r="H5" s="38">
        <v>0.15</v>
      </c>
      <c r="I5" s="38">
        <v>0.15</v>
      </c>
      <c r="J5" s="27"/>
      <c r="K5" s="38">
        <v>0.15</v>
      </c>
      <c r="L5" s="38">
        <v>0.15</v>
      </c>
      <c r="M5" s="38">
        <v>0.15</v>
      </c>
      <c r="N5" s="38">
        <v>0.1</v>
      </c>
      <c r="O5" s="53">
        <f t="shared" si="0"/>
        <v>0.15</v>
      </c>
      <c r="P5" s="46">
        <f>D5/$O5</f>
        <v>1.2</v>
      </c>
      <c r="Q5" s="46">
        <f>E5/$O5</f>
        <v>0.8666666666666667</v>
      </c>
      <c r="R5" s="46">
        <f>F5/$O5</f>
        <v>0.8666666666666667</v>
      </c>
      <c r="S5" s="46">
        <f>G5/$O5</f>
        <v>1</v>
      </c>
      <c r="T5" s="46">
        <f>H5/$O5</f>
        <v>1</v>
      </c>
      <c r="U5" s="46">
        <f>I5/$O5</f>
        <v>1</v>
      </c>
      <c r="W5" s="46">
        <f>K5/$O5</f>
        <v>1</v>
      </c>
      <c r="X5" s="46">
        <f>L5/$O5</f>
        <v>1</v>
      </c>
      <c r="Y5" s="46">
        <f>M5/$O5</f>
        <v>1</v>
      </c>
      <c r="Z5" s="46">
        <f>N5/$O5</f>
        <v>0.66666666666666674</v>
      </c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</row>
    <row r="6" spans="1:42" x14ac:dyDescent="0.35">
      <c r="A6" s="37">
        <v>6</v>
      </c>
      <c r="B6" s="37">
        <v>5</v>
      </c>
      <c r="C6" s="37">
        <v>3</v>
      </c>
      <c r="E6" s="38">
        <v>0.13</v>
      </c>
      <c r="G6" s="38">
        <v>0.15</v>
      </c>
      <c r="H6" s="38">
        <v>0.18</v>
      </c>
      <c r="I6" s="38">
        <v>0.12</v>
      </c>
      <c r="J6" s="27"/>
      <c r="K6" s="38">
        <v>0.14000000000000001</v>
      </c>
      <c r="L6" s="38">
        <v>0.15</v>
      </c>
      <c r="O6" s="53">
        <f t="shared" si="0"/>
        <v>0.18149999999999999</v>
      </c>
      <c r="Q6" s="46">
        <f>E6/$O6</f>
        <v>0.71625344352617082</v>
      </c>
      <c r="S6" s="46">
        <f>G6/$O6</f>
        <v>0.82644628099173556</v>
      </c>
      <c r="T6" s="46">
        <f>H6/$O6</f>
        <v>0.99173553719008267</v>
      </c>
      <c r="U6" s="46">
        <f>I6/$O6</f>
        <v>0.66115702479338845</v>
      </c>
      <c r="W6" s="46">
        <f>K6/$O6</f>
        <v>0.7713498622589533</v>
      </c>
      <c r="X6" s="46">
        <f>L6/$O6</f>
        <v>0.82644628099173556</v>
      </c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</row>
    <row r="7" spans="1:42" x14ac:dyDescent="0.35">
      <c r="A7" s="37">
        <v>7</v>
      </c>
      <c r="B7" s="37">
        <v>5</v>
      </c>
      <c r="C7" s="37">
        <v>4</v>
      </c>
      <c r="D7" s="38">
        <v>0.32</v>
      </c>
      <c r="E7" s="38">
        <v>0.24</v>
      </c>
      <c r="I7" s="38">
        <v>0.25</v>
      </c>
      <c r="J7" s="27"/>
      <c r="K7" s="38">
        <v>0.18</v>
      </c>
      <c r="L7" s="38">
        <v>0.27</v>
      </c>
      <c r="M7" s="38">
        <v>0.26</v>
      </c>
      <c r="O7" s="53">
        <f t="shared" si="0"/>
        <v>0.28800000000000003</v>
      </c>
      <c r="P7" s="46">
        <f>D7/$O7</f>
        <v>1.1111111111111109</v>
      </c>
      <c r="Q7" s="46">
        <f>E7/$O7</f>
        <v>0.83333333333333326</v>
      </c>
      <c r="U7" s="46">
        <f>I7/$O7</f>
        <v>0.86805555555555547</v>
      </c>
      <c r="W7" s="46">
        <f>K7/$O7</f>
        <v>0.62499999999999989</v>
      </c>
      <c r="X7" s="46">
        <f>L7/$O7</f>
        <v>0.9375</v>
      </c>
      <c r="Y7" s="46">
        <f>M7/$O7</f>
        <v>0.90277777777777768</v>
      </c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</row>
    <row r="8" spans="1:42" x14ac:dyDescent="0.35">
      <c r="A8" s="37">
        <v>8</v>
      </c>
      <c r="B8" s="37">
        <v>4</v>
      </c>
      <c r="C8" s="37">
        <v>4</v>
      </c>
      <c r="E8" s="38">
        <v>0.21</v>
      </c>
      <c r="J8" s="27"/>
      <c r="O8" s="53">
        <f t="shared" si="0"/>
        <v>0.28800000000000003</v>
      </c>
      <c r="Q8" s="46">
        <f>E8/$O8</f>
        <v>0.72916666666666652</v>
      </c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</row>
    <row r="9" spans="1:42" s="53" customFormat="1" x14ac:dyDescent="0.35">
      <c r="A9" s="27">
        <v>8</v>
      </c>
      <c r="B9" s="27">
        <v>6</v>
      </c>
      <c r="C9" s="27">
        <v>4</v>
      </c>
      <c r="D9" s="27"/>
      <c r="E9" s="27"/>
      <c r="F9" s="27">
        <v>0.34</v>
      </c>
      <c r="G9" s="27"/>
      <c r="H9" s="27"/>
      <c r="I9" s="27"/>
      <c r="J9" s="27"/>
      <c r="K9" s="27"/>
      <c r="L9" s="27"/>
      <c r="M9" s="27"/>
      <c r="N9" s="27"/>
      <c r="O9" s="53">
        <f t="shared" si="0"/>
        <v>0.39200000000000002</v>
      </c>
    </row>
    <row r="10" spans="1:42" x14ac:dyDescent="0.35">
      <c r="A10" s="37">
        <v>8</v>
      </c>
      <c r="B10" s="37">
        <v>6</v>
      </c>
      <c r="C10" s="37">
        <v>4</v>
      </c>
      <c r="D10" s="38">
        <v>0.49</v>
      </c>
      <c r="E10" s="38">
        <v>0.37</v>
      </c>
      <c r="F10" s="38">
        <v>0.36</v>
      </c>
      <c r="G10" s="38">
        <v>0.33</v>
      </c>
      <c r="H10" s="38">
        <v>0.42</v>
      </c>
      <c r="I10" s="38">
        <v>0.35</v>
      </c>
      <c r="J10" s="27"/>
      <c r="K10" s="38">
        <v>0.37</v>
      </c>
      <c r="L10" s="38">
        <v>0.42</v>
      </c>
      <c r="M10" s="38">
        <v>0.48</v>
      </c>
      <c r="N10" s="38">
        <v>0.4</v>
      </c>
      <c r="O10" s="53">
        <f t="shared" si="0"/>
        <v>0.39200000000000002</v>
      </c>
      <c r="P10" s="46">
        <f t="shared" ref="P10:U10" si="1">D10/$O10</f>
        <v>1.25</v>
      </c>
      <c r="Q10" s="46">
        <f t="shared" si="1"/>
        <v>0.94387755102040816</v>
      </c>
      <c r="R10" s="46">
        <f t="shared" si="1"/>
        <v>0.91836734693877542</v>
      </c>
      <c r="S10" s="46">
        <f t="shared" si="1"/>
        <v>0.84183673469387754</v>
      </c>
      <c r="T10" s="46">
        <f t="shared" si="1"/>
        <v>1.0714285714285714</v>
      </c>
      <c r="U10" s="46">
        <f t="shared" si="1"/>
        <v>0.89285714285714279</v>
      </c>
      <c r="W10" s="46">
        <f>K10/$O10</f>
        <v>0.94387755102040816</v>
      </c>
      <c r="X10" s="46">
        <f>L10/$O10</f>
        <v>1.0714285714285714</v>
      </c>
      <c r="Y10" s="46">
        <f>M10/$O10</f>
        <v>1.2244897959183672</v>
      </c>
      <c r="Z10" s="46">
        <f>N10/$O10</f>
        <v>1.0204081632653061</v>
      </c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</row>
    <row r="11" spans="1:42" x14ac:dyDescent="0.35">
      <c r="A11" s="37">
        <v>9</v>
      </c>
      <c r="B11" s="37">
        <v>7</v>
      </c>
      <c r="C11" s="37">
        <v>5</v>
      </c>
      <c r="D11" s="38">
        <v>0.6</v>
      </c>
      <c r="I11" s="38">
        <v>0.49</v>
      </c>
      <c r="J11" s="27"/>
      <c r="O11" s="53">
        <f t="shared" si="0"/>
        <v>0.64</v>
      </c>
      <c r="P11" s="46">
        <f>D11/$O11</f>
        <v>0.9375</v>
      </c>
      <c r="U11" s="46">
        <f>I11/$O11</f>
        <v>0.765625</v>
      </c>
    </row>
    <row r="12" spans="1:42" x14ac:dyDescent="0.35">
      <c r="A12" s="37">
        <v>10</v>
      </c>
      <c r="B12" s="37">
        <v>5</v>
      </c>
      <c r="C12" s="37">
        <v>5</v>
      </c>
      <c r="E12" s="38">
        <v>0.34</v>
      </c>
      <c r="F12" s="38">
        <v>0.32</v>
      </c>
      <c r="J12" s="27"/>
      <c r="K12" s="38">
        <v>0.31</v>
      </c>
      <c r="O12" s="53">
        <f t="shared" si="0"/>
        <v>0.5625</v>
      </c>
      <c r="Q12" s="46">
        <f t="shared" ref="Q12:R14" si="2">E12/$O12</f>
        <v>0.60444444444444445</v>
      </c>
      <c r="R12" s="46">
        <f t="shared" si="2"/>
        <v>0.56888888888888889</v>
      </c>
      <c r="W12" s="46">
        <f>K12/$O12</f>
        <v>0.55111111111111111</v>
      </c>
    </row>
    <row r="13" spans="1:42" x14ac:dyDescent="0.35">
      <c r="A13" s="37">
        <v>10</v>
      </c>
      <c r="B13" s="37">
        <v>6</v>
      </c>
      <c r="C13" s="37">
        <v>5</v>
      </c>
      <c r="E13" s="38">
        <v>0.7</v>
      </c>
      <c r="F13" s="38">
        <v>0.55000000000000004</v>
      </c>
      <c r="H13" s="38">
        <v>0.41</v>
      </c>
      <c r="O13" s="53">
        <f t="shared" si="0"/>
        <v>0.64</v>
      </c>
      <c r="Q13" s="46">
        <f t="shared" si="2"/>
        <v>1.09375</v>
      </c>
      <c r="R13" s="46">
        <f t="shared" si="2"/>
        <v>0.859375</v>
      </c>
      <c r="T13" s="46">
        <f>H13/$O13</f>
        <v>0.640625</v>
      </c>
    </row>
    <row r="14" spans="1:42" x14ac:dyDescent="0.35">
      <c r="A14" s="37">
        <v>10</v>
      </c>
      <c r="B14" s="37">
        <v>8</v>
      </c>
      <c r="C14" s="37">
        <v>5</v>
      </c>
      <c r="D14" s="38">
        <v>1.08</v>
      </c>
      <c r="E14" s="38">
        <v>0.78</v>
      </c>
      <c r="F14" s="38">
        <v>0.77</v>
      </c>
      <c r="G14" s="38">
        <v>1.04</v>
      </c>
      <c r="H14" s="38">
        <v>0.79</v>
      </c>
      <c r="I14" s="38">
        <v>0.78</v>
      </c>
      <c r="J14" s="39">
        <v>0.8</v>
      </c>
      <c r="L14" s="38">
        <v>0.7</v>
      </c>
      <c r="M14" s="38">
        <v>0.9</v>
      </c>
      <c r="N14" s="39">
        <v>0.95</v>
      </c>
      <c r="O14" s="53">
        <f t="shared" si="0"/>
        <v>0.81</v>
      </c>
      <c r="P14" s="46">
        <f>D14/$O14</f>
        <v>1.3333333333333333</v>
      </c>
      <c r="Q14" s="46">
        <f t="shared" si="2"/>
        <v>0.96296296296296291</v>
      </c>
      <c r="R14" s="46">
        <f t="shared" si="2"/>
        <v>0.95061728395061729</v>
      </c>
      <c r="S14" s="46">
        <f>G14/$O14</f>
        <v>1.2839506172839505</v>
      </c>
      <c r="T14" s="46">
        <f>H14/$O14</f>
        <v>0.97530864197530864</v>
      </c>
      <c r="U14" s="46">
        <f>I14/$O14</f>
        <v>0.96296296296296291</v>
      </c>
      <c r="V14" s="46">
        <f>J14/$O14</f>
        <v>0.98765432098765427</v>
      </c>
      <c r="X14" s="46">
        <f>L14/$O14</f>
        <v>0.86419753086419737</v>
      </c>
      <c r="Y14" s="46">
        <f>M14/$O14</f>
        <v>1.1111111111111112</v>
      </c>
      <c r="Z14" s="46">
        <f>N14/$O14</f>
        <v>1.1728395061728394</v>
      </c>
    </row>
    <row r="15" spans="1:42" x14ac:dyDescent="0.35">
      <c r="A15" s="37">
        <v>10</v>
      </c>
      <c r="B15" s="37">
        <v>8</v>
      </c>
      <c r="C15" s="37">
        <v>6</v>
      </c>
      <c r="D15" s="38">
        <v>1.17</v>
      </c>
      <c r="F15" s="38">
        <v>0.92</v>
      </c>
      <c r="G15" s="38">
        <v>1.21</v>
      </c>
      <c r="H15" s="38">
        <v>0.8</v>
      </c>
      <c r="K15" s="38">
        <v>1.07</v>
      </c>
      <c r="L15" s="38">
        <v>0.9</v>
      </c>
      <c r="O15" s="53">
        <f t="shared" si="0"/>
        <v>0.97199999999999998</v>
      </c>
      <c r="P15" s="46">
        <f>D15/$O15</f>
        <v>1.2037037037037037</v>
      </c>
      <c r="R15" s="46">
        <f>F15/$O15</f>
        <v>0.94650205761316875</v>
      </c>
      <c r="S15" s="46">
        <f>G15/$O15</f>
        <v>1.2448559670781894</v>
      </c>
      <c r="T15" s="46">
        <f>H15/$O15</f>
        <v>0.82304526748971196</v>
      </c>
      <c r="W15" s="46">
        <f>K15/$O15</f>
        <v>1.1008230452674899</v>
      </c>
      <c r="X15" s="46">
        <f>L15/$O15</f>
        <v>0.92592592592592593</v>
      </c>
    </row>
    <row r="16" spans="1:42" x14ac:dyDescent="0.35">
      <c r="A16" s="37">
        <v>11</v>
      </c>
      <c r="B16" s="37">
        <v>8</v>
      </c>
      <c r="C16" s="37">
        <v>6</v>
      </c>
      <c r="E16" s="38">
        <v>0.79</v>
      </c>
      <c r="O16" s="53">
        <f t="shared" si="0"/>
        <v>1.083</v>
      </c>
      <c r="Q16" s="46">
        <f>E16/$O16</f>
        <v>0.72945521698984306</v>
      </c>
    </row>
    <row r="17" spans="1:26" x14ac:dyDescent="0.35">
      <c r="A17" s="37">
        <v>12</v>
      </c>
      <c r="B17" s="37">
        <v>5</v>
      </c>
      <c r="C17" s="37">
        <v>7</v>
      </c>
      <c r="D17" s="38">
        <v>1.7</v>
      </c>
      <c r="O17" s="53">
        <f t="shared" si="0"/>
        <v>1.0115000000000001</v>
      </c>
      <c r="P17" s="46">
        <f>D17/$O17</f>
        <v>1.6806722689075628</v>
      </c>
    </row>
    <row r="18" spans="1:26" x14ac:dyDescent="0.35">
      <c r="A18" s="37">
        <v>12</v>
      </c>
      <c r="B18" s="37">
        <v>7</v>
      </c>
      <c r="C18" s="37">
        <v>4</v>
      </c>
      <c r="D18" s="38">
        <v>0.72</v>
      </c>
      <c r="E18" s="38">
        <v>0.71</v>
      </c>
      <c r="F18" s="38">
        <v>0.72</v>
      </c>
      <c r="H18" s="38">
        <v>0.78</v>
      </c>
      <c r="I18" s="38">
        <v>0.72</v>
      </c>
      <c r="J18" s="39">
        <v>0.75</v>
      </c>
      <c r="L18" s="38">
        <v>0.71</v>
      </c>
      <c r="O18" s="53">
        <f t="shared" si="0"/>
        <v>0.72199999999999998</v>
      </c>
      <c r="P18" s="46">
        <f>D18/$O18</f>
        <v>0.99722991689750695</v>
      </c>
      <c r="Q18" s="46">
        <f>E18/$O18</f>
        <v>0.98337950138504149</v>
      </c>
      <c r="R18" s="46">
        <f>F18/$O18</f>
        <v>0.99722991689750695</v>
      </c>
      <c r="T18" s="46">
        <f>H18/$O18</f>
        <v>1.0803324099722993</v>
      </c>
      <c r="U18" s="46">
        <f>I18/$O18</f>
        <v>0.99722991689750695</v>
      </c>
      <c r="V18" s="46">
        <f>J18/$O18</f>
        <v>1.0387811634349031</v>
      </c>
      <c r="X18" s="46">
        <f>L18/$O18</f>
        <v>0.98337950138504149</v>
      </c>
    </row>
    <row r="19" spans="1:26" x14ac:dyDescent="0.35">
      <c r="A19" s="37">
        <v>12</v>
      </c>
      <c r="B19" s="37">
        <v>8</v>
      </c>
      <c r="C19" s="37">
        <v>5</v>
      </c>
      <c r="D19" s="38">
        <v>1.1200000000000001</v>
      </c>
      <c r="E19" s="38">
        <v>0.94</v>
      </c>
      <c r="F19" s="38">
        <v>0.92</v>
      </c>
      <c r="G19" s="38">
        <v>0.92</v>
      </c>
      <c r="H19" s="38">
        <v>0.94</v>
      </c>
      <c r="I19" s="38">
        <v>0.87</v>
      </c>
      <c r="K19" s="38">
        <v>1.17</v>
      </c>
      <c r="L19" s="38">
        <v>1.2</v>
      </c>
      <c r="N19" s="38">
        <v>1.2</v>
      </c>
      <c r="O19" s="53">
        <f t="shared" si="0"/>
        <v>1</v>
      </c>
      <c r="P19" s="46">
        <f>D19/$O19</f>
        <v>1.1200000000000001</v>
      </c>
      <c r="Q19" s="46">
        <f>E19/$O19</f>
        <v>0.94</v>
      </c>
      <c r="R19" s="46">
        <f>F19/$O19</f>
        <v>0.92</v>
      </c>
      <c r="S19" s="46">
        <f>G19/$O19</f>
        <v>0.92</v>
      </c>
      <c r="T19" s="46">
        <f>H19/$O19</f>
        <v>0.94</v>
      </c>
      <c r="U19" s="46">
        <f>I19/$O19</f>
        <v>0.87</v>
      </c>
      <c r="W19" s="46">
        <f>K19/$O19</f>
        <v>1.17</v>
      </c>
      <c r="X19" s="46">
        <f>L19/$O19</f>
        <v>1.2</v>
      </c>
      <c r="Z19" s="46">
        <f>N19/$O19</f>
        <v>1.2</v>
      </c>
    </row>
    <row r="20" spans="1:26" x14ac:dyDescent="0.35">
      <c r="A20" s="37">
        <v>12</v>
      </c>
      <c r="B20" s="37">
        <v>9</v>
      </c>
      <c r="C20" s="37">
        <v>7</v>
      </c>
      <c r="E20" s="38">
        <v>1.1499999999999999</v>
      </c>
      <c r="O20" s="53">
        <f t="shared" si="0"/>
        <v>1.5435000000000001</v>
      </c>
      <c r="Q20" s="46">
        <f>E20/$O20</f>
        <v>0.74505992873339799</v>
      </c>
    </row>
    <row r="21" spans="1:26" x14ac:dyDescent="0.35">
      <c r="A21" s="37">
        <v>12</v>
      </c>
      <c r="B21" s="37">
        <v>10</v>
      </c>
      <c r="C21" s="37">
        <v>7</v>
      </c>
      <c r="D21" s="38">
        <v>1.68</v>
      </c>
      <c r="E21" s="38">
        <v>1.36</v>
      </c>
      <c r="F21" s="38">
        <v>1.32</v>
      </c>
      <c r="G21" s="38">
        <v>1.51</v>
      </c>
      <c r="H21" s="38">
        <v>1.3</v>
      </c>
      <c r="I21" s="38">
        <v>1.21</v>
      </c>
      <c r="K21" s="38">
        <v>1.46</v>
      </c>
      <c r="O21" s="53">
        <f t="shared" si="0"/>
        <v>1.694</v>
      </c>
      <c r="P21" s="46">
        <f>D21/$O21</f>
        <v>0.99173553719008267</v>
      </c>
      <c r="Q21" s="46">
        <f>E21/$O21</f>
        <v>0.80283353010625746</v>
      </c>
      <c r="R21" s="46">
        <f>F21/$O21</f>
        <v>0.77922077922077926</v>
      </c>
      <c r="S21" s="46">
        <f>G21/$O21</f>
        <v>0.89138134592680052</v>
      </c>
      <c r="T21" s="46">
        <f>H21/$O21</f>
        <v>0.76741440377804016</v>
      </c>
      <c r="U21" s="46">
        <f>I21/$O21</f>
        <v>0.7142857142857143</v>
      </c>
      <c r="W21" s="46">
        <f>K21/$O21</f>
        <v>0.86186540731995276</v>
      </c>
    </row>
    <row r="22" spans="1:26" x14ac:dyDescent="0.35">
      <c r="A22" s="37">
        <v>13</v>
      </c>
      <c r="B22" s="37">
        <v>10</v>
      </c>
      <c r="C22" s="37">
        <v>7</v>
      </c>
      <c r="H22" s="38">
        <v>1.72</v>
      </c>
      <c r="L22" s="38">
        <v>1.3</v>
      </c>
      <c r="O22" s="53">
        <f t="shared" si="0"/>
        <v>1.8515000000000001</v>
      </c>
      <c r="T22" s="46">
        <f>H22/$O22</f>
        <v>0.92897650553605171</v>
      </c>
      <c r="X22" s="46">
        <f>L22/$O22</f>
        <v>0.70213340534701585</v>
      </c>
    </row>
    <row r="23" spans="1:26" x14ac:dyDescent="0.35">
      <c r="A23" s="51">
        <v>13</v>
      </c>
      <c r="B23" s="37">
        <v>11</v>
      </c>
      <c r="C23" s="37">
        <v>6</v>
      </c>
      <c r="D23" s="39"/>
      <c r="E23" s="39">
        <v>1</v>
      </c>
      <c r="F23" s="39">
        <v>0.95</v>
      </c>
      <c r="G23" s="39"/>
      <c r="H23" s="39"/>
      <c r="I23" s="39"/>
      <c r="J23" s="39"/>
      <c r="K23" s="39"/>
      <c r="L23" s="39"/>
      <c r="M23" s="39"/>
      <c r="N23" s="39"/>
      <c r="O23" s="53">
        <f t="shared" si="0"/>
        <v>1.728</v>
      </c>
      <c r="Q23" s="46">
        <f>E23/$O23</f>
        <v>0.57870370370370372</v>
      </c>
      <c r="R23" s="46">
        <f>F23/$O23</f>
        <v>0.54976851851851849</v>
      </c>
    </row>
    <row r="24" spans="1:26" x14ac:dyDescent="0.35">
      <c r="A24" s="37">
        <v>13</v>
      </c>
      <c r="B24" s="37">
        <v>12</v>
      </c>
      <c r="C24" s="37">
        <v>7</v>
      </c>
      <c r="E24" s="38">
        <v>1.37</v>
      </c>
      <c r="O24" s="53">
        <f t="shared" si="0"/>
        <v>2.1875</v>
      </c>
      <c r="Q24" s="46">
        <f>E24/$O24</f>
        <v>0.62628571428571433</v>
      </c>
    </row>
    <row r="25" spans="1:26" x14ac:dyDescent="0.35">
      <c r="A25" s="37">
        <v>14</v>
      </c>
      <c r="B25" s="37">
        <v>5</v>
      </c>
      <c r="C25" s="37">
        <v>7</v>
      </c>
      <c r="E25" s="38">
        <v>1.66</v>
      </c>
      <c r="F25" s="38">
        <v>1.65</v>
      </c>
      <c r="H25" s="38">
        <v>1.57</v>
      </c>
      <c r="O25" s="53">
        <f t="shared" si="0"/>
        <v>1.2635000000000001</v>
      </c>
      <c r="Q25" s="46">
        <f>E25/$O25</f>
        <v>1.3138108428967152</v>
      </c>
      <c r="R25" s="46">
        <f>F25/$O25</f>
        <v>1.305896319746735</v>
      </c>
      <c r="T25" s="46">
        <f>H25/$O25</f>
        <v>1.2425801345468934</v>
      </c>
    </row>
    <row r="26" spans="1:26" x14ac:dyDescent="0.35">
      <c r="A26" s="37">
        <v>14</v>
      </c>
      <c r="B26" s="37">
        <v>6</v>
      </c>
      <c r="C26" s="37">
        <v>6</v>
      </c>
      <c r="M26" s="38">
        <v>1.4</v>
      </c>
      <c r="O26" s="53">
        <f t="shared" si="0"/>
        <v>1.2</v>
      </c>
      <c r="Y26" s="46">
        <f>M26/$O26</f>
        <v>1.1666666666666667</v>
      </c>
    </row>
    <row r="27" spans="1:26" x14ac:dyDescent="0.35">
      <c r="A27" s="37">
        <v>14</v>
      </c>
      <c r="B27" s="37">
        <v>7</v>
      </c>
      <c r="C27" s="37">
        <v>3</v>
      </c>
      <c r="E27" s="38">
        <v>1.05</v>
      </c>
      <c r="F27" s="38">
        <v>0.76</v>
      </c>
      <c r="H27" s="38">
        <v>0.82</v>
      </c>
      <c r="O27" s="53">
        <f t="shared" si="0"/>
        <v>0.66149999999999998</v>
      </c>
      <c r="Q27" s="46">
        <f>E27/$O27</f>
        <v>1.5873015873015874</v>
      </c>
      <c r="R27" s="46">
        <f>F27/$O27</f>
        <v>1.1489040060468632</v>
      </c>
      <c r="T27" s="46">
        <f>H27/$O27</f>
        <v>1.2396069538926682</v>
      </c>
    </row>
    <row r="28" spans="1:26" x14ac:dyDescent="0.35">
      <c r="A28" s="37">
        <v>14</v>
      </c>
      <c r="B28" s="37">
        <v>10</v>
      </c>
      <c r="C28" s="37">
        <v>3</v>
      </c>
      <c r="D28" s="38">
        <v>1.47</v>
      </c>
      <c r="E28" s="38">
        <v>1.71</v>
      </c>
      <c r="F28" s="38">
        <v>1.59</v>
      </c>
      <c r="G28" s="38">
        <v>2.08</v>
      </c>
      <c r="H28" s="38">
        <v>1.72</v>
      </c>
      <c r="I28" s="38">
        <v>1.55</v>
      </c>
      <c r="J28" s="38">
        <v>1.37</v>
      </c>
      <c r="L28" s="38">
        <v>1.68</v>
      </c>
      <c r="O28" s="53">
        <f t="shared" si="0"/>
        <v>0.86399999999999999</v>
      </c>
      <c r="P28" s="46">
        <f>D28/$O28</f>
        <v>1.7013888888888888</v>
      </c>
      <c r="Q28" s="46">
        <f>E28/$O28</f>
        <v>1.9791666666666667</v>
      </c>
      <c r="R28" s="46">
        <f>F28/$O28</f>
        <v>1.8402777777777779</v>
      </c>
      <c r="S28" s="46">
        <f>G28/$O28</f>
        <v>2.4074074074074074</v>
      </c>
      <c r="T28" s="46">
        <f>H28/$O28</f>
        <v>1.9907407407407407</v>
      </c>
      <c r="U28" s="46">
        <f>I28/$O28</f>
        <v>1.7939814814814816</v>
      </c>
      <c r="V28" s="46">
        <f>J28/$O28</f>
        <v>1.5856481481481484</v>
      </c>
      <c r="X28" s="46">
        <f>L28/$O28</f>
        <v>1.9444444444444444</v>
      </c>
    </row>
    <row r="29" spans="1:26" x14ac:dyDescent="0.35">
      <c r="A29" s="37">
        <v>14</v>
      </c>
      <c r="B29" s="37">
        <v>10</v>
      </c>
      <c r="C29" s="37">
        <v>6</v>
      </c>
      <c r="D29" s="38">
        <v>2.4</v>
      </c>
      <c r="G29" s="38">
        <v>2.5</v>
      </c>
      <c r="O29" s="53">
        <f t="shared" si="0"/>
        <v>1.728</v>
      </c>
      <c r="P29" s="46">
        <f>D29/$O29</f>
        <v>1.3888888888888888</v>
      </c>
      <c r="S29" s="46">
        <f>G29/$O29</f>
        <v>1.4467592592592593</v>
      </c>
    </row>
    <row r="30" spans="1:26" x14ac:dyDescent="0.35">
      <c r="A30" s="37">
        <v>15</v>
      </c>
      <c r="B30" s="37">
        <v>6</v>
      </c>
      <c r="C30" s="37">
        <v>7</v>
      </c>
      <c r="H30" s="38">
        <v>1.81</v>
      </c>
      <c r="O30" s="53">
        <f t="shared" si="0"/>
        <v>1.5435000000000001</v>
      </c>
      <c r="T30" s="46">
        <f>H30/$O30</f>
        <v>1.1726595400064788</v>
      </c>
    </row>
    <row r="31" spans="1:26" x14ac:dyDescent="0.35">
      <c r="A31" s="37">
        <v>15</v>
      </c>
      <c r="B31" s="37">
        <v>8</v>
      </c>
      <c r="C31" s="37">
        <v>5</v>
      </c>
      <c r="D31" s="38">
        <v>1.92</v>
      </c>
      <c r="E31" s="38">
        <v>1.26</v>
      </c>
      <c r="F31" s="38">
        <v>1.21</v>
      </c>
      <c r="G31" s="38">
        <v>1.53</v>
      </c>
      <c r="H31" s="38">
        <v>1.32</v>
      </c>
      <c r="I31" s="38">
        <v>1.19</v>
      </c>
      <c r="J31" s="39">
        <v>1.1000000000000001</v>
      </c>
      <c r="K31" s="38">
        <v>1.18</v>
      </c>
      <c r="L31" s="38">
        <v>1.1599999999999999</v>
      </c>
      <c r="O31" s="53">
        <f t="shared" si="0"/>
        <v>1.3225</v>
      </c>
      <c r="P31" s="46">
        <f>D31/$O31</f>
        <v>1.4517958412098297</v>
      </c>
      <c r="Q31" s="46">
        <f>E31/$O31</f>
        <v>0.95274102079395084</v>
      </c>
      <c r="R31" s="46">
        <f>F31/$O31</f>
        <v>0.9149338374291115</v>
      </c>
      <c r="S31" s="46">
        <f>G31/$O31</f>
        <v>1.1568998109640831</v>
      </c>
      <c r="T31" s="46">
        <f>H31/$O31</f>
        <v>0.99810964083175813</v>
      </c>
      <c r="U31" s="46">
        <f>I31/$O31</f>
        <v>0.89981096408317573</v>
      </c>
      <c r="V31" s="46">
        <f>J31/$O31</f>
        <v>0.83175803402646509</v>
      </c>
      <c r="W31" s="46">
        <f>K31/$O31</f>
        <v>0.89224952741020791</v>
      </c>
      <c r="X31" s="46">
        <f>L31/$O31</f>
        <v>0.87712665406427215</v>
      </c>
    </row>
    <row r="32" spans="1:26" x14ac:dyDescent="0.35">
      <c r="A32" s="37">
        <v>15</v>
      </c>
      <c r="B32" s="37">
        <v>8</v>
      </c>
      <c r="C32" s="37">
        <v>7</v>
      </c>
      <c r="G32" s="38">
        <v>2</v>
      </c>
      <c r="O32" s="53">
        <f t="shared" si="0"/>
        <v>1.8515000000000001</v>
      </c>
      <c r="S32" s="46">
        <f>G32/$O32</f>
        <v>1.0802052389954091</v>
      </c>
    </row>
    <row r="33" spans="1:25" x14ac:dyDescent="0.35">
      <c r="A33" s="37">
        <v>15</v>
      </c>
      <c r="B33" s="37">
        <v>10</v>
      </c>
      <c r="C33" s="37">
        <v>7</v>
      </c>
      <c r="H33" s="38">
        <v>1.77</v>
      </c>
      <c r="O33" s="53">
        <f t="shared" si="0"/>
        <v>2.1875</v>
      </c>
      <c r="T33" s="46">
        <f t="shared" ref="T33:T38" si="3">H33/$O33</f>
        <v>0.80914285714285716</v>
      </c>
    </row>
    <row r="34" spans="1:25" x14ac:dyDescent="0.35">
      <c r="A34" s="37">
        <v>16</v>
      </c>
      <c r="B34" s="37">
        <v>7</v>
      </c>
      <c r="C34" s="37">
        <v>7</v>
      </c>
      <c r="H34" s="38">
        <v>2.4300000000000002</v>
      </c>
      <c r="O34" s="53">
        <f t="shared" si="0"/>
        <v>1.8515000000000001</v>
      </c>
      <c r="T34" s="46">
        <f t="shared" si="3"/>
        <v>1.312449365379422</v>
      </c>
    </row>
    <row r="35" spans="1:25" x14ac:dyDescent="0.35">
      <c r="A35" s="37">
        <v>16</v>
      </c>
      <c r="B35" s="37">
        <v>7</v>
      </c>
      <c r="C35" s="37">
        <v>8</v>
      </c>
      <c r="H35" s="38">
        <v>2.75</v>
      </c>
      <c r="O35" s="53">
        <f t="shared" si="0"/>
        <v>2.1160000000000001</v>
      </c>
      <c r="T35" s="46">
        <f t="shared" si="3"/>
        <v>1.2996219281663515</v>
      </c>
    </row>
    <row r="36" spans="1:25" x14ac:dyDescent="0.35">
      <c r="A36" s="37">
        <v>16</v>
      </c>
      <c r="B36" s="37">
        <v>11</v>
      </c>
      <c r="C36" s="37">
        <v>6</v>
      </c>
      <c r="E36" s="38">
        <v>2.5</v>
      </c>
      <c r="F36" s="38">
        <v>1.96</v>
      </c>
      <c r="H36" s="38">
        <v>2.1800000000000002</v>
      </c>
      <c r="O36" s="53">
        <f t="shared" ref="O36:O60" si="4">((A36+B36)/2)^2*C36*0.002</f>
        <v>2.1869999999999998</v>
      </c>
      <c r="Q36" s="46">
        <f t="shared" ref="Q36:R39" si="5">E36/$O36</f>
        <v>1.1431184270690444</v>
      </c>
      <c r="R36" s="46">
        <f t="shared" si="5"/>
        <v>0.89620484682213086</v>
      </c>
      <c r="T36" s="46">
        <f t="shared" si="3"/>
        <v>0.99679926840420685</v>
      </c>
    </row>
    <row r="37" spans="1:25" x14ac:dyDescent="0.35">
      <c r="A37" s="37">
        <v>16</v>
      </c>
      <c r="B37" s="37">
        <v>12</v>
      </c>
      <c r="C37" s="37">
        <v>8</v>
      </c>
      <c r="D37" s="38">
        <v>3.04</v>
      </c>
      <c r="E37" s="38">
        <v>2.8</v>
      </c>
      <c r="F37" s="38">
        <v>3</v>
      </c>
      <c r="G37" s="38">
        <v>3.5</v>
      </c>
      <c r="H37" s="38">
        <v>2.58</v>
      </c>
      <c r="I37" s="38">
        <v>2.52</v>
      </c>
      <c r="M37" s="38">
        <v>3.03</v>
      </c>
      <c r="O37" s="53">
        <f t="shared" si="4"/>
        <v>3.1360000000000001</v>
      </c>
      <c r="P37" s="46">
        <f>D37/$O37</f>
        <v>0.96938775510204078</v>
      </c>
      <c r="Q37" s="46">
        <f t="shared" si="5"/>
        <v>0.89285714285714279</v>
      </c>
      <c r="R37" s="46">
        <f t="shared" si="5"/>
        <v>0.95663265306122447</v>
      </c>
      <c r="S37" s="46">
        <f>G37/$O37</f>
        <v>1.1160714285714286</v>
      </c>
      <c r="T37" s="46">
        <f t="shared" si="3"/>
        <v>0.82270408163265307</v>
      </c>
      <c r="U37" s="46">
        <f>I37/$O37</f>
        <v>0.80357142857142849</v>
      </c>
      <c r="Y37" s="46">
        <f>M37/$O37</f>
        <v>0.96619897959183665</v>
      </c>
    </row>
    <row r="38" spans="1:25" x14ac:dyDescent="0.35">
      <c r="A38" s="37">
        <v>17</v>
      </c>
      <c r="B38" s="37">
        <v>9</v>
      </c>
      <c r="C38" s="37">
        <v>5</v>
      </c>
      <c r="E38" s="38">
        <v>1.88</v>
      </c>
      <c r="F38" s="38">
        <v>2.5</v>
      </c>
      <c r="H38" s="38">
        <v>1.86</v>
      </c>
      <c r="O38" s="53">
        <f t="shared" si="4"/>
        <v>1.69</v>
      </c>
      <c r="Q38" s="46">
        <f t="shared" si="5"/>
        <v>1.1124260355029585</v>
      </c>
      <c r="R38" s="46">
        <f t="shared" si="5"/>
        <v>1.4792899408284024</v>
      </c>
      <c r="T38" s="46">
        <f t="shared" si="3"/>
        <v>1.1005917159763314</v>
      </c>
    </row>
    <row r="39" spans="1:25" x14ac:dyDescent="0.35">
      <c r="A39" s="37">
        <v>18</v>
      </c>
      <c r="B39" s="37">
        <v>8</v>
      </c>
      <c r="C39" s="37">
        <v>3</v>
      </c>
      <c r="E39" s="38">
        <v>1.43</v>
      </c>
      <c r="F39" s="38">
        <v>1.51</v>
      </c>
      <c r="O39" s="53">
        <f t="shared" si="4"/>
        <v>1.014</v>
      </c>
      <c r="Q39" s="46">
        <f t="shared" si="5"/>
        <v>1.4102564102564101</v>
      </c>
      <c r="R39" s="46">
        <f t="shared" si="5"/>
        <v>1.4891518737672584</v>
      </c>
    </row>
    <row r="40" spans="1:25" x14ac:dyDescent="0.35">
      <c r="A40" s="37">
        <v>18</v>
      </c>
      <c r="B40" s="37">
        <v>8</v>
      </c>
      <c r="C40" s="37">
        <v>9</v>
      </c>
      <c r="H40" s="38">
        <v>2.4500000000000002</v>
      </c>
      <c r="O40" s="53">
        <f t="shared" si="4"/>
        <v>3.0420000000000003</v>
      </c>
      <c r="T40" s="46">
        <f>H40/$O40</f>
        <v>0.80539119000657466</v>
      </c>
    </row>
    <row r="41" spans="1:25" x14ac:dyDescent="0.35">
      <c r="A41" s="37">
        <v>18</v>
      </c>
      <c r="B41" s="37">
        <v>10</v>
      </c>
      <c r="C41" s="37">
        <v>5</v>
      </c>
      <c r="D41" s="38">
        <v>1.8</v>
      </c>
      <c r="E41" s="38">
        <v>2.23</v>
      </c>
      <c r="H41" s="38">
        <v>2.2000000000000002</v>
      </c>
      <c r="O41" s="53">
        <f t="shared" si="4"/>
        <v>1.96</v>
      </c>
      <c r="P41" s="46">
        <f>D41/$O41</f>
        <v>0.91836734693877553</v>
      </c>
      <c r="Q41" s="46">
        <f>E41/$O41</f>
        <v>1.1377551020408163</v>
      </c>
      <c r="T41" s="46">
        <f>H41/$O41</f>
        <v>1.1224489795918369</v>
      </c>
    </row>
    <row r="42" spans="1:25" x14ac:dyDescent="0.35">
      <c r="A42" s="37">
        <v>18</v>
      </c>
      <c r="B42" s="37">
        <v>12</v>
      </c>
      <c r="C42" s="37">
        <v>7</v>
      </c>
      <c r="E42" s="38">
        <v>2.91</v>
      </c>
      <c r="O42" s="53">
        <f t="shared" si="4"/>
        <v>3.15</v>
      </c>
      <c r="Q42" s="46">
        <f>E42/$O42</f>
        <v>0.92380952380952386</v>
      </c>
    </row>
    <row r="43" spans="1:25" x14ac:dyDescent="0.35">
      <c r="A43" s="37">
        <v>18</v>
      </c>
      <c r="B43" s="37">
        <v>13</v>
      </c>
      <c r="C43" s="37">
        <v>8</v>
      </c>
      <c r="H43" s="38">
        <v>2.44</v>
      </c>
      <c r="K43" s="38">
        <v>2.99</v>
      </c>
      <c r="L43" s="38">
        <v>2.5499999999999998</v>
      </c>
      <c r="M43" s="38">
        <v>2.67</v>
      </c>
      <c r="O43" s="53">
        <f t="shared" si="4"/>
        <v>3.8439999999999999</v>
      </c>
      <c r="T43" s="46">
        <f>H43/$O43</f>
        <v>0.63475546305931319</v>
      </c>
      <c r="W43" s="46">
        <f>K43/$O43</f>
        <v>0.77783558792924046</v>
      </c>
      <c r="X43" s="46">
        <f>L43/$O43</f>
        <v>0.6633714880332986</v>
      </c>
      <c r="Y43" s="46">
        <f>M43/$O43</f>
        <v>0.69458896982310092</v>
      </c>
    </row>
    <row r="44" spans="1:25" x14ac:dyDescent="0.35">
      <c r="A44" s="37">
        <v>18</v>
      </c>
      <c r="B44" s="37">
        <v>14</v>
      </c>
      <c r="C44" s="37">
        <v>7</v>
      </c>
      <c r="E44" s="38">
        <v>2.98</v>
      </c>
      <c r="O44" s="53">
        <f t="shared" si="4"/>
        <v>3.5840000000000001</v>
      </c>
      <c r="Q44" s="46">
        <f>E44/$O44</f>
        <v>0.8314732142857143</v>
      </c>
    </row>
    <row r="45" spans="1:25" x14ac:dyDescent="0.35">
      <c r="A45" s="37">
        <v>19</v>
      </c>
      <c r="B45" s="37">
        <v>6</v>
      </c>
      <c r="C45" s="37">
        <v>7</v>
      </c>
      <c r="D45" s="38">
        <v>1.95</v>
      </c>
      <c r="O45" s="53">
        <f t="shared" si="4"/>
        <v>2.1875</v>
      </c>
      <c r="P45" s="46">
        <f>D45/$O45</f>
        <v>0.89142857142857146</v>
      </c>
    </row>
    <row r="46" spans="1:25" x14ac:dyDescent="0.35">
      <c r="A46" s="37">
        <v>19</v>
      </c>
      <c r="B46" s="37">
        <v>7</v>
      </c>
      <c r="C46" s="37">
        <v>5</v>
      </c>
      <c r="E46" s="38">
        <v>1.27</v>
      </c>
      <c r="F46" s="38">
        <v>1.2</v>
      </c>
      <c r="H46" s="38">
        <v>1.1599999999999999</v>
      </c>
      <c r="O46" s="53">
        <f t="shared" si="4"/>
        <v>1.69</v>
      </c>
      <c r="Q46" s="46">
        <f>E46/$O46</f>
        <v>0.75147928994082847</v>
      </c>
      <c r="R46" s="46">
        <f>F46/$O46</f>
        <v>0.7100591715976331</v>
      </c>
      <c r="T46" s="46">
        <f t="shared" ref="T46:T53" si="6">H46/$O46</f>
        <v>0.68639053254437865</v>
      </c>
    </row>
    <row r="47" spans="1:25" x14ac:dyDescent="0.35">
      <c r="A47" s="37">
        <v>19</v>
      </c>
      <c r="B47" s="37">
        <v>14</v>
      </c>
      <c r="C47" s="37">
        <v>7.5</v>
      </c>
      <c r="E47" s="38">
        <v>3.35</v>
      </c>
      <c r="H47" s="38">
        <v>3.62</v>
      </c>
      <c r="K47" s="38">
        <v>2.6</v>
      </c>
      <c r="O47" s="53">
        <f t="shared" si="4"/>
        <v>4.0837500000000002</v>
      </c>
      <c r="Q47" s="46">
        <f>E47/$O47</f>
        <v>0.82032445668809306</v>
      </c>
      <c r="T47" s="46">
        <f t="shared" si="6"/>
        <v>0.88644015916743191</v>
      </c>
      <c r="W47" s="46">
        <f>K47/$O47</f>
        <v>0.63666972757881846</v>
      </c>
    </row>
    <row r="48" spans="1:25" x14ac:dyDescent="0.35">
      <c r="A48" s="51">
        <v>20</v>
      </c>
      <c r="B48" s="37">
        <v>8</v>
      </c>
      <c r="C48" s="37">
        <v>7</v>
      </c>
      <c r="D48" s="39"/>
      <c r="E48" s="39"/>
      <c r="F48" s="39">
        <v>1.42</v>
      </c>
      <c r="G48" s="39"/>
      <c r="H48" s="39">
        <v>1.68</v>
      </c>
      <c r="I48" s="39"/>
      <c r="J48" s="39"/>
      <c r="K48" s="39"/>
      <c r="L48" s="39"/>
      <c r="M48" s="39"/>
      <c r="N48" s="39"/>
      <c r="O48" s="53">
        <f t="shared" si="4"/>
        <v>2.7440000000000002</v>
      </c>
      <c r="R48" s="46">
        <f>F48/$O48</f>
        <v>0.51749271137026231</v>
      </c>
      <c r="T48" s="46">
        <f t="shared" si="6"/>
        <v>0.61224489795918358</v>
      </c>
    </row>
    <row r="49" spans="1:26" x14ac:dyDescent="0.35">
      <c r="A49" s="37">
        <v>20</v>
      </c>
      <c r="B49" s="37">
        <v>10</v>
      </c>
      <c r="C49" s="37">
        <v>7</v>
      </c>
      <c r="D49" s="38">
        <v>2.5299999999999998</v>
      </c>
      <c r="E49" s="38">
        <v>2.5499999999999998</v>
      </c>
      <c r="F49" s="38">
        <v>2.5499999999999998</v>
      </c>
      <c r="G49" s="38">
        <v>3</v>
      </c>
      <c r="H49" s="38">
        <v>2.65</v>
      </c>
      <c r="I49" s="38">
        <v>2.5</v>
      </c>
      <c r="L49" s="38">
        <v>2.54</v>
      </c>
      <c r="O49" s="53">
        <f t="shared" si="4"/>
        <v>3.15</v>
      </c>
      <c r="P49" s="46">
        <f>D49/$O49</f>
        <v>0.8031746031746031</v>
      </c>
      <c r="Q49" s="46">
        <f>E49/$O49</f>
        <v>0.80952380952380953</v>
      </c>
      <c r="R49" s="46">
        <f>F49/$O49</f>
        <v>0.80952380952380953</v>
      </c>
      <c r="S49" s="46">
        <f>G49/$O49</f>
        <v>0.95238095238095244</v>
      </c>
      <c r="T49" s="46">
        <f t="shared" si="6"/>
        <v>0.84126984126984128</v>
      </c>
      <c r="U49" s="46">
        <f>I49/$O49</f>
        <v>0.79365079365079372</v>
      </c>
      <c r="X49" s="46">
        <f>L49/$O49</f>
        <v>0.80634920634920637</v>
      </c>
    </row>
    <row r="50" spans="1:26" x14ac:dyDescent="0.35">
      <c r="A50" s="37">
        <v>20</v>
      </c>
      <c r="B50" s="37">
        <v>11</v>
      </c>
      <c r="C50" s="37">
        <v>6</v>
      </c>
      <c r="E50" s="38">
        <v>2.96</v>
      </c>
      <c r="H50" s="38">
        <v>2.89</v>
      </c>
      <c r="O50" s="53">
        <f t="shared" si="4"/>
        <v>2.883</v>
      </c>
      <c r="Q50" s="46">
        <f>E50/$O50</f>
        <v>1.0267082899757196</v>
      </c>
      <c r="T50" s="46">
        <f t="shared" si="6"/>
        <v>1.0024280263614291</v>
      </c>
    </row>
    <row r="51" spans="1:26" x14ac:dyDescent="0.35">
      <c r="A51" s="51">
        <v>20</v>
      </c>
      <c r="B51" s="37">
        <v>15</v>
      </c>
      <c r="C51" s="37">
        <v>9</v>
      </c>
      <c r="D51" s="39"/>
      <c r="E51" s="39"/>
      <c r="F51" s="39"/>
      <c r="G51" s="39"/>
      <c r="H51" s="39">
        <v>4.5999999999999996</v>
      </c>
      <c r="I51" s="39"/>
      <c r="J51" s="39"/>
      <c r="K51" s="39"/>
      <c r="L51" s="39"/>
      <c r="M51" s="39"/>
      <c r="N51" s="39"/>
      <c r="O51" s="53">
        <f t="shared" si="4"/>
        <v>5.5125000000000002</v>
      </c>
      <c r="T51" s="46">
        <f t="shared" si="6"/>
        <v>0.83446712018140579</v>
      </c>
    </row>
    <row r="52" spans="1:26" x14ac:dyDescent="0.35">
      <c r="A52" s="37">
        <v>20</v>
      </c>
      <c r="B52" s="37">
        <v>16</v>
      </c>
      <c r="C52" s="37">
        <v>7</v>
      </c>
      <c r="H52" s="38">
        <v>3.97</v>
      </c>
      <c r="O52" s="53">
        <f t="shared" si="4"/>
        <v>4.5360000000000005</v>
      </c>
      <c r="T52" s="46">
        <f t="shared" si="6"/>
        <v>0.87522045855379182</v>
      </c>
    </row>
    <row r="53" spans="1:26" x14ac:dyDescent="0.35">
      <c r="A53" s="37">
        <v>21</v>
      </c>
      <c r="B53" s="37">
        <v>10</v>
      </c>
      <c r="C53" s="37">
        <v>7</v>
      </c>
      <c r="E53" s="38">
        <v>3.12</v>
      </c>
      <c r="H53" s="38">
        <v>3.05</v>
      </c>
      <c r="J53" s="27">
        <v>3.05</v>
      </c>
      <c r="O53" s="53">
        <f t="shared" si="4"/>
        <v>3.3635000000000002</v>
      </c>
      <c r="Q53" s="46">
        <f>E53/$O53</f>
        <v>0.92760517318269653</v>
      </c>
      <c r="T53" s="46">
        <f t="shared" si="6"/>
        <v>0.90679351865616165</v>
      </c>
      <c r="V53" s="46">
        <f>J53/$O53</f>
        <v>0.90679351865616165</v>
      </c>
    </row>
    <row r="54" spans="1:26" x14ac:dyDescent="0.35">
      <c r="A54" s="37">
        <v>22</v>
      </c>
      <c r="B54" s="37">
        <v>18</v>
      </c>
      <c r="C54" s="37">
        <v>12</v>
      </c>
      <c r="D54" s="38">
        <v>5.14</v>
      </c>
      <c r="O54" s="53">
        <f t="shared" si="4"/>
        <v>9.6</v>
      </c>
      <c r="P54" s="46">
        <f>D54/$O54</f>
        <v>0.53541666666666665</v>
      </c>
    </row>
    <row r="55" spans="1:26" x14ac:dyDescent="0.35">
      <c r="A55" s="37">
        <v>23</v>
      </c>
      <c r="B55" s="37">
        <v>10</v>
      </c>
      <c r="C55" s="37">
        <v>5</v>
      </c>
      <c r="D55" s="38">
        <v>2.4700000000000002</v>
      </c>
      <c r="E55" s="38">
        <v>2.69</v>
      </c>
      <c r="F55" s="38">
        <v>2.63</v>
      </c>
      <c r="H55" s="38">
        <v>2.44</v>
      </c>
      <c r="I55" s="38">
        <v>2.44</v>
      </c>
      <c r="J55" s="39"/>
      <c r="L55" s="38">
        <v>2.4</v>
      </c>
      <c r="O55" s="53">
        <f t="shared" si="4"/>
        <v>2.7225000000000001</v>
      </c>
      <c r="P55" s="46">
        <f>D55/$O55</f>
        <v>0.90725436179981633</v>
      </c>
      <c r="Q55" s="46">
        <f>E55/$O55</f>
        <v>0.98806244260789711</v>
      </c>
      <c r="R55" s="46">
        <f>F55/$O55</f>
        <v>0.96602387511478416</v>
      </c>
      <c r="T55" s="46">
        <f>H55/$O55</f>
        <v>0.89623507805325986</v>
      </c>
      <c r="U55" s="46">
        <f>I55/$O55</f>
        <v>0.89623507805325986</v>
      </c>
      <c r="X55" s="46">
        <f>L55/$O55</f>
        <v>0.88154269972451782</v>
      </c>
    </row>
    <row r="56" spans="1:26" x14ac:dyDescent="0.35">
      <c r="A56" s="37">
        <v>23</v>
      </c>
      <c r="B56" s="37">
        <v>13</v>
      </c>
      <c r="C56" s="37">
        <v>6</v>
      </c>
      <c r="F56" s="38">
        <v>3.99</v>
      </c>
      <c r="O56" s="53">
        <f t="shared" si="4"/>
        <v>3.8879999999999999</v>
      </c>
      <c r="R56" s="46">
        <f>F56/$O56</f>
        <v>1.0262345679012346</v>
      </c>
    </row>
    <row r="57" spans="1:26" x14ac:dyDescent="0.35">
      <c r="A57" s="37">
        <v>24</v>
      </c>
      <c r="B57" s="37">
        <v>17</v>
      </c>
      <c r="C57" s="37">
        <v>9</v>
      </c>
      <c r="E57" s="38">
        <v>4.99</v>
      </c>
      <c r="O57" s="53">
        <f t="shared" si="4"/>
        <v>7.5644999999999998</v>
      </c>
      <c r="Q57" s="46">
        <f>E57/$O57</f>
        <v>0.65966025513913684</v>
      </c>
    </row>
    <row r="58" spans="1:26" x14ac:dyDescent="0.35">
      <c r="A58" s="37">
        <v>25</v>
      </c>
      <c r="B58" s="37">
        <v>17</v>
      </c>
      <c r="C58" s="37">
        <v>9</v>
      </c>
      <c r="D58" s="38">
        <v>6.95</v>
      </c>
      <c r="O58" s="53">
        <f t="shared" si="4"/>
        <v>7.9379999999999997</v>
      </c>
      <c r="P58" s="46">
        <f>D58/$O58</f>
        <v>0.87553539934492319</v>
      </c>
    </row>
    <row r="59" spans="1:26" x14ac:dyDescent="0.35">
      <c r="A59" s="37">
        <v>26</v>
      </c>
      <c r="B59" s="37">
        <v>15</v>
      </c>
      <c r="C59" s="37">
        <v>9</v>
      </c>
      <c r="E59" s="38">
        <v>6.95</v>
      </c>
      <c r="O59" s="53">
        <f t="shared" si="4"/>
        <v>7.5644999999999998</v>
      </c>
      <c r="Q59" s="46">
        <f>E59/$O59</f>
        <v>0.91876528521382783</v>
      </c>
    </row>
    <row r="60" spans="1:26" s="53" customFormat="1" x14ac:dyDescent="0.35">
      <c r="A60" s="51">
        <v>30</v>
      </c>
      <c r="B60" s="37">
        <v>26</v>
      </c>
      <c r="C60" s="37">
        <v>12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>
        <v>15.31</v>
      </c>
      <c r="O60" s="53">
        <f t="shared" si="4"/>
        <v>18.815999999999999</v>
      </c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>
        <f>N60/$O60</f>
        <v>0.8136692176870749</v>
      </c>
    </row>
    <row r="61" spans="1:26" x14ac:dyDescent="0.35">
      <c r="O61" s="54" t="s">
        <v>215</v>
      </c>
      <c r="P61" s="55">
        <f>MIN(P15:P60)</f>
        <v>0.53541666666666665</v>
      </c>
      <c r="Q61" s="55">
        <f t="shared" ref="Q61:Z61" si="7">MIN(Q15:Q60)</f>
        <v>0.57870370370370372</v>
      </c>
      <c r="R61" s="55">
        <f t="shared" si="7"/>
        <v>0.51749271137026231</v>
      </c>
      <c r="S61" s="55">
        <f t="shared" si="7"/>
        <v>0.89138134592680052</v>
      </c>
      <c r="T61" s="55">
        <f t="shared" si="7"/>
        <v>0.61224489795918358</v>
      </c>
      <c r="U61" s="55">
        <f t="shared" si="7"/>
        <v>0.7142857142857143</v>
      </c>
      <c r="V61" s="55">
        <f>MIN(V15:V60)</f>
        <v>0.83175803402646509</v>
      </c>
      <c r="W61" s="55">
        <f>MIN(W15:W60)</f>
        <v>0.63666972757881846</v>
      </c>
      <c r="X61" s="55">
        <f t="shared" si="7"/>
        <v>0.6633714880332986</v>
      </c>
      <c r="Y61" s="55">
        <f t="shared" si="7"/>
        <v>0.69458896982310092</v>
      </c>
      <c r="Z61" s="55">
        <f t="shared" si="7"/>
        <v>0.8136692176870749</v>
      </c>
    </row>
    <row r="62" spans="1:26" x14ac:dyDescent="0.35">
      <c r="O62" s="54" t="s">
        <v>214</v>
      </c>
      <c r="P62" s="56">
        <f>MAX(P15:P60)</f>
        <v>1.7013888888888888</v>
      </c>
      <c r="Q62" s="56">
        <f t="shared" ref="Q62:Z62" si="8">MAX(Q15:Q60)</f>
        <v>1.9791666666666667</v>
      </c>
      <c r="R62" s="56">
        <f t="shared" si="8"/>
        <v>1.8402777777777779</v>
      </c>
      <c r="S62" s="56">
        <f t="shared" si="8"/>
        <v>2.4074074074074074</v>
      </c>
      <c r="T62" s="56">
        <f t="shared" si="8"/>
        <v>1.9907407407407407</v>
      </c>
      <c r="U62" s="56">
        <f t="shared" si="8"/>
        <v>1.7939814814814816</v>
      </c>
      <c r="V62" s="56">
        <f>MAX(V15:V60)</f>
        <v>1.5856481481481484</v>
      </c>
      <c r="W62" s="56">
        <f>MAX(W15:W60)</f>
        <v>1.17</v>
      </c>
      <c r="X62" s="56">
        <f t="shared" si="8"/>
        <v>1.9444444444444444</v>
      </c>
      <c r="Y62" s="56">
        <f t="shared" si="8"/>
        <v>1.1666666666666667</v>
      </c>
      <c r="Z62" s="56">
        <f t="shared" si="8"/>
        <v>1.2</v>
      </c>
    </row>
    <row r="63" spans="1:26" x14ac:dyDescent="0.35">
      <c r="O63" s="57" t="s">
        <v>216</v>
      </c>
      <c r="P63" s="38">
        <f>MEDIAN(P15:P60)</f>
        <v>0.99173553719008267</v>
      </c>
      <c r="Q63" s="38">
        <f t="shared" ref="Q63:Z63" si="9">MEDIAN(Q15:Q60)</f>
        <v>0.92570734849611025</v>
      </c>
      <c r="R63" s="38">
        <f t="shared" si="9"/>
        <v>0.95156735533719661</v>
      </c>
      <c r="S63" s="38">
        <f t="shared" si="9"/>
        <v>1.1160714285714286</v>
      </c>
      <c r="T63" s="38">
        <f t="shared" si="9"/>
        <v>0.91788501209610662</v>
      </c>
      <c r="U63" s="38">
        <f t="shared" si="9"/>
        <v>0.88311753902662993</v>
      </c>
      <c r="V63" s="38">
        <f>MEDIAN(V15:V60)</f>
        <v>0.97278734104553233</v>
      </c>
      <c r="W63" s="38">
        <f>MEDIAN(W15:W60)</f>
        <v>0.87705746736508039</v>
      </c>
      <c r="X63" s="38">
        <f t="shared" si="9"/>
        <v>0.88154269972451782</v>
      </c>
      <c r="Y63" s="38">
        <f t="shared" si="9"/>
        <v>0.96619897959183665</v>
      </c>
      <c r="Z63" s="38">
        <f t="shared" si="9"/>
        <v>1.0068346088435374</v>
      </c>
    </row>
    <row r="64" spans="1:26" x14ac:dyDescent="0.35">
      <c r="O64" s="54" t="s">
        <v>213</v>
      </c>
      <c r="P64" s="56">
        <f>AVERAGE(P15:P60)</f>
        <v>1.095731983342791</v>
      </c>
      <c r="Q64" s="56">
        <f t="shared" ref="Q64:Z64" si="10">AVERAGE(Q15:Q60)</f>
        <v>0.98432932965217312</v>
      </c>
      <c r="R64" s="56">
        <f t="shared" si="10"/>
        <v>1.0140748146242891</v>
      </c>
      <c r="S64" s="56">
        <f t="shared" si="10"/>
        <v>1.2462179345092812</v>
      </c>
      <c r="T64" s="56">
        <f t="shared" si="10"/>
        <v>0.98674500281789534</v>
      </c>
      <c r="U64" s="56">
        <f t="shared" si="10"/>
        <v>0.97109567212792003</v>
      </c>
      <c r="V64" s="56">
        <f>AVERAGE(V15:V60)</f>
        <v>1.0907452160664195</v>
      </c>
      <c r="W64" s="56">
        <f>AVERAGE(W15:W60)</f>
        <v>0.90657388258428495</v>
      </c>
      <c r="X64" s="56">
        <f t="shared" si="10"/>
        <v>0.99825259169708025</v>
      </c>
      <c r="Y64" s="56">
        <f t="shared" si="10"/>
        <v>0.94248487202720144</v>
      </c>
      <c r="Z64" s="56">
        <f t="shared" si="10"/>
        <v>1.0068346088435374</v>
      </c>
    </row>
  </sheetData>
  <pageMargins left="0.7" right="0.7" top="0.75" bottom="0.75" header="0.3" footer="0.3"/>
  <pageSetup paperSize="9" orientation="portrait" verticalDpi="0" r:id="rId1"/>
  <ignoredErrors>
    <ignoredError sqref="C30:G30 C2 E2:G2 N2 E4 G4 L4 C5 D6 F6 M6:N6 C7 F7:H7 N7 D8 L8 C10:C11 E11:H11 L11 L12 M12:N12 D12:D13 G13 L13 C14:C15 E15 I15 M15:N15 D16 L16:L17 G18 M18:N18 C17:C19 M19 D20 L20 C21 L21 M21:N21 D22:G22 I22 M22:N22 D24 C25:D25 G25 L24:L25 L26 N26 C27:D27 G27 L27 M28:N28 C28:C29 E29:F29 L29:L30 I30 H29:I29 I27 C26:I26 I25 F24:I24 F20:I20 E17:I17 F16:I16 I13 G12:I12 F8:I8 I4 M4:N4 M8:N8 M11:N11 M13:N13 M16:N17 M20:N20 M24:N25 M27:N27 M29:N3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1"/>
  <sheetViews>
    <sheetView zoomScale="70" zoomScaleNormal="70" workbookViewId="0">
      <pane ySplit="1" topLeftCell="A7" activePane="bottomLeft" state="frozen"/>
      <selection pane="bottomLeft" sqref="A1:C1"/>
    </sheetView>
  </sheetViews>
  <sheetFormatPr defaultColWidth="9.1796875" defaultRowHeight="14.5" x14ac:dyDescent="0.35"/>
  <cols>
    <col min="1" max="2" width="9.453125" style="38" customWidth="1"/>
    <col min="3" max="3" width="7.7265625" style="38" bestFit="1" customWidth="1"/>
    <col min="4" max="4" width="7.26953125" style="38" bestFit="1" customWidth="1"/>
    <col min="5" max="5" width="9.1796875" style="38"/>
    <col min="6" max="6" width="9" style="38" bestFit="1" customWidth="1"/>
    <col min="7" max="7" width="13.54296875" style="38" customWidth="1"/>
    <col min="8" max="8" width="7.1796875" style="38" bestFit="1" customWidth="1"/>
    <col min="9" max="9" width="9.26953125" style="38" bestFit="1" customWidth="1"/>
    <col min="10" max="10" width="8.54296875" style="38" bestFit="1" customWidth="1"/>
    <col min="11" max="11" width="8.453125" style="38" bestFit="1" customWidth="1"/>
    <col min="12" max="12" width="12.54296875" style="38" bestFit="1" customWidth="1"/>
    <col min="13" max="22" width="9.1796875" style="38"/>
    <col min="23" max="16384" width="9.1796875" style="61"/>
  </cols>
  <sheetData>
    <row r="1" spans="1:22" x14ac:dyDescent="0.35">
      <c r="A1" s="49" t="s">
        <v>219</v>
      </c>
      <c r="B1" s="44" t="s">
        <v>218</v>
      </c>
      <c r="C1" s="45" t="s">
        <v>217</v>
      </c>
      <c r="D1" s="44" t="s">
        <v>221</v>
      </c>
      <c r="E1" s="44" t="s">
        <v>222</v>
      </c>
      <c r="F1" s="44" t="s">
        <v>223</v>
      </c>
      <c r="G1" s="44" t="s">
        <v>225</v>
      </c>
      <c r="H1" s="44" t="s">
        <v>226</v>
      </c>
      <c r="I1" s="44" t="s">
        <v>228</v>
      </c>
      <c r="J1" s="44" t="s">
        <v>229</v>
      </c>
      <c r="K1" s="44" t="s">
        <v>230</v>
      </c>
      <c r="L1" s="44" t="s">
        <v>231</v>
      </c>
      <c r="M1" s="50" t="s">
        <v>220</v>
      </c>
      <c r="N1" s="44" t="s">
        <v>221</v>
      </c>
      <c r="O1" s="44" t="s">
        <v>222</v>
      </c>
      <c r="P1" s="44" t="s">
        <v>223</v>
      </c>
      <c r="Q1" s="44" t="s">
        <v>225</v>
      </c>
      <c r="R1" s="44" t="s">
        <v>226</v>
      </c>
      <c r="S1" s="44" t="s">
        <v>228</v>
      </c>
      <c r="T1" s="44" t="s">
        <v>229</v>
      </c>
      <c r="U1" s="44" t="s">
        <v>230</v>
      </c>
      <c r="V1" s="44" t="s">
        <v>231</v>
      </c>
    </row>
    <row r="2" spans="1:22" x14ac:dyDescent="0.35">
      <c r="A2" s="37">
        <v>4</v>
      </c>
      <c r="B2" s="37">
        <v>4</v>
      </c>
      <c r="C2" s="37">
        <v>3</v>
      </c>
      <c r="H2" s="38">
        <v>0.05</v>
      </c>
      <c r="M2" s="27">
        <f t="shared" ref="M2:M47" si="0">((A2+B2)/2)^2*C2*0.002</f>
        <v>9.6000000000000002E-2</v>
      </c>
      <c r="N2" s="27"/>
      <c r="O2" s="27"/>
      <c r="P2" s="27"/>
      <c r="Q2" s="27"/>
      <c r="R2" s="27">
        <f>H2/$M2</f>
        <v>0.52083333333333337</v>
      </c>
      <c r="S2" s="27"/>
      <c r="T2" s="27"/>
      <c r="U2" s="27"/>
      <c r="V2" s="27"/>
    </row>
    <row r="3" spans="1:22" x14ac:dyDescent="0.35">
      <c r="A3" s="37">
        <v>5</v>
      </c>
      <c r="B3" s="37">
        <v>3</v>
      </c>
      <c r="C3" s="37">
        <v>3</v>
      </c>
      <c r="D3" s="27">
        <v>0.13</v>
      </c>
      <c r="E3" s="27"/>
      <c r="F3" s="27"/>
      <c r="G3" s="27"/>
      <c r="H3" s="27"/>
      <c r="I3" s="27"/>
      <c r="J3" s="27"/>
      <c r="K3" s="27">
        <v>0.09</v>
      </c>
      <c r="L3" s="27"/>
      <c r="M3" s="27">
        <f t="shared" si="0"/>
        <v>9.6000000000000002E-2</v>
      </c>
      <c r="N3" s="27">
        <f>D3/$M3</f>
        <v>1.3541666666666667</v>
      </c>
      <c r="O3" s="27"/>
      <c r="P3" s="27"/>
      <c r="Q3" s="27"/>
      <c r="R3" s="27"/>
      <c r="S3" s="27"/>
      <c r="T3" s="27"/>
      <c r="U3" s="27">
        <f>K3/$M3</f>
        <v>0.9375</v>
      </c>
      <c r="V3" s="27"/>
    </row>
    <row r="4" spans="1:22" x14ac:dyDescent="0.35">
      <c r="A4" s="37">
        <v>5</v>
      </c>
      <c r="B4" s="37">
        <v>5</v>
      </c>
      <c r="C4" s="37">
        <v>3</v>
      </c>
      <c r="D4" s="38">
        <v>0.16</v>
      </c>
      <c r="E4" s="38">
        <v>0.17</v>
      </c>
      <c r="F4" s="38">
        <v>0.11</v>
      </c>
      <c r="G4" s="38">
        <v>0.17</v>
      </c>
      <c r="H4" s="38">
        <v>0.15</v>
      </c>
      <c r="J4" s="38">
        <v>0.1</v>
      </c>
      <c r="M4" s="27">
        <f t="shared" si="0"/>
        <v>0.15</v>
      </c>
      <c r="N4" s="27">
        <f>D4/$M4</f>
        <v>1.0666666666666667</v>
      </c>
      <c r="O4" s="27">
        <f>E4/$M4</f>
        <v>1.1333333333333335</v>
      </c>
      <c r="P4" s="27">
        <f>F4/$M4</f>
        <v>0.73333333333333339</v>
      </c>
      <c r="Q4" s="27">
        <f>G4/$M4</f>
        <v>1.1333333333333335</v>
      </c>
      <c r="R4" s="27">
        <f>H4/$M4</f>
        <v>1</v>
      </c>
      <c r="S4" s="27"/>
      <c r="T4" s="27">
        <f>J4/$M4</f>
        <v>0.66666666666666674</v>
      </c>
      <c r="U4" s="27"/>
      <c r="V4" s="27"/>
    </row>
    <row r="5" spans="1:22" x14ac:dyDescent="0.35">
      <c r="A5" s="37">
        <v>6</v>
      </c>
      <c r="B5" s="37">
        <v>4</v>
      </c>
      <c r="C5" s="37">
        <v>3</v>
      </c>
      <c r="E5" s="38">
        <v>0.2</v>
      </c>
      <c r="H5" s="38">
        <v>0.1</v>
      </c>
      <c r="M5" s="27">
        <f t="shared" si="0"/>
        <v>0.15</v>
      </c>
      <c r="N5" s="27"/>
      <c r="O5" s="27">
        <f>E5/$M5</f>
        <v>1.3333333333333335</v>
      </c>
      <c r="P5" s="27"/>
      <c r="Q5" s="27"/>
      <c r="R5" s="27">
        <f>H5/$M5</f>
        <v>0.66666666666666674</v>
      </c>
      <c r="S5" s="27"/>
      <c r="T5" s="27"/>
      <c r="U5" s="27"/>
      <c r="V5" s="27"/>
    </row>
    <row r="6" spans="1:22" s="57" customFormat="1" x14ac:dyDescent="0.35">
      <c r="A6" s="27">
        <v>6</v>
      </c>
      <c r="B6" s="27">
        <v>6</v>
      </c>
      <c r="C6" s="27">
        <v>3.9</v>
      </c>
      <c r="D6" s="27"/>
      <c r="E6" s="27"/>
      <c r="F6" s="27"/>
      <c r="G6" s="27"/>
      <c r="H6" s="27"/>
      <c r="I6" s="27"/>
      <c r="J6" s="27"/>
      <c r="K6" s="27"/>
      <c r="L6" s="27">
        <v>0.26</v>
      </c>
      <c r="M6" s="27">
        <f t="shared" si="0"/>
        <v>0.28079999999999999</v>
      </c>
      <c r="N6" s="27"/>
      <c r="O6" s="27"/>
      <c r="P6" s="27"/>
      <c r="Q6" s="27"/>
      <c r="R6" s="27"/>
      <c r="S6" s="27"/>
      <c r="T6" s="27"/>
      <c r="U6" s="27"/>
      <c r="V6" s="27"/>
    </row>
    <row r="7" spans="1:22" x14ac:dyDescent="0.35">
      <c r="A7" s="37">
        <v>7</v>
      </c>
      <c r="B7" s="37">
        <v>7</v>
      </c>
      <c r="C7" s="37">
        <v>5</v>
      </c>
      <c r="D7" s="38">
        <v>0.95</v>
      </c>
      <c r="M7" s="27">
        <f t="shared" si="0"/>
        <v>0.49</v>
      </c>
      <c r="N7" s="27">
        <f>D7/$M7</f>
        <v>1.9387755102040816</v>
      </c>
      <c r="O7" s="27"/>
      <c r="P7" s="27"/>
      <c r="Q7" s="27"/>
      <c r="R7" s="27"/>
      <c r="S7" s="27"/>
      <c r="T7" s="27"/>
      <c r="U7" s="27"/>
      <c r="V7" s="27"/>
    </row>
    <row r="8" spans="1:22" x14ac:dyDescent="0.35">
      <c r="A8" s="37">
        <v>8</v>
      </c>
      <c r="B8" s="37">
        <v>6</v>
      </c>
      <c r="C8" s="37">
        <v>3</v>
      </c>
      <c r="D8" s="38">
        <v>0.32</v>
      </c>
      <c r="E8" s="38">
        <v>0.39</v>
      </c>
      <c r="M8" s="27">
        <f t="shared" si="0"/>
        <v>0.29399999999999998</v>
      </c>
      <c r="N8" s="27">
        <f>D8/$M8</f>
        <v>1.08843537414966</v>
      </c>
      <c r="O8" s="27">
        <f>E8/$M8</f>
        <v>1.3265306122448981</v>
      </c>
      <c r="P8" s="27"/>
      <c r="Q8" s="27"/>
      <c r="R8" s="27"/>
      <c r="S8" s="27"/>
      <c r="T8" s="27"/>
      <c r="U8" s="27"/>
      <c r="V8" s="27"/>
    </row>
    <row r="9" spans="1:22" x14ac:dyDescent="0.35">
      <c r="A9" s="37">
        <v>8</v>
      </c>
      <c r="B9" s="37">
        <v>6</v>
      </c>
      <c r="C9" s="37">
        <v>5</v>
      </c>
      <c r="E9" s="38">
        <v>0.5</v>
      </c>
      <c r="H9" s="38">
        <v>0.49</v>
      </c>
      <c r="I9" s="38">
        <v>0.28999999999999998</v>
      </c>
      <c r="M9" s="27">
        <f t="shared" si="0"/>
        <v>0.49</v>
      </c>
      <c r="N9" s="27"/>
      <c r="O9" s="27">
        <f>E9/$M9</f>
        <v>1.0204081632653061</v>
      </c>
      <c r="P9" s="27"/>
      <c r="Q9" s="27"/>
      <c r="R9" s="27">
        <f>H9/$M9</f>
        <v>1</v>
      </c>
      <c r="S9" s="27">
        <f>I9/$M9</f>
        <v>0.59183673469387754</v>
      </c>
      <c r="T9" s="27"/>
      <c r="U9" s="27"/>
      <c r="V9" s="27"/>
    </row>
    <row r="10" spans="1:22" x14ac:dyDescent="0.35">
      <c r="A10" s="37">
        <v>8</v>
      </c>
      <c r="B10" s="37">
        <v>8</v>
      </c>
      <c r="C10" s="37">
        <v>3</v>
      </c>
      <c r="D10" s="38">
        <v>0.64</v>
      </c>
      <c r="J10" s="38">
        <v>0.59</v>
      </c>
      <c r="K10" s="38">
        <v>0.78</v>
      </c>
      <c r="M10" s="27">
        <f t="shared" si="0"/>
        <v>0.38400000000000001</v>
      </c>
      <c r="N10" s="27">
        <f>D10/$M10</f>
        <v>1.6666666666666667</v>
      </c>
      <c r="O10" s="27"/>
      <c r="P10" s="27"/>
      <c r="Q10" s="27"/>
      <c r="R10" s="27"/>
      <c r="S10" s="27"/>
      <c r="T10" s="27">
        <f>J10/$M10</f>
        <v>1.5364583333333333</v>
      </c>
      <c r="U10" s="27">
        <f>K10/$M10</f>
        <v>2.03125</v>
      </c>
      <c r="V10" s="27"/>
    </row>
    <row r="11" spans="1:22" x14ac:dyDescent="0.35">
      <c r="A11" s="37">
        <v>9</v>
      </c>
      <c r="B11" s="37">
        <v>6</v>
      </c>
      <c r="C11" s="37">
        <v>5</v>
      </c>
      <c r="E11" s="38">
        <v>0.59</v>
      </c>
      <c r="M11" s="27">
        <f t="shared" si="0"/>
        <v>0.5625</v>
      </c>
      <c r="N11" s="27"/>
      <c r="O11" s="27">
        <f>E11/$M11</f>
        <v>1.0488888888888888</v>
      </c>
      <c r="P11" s="27"/>
      <c r="Q11" s="27"/>
      <c r="R11" s="27"/>
      <c r="S11" s="27"/>
      <c r="T11" s="27"/>
      <c r="U11" s="27"/>
      <c r="V11" s="27"/>
    </row>
    <row r="12" spans="1:22" x14ac:dyDescent="0.35">
      <c r="A12" s="37">
        <v>10</v>
      </c>
      <c r="B12" s="37">
        <v>6</v>
      </c>
      <c r="C12" s="37">
        <v>3</v>
      </c>
      <c r="F12" s="38">
        <v>0.45</v>
      </c>
      <c r="J12" s="38">
        <v>0.52</v>
      </c>
      <c r="M12" s="27">
        <f t="shared" si="0"/>
        <v>0.38400000000000001</v>
      </c>
      <c r="N12" s="27"/>
      <c r="O12" s="27"/>
      <c r="P12" s="27">
        <f>F12/$M12</f>
        <v>1.171875</v>
      </c>
      <c r="Q12" s="27"/>
      <c r="R12" s="27"/>
      <c r="S12" s="27"/>
      <c r="T12" s="27">
        <f>J12/$M12</f>
        <v>1.3541666666666667</v>
      </c>
      <c r="U12" s="27"/>
      <c r="V12" s="27"/>
    </row>
    <row r="13" spans="1:22" x14ac:dyDescent="0.35">
      <c r="A13" s="37">
        <v>10</v>
      </c>
      <c r="B13" s="37">
        <v>7</v>
      </c>
      <c r="C13" s="37">
        <v>4</v>
      </c>
      <c r="I13" s="38">
        <v>0.38</v>
      </c>
      <c r="L13" s="38">
        <v>0.59</v>
      </c>
      <c r="M13" s="27">
        <f t="shared" si="0"/>
        <v>0.57799999999999996</v>
      </c>
      <c r="N13" s="27"/>
      <c r="O13" s="27"/>
      <c r="P13" s="27"/>
      <c r="Q13" s="27"/>
      <c r="R13" s="27"/>
      <c r="S13" s="27">
        <f>I13/$M13</f>
        <v>0.65743944636678209</v>
      </c>
      <c r="T13" s="27"/>
      <c r="U13" s="27"/>
      <c r="V13" s="27">
        <f>L13/$M13</f>
        <v>1.0207612456747406</v>
      </c>
    </row>
    <row r="14" spans="1:22" x14ac:dyDescent="0.35">
      <c r="A14" s="37">
        <v>10</v>
      </c>
      <c r="B14" s="37">
        <v>8</v>
      </c>
      <c r="C14" s="37">
        <v>4</v>
      </c>
      <c r="E14" s="38">
        <v>0.66</v>
      </c>
      <c r="H14" s="38">
        <v>0.65</v>
      </c>
      <c r="M14" s="27">
        <f t="shared" si="0"/>
        <v>0.64800000000000002</v>
      </c>
      <c r="N14" s="27"/>
      <c r="O14" s="27">
        <f>E14/$M14</f>
        <v>1.0185185185185186</v>
      </c>
      <c r="P14" s="27"/>
      <c r="Q14" s="27"/>
      <c r="R14" s="27">
        <f>H14/$M14</f>
        <v>1.0030864197530864</v>
      </c>
      <c r="S14" s="27"/>
      <c r="T14" s="27"/>
      <c r="U14" s="27"/>
      <c r="V14" s="27"/>
    </row>
    <row r="15" spans="1:22" x14ac:dyDescent="0.35">
      <c r="A15" s="37">
        <v>10</v>
      </c>
      <c r="B15" s="37">
        <v>10</v>
      </c>
      <c r="C15" s="37">
        <v>4</v>
      </c>
      <c r="I15" s="38">
        <v>0.65</v>
      </c>
      <c r="M15" s="27">
        <f t="shared" si="0"/>
        <v>0.8</v>
      </c>
      <c r="N15" s="27"/>
      <c r="O15" s="27"/>
      <c r="P15" s="27"/>
      <c r="Q15" s="27"/>
      <c r="R15" s="27"/>
      <c r="S15" s="27">
        <f>I15/$M15</f>
        <v>0.8125</v>
      </c>
      <c r="T15" s="27"/>
      <c r="U15" s="27"/>
      <c r="V15" s="27"/>
    </row>
    <row r="16" spans="1:22" x14ac:dyDescent="0.35">
      <c r="A16" s="37">
        <v>10</v>
      </c>
      <c r="B16" s="37">
        <v>10</v>
      </c>
      <c r="C16" s="37">
        <v>7</v>
      </c>
      <c r="F16" s="38">
        <v>1.22</v>
      </c>
      <c r="M16" s="27">
        <f t="shared" si="0"/>
        <v>1.4000000000000001</v>
      </c>
      <c r="N16" s="27"/>
      <c r="O16" s="27"/>
      <c r="P16" s="27">
        <f>F16/$M16</f>
        <v>0.87142857142857133</v>
      </c>
      <c r="Q16" s="27"/>
      <c r="R16" s="27"/>
      <c r="S16" s="27"/>
      <c r="T16" s="27"/>
      <c r="U16" s="27"/>
      <c r="V16" s="27"/>
    </row>
    <row r="17" spans="1:22" x14ac:dyDescent="0.35">
      <c r="A17" s="37">
        <v>11</v>
      </c>
      <c r="B17" s="37">
        <v>8</v>
      </c>
      <c r="C17" s="37">
        <v>6</v>
      </c>
      <c r="H17" s="38">
        <v>0.86</v>
      </c>
      <c r="M17" s="27">
        <f t="shared" si="0"/>
        <v>1.083</v>
      </c>
      <c r="N17" s="27"/>
      <c r="O17" s="27"/>
      <c r="P17" s="27"/>
      <c r="Q17" s="27"/>
      <c r="R17" s="27">
        <f>H17/$M17</f>
        <v>0.79409048938134807</v>
      </c>
      <c r="S17" s="27"/>
      <c r="T17" s="27"/>
      <c r="U17" s="27"/>
      <c r="V17" s="27"/>
    </row>
    <row r="18" spans="1:22" x14ac:dyDescent="0.35">
      <c r="A18" s="37">
        <v>11</v>
      </c>
      <c r="B18" s="37">
        <v>11</v>
      </c>
      <c r="C18" s="37">
        <v>4</v>
      </c>
      <c r="D18" s="38">
        <v>0.66</v>
      </c>
      <c r="M18" s="27">
        <f t="shared" si="0"/>
        <v>0.96799999999999997</v>
      </c>
      <c r="N18" s="27">
        <f>D18/$M18</f>
        <v>0.68181818181818188</v>
      </c>
      <c r="O18" s="27"/>
      <c r="P18" s="27"/>
      <c r="Q18" s="27"/>
      <c r="R18" s="27"/>
      <c r="S18" s="27"/>
      <c r="T18" s="27"/>
      <c r="U18" s="27"/>
      <c r="V18" s="27"/>
    </row>
    <row r="19" spans="1:22" x14ac:dyDescent="0.35">
      <c r="A19" s="37">
        <v>12</v>
      </c>
      <c r="B19" s="37">
        <v>6</v>
      </c>
      <c r="C19" s="37">
        <v>5</v>
      </c>
      <c r="E19" s="38">
        <v>0.82</v>
      </c>
      <c r="H19" s="38">
        <v>0.93</v>
      </c>
      <c r="L19" s="38">
        <v>0.61</v>
      </c>
      <c r="M19" s="27">
        <f t="shared" si="0"/>
        <v>0.81</v>
      </c>
      <c r="N19" s="27"/>
      <c r="O19" s="27">
        <f>E19/$M19</f>
        <v>1.0123456790123455</v>
      </c>
      <c r="P19" s="27"/>
      <c r="Q19" s="27"/>
      <c r="R19" s="27">
        <f>H19/$M19</f>
        <v>1.1481481481481481</v>
      </c>
      <c r="S19" s="27"/>
      <c r="T19" s="27"/>
      <c r="U19" s="27"/>
      <c r="V19" s="27">
        <f>L19/$M19</f>
        <v>0.75308641975308632</v>
      </c>
    </row>
    <row r="20" spans="1:22" x14ac:dyDescent="0.35">
      <c r="A20" s="37">
        <v>12</v>
      </c>
      <c r="B20" s="37">
        <v>8</v>
      </c>
      <c r="C20" s="37">
        <v>6</v>
      </c>
      <c r="I20" s="38">
        <v>0.98</v>
      </c>
      <c r="M20" s="27">
        <f t="shared" si="0"/>
        <v>1.2</v>
      </c>
      <c r="N20" s="27"/>
      <c r="O20" s="27"/>
      <c r="P20" s="27"/>
      <c r="Q20" s="27"/>
      <c r="R20" s="27"/>
      <c r="S20" s="27">
        <f>I20/$M20</f>
        <v>0.81666666666666665</v>
      </c>
      <c r="T20" s="27"/>
      <c r="U20" s="27"/>
      <c r="V20" s="27"/>
    </row>
    <row r="21" spans="1:22" x14ac:dyDescent="0.35">
      <c r="A21" s="37">
        <v>12</v>
      </c>
      <c r="B21" s="37">
        <v>10</v>
      </c>
      <c r="C21" s="37">
        <v>6</v>
      </c>
      <c r="E21" s="38">
        <v>1.62</v>
      </c>
      <c r="M21" s="27">
        <f t="shared" si="0"/>
        <v>1.452</v>
      </c>
      <c r="N21" s="27"/>
      <c r="O21" s="27">
        <f>E21/$M21</f>
        <v>1.115702479338843</v>
      </c>
      <c r="P21" s="27"/>
      <c r="Q21" s="27"/>
      <c r="R21" s="27"/>
      <c r="S21" s="27"/>
      <c r="T21" s="27"/>
      <c r="U21" s="27"/>
      <c r="V21" s="27"/>
    </row>
    <row r="22" spans="1:22" x14ac:dyDescent="0.35">
      <c r="A22" s="37">
        <v>12</v>
      </c>
      <c r="B22" s="37">
        <v>12</v>
      </c>
      <c r="C22" s="37">
        <v>7</v>
      </c>
      <c r="K22" s="38">
        <v>1.77</v>
      </c>
      <c r="M22" s="27">
        <f t="shared" si="0"/>
        <v>2.016</v>
      </c>
      <c r="N22" s="27"/>
      <c r="O22" s="27"/>
      <c r="P22" s="27"/>
      <c r="Q22" s="27"/>
      <c r="R22" s="27"/>
      <c r="S22" s="27"/>
      <c r="T22" s="27"/>
      <c r="U22" s="27">
        <f>K22/$M22</f>
        <v>0.87797619047619047</v>
      </c>
      <c r="V22" s="27"/>
    </row>
    <row r="23" spans="1:22" x14ac:dyDescent="0.35">
      <c r="A23" s="37">
        <v>12</v>
      </c>
      <c r="B23" s="37">
        <v>13</v>
      </c>
      <c r="C23" s="37">
        <v>6</v>
      </c>
      <c r="E23" s="38">
        <v>2.2200000000000002</v>
      </c>
      <c r="M23" s="27">
        <f t="shared" si="0"/>
        <v>1.875</v>
      </c>
      <c r="N23" s="27"/>
      <c r="O23" s="27">
        <f>E23/$M23</f>
        <v>1.1840000000000002</v>
      </c>
      <c r="P23" s="27"/>
      <c r="Q23" s="27"/>
      <c r="R23" s="27"/>
      <c r="S23" s="27"/>
      <c r="T23" s="27"/>
      <c r="U23" s="27"/>
      <c r="V23" s="27"/>
    </row>
    <row r="24" spans="1:22" x14ac:dyDescent="0.35">
      <c r="A24" s="37">
        <v>13</v>
      </c>
      <c r="B24" s="37">
        <v>5</v>
      </c>
      <c r="C24" s="37">
        <v>3</v>
      </c>
      <c r="L24" s="38">
        <v>0.55000000000000004</v>
      </c>
      <c r="M24" s="27">
        <f t="shared" si="0"/>
        <v>0.48599999999999999</v>
      </c>
      <c r="N24" s="27"/>
      <c r="O24" s="27"/>
      <c r="P24" s="27"/>
      <c r="Q24" s="27"/>
      <c r="R24" s="27"/>
      <c r="S24" s="27"/>
      <c r="T24" s="27"/>
      <c r="U24" s="27"/>
      <c r="V24" s="27">
        <f>L24/$M24</f>
        <v>1.131687242798354</v>
      </c>
    </row>
    <row r="25" spans="1:22" x14ac:dyDescent="0.35">
      <c r="A25" s="37">
        <v>13</v>
      </c>
      <c r="B25" s="37">
        <v>10</v>
      </c>
      <c r="C25" s="37">
        <v>5</v>
      </c>
      <c r="F25" s="38">
        <v>1.4</v>
      </c>
      <c r="M25" s="27">
        <f t="shared" si="0"/>
        <v>1.3225</v>
      </c>
      <c r="N25" s="27"/>
      <c r="O25" s="27"/>
      <c r="P25" s="27">
        <f>F25/$M25</f>
        <v>1.0586011342155008</v>
      </c>
      <c r="Q25" s="27"/>
      <c r="R25" s="27"/>
      <c r="S25" s="27"/>
      <c r="T25" s="27"/>
      <c r="U25" s="27"/>
      <c r="V25" s="27"/>
    </row>
    <row r="26" spans="1:22" x14ac:dyDescent="0.35">
      <c r="A26" s="37">
        <v>14</v>
      </c>
      <c r="B26" s="37">
        <v>7</v>
      </c>
      <c r="C26" s="37">
        <v>5</v>
      </c>
      <c r="H26" s="38">
        <v>0.9</v>
      </c>
      <c r="M26" s="27">
        <f t="shared" si="0"/>
        <v>1.1025</v>
      </c>
      <c r="N26" s="27"/>
      <c r="O26" s="27"/>
      <c r="P26" s="27"/>
      <c r="Q26" s="27"/>
      <c r="R26" s="27">
        <f>H26/$M26</f>
        <v>0.81632653061224492</v>
      </c>
      <c r="S26" s="27"/>
      <c r="T26" s="27"/>
      <c r="U26" s="27"/>
      <c r="V26" s="27"/>
    </row>
    <row r="27" spans="1:22" x14ac:dyDescent="0.35">
      <c r="A27" s="37">
        <v>14</v>
      </c>
      <c r="B27" s="37">
        <v>8</v>
      </c>
      <c r="C27" s="37">
        <v>7</v>
      </c>
      <c r="D27" s="38">
        <v>2.0499999999999998</v>
      </c>
      <c r="M27" s="27">
        <f t="shared" si="0"/>
        <v>1.694</v>
      </c>
      <c r="N27" s="27">
        <f>D27/$M27</f>
        <v>1.2101534828807556</v>
      </c>
      <c r="O27" s="27"/>
      <c r="P27" s="27"/>
      <c r="Q27" s="27"/>
      <c r="R27" s="27"/>
      <c r="S27" s="27"/>
      <c r="T27" s="27"/>
      <c r="U27" s="27"/>
      <c r="V27" s="27"/>
    </row>
    <row r="28" spans="1:22" x14ac:dyDescent="0.35">
      <c r="A28" s="37">
        <v>14</v>
      </c>
      <c r="B28" s="37">
        <v>10</v>
      </c>
      <c r="C28" s="37">
        <v>6</v>
      </c>
      <c r="E28" s="38">
        <v>1.42</v>
      </c>
      <c r="F28" s="38">
        <v>1.51</v>
      </c>
      <c r="H28" s="38">
        <v>1.39</v>
      </c>
      <c r="M28" s="27">
        <f t="shared" si="0"/>
        <v>1.728</v>
      </c>
      <c r="N28" s="27"/>
      <c r="O28" s="27">
        <f>E28/$M28</f>
        <v>0.82175925925925919</v>
      </c>
      <c r="P28" s="27">
        <f>F28/$M28</f>
        <v>0.87384259259259256</v>
      </c>
      <c r="Q28" s="27"/>
      <c r="R28" s="27">
        <f>H28/$M28</f>
        <v>0.80439814814814814</v>
      </c>
      <c r="S28" s="27"/>
      <c r="T28" s="27"/>
      <c r="U28" s="27"/>
      <c r="V28" s="27"/>
    </row>
    <row r="29" spans="1:22" x14ac:dyDescent="0.35">
      <c r="A29" s="37">
        <v>14</v>
      </c>
      <c r="B29" s="37">
        <v>14</v>
      </c>
      <c r="C29" s="37">
        <v>5</v>
      </c>
      <c r="K29" s="38">
        <v>1.9</v>
      </c>
      <c r="M29" s="27">
        <f t="shared" si="0"/>
        <v>1.96</v>
      </c>
      <c r="N29" s="27"/>
      <c r="O29" s="27"/>
      <c r="P29" s="27"/>
      <c r="Q29" s="27"/>
      <c r="R29" s="27"/>
      <c r="S29" s="27"/>
      <c r="T29" s="27"/>
      <c r="U29" s="27">
        <f>K29/$M29</f>
        <v>0.96938775510204078</v>
      </c>
      <c r="V29" s="27"/>
    </row>
    <row r="30" spans="1:22" x14ac:dyDescent="0.35">
      <c r="A30" s="37">
        <v>15</v>
      </c>
      <c r="B30" s="37">
        <v>4</v>
      </c>
      <c r="C30" s="37">
        <v>3</v>
      </c>
      <c r="E30" s="38">
        <v>0.44</v>
      </c>
      <c r="F30" s="38">
        <v>0.49</v>
      </c>
      <c r="G30" s="38">
        <v>0.75</v>
      </c>
      <c r="H30" s="38">
        <v>0.45</v>
      </c>
      <c r="M30" s="27">
        <f t="shared" si="0"/>
        <v>0.54149999999999998</v>
      </c>
      <c r="N30" s="27"/>
      <c r="O30" s="27">
        <f>E30/$M30</f>
        <v>0.81255771006463529</v>
      </c>
      <c r="P30" s="27">
        <f>F30/$M30</f>
        <v>0.90489381348107112</v>
      </c>
      <c r="Q30" s="27">
        <f>G30/$M30</f>
        <v>1.3850415512465375</v>
      </c>
      <c r="R30" s="27">
        <f>H30/$M30</f>
        <v>0.8310249307479225</v>
      </c>
      <c r="S30" s="27"/>
      <c r="T30" s="27"/>
      <c r="U30" s="27"/>
      <c r="V30" s="27"/>
    </row>
    <row r="31" spans="1:22" x14ac:dyDescent="0.35">
      <c r="A31" s="37">
        <v>15</v>
      </c>
      <c r="B31" s="37">
        <v>8</v>
      </c>
      <c r="C31" s="37">
        <v>6</v>
      </c>
      <c r="F31" s="38">
        <v>2.16</v>
      </c>
      <c r="I31" s="38">
        <v>1.1000000000000001</v>
      </c>
      <c r="L31" s="38">
        <v>2.2599999999999998</v>
      </c>
      <c r="M31" s="27">
        <f t="shared" si="0"/>
        <v>1.587</v>
      </c>
      <c r="N31" s="27"/>
      <c r="O31" s="27"/>
      <c r="P31" s="27">
        <f>F31/$M31</f>
        <v>1.3610586011342156</v>
      </c>
      <c r="Q31" s="27"/>
      <c r="R31" s="27"/>
      <c r="S31" s="27">
        <f>I31/$M31</f>
        <v>0.69313169502205429</v>
      </c>
      <c r="T31" s="27"/>
      <c r="U31" s="27"/>
      <c r="V31" s="27">
        <f>L31/$M31</f>
        <v>1.4240705734089476</v>
      </c>
    </row>
    <row r="32" spans="1:22" x14ac:dyDescent="0.35">
      <c r="A32" s="37">
        <v>15</v>
      </c>
      <c r="B32" s="37">
        <v>12</v>
      </c>
      <c r="C32" s="37">
        <v>6</v>
      </c>
      <c r="G32" s="38">
        <v>3.71</v>
      </c>
      <c r="M32" s="27">
        <f t="shared" si="0"/>
        <v>2.1869999999999998</v>
      </c>
      <c r="N32" s="27"/>
      <c r="O32" s="27"/>
      <c r="P32" s="27"/>
      <c r="Q32" s="27">
        <f>G32/$M32</f>
        <v>1.6963877457704619</v>
      </c>
      <c r="R32" s="27"/>
      <c r="S32" s="27"/>
      <c r="T32" s="27"/>
      <c r="U32" s="27"/>
      <c r="V32" s="27"/>
    </row>
    <row r="33" spans="1:22" x14ac:dyDescent="0.35">
      <c r="A33" s="37">
        <v>15</v>
      </c>
      <c r="B33" s="37">
        <v>13</v>
      </c>
      <c r="C33" s="37">
        <v>5</v>
      </c>
      <c r="G33" s="38">
        <v>3.57</v>
      </c>
      <c r="L33" s="38">
        <v>3.67</v>
      </c>
      <c r="M33" s="27">
        <f t="shared" si="0"/>
        <v>1.96</v>
      </c>
      <c r="N33" s="27"/>
      <c r="O33" s="27"/>
      <c r="P33" s="27"/>
      <c r="Q33" s="27">
        <f>G33/$M33</f>
        <v>1.8214285714285714</v>
      </c>
      <c r="R33" s="27"/>
      <c r="S33" s="27"/>
      <c r="T33" s="27"/>
      <c r="U33" s="27"/>
      <c r="V33" s="27">
        <f>L33/$M33</f>
        <v>1.8724489795918366</v>
      </c>
    </row>
    <row r="34" spans="1:22" x14ac:dyDescent="0.35">
      <c r="A34" s="37">
        <v>16</v>
      </c>
      <c r="B34" s="37">
        <v>16</v>
      </c>
      <c r="C34" s="37">
        <v>5</v>
      </c>
      <c r="D34" s="38">
        <v>1.77</v>
      </c>
      <c r="H34" s="38">
        <v>1.8</v>
      </c>
      <c r="I34" s="38">
        <v>2.2000000000000002</v>
      </c>
      <c r="J34" s="38">
        <v>2.04</v>
      </c>
      <c r="L34" s="38">
        <v>1.98</v>
      </c>
      <c r="M34" s="27">
        <f t="shared" si="0"/>
        <v>2.56</v>
      </c>
      <c r="N34" s="27">
        <f>D34/$M34</f>
        <v>0.69140625</v>
      </c>
      <c r="O34" s="27"/>
      <c r="P34" s="27"/>
      <c r="Q34" s="27"/>
      <c r="R34" s="27">
        <f>H34/$M34</f>
        <v>0.703125</v>
      </c>
      <c r="S34" s="27">
        <f>I34/$M34</f>
        <v>0.859375</v>
      </c>
      <c r="T34" s="27">
        <f>J34/$M34</f>
        <v>0.796875</v>
      </c>
      <c r="U34" s="27"/>
      <c r="V34" s="27">
        <f>L34/$M34</f>
        <v>0.7734375</v>
      </c>
    </row>
    <row r="35" spans="1:22" x14ac:dyDescent="0.35">
      <c r="A35" s="37">
        <v>18</v>
      </c>
      <c r="B35" s="37">
        <v>6</v>
      </c>
      <c r="C35" s="37">
        <v>5</v>
      </c>
      <c r="E35" s="38">
        <v>1.17</v>
      </c>
      <c r="F35" s="38">
        <v>1.17</v>
      </c>
      <c r="G35" s="38">
        <v>1.1599999999999999</v>
      </c>
      <c r="H35" s="38">
        <v>1.1499999999999999</v>
      </c>
      <c r="J35" s="38">
        <v>1.02</v>
      </c>
      <c r="M35" s="27">
        <f t="shared" si="0"/>
        <v>1.44</v>
      </c>
      <c r="N35" s="27"/>
      <c r="O35" s="27">
        <f t="shared" ref="O35:R36" si="1">E35/$M35</f>
        <v>0.8125</v>
      </c>
      <c r="P35" s="27">
        <f t="shared" si="1"/>
        <v>0.8125</v>
      </c>
      <c r="Q35" s="27">
        <f t="shared" si="1"/>
        <v>0.80555555555555558</v>
      </c>
      <c r="R35" s="27">
        <f t="shared" si="1"/>
        <v>0.79861111111111105</v>
      </c>
      <c r="S35" s="27"/>
      <c r="T35" s="27">
        <f>J35/$M35</f>
        <v>0.70833333333333337</v>
      </c>
      <c r="U35" s="27"/>
      <c r="V35" s="27"/>
    </row>
    <row r="36" spans="1:22" x14ac:dyDescent="0.35">
      <c r="A36" s="37">
        <v>18</v>
      </c>
      <c r="B36" s="37">
        <v>8</v>
      </c>
      <c r="C36" s="37">
        <v>7</v>
      </c>
      <c r="D36" s="38">
        <v>1.72</v>
      </c>
      <c r="E36" s="38">
        <v>1.92</v>
      </c>
      <c r="F36" s="38">
        <v>2.2200000000000002</v>
      </c>
      <c r="G36" s="38">
        <v>2.2400000000000002</v>
      </c>
      <c r="H36" s="38">
        <v>1.7</v>
      </c>
      <c r="J36" s="38">
        <v>1.7</v>
      </c>
      <c r="M36" s="27">
        <f t="shared" si="0"/>
        <v>2.3660000000000001</v>
      </c>
      <c r="N36" s="27">
        <f>D36/$M36</f>
        <v>0.72696534234995769</v>
      </c>
      <c r="O36" s="27">
        <f t="shared" si="1"/>
        <v>0.81149619611158064</v>
      </c>
      <c r="P36" s="27">
        <f t="shared" si="1"/>
        <v>0.93829247675401528</v>
      </c>
      <c r="Q36" s="27">
        <f t="shared" si="1"/>
        <v>0.94674556213017758</v>
      </c>
      <c r="R36" s="27">
        <f t="shared" si="1"/>
        <v>0.71851225697379539</v>
      </c>
      <c r="S36" s="27"/>
      <c r="T36" s="27">
        <f>J36/$M36</f>
        <v>0.71851225697379539</v>
      </c>
      <c r="U36" s="27"/>
      <c r="V36" s="27"/>
    </row>
    <row r="37" spans="1:22" x14ac:dyDescent="0.35">
      <c r="A37" s="37">
        <v>18</v>
      </c>
      <c r="B37" s="37">
        <v>9</v>
      </c>
      <c r="C37" s="37">
        <v>5</v>
      </c>
      <c r="E37" s="38">
        <v>1.72</v>
      </c>
      <c r="M37" s="27">
        <f t="shared" si="0"/>
        <v>1.8225</v>
      </c>
      <c r="N37" s="27"/>
      <c r="O37" s="27">
        <f>E37/$M37</f>
        <v>0.94375857338820301</v>
      </c>
      <c r="P37" s="27"/>
      <c r="Q37" s="27"/>
      <c r="R37" s="27"/>
      <c r="S37" s="27"/>
      <c r="T37" s="27"/>
      <c r="U37" s="27"/>
      <c r="V37" s="27"/>
    </row>
    <row r="38" spans="1:22" x14ac:dyDescent="0.35">
      <c r="A38" s="37">
        <v>18</v>
      </c>
      <c r="B38" s="37">
        <v>13</v>
      </c>
      <c r="C38" s="37">
        <v>8</v>
      </c>
      <c r="G38" s="38">
        <v>2.8</v>
      </c>
      <c r="M38" s="27">
        <f t="shared" si="0"/>
        <v>3.8439999999999999</v>
      </c>
      <c r="N38" s="27"/>
      <c r="O38" s="27"/>
      <c r="P38" s="27"/>
      <c r="Q38" s="27">
        <f>G38/$M38</f>
        <v>0.72840790842872005</v>
      </c>
      <c r="R38" s="27"/>
      <c r="S38" s="27"/>
      <c r="T38" s="27"/>
      <c r="U38" s="27"/>
      <c r="V38" s="27"/>
    </row>
    <row r="39" spans="1:22" x14ac:dyDescent="0.35">
      <c r="A39" s="37">
        <v>19</v>
      </c>
      <c r="B39" s="37">
        <v>9</v>
      </c>
      <c r="C39" s="37">
        <v>7</v>
      </c>
      <c r="E39" s="38">
        <v>2.25</v>
      </c>
      <c r="M39" s="27">
        <f t="shared" si="0"/>
        <v>2.7440000000000002</v>
      </c>
      <c r="N39" s="27"/>
      <c r="O39" s="27">
        <f>E39/$M39</f>
        <v>0.81997084548104948</v>
      </c>
      <c r="P39" s="27"/>
      <c r="Q39" s="27"/>
      <c r="R39" s="27"/>
      <c r="S39" s="27"/>
      <c r="T39" s="27"/>
      <c r="U39" s="27"/>
      <c r="V39" s="27"/>
    </row>
    <row r="40" spans="1:22" x14ac:dyDescent="0.35">
      <c r="A40" s="37">
        <v>19</v>
      </c>
      <c r="B40" s="37">
        <v>12</v>
      </c>
      <c r="C40" s="37">
        <v>9</v>
      </c>
      <c r="H40" s="38">
        <v>3.53</v>
      </c>
      <c r="M40" s="27">
        <f t="shared" si="0"/>
        <v>4.3245000000000005</v>
      </c>
      <c r="N40" s="27"/>
      <c r="O40" s="27"/>
      <c r="P40" s="27"/>
      <c r="Q40" s="27"/>
      <c r="R40" s="27">
        <f>H40/$M40</f>
        <v>0.81627933865186719</v>
      </c>
      <c r="S40" s="27"/>
      <c r="T40" s="27"/>
      <c r="U40" s="27"/>
      <c r="V40" s="27"/>
    </row>
    <row r="41" spans="1:22" x14ac:dyDescent="0.35">
      <c r="A41" s="37">
        <v>19</v>
      </c>
      <c r="B41" s="37">
        <v>13</v>
      </c>
      <c r="C41" s="37">
        <v>7</v>
      </c>
      <c r="F41" s="38">
        <v>3.6</v>
      </c>
      <c r="M41" s="27">
        <f t="shared" si="0"/>
        <v>3.5840000000000001</v>
      </c>
      <c r="N41" s="27"/>
      <c r="O41" s="27"/>
      <c r="P41" s="27">
        <f>F41/$M41</f>
        <v>1.0044642857142858</v>
      </c>
      <c r="Q41" s="27"/>
      <c r="R41" s="27"/>
      <c r="S41" s="27"/>
      <c r="T41" s="27"/>
      <c r="U41" s="27"/>
      <c r="V41" s="27"/>
    </row>
    <row r="42" spans="1:22" x14ac:dyDescent="0.35">
      <c r="A42" s="37">
        <v>21</v>
      </c>
      <c r="B42" s="37">
        <v>10</v>
      </c>
      <c r="C42" s="37">
        <v>5</v>
      </c>
      <c r="E42" s="38">
        <v>2.41</v>
      </c>
      <c r="G42" s="38">
        <v>2.25</v>
      </c>
      <c r="M42" s="27">
        <f t="shared" si="0"/>
        <v>2.4024999999999999</v>
      </c>
      <c r="N42" s="27"/>
      <c r="O42" s="27">
        <f>E42/$M42</f>
        <v>1.0031217481789803</v>
      </c>
      <c r="P42" s="27">
        <f>F42/$M42</f>
        <v>0</v>
      </c>
      <c r="Q42" s="27">
        <f>G42/$M42</f>
        <v>0.93652445369406878</v>
      </c>
      <c r="R42" s="27"/>
      <c r="S42" s="27"/>
      <c r="T42" s="27"/>
      <c r="U42" s="27"/>
      <c r="V42" s="27"/>
    </row>
    <row r="43" spans="1:22" x14ac:dyDescent="0.35">
      <c r="A43" s="37">
        <v>21</v>
      </c>
      <c r="B43" s="37">
        <v>14</v>
      </c>
      <c r="C43" s="37">
        <v>6</v>
      </c>
      <c r="D43" s="38">
        <v>3.1</v>
      </c>
      <c r="M43" s="27">
        <f t="shared" si="0"/>
        <v>3.6750000000000003</v>
      </c>
      <c r="N43" s="27">
        <f>D43/$M43</f>
        <v>0.84353741496598633</v>
      </c>
      <c r="O43" s="27"/>
      <c r="P43" s="27"/>
      <c r="Q43" s="27"/>
      <c r="R43" s="27"/>
      <c r="S43" s="27"/>
      <c r="T43" s="27"/>
      <c r="U43" s="27"/>
      <c r="V43" s="27"/>
    </row>
    <row r="44" spans="1:22" x14ac:dyDescent="0.35">
      <c r="A44" s="37">
        <v>23</v>
      </c>
      <c r="B44" s="37">
        <v>10</v>
      </c>
      <c r="C44" s="37">
        <v>7</v>
      </c>
      <c r="I44" s="38">
        <v>2.5</v>
      </c>
      <c r="M44" s="27">
        <f t="shared" si="0"/>
        <v>3.8115000000000001</v>
      </c>
      <c r="N44" s="27"/>
      <c r="O44" s="27"/>
      <c r="P44" s="27"/>
      <c r="Q44" s="27"/>
      <c r="R44" s="27"/>
      <c r="S44" s="27">
        <f>I44/$M44</f>
        <v>0.65590974681883774</v>
      </c>
      <c r="T44" s="27"/>
      <c r="U44" s="27"/>
      <c r="V44" s="27"/>
    </row>
    <row r="45" spans="1:22" x14ac:dyDescent="0.35">
      <c r="A45" s="37">
        <v>23</v>
      </c>
      <c r="B45" s="37">
        <v>14</v>
      </c>
      <c r="C45" s="37">
        <v>7</v>
      </c>
      <c r="E45" s="38">
        <v>4.08</v>
      </c>
      <c r="M45" s="27">
        <f t="shared" si="0"/>
        <v>4.7915000000000001</v>
      </c>
      <c r="N45" s="27"/>
      <c r="O45" s="27">
        <f>E45/$M45</f>
        <v>0.85150787853490562</v>
      </c>
      <c r="P45" s="27"/>
      <c r="Q45" s="27"/>
      <c r="R45" s="27"/>
      <c r="S45" s="27"/>
      <c r="T45" s="27"/>
      <c r="U45" s="27"/>
      <c r="V45" s="27"/>
    </row>
    <row r="46" spans="1:22" x14ac:dyDescent="0.35">
      <c r="A46" s="37">
        <v>25</v>
      </c>
      <c r="B46" s="37">
        <v>12</v>
      </c>
      <c r="C46" s="37">
        <v>7</v>
      </c>
      <c r="D46" s="38">
        <v>3.03</v>
      </c>
      <c r="M46" s="27">
        <f t="shared" si="0"/>
        <v>4.7915000000000001</v>
      </c>
      <c r="N46" s="27">
        <f>D46/$M46</f>
        <v>0.63236982155901067</v>
      </c>
      <c r="O46" s="27"/>
      <c r="P46" s="27"/>
      <c r="Q46" s="27"/>
      <c r="R46" s="27"/>
      <c r="S46" s="27"/>
      <c r="T46" s="27"/>
      <c r="U46" s="27"/>
      <c r="V46" s="27"/>
    </row>
    <row r="47" spans="1:22" x14ac:dyDescent="0.35">
      <c r="A47" s="37">
        <v>25</v>
      </c>
      <c r="B47" s="37">
        <v>18</v>
      </c>
      <c r="C47" s="37">
        <v>7</v>
      </c>
      <c r="L47" s="38">
        <v>3.67</v>
      </c>
      <c r="M47" s="27">
        <f t="shared" si="0"/>
        <v>6.4714999999999998</v>
      </c>
      <c r="N47" s="27"/>
      <c r="O47" s="27"/>
      <c r="P47" s="27"/>
      <c r="Q47" s="27"/>
      <c r="R47" s="27"/>
      <c r="S47" s="27"/>
      <c r="T47" s="27"/>
      <c r="U47" s="27"/>
      <c r="V47" s="27">
        <f>L47/$M47</f>
        <v>0.56710190836745733</v>
      </c>
    </row>
    <row r="48" spans="1:22" x14ac:dyDescent="0.35">
      <c r="M48" s="54" t="s">
        <v>215</v>
      </c>
      <c r="N48" s="55">
        <f>MIN(N2:N47)</f>
        <v>0.63236982155901067</v>
      </c>
      <c r="O48" s="55">
        <f t="shared" ref="O48:V48" si="2">MIN(O2:O47)</f>
        <v>0.81149619611158064</v>
      </c>
      <c r="P48" s="55">
        <f t="shared" si="2"/>
        <v>0</v>
      </c>
      <c r="Q48" s="55">
        <f t="shared" si="2"/>
        <v>0.72840790842872005</v>
      </c>
      <c r="R48" s="55">
        <f t="shared" si="2"/>
        <v>0.52083333333333337</v>
      </c>
      <c r="S48" s="55">
        <f>MIN(S2:S47)</f>
        <v>0.59183673469387754</v>
      </c>
      <c r="T48" s="55">
        <f t="shared" si="2"/>
        <v>0.66666666666666674</v>
      </c>
      <c r="U48" s="55">
        <f t="shared" si="2"/>
        <v>0.87797619047619047</v>
      </c>
      <c r="V48" s="55">
        <f t="shared" si="2"/>
        <v>0.56710190836745733</v>
      </c>
    </row>
    <row r="49" spans="13:22" x14ac:dyDescent="0.35">
      <c r="M49" s="54" t="s">
        <v>214</v>
      </c>
      <c r="N49" s="56">
        <f>MAX(N1:N47)</f>
        <v>1.9387755102040816</v>
      </c>
      <c r="O49" s="56">
        <f t="shared" ref="O49:V49" si="3">MAX(O1:O47)</f>
        <v>1.3333333333333335</v>
      </c>
      <c r="P49" s="56">
        <f t="shared" si="3"/>
        <v>1.3610586011342156</v>
      </c>
      <c r="Q49" s="56">
        <f t="shared" si="3"/>
        <v>1.8214285714285714</v>
      </c>
      <c r="R49" s="56">
        <f t="shared" si="3"/>
        <v>1.1481481481481481</v>
      </c>
      <c r="S49" s="56">
        <f>MAX(S1:S47)</f>
        <v>0.859375</v>
      </c>
      <c r="T49" s="56">
        <f t="shared" si="3"/>
        <v>1.5364583333333333</v>
      </c>
      <c r="U49" s="56">
        <f t="shared" si="3"/>
        <v>2.03125</v>
      </c>
      <c r="V49" s="56">
        <f t="shared" si="3"/>
        <v>1.8724489795918366</v>
      </c>
    </row>
    <row r="50" spans="13:22" x14ac:dyDescent="0.35">
      <c r="M50" s="57" t="s">
        <v>216</v>
      </c>
      <c r="N50" s="38">
        <f>MEDIAN(N1:N47)</f>
        <v>1.0666666666666667</v>
      </c>
      <c r="O50" s="38">
        <f t="shared" ref="O50:V50" si="4">MEDIAN(O1:O47)</f>
        <v>1.0123456790123455</v>
      </c>
      <c r="P50" s="38">
        <f t="shared" si="4"/>
        <v>0.90489381348107112</v>
      </c>
      <c r="Q50" s="38">
        <f t="shared" si="4"/>
        <v>1.0400394477317556</v>
      </c>
      <c r="R50" s="38">
        <f t="shared" si="4"/>
        <v>0.81033874340000767</v>
      </c>
      <c r="S50" s="38">
        <f>MEDIAN(S1:S47)</f>
        <v>0.69313169502205429</v>
      </c>
      <c r="T50" s="38">
        <f t="shared" si="4"/>
        <v>0.7576936284868977</v>
      </c>
      <c r="U50" s="38">
        <f t="shared" si="4"/>
        <v>0.95344387755102034</v>
      </c>
      <c r="V50" s="38">
        <f t="shared" si="4"/>
        <v>1.0207612456747406</v>
      </c>
    </row>
    <row r="51" spans="13:22" x14ac:dyDescent="0.35">
      <c r="M51" s="54" t="s">
        <v>213</v>
      </c>
      <c r="N51" s="56">
        <f>AVERAGE(N1:N47)</f>
        <v>1.0819055798116031</v>
      </c>
      <c r="O51" s="56">
        <f t="shared" ref="O51:V51" si="5">AVERAGE(O1:O47)</f>
        <v>1.0041019540561227</v>
      </c>
      <c r="P51" s="56">
        <f t="shared" si="5"/>
        <v>0.88457180078668962</v>
      </c>
      <c r="Q51" s="56">
        <f t="shared" si="5"/>
        <v>1.1816780851984283</v>
      </c>
      <c r="R51" s="56">
        <f t="shared" si="5"/>
        <v>0.83007874096626211</v>
      </c>
      <c r="S51" s="56">
        <f>AVERAGE(S1:S47)</f>
        <v>0.7266941842240312</v>
      </c>
      <c r="T51" s="56">
        <f t="shared" si="5"/>
        <v>0.9635020428289659</v>
      </c>
      <c r="U51" s="56">
        <f t="shared" si="5"/>
        <v>1.2040284863945578</v>
      </c>
      <c r="V51" s="56">
        <f t="shared" si="5"/>
        <v>1.0775134099420602</v>
      </c>
    </row>
  </sheetData>
  <pageMargins left="0.7" right="0.7" top="0.75" bottom="0.75" header="0.3" footer="0.3"/>
  <pageSetup paperSize="9" orientation="portrait" verticalDpi="0" r:id="rId1"/>
  <ignoredErrors>
    <ignoredError sqref="A34 C34:G34 A2 A48:A1048576 A4 A10 A7 A15:A16 A18 A22 C4:H4 W1:XFD2 K4:L4 J34:L34 W34:W51 C48:H1048576 C22:H22 C18:H18 C15:H16 C10:H10 C7:H7 D2:H2 M52:R1048576 J2:L2 J7:L7 J10:L10 J15:L16 J18:L18 J22:L22 J48:L1048576 W7:XFD7 W4:XFD4 W10:XFD10 W15:XFD16 W18:XFD18 W22:XFD22 X34:XFD1048576 T52:W104857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04"/>
  <sheetViews>
    <sheetView zoomScale="55" zoomScaleNormal="55" workbookViewId="0">
      <pane ySplit="1" topLeftCell="A2" activePane="bottomLeft" state="frozen"/>
      <selection pane="bottomLeft" activeCell="D1" sqref="D1"/>
    </sheetView>
  </sheetViews>
  <sheetFormatPr defaultRowHeight="14.5" x14ac:dyDescent="0.35"/>
  <cols>
    <col min="1" max="1" width="8.54296875" style="65" bestFit="1" customWidth="1"/>
    <col min="2" max="2" width="8.54296875" style="65" customWidth="1"/>
    <col min="3" max="3" width="7.453125" style="65" bestFit="1" customWidth="1"/>
    <col min="4" max="4" width="7.26953125" style="1" bestFit="1" customWidth="1"/>
    <col min="5" max="5" width="8.7265625" style="1"/>
    <col min="6" max="6" width="9" style="1" bestFit="1" customWidth="1"/>
    <col min="7" max="7" width="13.1796875" style="1" customWidth="1"/>
    <col min="8" max="8" width="7.1796875" style="1" bestFit="1" customWidth="1"/>
    <col min="9" max="9" width="9.26953125" style="1" bestFit="1" customWidth="1"/>
    <col min="10" max="10" width="8.54296875" style="1" bestFit="1" customWidth="1"/>
    <col min="11" max="11" width="8.453125" style="1" bestFit="1" customWidth="1"/>
    <col min="12" max="12" width="12.54296875" style="1" bestFit="1" customWidth="1"/>
    <col min="13" max="13" width="14.54296875" style="36" customWidth="1"/>
    <col min="14" max="16" width="8.7265625" style="36"/>
    <col min="17" max="17" width="12.6328125" style="36" customWidth="1"/>
    <col min="18" max="21" width="8.7265625" style="36"/>
    <col min="22" max="22" width="12.26953125" style="36" customWidth="1"/>
    <col min="23" max="26" width="8.7265625" style="36"/>
    <col min="27" max="16384" width="8.7265625" style="1"/>
  </cols>
  <sheetData>
    <row r="1" spans="1:32" ht="29" customHeight="1" x14ac:dyDescent="0.35">
      <c r="A1" s="49" t="s">
        <v>219</v>
      </c>
      <c r="B1" s="44" t="s">
        <v>218</v>
      </c>
      <c r="C1" s="45" t="s">
        <v>217</v>
      </c>
      <c r="D1" s="44" t="s">
        <v>221</v>
      </c>
      <c r="E1" s="44" t="s">
        <v>222</v>
      </c>
      <c r="F1" s="44" t="s">
        <v>223</v>
      </c>
      <c r="G1" s="44" t="s">
        <v>225</v>
      </c>
      <c r="H1" s="44" t="s">
        <v>226</v>
      </c>
      <c r="I1" s="44" t="s">
        <v>228</v>
      </c>
      <c r="J1" s="44" t="s">
        <v>229</v>
      </c>
      <c r="K1" s="44" t="s">
        <v>230</v>
      </c>
      <c r="L1" s="44" t="s">
        <v>231</v>
      </c>
      <c r="M1" s="50" t="s">
        <v>220</v>
      </c>
      <c r="N1" s="44" t="s">
        <v>221</v>
      </c>
      <c r="O1" s="44" t="s">
        <v>222</v>
      </c>
      <c r="P1" s="44" t="s">
        <v>223</v>
      </c>
      <c r="Q1" s="44" t="s">
        <v>225</v>
      </c>
      <c r="R1" s="44" t="s">
        <v>226</v>
      </c>
      <c r="S1" s="44" t="s">
        <v>228</v>
      </c>
      <c r="T1" s="44" t="s">
        <v>229</v>
      </c>
      <c r="U1" s="44" t="s">
        <v>230</v>
      </c>
      <c r="V1" s="44" t="s">
        <v>231</v>
      </c>
      <c r="X1" s="58"/>
      <c r="Y1" s="58"/>
      <c r="Z1" s="58"/>
      <c r="AA1" s="58"/>
      <c r="AB1" s="58"/>
      <c r="AC1" s="58"/>
      <c r="AD1" s="58"/>
      <c r="AE1" s="58"/>
      <c r="AF1" s="58"/>
    </row>
    <row r="2" spans="1:32" x14ac:dyDescent="0.35">
      <c r="A2" s="62">
        <v>2</v>
      </c>
      <c r="B2" s="62">
        <v>2</v>
      </c>
      <c r="C2" s="62">
        <v>2</v>
      </c>
      <c r="D2" s="24">
        <v>0.03</v>
      </c>
      <c r="E2" s="24"/>
      <c r="F2" s="24"/>
      <c r="G2" s="24"/>
      <c r="H2" s="24"/>
      <c r="I2" s="24"/>
      <c r="J2" s="24"/>
      <c r="K2" s="24"/>
      <c r="L2" s="24"/>
      <c r="M2" s="22">
        <f t="shared" ref="M2:M7" si="0">A2*B2*C2*0.0026</f>
        <v>2.0799999999999999E-2</v>
      </c>
      <c r="N2" s="22">
        <f>D2/$M2</f>
        <v>1.4423076923076923</v>
      </c>
      <c r="O2" s="22"/>
      <c r="P2" s="22"/>
      <c r="Q2" s="22"/>
      <c r="R2" s="22"/>
      <c r="S2" s="22"/>
      <c r="T2" s="22"/>
      <c r="U2" s="22"/>
      <c r="V2" s="22"/>
      <c r="X2" s="1"/>
    </row>
    <row r="3" spans="1:32" x14ac:dyDescent="0.35">
      <c r="A3" s="62">
        <v>3</v>
      </c>
      <c r="B3" s="62">
        <v>3</v>
      </c>
      <c r="C3" s="62">
        <v>2</v>
      </c>
      <c r="D3" s="24">
        <v>0.08</v>
      </c>
      <c r="E3" s="24"/>
      <c r="F3" s="24">
        <v>0.06</v>
      </c>
      <c r="G3" s="24">
        <v>7.0000000000000007E-2</v>
      </c>
      <c r="H3" s="24">
        <v>0.04</v>
      </c>
      <c r="I3" s="24">
        <v>0.04</v>
      </c>
      <c r="J3" s="24"/>
      <c r="K3" s="24">
        <v>0.06</v>
      </c>
      <c r="L3" s="24"/>
      <c r="M3" s="22">
        <f t="shared" si="0"/>
        <v>4.6799999999999994E-2</v>
      </c>
      <c r="N3" s="22">
        <f>D3/$M3</f>
        <v>1.7094017094017095</v>
      </c>
      <c r="O3" s="22"/>
      <c r="P3" s="22">
        <f t="shared" ref="P3:S4" si="1">F3/$M3</f>
        <v>1.2820512820512822</v>
      </c>
      <c r="Q3" s="22">
        <f t="shared" si="1"/>
        <v>1.495726495726496</v>
      </c>
      <c r="R3" s="22">
        <f t="shared" si="1"/>
        <v>0.85470085470085477</v>
      </c>
      <c r="S3" s="22">
        <f t="shared" si="1"/>
        <v>0.85470085470085477</v>
      </c>
      <c r="T3" s="22"/>
      <c r="U3" s="22">
        <f>K3/$M3</f>
        <v>1.2820512820512822</v>
      </c>
      <c r="V3" s="22"/>
    </row>
    <row r="4" spans="1:32" x14ac:dyDescent="0.35">
      <c r="A4" s="62">
        <v>4</v>
      </c>
      <c r="B4" s="62">
        <v>4</v>
      </c>
      <c r="C4" s="62">
        <v>2</v>
      </c>
      <c r="D4" s="24">
        <v>0.15</v>
      </c>
      <c r="E4" s="24">
        <v>0.09</v>
      </c>
      <c r="F4" s="24">
        <v>0.08</v>
      </c>
      <c r="G4" s="24">
        <v>0.1</v>
      </c>
      <c r="H4" s="24">
        <v>0.08</v>
      </c>
      <c r="I4" s="24">
        <v>0.12</v>
      </c>
      <c r="J4" s="24">
        <v>0.13</v>
      </c>
      <c r="K4" s="24">
        <v>0.12</v>
      </c>
      <c r="L4" s="24"/>
      <c r="M4" s="22">
        <f t="shared" si="0"/>
        <v>8.3199999999999996E-2</v>
      </c>
      <c r="N4" s="22">
        <f>D4/$M4</f>
        <v>1.8028846153846154</v>
      </c>
      <c r="O4" s="22">
        <f>E4/$M4</f>
        <v>1.0817307692307692</v>
      </c>
      <c r="P4" s="22">
        <f t="shared" si="1"/>
        <v>0.96153846153846156</v>
      </c>
      <c r="Q4" s="22">
        <f t="shared" si="1"/>
        <v>1.2019230769230771</v>
      </c>
      <c r="R4" s="22">
        <f t="shared" si="1"/>
        <v>0.96153846153846156</v>
      </c>
      <c r="S4" s="22">
        <f t="shared" si="1"/>
        <v>1.4423076923076923</v>
      </c>
      <c r="T4" s="22">
        <f>J4/$M4</f>
        <v>1.5625000000000002</v>
      </c>
      <c r="U4" s="22">
        <f>K4/$M4</f>
        <v>1.4423076923076923</v>
      </c>
      <c r="V4" s="22"/>
    </row>
    <row r="5" spans="1:32" x14ac:dyDescent="0.35">
      <c r="A5" s="62">
        <v>5</v>
      </c>
      <c r="B5" s="62">
        <v>5</v>
      </c>
      <c r="C5" s="62">
        <v>3</v>
      </c>
      <c r="D5" s="24">
        <v>0.28999999999999998</v>
      </c>
      <c r="E5" s="24">
        <v>0.16</v>
      </c>
      <c r="F5" s="24">
        <v>0.23</v>
      </c>
      <c r="G5" s="24"/>
      <c r="H5" s="24">
        <v>0.24</v>
      </c>
      <c r="I5" s="24"/>
      <c r="J5" s="24">
        <v>0.16</v>
      </c>
      <c r="K5" s="24"/>
      <c r="L5" s="24"/>
      <c r="M5" s="22">
        <f t="shared" si="0"/>
        <v>0.19499999999999998</v>
      </c>
      <c r="N5" s="22">
        <f>D5/$M5</f>
        <v>1.4871794871794872</v>
      </c>
      <c r="O5" s="22">
        <f>E5/$M5</f>
        <v>0.8205128205128206</v>
      </c>
      <c r="P5" s="22">
        <f>F5/$M5</f>
        <v>1.1794871794871797</v>
      </c>
      <c r="Q5" s="22"/>
      <c r="R5" s="22">
        <f>H5/$M5</f>
        <v>1.2307692307692308</v>
      </c>
      <c r="S5" s="22"/>
      <c r="T5" s="22">
        <f>J5/$M5</f>
        <v>0.8205128205128206</v>
      </c>
      <c r="U5" s="22"/>
      <c r="V5" s="22"/>
    </row>
    <row r="6" spans="1:32" x14ac:dyDescent="0.35">
      <c r="A6" s="30">
        <v>4</v>
      </c>
      <c r="B6" s="30">
        <v>8</v>
      </c>
      <c r="C6" s="30" t="s">
        <v>118</v>
      </c>
      <c r="D6" s="31" t="s">
        <v>67</v>
      </c>
      <c r="E6" s="31"/>
      <c r="F6" s="31"/>
      <c r="G6" s="31"/>
      <c r="H6" s="31" t="s">
        <v>132</v>
      </c>
      <c r="I6" s="31"/>
      <c r="J6" s="31"/>
      <c r="K6" s="31" t="s">
        <v>132</v>
      </c>
      <c r="L6" s="31"/>
      <c r="M6" s="29">
        <f t="shared" si="0"/>
        <v>0.16639999999999999</v>
      </c>
      <c r="N6" s="29"/>
      <c r="O6" s="29"/>
      <c r="P6" s="29"/>
      <c r="Q6" s="29"/>
      <c r="R6" s="29"/>
      <c r="S6" s="29"/>
      <c r="T6" s="29"/>
      <c r="U6" s="29"/>
      <c r="V6" s="29"/>
    </row>
    <row r="7" spans="1:32" x14ac:dyDescent="0.35">
      <c r="A7" s="30">
        <v>5</v>
      </c>
      <c r="B7" s="30">
        <v>2</v>
      </c>
      <c r="C7" s="30" t="s">
        <v>118</v>
      </c>
      <c r="D7" s="31" t="s">
        <v>64</v>
      </c>
      <c r="E7" s="31"/>
      <c r="F7" s="31"/>
      <c r="G7" s="31"/>
      <c r="H7" s="31"/>
      <c r="I7" s="31"/>
      <c r="J7" s="31"/>
      <c r="K7" s="31"/>
      <c r="L7" s="31"/>
      <c r="M7" s="29">
        <f t="shared" si="0"/>
        <v>5.1999999999999998E-2</v>
      </c>
      <c r="N7" s="29"/>
      <c r="O7" s="29"/>
      <c r="P7" s="29"/>
      <c r="Q7" s="29"/>
      <c r="R7" s="29"/>
      <c r="S7" s="29"/>
      <c r="T7" s="29"/>
      <c r="U7" s="29"/>
      <c r="V7" s="29"/>
    </row>
    <row r="8" spans="1:32" s="5" customFormat="1" x14ac:dyDescent="0.35">
      <c r="A8" s="25">
        <v>5</v>
      </c>
      <c r="B8" s="25">
        <v>2.5</v>
      </c>
      <c r="C8" s="25">
        <v>2</v>
      </c>
      <c r="D8" s="26"/>
      <c r="E8" s="26"/>
      <c r="F8" s="26"/>
      <c r="G8" s="26"/>
      <c r="H8" s="26"/>
      <c r="I8" s="26"/>
      <c r="J8" s="26"/>
      <c r="K8" s="26">
        <v>0.08</v>
      </c>
      <c r="L8" s="26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32" x14ac:dyDescent="0.35">
      <c r="A9" s="63">
        <v>6</v>
      </c>
      <c r="B9" s="63">
        <v>3</v>
      </c>
      <c r="C9" s="63" t="s">
        <v>118</v>
      </c>
      <c r="D9" s="26" t="s">
        <v>38</v>
      </c>
      <c r="E9" s="26"/>
      <c r="F9" s="26"/>
      <c r="G9" s="26"/>
      <c r="H9" s="26" t="s">
        <v>64</v>
      </c>
      <c r="I9" s="26"/>
      <c r="J9" s="26"/>
      <c r="K9" s="26" t="s">
        <v>134</v>
      </c>
      <c r="L9" s="26"/>
      <c r="M9" s="22">
        <f t="shared" ref="M9:M49" si="2">A9*B9*C9*0.0026</f>
        <v>9.3599999999999989E-2</v>
      </c>
      <c r="N9" s="22">
        <f>D9/$M9</f>
        <v>1.6025641025641026</v>
      </c>
      <c r="O9" s="22"/>
      <c r="P9" s="22"/>
      <c r="Q9" s="22"/>
      <c r="R9" s="22">
        <f>H9/$M9</f>
        <v>1.0683760683760686</v>
      </c>
      <c r="S9" s="22"/>
      <c r="T9" s="22"/>
      <c r="U9" s="22">
        <f>K9/$M9</f>
        <v>1.8162393162393167</v>
      </c>
      <c r="V9" s="22"/>
    </row>
    <row r="10" spans="1:32" x14ac:dyDescent="0.35">
      <c r="A10" s="63">
        <v>6</v>
      </c>
      <c r="B10" s="63">
        <v>4</v>
      </c>
      <c r="C10" s="63" t="s">
        <v>108</v>
      </c>
      <c r="D10" s="26" t="s">
        <v>69</v>
      </c>
      <c r="E10" s="26"/>
      <c r="F10" s="26"/>
      <c r="G10" s="26"/>
      <c r="H10" s="26">
        <v>0.13</v>
      </c>
      <c r="I10" s="26" t="s">
        <v>42</v>
      </c>
      <c r="J10" s="26"/>
      <c r="K10" s="26"/>
      <c r="L10" s="26"/>
      <c r="M10" s="22">
        <f t="shared" si="2"/>
        <v>0.18719999999999998</v>
      </c>
      <c r="N10" s="22">
        <f>D10/$M10</f>
        <v>1.1752136752136753</v>
      </c>
      <c r="O10" s="22"/>
      <c r="P10" s="22"/>
      <c r="Q10" s="22"/>
      <c r="R10" s="22"/>
      <c r="S10" s="22">
        <f>I10/$M10</f>
        <v>0.74786324786324798</v>
      </c>
      <c r="T10" s="22"/>
      <c r="U10" s="22"/>
      <c r="V10" s="22"/>
    </row>
    <row r="11" spans="1:32" x14ac:dyDescent="0.35">
      <c r="A11" s="37">
        <v>6</v>
      </c>
      <c r="B11" s="37">
        <v>5</v>
      </c>
      <c r="C11" s="63">
        <v>3</v>
      </c>
      <c r="D11" s="26"/>
      <c r="E11" s="26"/>
      <c r="F11" s="28">
        <v>0.26</v>
      </c>
      <c r="G11" s="26"/>
      <c r="H11" s="26"/>
      <c r="I11" s="26"/>
      <c r="J11" s="26"/>
      <c r="K11" s="26"/>
      <c r="L11" s="26"/>
      <c r="M11" s="22">
        <f t="shared" si="2"/>
        <v>0.23399999999999999</v>
      </c>
      <c r="N11" s="22"/>
      <c r="O11" s="22"/>
      <c r="P11" s="22">
        <f>F11/$M11</f>
        <v>1.1111111111111112</v>
      </c>
      <c r="Q11" s="22"/>
      <c r="R11" s="22"/>
      <c r="S11" s="22"/>
      <c r="T11" s="22"/>
      <c r="U11" s="22"/>
      <c r="V11" s="22"/>
    </row>
    <row r="12" spans="1:32" x14ac:dyDescent="0.35">
      <c r="A12" s="62">
        <v>6</v>
      </c>
      <c r="B12" s="62">
        <v>6</v>
      </c>
      <c r="C12" s="62">
        <v>3</v>
      </c>
      <c r="D12" s="24">
        <v>0.45</v>
      </c>
      <c r="E12" s="24"/>
      <c r="F12" s="24"/>
      <c r="G12" s="24"/>
      <c r="H12" s="24">
        <v>0.28999999999999998</v>
      </c>
      <c r="I12" s="24">
        <v>0.34</v>
      </c>
      <c r="J12" s="24">
        <v>0.38</v>
      </c>
      <c r="K12" s="24">
        <v>0.34</v>
      </c>
      <c r="L12" s="24">
        <v>0.39</v>
      </c>
      <c r="M12" s="22">
        <f t="shared" si="2"/>
        <v>0.28079999999999999</v>
      </c>
      <c r="N12" s="22">
        <f>D12/$M12</f>
        <v>1.6025641025641026</v>
      </c>
      <c r="O12" s="22"/>
      <c r="P12" s="22"/>
      <c r="Q12" s="22"/>
      <c r="R12" s="22">
        <f>H12/$M12</f>
        <v>1.0327635327635327</v>
      </c>
      <c r="S12" s="22">
        <f>I12/$M12</f>
        <v>1.2108262108262109</v>
      </c>
      <c r="T12" s="22">
        <f>J12/$M12</f>
        <v>1.3532763532763534</v>
      </c>
      <c r="U12" s="22">
        <f>K12/$M12</f>
        <v>1.2108262108262109</v>
      </c>
      <c r="V12" s="22">
        <f>L12/$M12</f>
        <v>1.3888888888888891</v>
      </c>
    </row>
    <row r="13" spans="1:32" x14ac:dyDescent="0.35">
      <c r="A13" s="63">
        <v>7</v>
      </c>
      <c r="B13" s="63">
        <v>5</v>
      </c>
      <c r="C13" s="63" t="s">
        <v>119</v>
      </c>
      <c r="D13" s="26" t="s">
        <v>73</v>
      </c>
      <c r="E13" s="26"/>
      <c r="F13" s="26"/>
      <c r="G13" s="26"/>
      <c r="H13" s="26"/>
      <c r="I13" s="26"/>
      <c r="J13" s="26" t="s">
        <v>73</v>
      </c>
      <c r="K13" s="26"/>
      <c r="L13" s="26" t="s">
        <v>19</v>
      </c>
      <c r="M13" s="22">
        <f t="shared" si="2"/>
        <v>0.36399999999999999</v>
      </c>
      <c r="N13" s="22">
        <f>D13/$M13</f>
        <v>1.098901098901099</v>
      </c>
      <c r="O13" s="22"/>
      <c r="P13" s="22"/>
      <c r="Q13" s="22"/>
      <c r="R13" s="22"/>
      <c r="S13" s="22"/>
      <c r="T13" s="22">
        <f>J13/$M13</f>
        <v>1.098901098901099</v>
      </c>
      <c r="U13" s="22"/>
      <c r="V13" s="22">
        <f>L13/$M13</f>
        <v>1.2087912087912089</v>
      </c>
    </row>
    <row r="14" spans="1:32" x14ac:dyDescent="0.35">
      <c r="A14" s="62">
        <v>7</v>
      </c>
      <c r="B14" s="62">
        <v>7</v>
      </c>
      <c r="C14" s="62">
        <v>4</v>
      </c>
      <c r="D14" s="24"/>
      <c r="E14" s="24"/>
      <c r="F14" s="24">
        <v>0.43</v>
      </c>
      <c r="G14" s="24"/>
      <c r="H14" s="24"/>
      <c r="I14" s="24"/>
      <c r="J14" s="24">
        <v>0.56999999999999995</v>
      </c>
      <c r="K14" s="24"/>
      <c r="L14" s="24"/>
      <c r="M14" s="22">
        <f t="shared" si="2"/>
        <v>0.50959999999999994</v>
      </c>
      <c r="N14" s="22"/>
      <c r="O14" s="22"/>
      <c r="P14" s="22">
        <f>F14/$M14</f>
        <v>0.8437990580847724</v>
      </c>
      <c r="Q14" s="22"/>
      <c r="R14" s="22"/>
      <c r="S14" s="22"/>
      <c r="T14" s="22">
        <f>J14/$M14</f>
        <v>1.1185243328100472</v>
      </c>
      <c r="U14" s="22"/>
      <c r="V14" s="22"/>
    </row>
    <row r="15" spans="1:32" x14ac:dyDescent="0.35">
      <c r="A15" s="62">
        <v>7</v>
      </c>
      <c r="B15" s="62">
        <v>7</v>
      </c>
      <c r="C15" s="62">
        <v>5</v>
      </c>
      <c r="D15" s="24">
        <v>0.75</v>
      </c>
      <c r="E15" s="24">
        <v>0.56000000000000005</v>
      </c>
      <c r="F15" s="24"/>
      <c r="G15" s="24"/>
      <c r="H15" s="24"/>
      <c r="I15" s="24"/>
      <c r="J15" s="24"/>
      <c r="K15" s="24"/>
      <c r="L15" s="24"/>
      <c r="M15" s="22">
        <f t="shared" si="2"/>
        <v>0.63700000000000001</v>
      </c>
      <c r="N15" s="22">
        <f>D15/$M15</f>
        <v>1.1773940345368916</v>
      </c>
      <c r="O15" s="22">
        <f>E15/$M15</f>
        <v>0.87912087912087922</v>
      </c>
      <c r="P15" s="22"/>
      <c r="Q15" s="22"/>
      <c r="R15" s="22"/>
      <c r="S15" s="22"/>
      <c r="T15" s="22"/>
      <c r="U15" s="22"/>
      <c r="V15" s="22"/>
    </row>
    <row r="16" spans="1:32" x14ac:dyDescent="0.35">
      <c r="A16" s="63">
        <v>8</v>
      </c>
      <c r="B16" s="63">
        <v>6</v>
      </c>
      <c r="C16" s="63">
        <v>4</v>
      </c>
      <c r="D16" s="26" t="s">
        <v>47</v>
      </c>
      <c r="E16" s="26" t="s">
        <v>20</v>
      </c>
      <c r="F16" s="26" t="s">
        <v>46</v>
      </c>
      <c r="G16" s="26" t="s">
        <v>58</v>
      </c>
      <c r="H16" s="26" t="s">
        <v>65</v>
      </c>
      <c r="I16" s="26"/>
      <c r="J16" s="26"/>
      <c r="K16" s="26"/>
      <c r="L16" s="26"/>
      <c r="M16" s="22">
        <f t="shared" si="2"/>
        <v>0.49919999999999998</v>
      </c>
      <c r="N16" s="22">
        <f>D16/$M16</f>
        <v>1.2419871794871795</v>
      </c>
      <c r="O16" s="22">
        <f>E16/$M16</f>
        <v>0.82131410256410253</v>
      </c>
      <c r="P16" s="22">
        <f>F16/$M16</f>
        <v>1.2019230769230769</v>
      </c>
      <c r="Q16" s="22">
        <f>G16/$M16</f>
        <v>0.84134615384615385</v>
      </c>
      <c r="R16" s="22">
        <f>H16/$M16</f>
        <v>0.76121794871794879</v>
      </c>
      <c r="S16" s="22"/>
      <c r="T16" s="22"/>
      <c r="U16" s="22"/>
      <c r="V16" s="22"/>
    </row>
    <row r="17" spans="1:26" x14ac:dyDescent="0.35">
      <c r="A17" s="62">
        <v>8</v>
      </c>
      <c r="B17" s="62">
        <v>8</v>
      </c>
      <c r="C17" s="62">
        <v>4</v>
      </c>
      <c r="D17" s="24"/>
      <c r="E17" s="24">
        <v>0.46</v>
      </c>
      <c r="F17" s="24">
        <v>0.53</v>
      </c>
      <c r="G17" s="24"/>
      <c r="H17" s="24"/>
      <c r="I17" s="24"/>
      <c r="J17" s="24"/>
      <c r="K17" s="24"/>
      <c r="L17" s="24"/>
      <c r="M17" s="22">
        <f t="shared" si="2"/>
        <v>0.66559999999999997</v>
      </c>
      <c r="N17" s="22"/>
      <c r="O17" s="22">
        <f>E17/$M17</f>
        <v>0.69110576923076927</v>
      </c>
      <c r="P17" s="22">
        <f>F17/$M17</f>
        <v>0.79627403846153855</v>
      </c>
      <c r="Q17" s="22"/>
      <c r="R17" s="22"/>
      <c r="S17" s="22"/>
      <c r="T17" s="22"/>
      <c r="U17" s="22"/>
      <c r="V17" s="22"/>
    </row>
    <row r="18" spans="1:26" x14ac:dyDescent="0.35">
      <c r="A18" s="62">
        <v>8</v>
      </c>
      <c r="B18" s="62">
        <v>8</v>
      </c>
      <c r="C18" s="62">
        <v>5</v>
      </c>
      <c r="D18" s="24">
        <v>0.85</v>
      </c>
      <c r="E18" s="24"/>
      <c r="F18" s="24"/>
      <c r="G18" s="24"/>
      <c r="H18" s="24">
        <v>0.56000000000000005</v>
      </c>
      <c r="I18" s="24"/>
      <c r="J18" s="24"/>
      <c r="K18" s="24"/>
      <c r="L18" s="24"/>
      <c r="M18" s="22">
        <f t="shared" si="2"/>
        <v>0.83199999999999996</v>
      </c>
      <c r="N18" s="22">
        <f>D18/$M18</f>
        <v>1.0216346153846154</v>
      </c>
      <c r="O18" s="22"/>
      <c r="P18" s="22"/>
      <c r="Q18" s="22"/>
      <c r="R18" s="22">
        <f>H18/$M18</f>
        <v>0.67307692307692313</v>
      </c>
      <c r="S18" s="22"/>
      <c r="T18" s="22"/>
      <c r="U18" s="22"/>
      <c r="V18" s="22"/>
    </row>
    <row r="19" spans="1:26" s="5" customFormat="1" x14ac:dyDescent="0.35">
      <c r="A19" s="23">
        <v>8.6</v>
      </c>
      <c r="B19" s="23">
        <v>3.9</v>
      </c>
      <c r="C19" s="23">
        <v>2.5</v>
      </c>
      <c r="D19" s="24"/>
      <c r="E19" s="24"/>
      <c r="F19" s="24"/>
      <c r="G19" s="24"/>
      <c r="H19" s="24"/>
      <c r="I19" s="24"/>
      <c r="J19" s="24"/>
      <c r="K19" s="24">
        <v>0.27</v>
      </c>
      <c r="L19" s="24"/>
      <c r="M19" s="22">
        <f t="shared" si="2"/>
        <v>0.21800999999999998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x14ac:dyDescent="0.35">
      <c r="A20" s="63">
        <v>9</v>
      </c>
      <c r="B20" s="63">
        <v>8</v>
      </c>
      <c r="C20" s="63" t="s">
        <v>119</v>
      </c>
      <c r="D20" s="26" t="s">
        <v>30</v>
      </c>
      <c r="E20" s="26"/>
      <c r="F20" s="26"/>
      <c r="G20" s="26"/>
      <c r="H20" s="26"/>
      <c r="I20" s="26"/>
      <c r="J20" s="26"/>
      <c r="K20" s="26"/>
      <c r="L20" s="26"/>
      <c r="M20" s="22">
        <f t="shared" si="2"/>
        <v>0.74879999999999991</v>
      </c>
      <c r="N20" s="22">
        <f>D20/$M20</f>
        <v>1.0016025641025643</v>
      </c>
      <c r="O20" s="22"/>
      <c r="P20" s="22"/>
      <c r="Q20" s="22"/>
      <c r="R20" s="22"/>
      <c r="S20" s="22"/>
      <c r="T20" s="22"/>
      <c r="U20" s="22"/>
      <c r="V20" s="22"/>
    </row>
    <row r="21" spans="1:26" x14ac:dyDescent="0.35">
      <c r="A21" s="62">
        <v>9</v>
      </c>
      <c r="B21" s="62">
        <v>9</v>
      </c>
      <c r="C21" s="62">
        <v>5</v>
      </c>
      <c r="D21" s="24">
        <v>1.4</v>
      </c>
      <c r="E21" s="24"/>
      <c r="F21" s="24"/>
      <c r="G21" s="24"/>
      <c r="H21" s="24">
        <v>1.1499999999999999</v>
      </c>
      <c r="I21" s="24"/>
      <c r="J21" s="24"/>
      <c r="K21" s="24"/>
      <c r="L21" s="24"/>
      <c r="M21" s="22">
        <f t="shared" si="2"/>
        <v>1.0529999999999999</v>
      </c>
      <c r="N21" s="22">
        <f>D21/$M21</f>
        <v>1.3295346628679963</v>
      </c>
      <c r="O21" s="22"/>
      <c r="P21" s="22"/>
      <c r="Q21" s="22"/>
      <c r="R21" s="22">
        <f>H21/$M21</f>
        <v>1.0921177587844255</v>
      </c>
      <c r="S21" s="22"/>
      <c r="T21" s="22"/>
      <c r="U21" s="22"/>
      <c r="V21" s="22"/>
    </row>
    <row r="22" spans="1:26" x14ac:dyDescent="0.35">
      <c r="A22" s="63">
        <v>10</v>
      </c>
      <c r="B22" s="63">
        <v>5</v>
      </c>
      <c r="C22" s="63" t="s">
        <v>108</v>
      </c>
      <c r="D22" s="26" t="s">
        <v>120</v>
      </c>
      <c r="E22" s="26"/>
      <c r="F22" s="26"/>
      <c r="G22" s="26"/>
      <c r="H22" s="26"/>
      <c r="I22" s="26"/>
      <c r="J22" s="26" t="s">
        <v>133</v>
      </c>
      <c r="K22" s="26" t="s">
        <v>133</v>
      </c>
      <c r="L22" s="26"/>
      <c r="M22" s="22">
        <f t="shared" si="2"/>
        <v>0.38999999999999996</v>
      </c>
      <c r="N22" s="22">
        <f>D22/$M22</f>
        <v>1.3589743589743593</v>
      </c>
      <c r="O22" s="22"/>
      <c r="P22" s="22"/>
      <c r="Q22" s="22"/>
      <c r="R22" s="22"/>
      <c r="S22" s="22"/>
      <c r="T22" s="22">
        <f>J22/$M22</f>
        <v>1.3333333333333335</v>
      </c>
      <c r="U22" s="22">
        <f>K22/$M22</f>
        <v>1.3333333333333335</v>
      </c>
      <c r="V22" s="22"/>
    </row>
    <row r="23" spans="1:26" x14ac:dyDescent="0.35">
      <c r="A23" s="63">
        <v>10</v>
      </c>
      <c r="B23" s="63">
        <v>8</v>
      </c>
      <c r="C23" s="63" t="s">
        <v>109</v>
      </c>
      <c r="D23" s="26"/>
      <c r="E23" s="26" t="s">
        <v>41</v>
      </c>
      <c r="F23" s="26" t="s">
        <v>126</v>
      </c>
      <c r="G23" s="26" t="s">
        <v>126</v>
      </c>
      <c r="H23" s="26" t="s">
        <v>23</v>
      </c>
      <c r="I23" s="26" t="s">
        <v>43</v>
      </c>
      <c r="J23" s="26"/>
      <c r="K23" s="26"/>
      <c r="L23" s="26"/>
      <c r="M23" s="22">
        <f t="shared" si="2"/>
        <v>1.04</v>
      </c>
      <c r="N23" s="22"/>
      <c r="O23" s="22">
        <f>E23/$M23</f>
        <v>0.74038461538461542</v>
      </c>
      <c r="P23" s="22">
        <f>F23/$M23</f>
        <v>0.79807692307692302</v>
      </c>
      <c r="Q23" s="22">
        <f>G23/$M23</f>
        <v>0.79807692307692302</v>
      </c>
      <c r="R23" s="22">
        <f>H23/$M23</f>
        <v>0.76923076923076927</v>
      </c>
      <c r="S23" s="22">
        <f>I23/$M23</f>
        <v>0.81730769230769229</v>
      </c>
      <c r="T23" s="22"/>
      <c r="U23" s="22"/>
      <c r="V23" s="22"/>
    </row>
    <row r="24" spans="1:26" x14ac:dyDescent="0.35">
      <c r="A24" s="63">
        <v>10</v>
      </c>
      <c r="B24" s="63">
        <v>8</v>
      </c>
      <c r="C24" s="63" t="s">
        <v>107</v>
      </c>
      <c r="D24" s="26" t="s">
        <v>88</v>
      </c>
      <c r="E24" s="26" t="s">
        <v>124</v>
      </c>
      <c r="F24" s="26"/>
      <c r="G24" s="26" t="s">
        <v>116</v>
      </c>
      <c r="H24" s="26"/>
      <c r="I24" s="26"/>
      <c r="J24" s="26"/>
      <c r="K24" s="26"/>
      <c r="L24" s="26"/>
      <c r="M24" s="22">
        <f t="shared" si="2"/>
        <v>1.248</v>
      </c>
      <c r="N24" s="22">
        <f>D24/$M24</f>
        <v>0.94551282051282048</v>
      </c>
      <c r="O24" s="22">
        <f>E24/$M24</f>
        <v>0.78525641025641024</v>
      </c>
      <c r="P24" s="22"/>
      <c r="Q24" s="22">
        <f>G24/$M24</f>
        <v>1.0176282051282051</v>
      </c>
      <c r="R24" s="22"/>
      <c r="S24" s="22"/>
      <c r="T24" s="22"/>
      <c r="U24" s="22"/>
      <c r="V24" s="22"/>
    </row>
    <row r="25" spans="1:26" x14ac:dyDescent="0.35">
      <c r="A25" s="62">
        <v>10</v>
      </c>
      <c r="B25" s="62">
        <v>10</v>
      </c>
      <c r="C25" s="62">
        <v>6</v>
      </c>
      <c r="D25" s="24">
        <v>1.61</v>
      </c>
      <c r="E25" s="24">
        <v>1.32</v>
      </c>
      <c r="F25" s="24"/>
      <c r="G25" s="24">
        <v>1.8</v>
      </c>
      <c r="H25" s="24"/>
      <c r="I25" s="24"/>
      <c r="J25" s="24"/>
      <c r="K25" s="24"/>
      <c r="L25" s="24"/>
      <c r="M25" s="22">
        <f t="shared" si="2"/>
        <v>1.5599999999999998</v>
      </c>
      <c r="N25" s="22">
        <f>D25/$M25</f>
        <v>1.0320512820512822</v>
      </c>
      <c r="O25" s="22">
        <f>E25/$M25</f>
        <v>0.84615384615384626</v>
      </c>
      <c r="P25" s="22"/>
      <c r="Q25" s="22">
        <f>G25/$M25</f>
        <v>1.153846153846154</v>
      </c>
      <c r="R25" s="22"/>
      <c r="S25" s="22"/>
      <c r="T25" s="22"/>
      <c r="U25" s="22"/>
      <c r="V25" s="22"/>
    </row>
    <row r="26" spans="1:26" x14ac:dyDescent="0.35">
      <c r="A26" s="63">
        <v>12</v>
      </c>
      <c r="B26" s="63">
        <v>10</v>
      </c>
      <c r="C26" s="63" t="s">
        <v>107</v>
      </c>
      <c r="D26" s="26"/>
      <c r="E26" s="26" t="s">
        <v>60</v>
      </c>
      <c r="F26" s="26" t="s">
        <v>14</v>
      </c>
      <c r="G26" s="26" t="s">
        <v>14</v>
      </c>
      <c r="H26" s="26"/>
      <c r="I26" s="26"/>
      <c r="J26" s="26"/>
      <c r="K26" s="26" t="s">
        <v>135</v>
      </c>
      <c r="L26" s="26"/>
      <c r="M26" s="22">
        <f t="shared" si="2"/>
        <v>1.8719999999999999</v>
      </c>
      <c r="N26" s="22"/>
      <c r="O26" s="22">
        <f>E26/$M26</f>
        <v>0.8386752136752138</v>
      </c>
      <c r="P26" s="22">
        <f>F26/$M26</f>
        <v>0.82799145299145305</v>
      </c>
      <c r="Q26" s="22">
        <f>G26/$M26</f>
        <v>0.82799145299145305</v>
      </c>
      <c r="R26" s="22"/>
      <c r="S26" s="22"/>
      <c r="T26" s="22"/>
      <c r="U26" s="22">
        <f>K26/$M26</f>
        <v>1.0523504273504274</v>
      </c>
      <c r="V26" s="22"/>
    </row>
    <row r="27" spans="1:26" x14ac:dyDescent="0.35">
      <c r="A27" s="63">
        <v>12</v>
      </c>
      <c r="B27" s="63">
        <v>10</v>
      </c>
      <c r="C27" s="63" t="s">
        <v>99</v>
      </c>
      <c r="D27" s="26"/>
      <c r="E27" s="26" t="s">
        <v>16</v>
      </c>
      <c r="F27" s="26" t="s">
        <v>127</v>
      </c>
      <c r="G27" s="26" t="s">
        <v>128</v>
      </c>
      <c r="H27" s="26"/>
      <c r="I27" s="26"/>
      <c r="J27" s="26"/>
      <c r="K27" s="26"/>
      <c r="L27" s="26"/>
      <c r="M27" s="22">
        <f t="shared" si="2"/>
        <v>2.1839999999999997</v>
      </c>
      <c r="N27" s="22"/>
      <c r="O27" s="22">
        <f>E27/$M27</f>
        <v>0.76923076923076927</v>
      </c>
      <c r="P27" s="22">
        <f>F27/$M27</f>
        <v>0.76465201465201471</v>
      </c>
      <c r="Q27" s="22">
        <f>G27/$M27</f>
        <v>0.7417582417582419</v>
      </c>
      <c r="R27" s="22"/>
      <c r="S27" s="22"/>
      <c r="T27" s="22"/>
      <c r="U27" s="22"/>
      <c r="V27" s="22"/>
    </row>
    <row r="28" spans="1:26" x14ac:dyDescent="0.35">
      <c r="A28" s="62">
        <v>12</v>
      </c>
      <c r="B28" s="62">
        <v>12</v>
      </c>
      <c r="C28" s="62">
        <v>6</v>
      </c>
      <c r="D28" s="24"/>
      <c r="E28" s="24">
        <v>1.91</v>
      </c>
      <c r="F28" s="24"/>
      <c r="G28" s="24"/>
      <c r="H28" s="24"/>
      <c r="I28" s="24"/>
      <c r="J28" s="24">
        <v>1.7</v>
      </c>
      <c r="K28" s="24"/>
      <c r="L28" s="24"/>
      <c r="M28" s="22">
        <f t="shared" si="2"/>
        <v>2.2464</v>
      </c>
      <c r="N28" s="22"/>
      <c r="O28" s="22">
        <f>E28/$M28</f>
        <v>0.85024928774928776</v>
      </c>
      <c r="P28" s="22"/>
      <c r="Q28" s="22"/>
      <c r="R28" s="22"/>
      <c r="S28" s="22"/>
      <c r="T28" s="22">
        <f>J28/$M28</f>
        <v>0.75676638176638178</v>
      </c>
      <c r="U28" s="22"/>
      <c r="V28" s="22"/>
    </row>
    <row r="29" spans="1:26" x14ac:dyDescent="0.35">
      <c r="A29" s="62">
        <v>12</v>
      </c>
      <c r="B29" s="62">
        <v>12</v>
      </c>
      <c r="C29" s="62">
        <v>7</v>
      </c>
      <c r="D29" s="24"/>
      <c r="E29" s="24"/>
      <c r="F29" s="24"/>
      <c r="G29" s="24">
        <v>2.9</v>
      </c>
      <c r="H29" s="24"/>
      <c r="I29" s="24"/>
      <c r="J29" s="24"/>
      <c r="K29" s="24"/>
      <c r="L29" s="24"/>
      <c r="M29" s="22">
        <f t="shared" si="2"/>
        <v>2.6208</v>
      </c>
      <c r="N29" s="22"/>
      <c r="O29" s="22"/>
      <c r="P29" s="22"/>
      <c r="Q29" s="22">
        <f>G29/$M29</f>
        <v>1.1065323565323566</v>
      </c>
      <c r="R29" s="22"/>
      <c r="S29" s="22"/>
      <c r="T29" s="22"/>
      <c r="U29" s="22"/>
      <c r="V29" s="22"/>
    </row>
    <row r="30" spans="1:26" x14ac:dyDescent="0.35">
      <c r="A30" s="63">
        <v>13</v>
      </c>
      <c r="B30" s="63">
        <v>11</v>
      </c>
      <c r="C30" s="63" t="s">
        <v>109</v>
      </c>
      <c r="D30" s="26"/>
      <c r="E30" s="26"/>
      <c r="F30" s="26"/>
      <c r="G30" s="26" t="s">
        <v>7</v>
      </c>
      <c r="H30" s="26"/>
      <c r="I30" s="26"/>
      <c r="J30" s="26"/>
      <c r="K30" s="26"/>
      <c r="L30" s="26"/>
      <c r="M30" s="22">
        <f t="shared" si="2"/>
        <v>1.859</v>
      </c>
      <c r="N30" s="22"/>
      <c r="O30" s="22"/>
      <c r="P30" s="22"/>
      <c r="Q30" s="22">
        <f>G30/$M30</f>
        <v>0.95212479827864449</v>
      </c>
      <c r="R30" s="22"/>
      <c r="S30" s="22"/>
      <c r="T30" s="22"/>
      <c r="U30" s="22"/>
      <c r="V30" s="22"/>
    </row>
    <row r="31" spans="1:26" x14ac:dyDescent="0.35">
      <c r="A31" s="63">
        <v>14</v>
      </c>
      <c r="B31" s="63">
        <v>7</v>
      </c>
      <c r="C31" s="63">
        <v>4</v>
      </c>
      <c r="D31" s="26" t="s">
        <v>76</v>
      </c>
      <c r="E31" s="26"/>
      <c r="F31" s="26"/>
      <c r="G31" s="26"/>
      <c r="H31" s="26"/>
      <c r="I31" s="26"/>
      <c r="J31" s="26"/>
      <c r="K31" s="26"/>
      <c r="L31" s="26"/>
      <c r="M31" s="22">
        <f t="shared" si="2"/>
        <v>1.0191999999999999</v>
      </c>
      <c r="N31" s="22">
        <f>D31/$M31</f>
        <v>1.3736263736263736</v>
      </c>
      <c r="O31" s="22"/>
      <c r="P31" s="22"/>
      <c r="Q31" s="22"/>
      <c r="R31" s="22"/>
      <c r="S31" s="22"/>
      <c r="T31" s="22"/>
      <c r="U31" s="22"/>
      <c r="V31" s="22"/>
    </row>
    <row r="32" spans="1:26" x14ac:dyDescent="0.35">
      <c r="A32" s="62">
        <v>14</v>
      </c>
      <c r="B32" s="62">
        <v>14</v>
      </c>
      <c r="C32" s="62">
        <v>6</v>
      </c>
      <c r="D32" s="24"/>
      <c r="E32" s="24"/>
      <c r="F32" s="24"/>
      <c r="G32" s="24"/>
      <c r="H32" s="24"/>
      <c r="I32" s="24"/>
      <c r="J32" s="24"/>
      <c r="K32" s="24">
        <v>2</v>
      </c>
      <c r="L32" s="24">
        <v>2.1</v>
      </c>
      <c r="M32" s="22">
        <f t="shared" si="2"/>
        <v>3.0575999999999999</v>
      </c>
      <c r="N32" s="22"/>
      <c r="O32" s="22"/>
      <c r="P32" s="22"/>
      <c r="Q32" s="22"/>
      <c r="R32" s="22"/>
      <c r="S32" s="22"/>
      <c r="T32" s="22"/>
      <c r="U32" s="22">
        <f>K32/$M32</f>
        <v>0.65410779696493981</v>
      </c>
      <c r="V32" s="22">
        <f>L32/$M32</f>
        <v>0.68681318681318682</v>
      </c>
    </row>
    <row r="33" spans="1:22" x14ac:dyDescent="0.35">
      <c r="A33" s="62">
        <v>14</v>
      </c>
      <c r="B33" s="62">
        <v>14</v>
      </c>
      <c r="C33" s="62">
        <v>10</v>
      </c>
      <c r="D33" s="24">
        <v>3.5</v>
      </c>
      <c r="E33" s="24"/>
      <c r="F33" s="24"/>
      <c r="G33" s="24"/>
      <c r="H33" s="24"/>
      <c r="I33" s="24"/>
      <c r="J33" s="24"/>
      <c r="K33" s="24"/>
      <c r="L33" s="24"/>
      <c r="M33" s="22">
        <f t="shared" si="2"/>
        <v>5.0960000000000001</v>
      </c>
      <c r="N33" s="22">
        <f>D33/$M33</f>
        <v>0.68681318681318682</v>
      </c>
      <c r="O33" s="22"/>
      <c r="P33" s="22"/>
      <c r="Q33" s="22"/>
      <c r="R33" s="22"/>
      <c r="S33" s="22"/>
      <c r="T33" s="22"/>
      <c r="U33" s="22"/>
      <c r="V33" s="22"/>
    </row>
    <row r="34" spans="1:22" x14ac:dyDescent="0.35">
      <c r="A34" s="63">
        <v>15</v>
      </c>
      <c r="B34" s="63">
        <v>12</v>
      </c>
      <c r="C34" s="63" t="s">
        <v>107</v>
      </c>
      <c r="D34" s="26"/>
      <c r="E34" s="26" t="s">
        <v>114</v>
      </c>
      <c r="F34" s="26"/>
      <c r="G34" s="26"/>
      <c r="H34" s="26" t="s">
        <v>110</v>
      </c>
      <c r="I34" s="26"/>
      <c r="J34" s="26"/>
      <c r="K34" s="26"/>
      <c r="L34" s="26"/>
      <c r="M34" s="22">
        <f t="shared" si="2"/>
        <v>2.8079999999999998</v>
      </c>
      <c r="N34" s="22"/>
      <c r="O34" s="22">
        <f>E34/$M34</f>
        <v>1.0612535612535614</v>
      </c>
      <c r="P34" s="22"/>
      <c r="Q34" s="22"/>
      <c r="R34" s="22">
        <f>H34/$M34</f>
        <v>0.87250712250712259</v>
      </c>
      <c r="S34" s="22"/>
      <c r="T34" s="22"/>
      <c r="U34" s="22"/>
      <c r="V34" s="22"/>
    </row>
    <row r="35" spans="1:22" x14ac:dyDescent="0.35">
      <c r="A35" s="63">
        <v>15</v>
      </c>
      <c r="B35" s="63">
        <v>13</v>
      </c>
      <c r="C35" s="63">
        <v>8</v>
      </c>
      <c r="D35" s="26"/>
      <c r="E35" s="26"/>
      <c r="F35" s="26"/>
      <c r="G35" s="26"/>
      <c r="H35" s="26"/>
      <c r="I35" s="32"/>
      <c r="J35" s="35">
        <v>3.56</v>
      </c>
      <c r="K35" s="32"/>
      <c r="L35" s="35">
        <v>3.8</v>
      </c>
      <c r="M35" s="22">
        <f t="shared" si="2"/>
        <v>4.056</v>
      </c>
      <c r="N35" s="22"/>
      <c r="O35" s="22"/>
      <c r="P35" s="22"/>
      <c r="Q35" s="22"/>
      <c r="R35" s="22"/>
      <c r="S35" s="22"/>
      <c r="T35" s="22">
        <f>J35/$M35</f>
        <v>0.87771203155818545</v>
      </c>
      <c r="U35" s="22"/>
      <c r="V35" s="22">
        <f>L35/$M35</f>
        <v>0.9368836291913214</v>
      </c>
    </row>
    <row r="36" spans="1:22" x14ac:dyDescent="0.35">
      <c r="A36" s="63">
        <v>15</v>
      </c>
      <c r="B36" s="63">
        <v>14</v>
      </c>
      <c r="C36" s="63" t="s">
        <v>109</v>
      </c>
      <c r="D36" s="26"/>
      <c r="E36" s="26" t="s">
        <v>125</v>
      </c>
      <c r="F36" s="26"/>
      <c r="G36" s="26" t="s">
        <v>125</v>
      </c>
      <c r="H36" s="26"/>
      <c r="I36" s="26"/>
      <c r="J36" s="26"/>
      <c r="K36" s="26"/>
      <c r="L36" s="26"/>
      <c r="M36" s="22">
        <f t="shared" si="2"/>
        <v>2.73</v>
      </c>
      <c r="N36" s="22"/>
      <c r="O36" s="22">
        <f>E36/$M36</f>
        <v>0.7289377289377289</v>
      </c>
      <c r="P36" s="22"/>
      <c r="Q36" s="22">
        <f>G36/$M36</f>
        <v>0.7289377289377289</v>
      </c>
      <c r="R36" s="22"/>
      <c r="S36" s="22"/>
      <c r="T36" s="22"/>
      <c r="U36" s="22"/>
      <c r="V36" s="22"/>
    </row>
    <row r="37" spans="1:22" x14ac:dyDescent="0.35">
      <c r="A37" s="62">
        <v>15</v>
      </c>
      <c r="B37" s="62">
        <v>15</v>
      </c>
      <c r="C37" s="62">
        <v>10</v>
      </c>
      <c r="D37" s="24"/>
      <c r="E37" s="24">
        <v>3.39</v>
      </c>
      <c r="F37" s="24"/>
      <c r="G37" s="24"/>
      <c r="H37" s="24"/>
      <c r="I37" s="24"/>
      <c r="J37" s="24"/>
      <c r="K37" s="24"/>
      <c r="L37" s="24"/>
      <c r="M37" s="22">
        <f t="shared" si="2"/>
        <v>5.85</v>
      </c>
      <c r="N37" s="22"/>
      <c r="O37" s="22">
        <f>E37/$M37</f>
        <v>0.57948717948717954</v>
      </c>
      <c r="P37" s="22"/>
      <c r="Q37" s="22"/>
      <c r="R37" s="22"/>
      <c r="S37" s="22"/>
      <c r="T37" s="22"/>
      <c r="U37" s="22"/>
      <c r="V37" s="22"/>
    </row>
    <row r="38" spans="1:22" x14ac:dyDescent="0.35">
      <c r="A38" s="63">
        <v>16</v>
      </c>
      <c r="B38" s="63">
        <v>9</v>
      </c>
      <c r="C38" s="63" t="s">
        <v>107</v>
      </c>
      <c r="D38" s="26"/>
      <c r="E38" s="26" t="s">
        <v>62</v>
      </c>
      <c r="F38" s="26"/>
      <c r="G38" s="26"/>
      <c r="H38" s="26"/>
      <c r="I38" s="26"/>
      <c r="J38" s="26"/>
      <c r="K38" s="26"/>
      <c r="L38" s="26"/>
      <c r="M38" s="22">
        <f t="shared" si="2"/>
        <v>2.2464</v>
      </c>
      <c r="N38" s="22"/>
      <c r="O38" s="22">
        <f>E38/$M38</f>
        <v>0.93482905982905984</v>
      </c>
      <c r="P38" s="22"/>
      <c r="Q38" s="22"/>
      <c r="R38" s="22"/>
      <c r="S38" s="22"/>
      <c r="T38" s="22"/>
      <c r="U38" s="22"/>
      <c r="V38" s="22"/>
    </row>
    <row r="39" spans="1:22" x14ac:dyDescent="0.35">
      <c r="A39" s="37">
        <v>16</v>
      </c>
      <c r="B39" s="37">
        <v>12</v>
      </c>
      <c r="C39" s="63">
        <v>6</v>
      </c>
      <c r="D39" s="28">
        <v>2</v>
      </c>
      <c r="E39" s="26"/>
      <c r="F39" s="26"/>
      <c r="G39" s="26"/>
      <c r="H39" s="26"/>
      <c r="I39" s="26"/>
      <c r="J39" s="26"/>
      <c r="K39" s="26"/>
      <c r="L39" s="26"/>
      <c r="M39" s="22">
        <f t="shared" si="2"/>
        <v>2.9951999999999996</v>
      </c>
      <c r="N39" s="22">
        <f>D39/$M39</f>
        <v>0.66773504273504281</v>
      </c>
      <c r="O39" s="22"/>
      <c r="P39" s="22"/>
      <c r="Q39" s="22"/>
      <c r="R39" s="22"/>
      <c r="S39" s="22"/>
      <c r="T39" s="22"/>
      <c r="U39" s="22"/>
      <c r="V39" s="22"/>
    </row>
    <row r="40" spans="1:22" x14ac:dyDescent="0.35">
      <c r="A40" s="37">
        <v>16</v>
      </c>
      <c r="B40" s="37">
        <v>13</v>
      </c>
      <c r="C40" s="63">
        <v>10</v>
      </c>
      <c r="D40" s="28">
        <v>3.6</v>
      </c>
      <c r="E40" s="28">
        <v>3.38</v>
      </c>
      <c r="F40" s="28">
        <v>3.08</v>
      </c>
      <c r="G40" s="26"/>
      <c r="H40" s="26"/>
      <c r="I40" s="26"/>
      <c r="J40" s="26"/>
      <c r="K40" s="26"/>
      <c r="L40" s="26"/>
      <c r="M40" s="22">
        <f t="shared" si="2"/>
        <v>5.4079999999999995</v>
      </c>
      <c r="N40" s="22">
        <f>D40/$M40</f>
        <v>0.66568047337278113</v>
      </c>
      <c r="O40" s="22">
        <f>E40/$M40</f>
        <v>0.625</v>
      </c>
      <c r="P40" s="22">
        <f>F40/$M40</f>
        <v>0.56952662721893499</v>
      </c>
      <c r="Q40" s="22"/>
      <c r="R40" s="22"/>
      <c r="S40" s="22"/>
      <c r="T40" s="22"/>
      <c r="U40" s="22"/>
      <c r="V40" s="22"/>
    </row>
    <row r="41" spans="1:22" x14ac:dyDescent="0.35">
      <c r="A41" s="37">
        <v>17</v>
      </c>
      <c r="B41" s="37">
        <v>12</v>
      </c>
      <c r="C41" s="63">
        <v>6</v>
      </c>
      <c r="D41" s="28"/>
      <c r="E41" s="28">
        <v>3.57</v>
      </c>
      <c r="F41" s="28"/>
      <c r="G41" s="26"/>
      <c r="H41" s="26"/>
      <c r="I41" s="26"/>
      <c r="J41" s="26"/>
      <c r="K41" s="26"/>
      <c r="L41" s="26"/>
      <c r="M41" s="22">
        <f t="shared" si="2"/>
        <v>3.1823999999999999</v>
      </c>
      <c r="N41" s="22"/>
      <c r="O41" s="22">
        <f>E41/$M41</f>
        <v>1.1217948717948718</v>
      </c>
      <c r="P41" s="22"/>
      <c r="Q41" s="22"/>
      <c r="R41" s="22"/>
      <c r="S41" s="22"/>
      <c r="T41" s="22"/>
      <c r="U41" s="22"/>
      <c r="V41" s="22"/>
    </row>
    <row r="42" spans="1:22" x14ac:dyDescent="0.35">
      <c r="A42" s="37">
        <v>17</v>
      </c>
      <c r="B42" s="37">
        <v>14</v>
      </c>
      <c r="C42" s="63">
        <v>10</v>
      </c>
      <c r="D42" s="28">
        <v>3.24</v>
      </c>
      <c r="E42" s="28">
        <v>3.45</v>
      </c>
      <c r="F42" s="26"/>
      <c r="G42" s="26"/>
      <c r="H42" s="26"/>
      <c r="I42" s="26"/>
      <c r="J42" s="26"/>
      <c r="K42" s="26"/>
      <c r="L42" s="26"/>
      <c r="M42" s="22">
        <f t="shared" si="2"/>
        <v>6.1879999999999997</v>
      </c>
      <c r="N42" s="22">
        <f>D42/$M42</f>
        <v>0.52359405300581774</v>
      </c>
      <c r="O42" s="22">
        <f>E42/$M42</f>
        <v>0.55753070458952814</v>
      </c>
      <c r="P42" s="22"/>
      <c r="Q42" s="22"/>
      <c r="R42" s="22"/>
      <c r="S42" s="22"/>
      <c r="T42" s="22"/>
      <c r="U42" s="22"/>
      <c r="V42" s="22"/>
    </row>
    <row r="43" spans="1:22" x14ac:dyDescent="0.35">
      <c r="A43" s="63">
        <v>18</v>
      </c>
      <c r="B43" s="63">
        <v>10</v>
      </c>
      <c r="C43" s="63" t="s">
        <v>99</v>
      </c>
      <c r="D43" s="26" t="s">
        <v>55</v>
      </c>
      <c r="E43" s="26" t="s">
        <v>123</v>
      </c>
      <c r="F43" s="26"/>
      <c r="G43" s="28">
        <v>2.25</v>
      </c>
      <c r="H43" s="26"/>
      <c r="I43" s="26"/>
      <c r="J43" s="26"/>
      <c r="K43" s="26"/>
      <c r="L43" s="26"/>
      <c r="M43" s="22">
        <f t="shared" si="2"/>
        <v>3.2759999999999998</v>
      </c>
      <c r="N43" s="22">
        <f>D43/$M43</f>
        <v>0.86996336996337009</v>
      </c>
      <c r="O43" s="22">
        <f>E43/$M43</f>
        <v>0.85470085470085466</v>
      </c>
      <c r="P43" s="22"/>
      <c r="Q43" s="22">
        <f>G43/$M43</f>
        <v>0.68681318681318682</v>
      </c>
      <c r="R43" s="22"/>
      <c r="S43" s="22"/>
      <c r="T43" s="22"/>
      <c r="U43" s="22"/>
      <c r="V43" s="22"/>
    </row>
    <row r="44" spans="1:22" x14ac:dyDescent="0.35">
      <c r="A44" s="63">
        <v>19</v>
      </c>
      <c r="B44" s="63">
        <v>16</v>
      </c>
      <c r="C44" s="63" t="s">
        <v>119</v>
      </c>
      <c r="D44" s="26" t="s">
        <v>3</v>
      </c>
      <c r="E44" s="26"/>
      <c r="F44" s="26" t="s">
        <v>2</v>
      </c>
      <c r="G44" s="26" t="s">
        <v>52</v>
      </c>
      <c r="H44" s="26"/>
      <c r="I44" s="26"/>
      <c r="J44" s="26"/>
      <c r="K44" s="26"/>
      <c r="L44" s="26"/>
      <c r="M44" s="22">
        <f t="shared" si="2"/>
        <v>3.1616</v>
      </c>
      <c r="N44" s="22">
        <f>D44/$M44</f>
        <v>0.56933198380566807</v>
      </c>
      <c r="O44" s="22"/>
      <c r="P44" s="22">
        <f>F44/$M44</f>
        <v>0.63259109311740891</v>
      </c>
      <c r="Q44" s="22">
        <f>G44/$M44</f>
        <v>0.57249493927125505</v>
      </c>
      <c r="R44" s="22"/>
      <c r="S44" s="22"/>
      <c r="T44" s="22"/>
      <c r="U44" s="22"/>
      <c r="V44" s="22"/>
    </row>
    <row r="45" spans="1:22" x14ac:dyDescent="0.35">
      <c r="A45" s="63">
        <v>21</v>
      </c>
      <c r="B45" s="63">
        <v>10</v>
      </c>
      <c r="C45" s="63">
        <v>4</v>
      </c>
      <c r="D45" s="26"/>
      <c r="E45" s="26" t="s">
        <v>122</v>
      </c>
      <c r="F45" s="26"/>
      <c r="G45" s="26"/>
      <c r="H45" s="28">
        <v>3.08</v>
      </c>
      <c r="I45" s="26"/>
      <c r="J45" s="26"/>
      <c r="K45" s="26"/>
      <c r="L45" s="26"/>
      <c r="M45" s="22">
        <f t="shared" si="2"/>
        <v>2.1839999999999997</v>
      </c>
      <c r="N45" s="22"/>
      <c r="O45" s="22">
        <f>E45/$M45</f>
        <v>1.2362637362637365</v>
      </c>
      <c r="P45" s="22"/>
      <c r="Q45" s="22"/>
      <c r="R45" s="22">
        <f>H45/$M45</f>
        <v>1.4102564102564106</v>
      </c>
      <c r="S45" s="22"/>
      <c r="T45" s="22"/>
      <c r="U45" s="22"/>
      <c r="V45" s="22"/>
    </row>
    <row r="46" spans="1:22" x14ac:dyDescent="0.35">
      <c r="A46" s="63">
        <v>21</v>
      </c>
      <c r="B46" s="63">
        <v>14</v>
      </c>
      <c r="C46" s="63" t="s">
        <v>109</v>
      </c>
      <c r="D46" s="26"/>
      <c r="E46" s="26"/>
      <c r="F46" s="26"/>
      <c r="G46" s="26" t="s">
        <v>129</v>
      </c>
      <c r="H46" s="26" t="s">
        <v>131</v>
      </c>
      <c r="I46" s="26"/>
      <c r="J46" s="26"/>
      <c r="K46" s="26"/>
      <c r="L46" s="26"/>
      <c r="M46" s="22">
        <f t="shared" si="2"/>
        <v>3.8219999999999996</v>
      </c>
      <c r="N46" s="22"/>
      <c r="O46" s="22"/>
      <c r="P46" s="22"/>
      <c r="Q46" s="22">
        <f>G46/$M46</f>
        <v>1.4390371533228679</v>
      </c>
      <c r="R46" s="22">
        <f>H46/$M46</f>
        <v>1.0596546310832027</v>
      </c>
      <c r="S46" s="22"/>
      <c r="T46" s="22"/>
      <c r="U46" s="22"/>
      <c r="V46" s="22"/>
    </row>
    <row r="47" spans="1:22" x14ac:dyDescent="0.35">
      <c r="A47" s="63">
        <v>22</v>
      </c>
      <c r="B47" s="63">
        <v>11</v>
      </c>
      <c r="C47" s="63">
        <v>4</v>
      </c>
      <c r="D47" s="26" t="s">
        <v>0</v>
      </c>
      <c r="E47" s="26" t="s">
        <v>115</v>
      </c>
      <c r="F47" s="26"/>
      <c r="G47" s="26" t="s">
        <v>130</v>
      </c>
      <c r="H47" s="26"/>
      <c r="I47" s="26"/>
      <c r="J47" s="26"/>
      <c r="K47" s="26"/>
      <c r="L47" s="26"/>
      <c r="M47" s="22">
        <f t="shared" si="2"/>
        <v>2.5167999999999999</v>
      </c>
      <c r="N47" s="22">
        <f>D47/$M47</f>
        <v>0.99332485696122064</v>
      </c>
      <c r="O47" s="22">
        <f>E47/$M47</f>
        <v>0.98140495867768607</v>
      </c>
      <c r="P47" s="22"/>
      <c r="Q47" s="22">
        <f>G47/$M47</f>
        <v>1.0568976478067389</v>
      </c>
      <c r="R47" s="22"/>
      <c r="S47" s="22"/>
      <c r="T47" s="22"/>
      <c r="U47" s="22"/>
      <c r="V47" s="22"/>
    </row>
    <row r="48" spans="1:22" x14ac:dyDescent="0.35">
      <c r="A48" s="63">
        <v>23</v>
      </c>
      <c r="B48" s="63">
        <v>15</v>
      </c>
      <c r="C48" s="63" t="s">
        <v>108</v>
      </c>
      <c r="D48" s="26"/>
      <c r="E48" s="26"/>
      <c r="F48" s="26"/>
      <c r="G48" s="26"/>
      <c r="H48" s="26"/>
      <c r="I48" s="26"/>
      <c r="J48" s="26"/>
      <c r="K48" s="26" t="s">
        <v>112</v>
      </c>
      <c r="L48" s="26"/>
      <c r="M48" s="22">
        <f t="shared" si="2"/>
        <v>2.6909999999999998</v>
      </c>
      <c r="N48" s="22"/>
      <c r="O48" s="22"/>
      <c r="P48" s="22"/>
      <c r="Q48" s="22"/>
      <c r="R48" s="22"/>
      <c r="S48" s="22"/>
      <c r="T48" s="22"/>
      <c r="U48" s="22">
        <f>K48/$M48</f>
        <v>1.3452248234856932</v>
      </c>
      <c r="V48" s="22"/>
    </row>
    <row r="49" spans="1:22" x14ac:dyDescent="0.35">
      <c r="A49" s="63">
        <v>26</v>
      </c>
      <c r="B49" s="63">
        <v>24</v>
      </c>
      <c r="C49" s="63" t="s">
        <v>108</v>
      </c>
      <c r="D49" s="26" t="s">
        <v>121</v>
      </c>
      <c r="E49" s="26"/>
      <c r="F49" s="26"/>
      <c r="G49" s="26"/>
      <c r="H49" s="26"/>
      <c r="I49" s="26"/>
      <c r="J49" s="26"/>
      <c r="K49" s="26"/>
      <c r="L49" s="26"/>
      <c r="M49" s="22">
        <f t="shared" si="2"/>
        <v>4.8671999999999995</v>
      </c>
      <c r="N49" s="22">
        <f>D49/$M49</f>
        <v>0.66773504273504281</v>
      </c>
      <c r="O49" s="22"/>
      <c r="P49" s="22"/>
      <c r="Q49" s="22"/>
      <c r="R49" s="22"/>
      <c r="S49" s="22"/>
      <c r="T49" s="22"/>
      <c r="U49" s="22"/>
      <c r="V49" s="22"/>
    </row>
    <row r="50" spans="1:22" x14ac:dyDescent="0.35">
      <c r="A50" s="64"/>
      <c r="B50" s="64"/>
      <c r="C50" s="64"/>
      <c r="D50" s="17"/>
      <c r="E50" s="17"/>
      <c r="F50" s="17"/>
      <c r="G50" s="17"/>
      <c r="H50" s="17"/>
      <c r="I50" s="17"/>
      <c r="J50" s="17"/>
      <c r="K50" s="17"/>
      <c r="L50" s="17"/>
      <c r="M50" s="33" t="s">
        <v>215</v>
      </c>
      <c r="N50" s="34">
        <f t="shared" ref="N50:V50" si="3">MIN(N2:N49)</f>
        <v>0.52359405300581774</v>
      </c>
      <c r="O50" s="34">
        <f t="shared" si="3"/>
        <v>0.55753070458952814</v>
      </c>
      <c r="P50" s="34">
        <f t="shared" si="3"/>
        <v>0.56952662721893499</v>
      </c>
      <c r="Q50" s="34">
        <f t="shared" si="3"/>
        <v>0.57249493927125505</v>
      </c>
      <c r="R50" s="34">
        <f t="shared" si="3"/>
        <v>0.67307692307692313</v>
      </c>
      <c r="S50" s="34">
        <f>MIN(S2:S49)</f>
        <v>0.74786324786324798</v>
      </c>
      <c r="T50" s="34">
        <f t="shared" si="3"/>
        <v>0.75676638176638178</v>
      </c>
      <c r="U50" s="34">
        <f t="shared" si="3"/>
        <v>0.65410779696493981</v>
      </c>
      <c r="V50" s="34">
        <f t="shared" si="3"/>
        <v>0.68681318681318682</v>
      </c>
    </row>
    <row r="51" spans="1:22" x14ac:dyDescent="0.35">
      <c r="A51" s="64"/>
      <c r="B51" s="64"/>
      <c r="C51" s="64"/>
      <c r="D51" s="4"/>
      <c r="E51" s="4"/>
      <c r="F51" s="4"/>
      <c r="G51" s="4"/>
      <c r="H51" s="4"/>
      <c r="I51" s="4"/>
      <c r="J51" s="4"/>
      <c r="K51" s="4"/>
      <c r="L51" s="4"/>
      <c r="M51" s="33" t="s">
        <v>214</v>
      </c>
      <c r="N51" s="42">
        <f t="shared" ref="N51:V51" si="4">MAX(N2:N49)</f>
        <v>1.8028846153846154</v>
      </c>
      <c r="O51" s="42">
        <f t="shared" si="4"/>
        <v>1.2362637362637365</v>
      </c>
      <c r="P51" s="42">
        <f t="shared" si="4"/>
        <v>1.2820512820512822</v>
      </c>
      <c r="Q51" s="42">
        <f t="shared" si="4"/>
        <v>1.495726495726496</v>
      </c>
      <c r="R51" s="42">
        <f t="shared" si="4"/>
        <v>1.4102564102564106</v>
      </c>
      <c r="S51" s="42">
        <f>MAX(S2:S49)</f>
        <v>1.4423076923076923</v>
      </c>
      <c r="T51" s="42">
        <f t="shared" si="4"/>
        <v>1.5625000000000002</v>
      </c>
      <c r="U51" s="42">
        <f t="shared" si="4"/>
        <v>1.8162393162393167</v>
      </c>
      <c r="V51" s="42">
        <f t="shared" si="4"/>
        <v>1.3888888888888891</v>
      </c>
    </row>
    <row r="52" spans="1:22" x14ac:dyDescent="0.35">
      <c r="A52" s="64"/>
      <c r="B52" s="64"/>
      <c r="C52" s="64"/>
      <c r="D52" s="4"/>
      <c r="E52" s="4"/>
      <c r="F52" s="4"/>
      <c r="G52" s="4"/>
      <c r="H52" s="4"/>
      <c r="I52" s="4"/>
      <c r="J52" s="4"/>
      <c r="K52" s="4"/>
      <c r="L52" s="4"/>
      <c r="M52" s="6" t="s">
        <v>216</v>
      </c>
      <c r="N52" s="36">
        <f t="shared" ref="N52:V52" si="5">MEDIAN(N2:N49)</f>
        <v>1.098901098901099</v>
      </c>
      <c r="O52" s="36">
        <f t="shared" si="5"/>
        <v>0.8386752136752138</v>
      </c>
      <c r="P52" s="36">
        <f t="shared" si="5"/>
        <v>0.83589525553811272</v>
      </c>
      <c r="Q52" s="36">
        <f t="shared" si="5"/>
        <v>0.95212479827864449</v>
      </c>
      <c r="R52" s="36">
        <f t="shared" si="5"/>
        <v>0.99715099715099709</v>
      </c>
      <c r="S52" s="36">
        <f>MEDIAN(S2:S49)</f>
        <v>0.85470085470085477</v>
      </c>
      <c r="T52" s="36">
        <f t="shared" si="5"/>
        <v>1.1087127158555732</v>
      </c>
      <c r="U52" s="36">
        <f t="shared" si="5"/>
        <v>1.3076923076923079</v>
      </c>
      <c r="V52" s="36">
        <f t="shared" si="5"/>
        <v>1.0728374189912651</v>
      </c>
    </row>
    <row r="53" spans="1:22" x14ac:dyDescent="0.35">
      <c r="A53" s="64"/>
      <c r="B53" s="64"/>
      <c r="C53" s="64"/>
      <c r="D53" s="4"/>
      <c r="E53" s="4"/>
      <c r="F53" s="4"/>
      <c r="G53" s="4"/>
      <c r="H53" s="4"/>
      <c r="I53" s="4"/>
      <c r="J53" s="4"/>
      <c r="K53" s="4"/>
      <c r="L53" s="4"/>
      <c r="M53" s="33" t="s">
        <v>213</v>
      </c>
      <c r="N53" s="42">
        <f t="shared" ref="N53:V53" si="6">AVERAGE(N2:N49)</f>
        <v>1.1219004953781075</v>
      </c>
      <c r="O53" s="42">
        <f t="shared" si="6"/>
        <v>0.84785414945922333</v>
      </c>
      <c r="P53" s="42">
        <f t="shared" si="6"/>
        <v>0.91408519322617954</v>
      </c>
      <c r="Q53" s="42">
        <f t="shared" si="6"/>
        <v>0.97474230095063219</v>
      </c>
      <c r="R53" s="42">
        <f t="shared" si="6"/>
        <v>0.98218414265041287</v>
      </c>
      <c r="S53" s="42">
        <f>AVERAGE(S2:S49)</f>
        <v>1.0146011396011396</v>
      </c>
      <c r="T53" s="42">
        <f t="shared" si="6"/>
        <v>1.1151907940197776</v>
      </c>
      <c r="U53" s="42">
        <f t="shared" si="6"/>
        <v>1.2670551103198622</v>
      </c>
      <c r="V53" s="42">
        <f t="shared" si="6"/>
        <v>1.0553442284211516</v>
      </c>
    </row>
    <row r="54" spans="1:22" ht="14" customHeight="1" x14ac:dyDescent="0.35">
      <c r="A54" s="64"/>
      <c r="B54" s="64"/>
      <c r="C54" s="64"/>
      <c r="D54" s="4"/>
      <c r="E54" s="4"/>
      <c r="F54" s="4"/>
      <c r="G54" s="4"/>
      <c r="H54" s="4"/>
      <c r="I54" s="4"/>
      <c r="J54" s="4"/>
      <c r="K54" s="4"/>
      <c r="L54" s="4"/>
    </row>
    <row r="55" spans="1:22" hidden="1" x14ac:dyDescent="0.35">
      <c r="A55" s="64"/>
      <c r="B55" s="64"/>
      <c r="C55" s="64"/>
      <c r="D55" s="4"/>
      <c r="E55" s="4"/>
      <c r="F55" s="4"/>
      <c r="G55" s="4"/>
      <c r="H55" s="4"/>
      <c r="I55" s="4"/>
      <c r="J55" s="4"/>
      <c r="K55" s="4"/>
      <c r="L55" s="4"/>
    </row>
    <row r="56" spans="1:22" x14ac:dyDescent="0.35">
      <c r="A56" s="64"/>
      <c r="B56" s="64"/>
      <c r="C56" s="64"/>
      <c r="D56" s="4"/>
      <c r="E56" s="4"/>
      <c r="F56" s="4"/>
      <c r="G56" s="4"/>
      <c r="H56" s="4"/>
      <c r="I56" s="4"/>
      <c r="J56" s="4"/>
      <c r="K56" s="4"/>
      <c r="L56" s="4"/>
    </row>
    <row r="57" spans="1:22" x14ac:dyDescent="0.35">
      <c r="A57" s="64"/>
      <c r="B57" s="64"/>
      <c r="C57" s="64"/>
      <c r="D57" s="4"/>
      <c r="E57" s="4"/>
      <c r="F57" s="4"/>
      <c r="G57" s="4"/>
      <c r="H57" s="4"/>
      <c r="I57" s="4"/>
      <c r="J57" s="4"/>
      <c r="K57" s="4"/>
      <c r="L57" s="4"/>
    </row>
    <row r="58" spans="1:22" x14ac:dyDescent="0.35">
      <c r="A58" s="64"/>
      <c r="B58" s="64"/>
      <c r="C58" s="64"/>
      <c r="D58" s="4"/>
      <c r="E58" s="4"/>
      <c r="F58" s="4"/>
      <c r="G58" s="4"/>
      <c r="H58" s="4"/>
      <c r="I58" s="4"/>
      <c r="J58" s="4"/>
      <c r="K58" s="4"/>
      <c r="L58" s="4"/>
    </row>
    <row r="59" spans="1:22" x14ac:dyDescent="0.35">
      <c r="A59" s="64"/>
      <c r="B59" s="64"/>
      <c r="C59" s="64"/>
      <c r="D59" s="4"/>
      <c r="E59" s="4"/>
      <c r="F59" s="4"/>
      <c r="G59" s="4"/>
      <c r="H59" s="4"/>
      <c r="I59" s="4"/>
      <c r="J59" s="4"/>
      <c r="K59" s="4"/>
      <c r="L59" s="4"/>
    </row>
    <row r="60" spans="1:22" x14ac:dyDescent="0.35">
      <c r="A60" s="64"/>
      <c r="B60" s="64"/>
      <c r="C60" s="64"/>
      <c r="D60" s="4"/>
      <c r="E60" s="4"/>
      <c r="F60" s="4"/>
      <c r="G60" s="4"/>
      <c r="H60" s="4"/>
      <c r="I60" s="4"/>
      <c r="J60" s="4"/>
      <c r="K60" s="4"/>
      <c r="L60" s="4"/>
    </row>
    <row r="61" spans="1:22" x14ac:dyDescent="0.35">
      <c r="A61" s="64"/>
      <c r="B61" s="64"/>
      <c r="C61" s="64"/>
      <c r="D61" s="4"/>
      <c r="E61" s="4"/>
      <c r="F61" s="4"/>
      <c r="G61" s="4"/>
      <c r="H61" s="4"/>
      <c r="I61" s="4"/>
      <c r="J61" s="4"/>
      <c r="K61" s="4"/>
      <c r="L61" s="4"/>
    </row>
    <row r="62" spans="1:22" x14ac:dyDescent="0.35">
      <c r="A62" s="64"/>
      <c r="B62" s="64"/>
      <c r="C62" s="64"/>
      <c r="D62" s="4"/>
      <c r="E62" s="4"/>
      <c r="F62" s="4"/>
      <c r="G62" s="4"/>
      <c r="H62" s="4"/>
      <c r="I62" s="4"/>
      <c r="J62" s="4"/>
      <c r="K62" s="4"/>
      <c r="L62" s="4"/>
    </row>
    <row r="63" spans="1:22" x14ac:dyDescent="0.35">
      <c r="A63" s="64"/>
      <c r="B63" s="64"/>
      <c r="C63" s="64"/>
      <c r="D63" s="4"/>
      <c r="E63" s="4"/>
      <c r="F63" s="4"/>
      <c r="G63" s="4"/>
      <c r="H63" s="4"/>
      <c r="I63" s="4"/>
      <c r="J63" s="4"/>
      <c r="K63" s="4"/>
      <c r="L63" s="4"/>
    </row>
    <row r="64" spans="1:22" x14ac:dyDescent="0.35">
      <c r="A64" s="64"/>
      <c r="B64" s="64"/>
      <c r="C64" s="6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64"/>
      <c r="B65" s="64"/>
      <c r="C65" s="6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64"/>
      <c r="B66" s="64"/>
      <c r="C66" s="64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64"/>
      <c r="B67" s="64"/>
      <c r="C67" s="64"/>
      <c r="D67" s="4"/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64"/>
      <c r="B68" s="64"/>
      <c r="C68" s="64"/>
      <c r="D68" s="4"/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64"/>
      <c r="B69" s="64"/>
      <c r="C69" s="64"/>
      <c r="D69" s="4"/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64"/>
      <c r="B70" s="64"/>
      <c r="C70" s="64"/>
      <c r="D70" s="4"/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64"/>
      <c r="B71" s="64"/>
      <c r="C71" s="64"/>
      <c r="D71" s="4"/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64"/>
      <c r="B72" s="64"/>
      <c r="C72" s="64"/>
      <c r="D72" s="4"/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64"/>
      <c r="B73" s="64"/>
      <c r="C73" s="64"/>
      <c r="D73" s="4"/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64"/>
      <c r="B74" s="64"/>
      <c r="C74" s="64"/>
      <c r="D74" s="4"/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64"/>
      <c r="B75" s="64"/>
      <c r="C75" s="64"/>
      <c r="D75" s="4"/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64"/>
      <c r="B76" s="64"/>
      <c r="C76" s="64"/>
      <c r="D76" s="4"/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64"/>
      <c r="B77" s="64"/>
      <c r="C77" s="64"/>
      <c r="D77" s="4"/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64"/>
      <c r="B78" s="64"/>
      <c r="C78" s="64"/>
      <c r="D78" s="4"/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64"/>
      <c r="B79" s="64"/>
      <c r="C79" s="64"/>
      <c r="D79" s="4"/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64"/>
      <c r="B80" s="64"/>
      <c r="C80" s="64"/>
      <c r="D80" s="4"/>
      <c r="E80" s="4"/>
      <c r="F80" s="4"/>
      <c r="G80" s="4"/>
      <c r="H80" s="4"/>
      <c r="I80" s="4"/>
      <c r="J80" s="4"/>
      <c r="K80" s="4"/>
      <c r="L80" s="4"/>
    </row>
    <row r="81" spans="1:12" x14ac:dyDescent="0.35">
      <c r="A81" s="64"/>
      <c r="B81" s="64"/>
      <c r="C81" s="6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64"/>
      <c r="B82" s="64"/>
      <c r="C82" s="6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64"/>
      <c r="B83" s="64"/>
      <c r="C83" s="6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64"/>
      <c r="B84" s="64"/>
      <c r="C84" s="64"/>
      <c r="D84" s="4"/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64"/>
      <c r="B85" s="64"/>
      <c r="C85" s="64"/>
      <c r="D85" s="4"/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64"/>
      <c r="B86" s="64"/>
      <c r="C86" s="64"/>
      <c r="D86" s="4"/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64"/>
      <c r="B87" s="64"/>
      <c r="C87" s="64"/>
      <c r="D87" s="4"/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64"/>
      <c r="B88" s="64"/>
      <c r="C88" s="64"/>
      <c r="D88" s="4"/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64"/>
      <c r="B89" s="64"/>
      <c r="C89" s="64"/>
      <c r="D89" s="4"/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64"/>
      <c r="B90" s="64"/>
      <c r="C90" s="64"/>
      <c r="D90" s="4"/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64"/>
      <c r="B91" s="64"/>
      <c r="C91" s="64"/>
      <c r="D91" s="4"/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64"/>
      <c r="B92" s="64"/>
      <c r="C92" s="64"/>
      <c r="D92" s="4"/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64"/>
      <c r="B93" s="64"/>
      <c r="C93" s="64"/>
      <c r="D93" s="4"/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64"/>
      <c r="B94" s="64"/>
      <c r="C94" s="64"/>
      <c r="D94" s="4"/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64"/>
      <c r="B95" s="64"/>
      <c r="C95" s="64"/>
      <c r="D95" s="4"/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64"/>
      <c r="B96" s="64"/>
      <c r="C96" s="64"/>
      <c r="D96" s="4"/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64"/>
      <c r="B97" s="64"/>
      <c r="C97" s="64"/>
      <c r="D97" s="4"/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64"/>
      <c r="B98" s="64"/>
      <c r="C98" s="64"/>
      <c r="D98" s="4"/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64"/>
      <c r="B99" s="64"/>
      <c r="C99" s="64"/>
      <c r="D99" s="4"/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64"/>
      <c r="B100" s="64"/>
      <c r="C100" s="64"/>
      <c r="D100" s="4"/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64"/>
      <c r="B101" s="64"/>
      <c r="C101" s="64"/>
      <c r="D101" s="4"/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64"/>
      <c r="B102" s="64"/>
      <c r="C102" s="64"/>
      <c r="D102" s="4"/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64"/>
      <c r="B103" s="64"/>
      <c r="C103" s="64"/>
      <c r="D103" s="4"/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64"/>
      <c r="B104" s="64"/>
      <c r="C104" s="64"/>
      <c r="D104" s="4"/>
      <c r="E104" s="4"/>
      <c r="F104" s="4"/>
      <c r="G104" s="4"/>
      <c r="H104" s="4"/>
      <c r="I104" s="4"/>
      <c r="J104" s="4"/>
      <c r="K104" s="4"/>
      <c r="L104" s="4"/>
    </row>
  </sheetData>
  <pageMargins left="0.7" right="0.7" top="0.75" bottom="0.75" header="0.3" footer="0.3"/>
  <pageSetup paperSize="9" orientation="portrait" verticalDpi="0" r:id="rId1"/>
  <ignoredErrors>
    <ignoredError sqref="C43:F43 D45:G45 C34:H34 C36:H36 C26:H27 C22:H24 C20:H20 D47:H47 C48:H92 D31:H31 C38:H38 D16:H16 C30:H30 C46:H46 H43 C13:H13 C9:H9 C44:H44 J9:L10 J13:L13 J16:L16 J38:L38 J30:L31 J43:L92 J20:L20 J22:L24 J26:L27 J36:L36 J34:L34 C6:H7 J6:L7 C10:G10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27"/>
  <sheetViews>
    <sheetView zoomScale="70" zoomScaleNormal="70" workbookViewId="0">
      <pane ySplit="1" topLeftCell="A2" activePane="bottomLeft" state="frozen"/>
      <selection activeCell="C1" sqref="C1"/>
      <selection pane="bottomLeft" activeCell="L1" sqref="L1"/>
    </sheetView>
  </sheetViews>
  <sheetFormatPr defaultColWidth="9.1796875" defaultRowHeight="14.5" x14ac:dyDescent="0.35"/>
  <cols>
    <col min="1" max="3" width="9.1796875" style="2"/>
    <col min="4" max="4" width="7.26953125" style="2" customWidth="1"/>
    <col min="5" max="6" width="4.81640625" style="2" bestFit="1" customWidth="1"/>
    <col min="7" max="7" width="9" style="2" customWidth="1"/>
    <col min="8" max="8" width="6.08984375" style="2" customWidth="1"/>
    <col min="9" max="9" width="8.26953125" style="2" customWidth="1"/>
    <col min="10" max="10" width="6.453125" style="2" bestFit="1" customWidth="1"/>
    <col min="11" max="11" width="5.1796875" style="2" bestFit="1" customWidth="1"/>
    <col min="12" max="12" width="6.26953125" style="2" bestFit="1" customWidth="1"/>
    <col min="13" max="28" width="9.1796875" style="36"/>
    <col min="29" max="16384" width="9.1796875" style="2"/>
  </cols>
  <sheetData>
    <row r="1" spans="1:32" x14ac:dyDescent="0.35">
      <c r="A1" s="49" t="s">
        <v>219</v>
      </c>
      <c r="B1" s="44" t="s">
        <v>218</v>
      </c>
      <c r="C1" s="45" t="s">
        <v>217</v>
      </c>
      <c r="D1" s="44" t="s">
        <v>221</v>
      </c>
      <c r="E1" s="44" t="s">
        <v>222</v>
      </c>
      <c r="F1" s="44" t="s">
        <v>223</v>
      </c>
      <c r="G1" s="44" t="s">
        <v>225</v>
      </c>
      <c r="H1" s="44" t="s">
        <v>226</v>
      </c>
      <c r="I1" s="44" t="s">
        <v>228</v>
      </c>
      <c r="J1" s="44" t="s">
        <v>229</v>
      </c>
      <c r="K1" s="44" t="s">
        <v>230</v>
      </c>
      <c r="L1" s="44" t="s">
        <v>231</v>
      </c>
      <c r="M1" s="50" t="s">
        <v>220</v>
      </c>
      <c r="N1" s="44" t="s">
        <v>221</v>
      </c>
      <c r="O1" s="44" t="s">
        <v>222</v>
      </c>
      <c r="P1" s="44" t="s">
        <v>223</v>
      </c>
      <c r="Q1" s="44" t="s">
        <v>225</v>
      </c>
      <c r="R1" s="44" t="s">
        <v>226</v>
      </c>
      <c r="S1" s="44" t="s">
        <v>228</v>
      </c>
      <c r="T1" s="44" t="s">
        <v>229</v>
      </c>
      <c r="U1" s="44" t="s">
        <v>230</v>
      </c>
      <c r="V1" s="44" t="s">
        <v>231</v>
      </c>
      <c r="X1" s="58"/>
      <c r="Y1" s="58"/>
      <c r="Z1" s="58"/>
      <c r="AA1" s="58"/>
      <c r="AB1" s="58"/>
      <c r="AC1" s="58"/>
      <c r="AD1" s="58"/>
      <c r="AE1" s="58"/>
      <c r="AF1" s="58"/>
    </row>
    <row r="2" spans="1:32" x14ac:dyDescent="0.35">
      <c r="A2" s="37">
        <v>5</v>
      </c>
      <c r="B2" s="37">
        <v>3</v>
      </c>
      <c r="C2" s="37">
        <v>2</v>
      </c>
      <c r="D2" s="32"/>
      <c r="E2" s="35">
        <v>7.0000000000000007E-2</v>
      </c>
      <c r="F2" s="32"/>
      <c r="G2" s="32"/>
      <c r="H2" s="35">
        <v>7.0000000000000007E-2</v>
      </c>
      <c r="I2" s="35">
        <v>0.03</v>
      </c>
      <c r="J2" s="32"/>
      <c r="K2" s="32"/>
      <c r="L2" s="32"/>
      <c r="M2" s="22">
        <f t="shared" ref="M2:M17" si="0">A2*B2*C2*0.0018</f>
        <v>5.3999999999999999E-2</v>
      </c>
      <c r="N2" s="22"/>
      <c r="O2" s="22">
        <f>E2/$M2</f>
        <v>1.2962962962962965</v>
      </c>
      <c r="P2" s="22"/>
      <c r="Q2" s="22"/>
      <c r="R2" s="22">
        <f>H2/$M2</f>
        <v>1.2962962962962965</v>
      </c>
      <c r="S2" s="22">
        <f>I2/$M2</f>
        <v>0.55555555555555558</v>
      </c>
      <c r="T2" s="22"/>
      <c r="U2" s="22"/>
      <c r="V2" s="22"/>
    </row>
    <row r="3" spans="1:32" x14ac:dyDescent="0.35">
      <c r="A3" s="37">
        <v>5</v>
      </c>
      <c r="B3" s="37">
        <v>4</v>
      </c>
      <c r="C3" s="37">
        <v>3</v>
      </c>
      <c r="D3" s="35">
        <v>0.12</v>
      </c>
      <c r="E3" s="32"/>
      <c r="F3" s="32"/>
      <c r="G3" s="32"/>
      <c r="H3" s="32"/>
      <c r="I3" s="32"/>
      <c r="J3" s="32"/>
      <c r="K3" s="32"/>
      <c r="L3" s="32"/>
      <c r="M3" s="22">
        <f t="shared" si="0"/>
        <v>0.108</v>
      </c>
      <c r="N3" s="22">
        <f>D3/$M3</f>
        <v>1.1111111111111112</v>
      </c>
      <c r="O3" s="22"/>
      <c r="P3" s="22"/>
      <c r="Q3" s="22"/>
      <c r="R3" s="22"/>
      <c r="S3" s="22"/>
      <c r="T3" s="22"/>
      <c r="U3" s="22"/>
      <c r="V3" s="22"/>
    </row>
    <row r="4" spans="1:32" x14ac:dyDescent="0.35">
      <c r="A4" s="37">
        <v>6</v>
      </c>
      <c r="B4" s="37">
        <v>4</v>
      </c>
      <c r="C4" s="37">
        <v>2</v>
      </c>
      <c r="D4" s="35">
        <v>0.16</v>
      </c>
      <c r="E4" s="35">
        <v>0.15</v>
      </c>
      <c r="F4" s="35">
        <v>0.13</v>
      </c>
      <c r="G4" s="35">
        <v>0.17</v>
      </c>
      <c r="H4" s="35">
        <v>0.12</v>
      </c>
      <c r="I4" s="35">
        <v>0.09</v>
      </c>
      <c r="J4" s="35">
        <v>0.14000000000000001</v>
      </c>
      <c r="K4" s="35">
        <v>0.15</v>
      </c>
      <c r="L4" s="32"/>
      <c r="M4" s="22">
        <f t="shared" si="0"/>
        <v>8.6400000000000005E-2</v>
      </c>
      <c r="N4" s="22">
        <f>D4/$M4</f>
        <v>1.8518518518518519</v>
      </c>
      <c r="O4" s="22">
        <f t="shared" ref="O4:U4" si="1">E4/$M4</f>
        <v>1.7361111111111109</v>
      </c>
      <c r="P4" s="22">
        <f t="shared" si="1"/>
        <v>1.5046296296296295</v>
      </c>
      <c r="Q4" s="22">
        <f t="shared" si="1"/>
        <v>1.9675925925925926</v>
      </c>
      <c r="R4" s="22">
        <f t="shared" si="1"/>
        <v>1.3888888888888888</v>
      </c>
      <c r="S4" s="22">
        <f t="shared" si="1"/>
        <v>1.0416666666666665</v>
      </c>
      <c r="T4" s="22">
        <f t="shared" si="1"/>
        <v>1.6203703703703705</v>
      </c>
      <c r="U4" s="22">
        <f t="shared" si="1"/>
        <v>1.7361111111111109</v>
      </c>
      <c r="V4" s="22"/>
    </row>
    <row r="5" spans="1:32" x14ac:dyDescent="0.35">
      <c r="A5" s="37">
        <v>6</v>
      </c>
      <c r="B5" s="37">
        <v>5</v>
      </c>
      <c r="C5" s="37">
        <v>3</v>
      </c>
      <c r="D5" s="32"/>
      <c r="E5" s="32"/>
      <c r="F5" s="35">
        <v>0.22</v>
      </c>
      <c r="G5" s="32"/>
      <c r="H5" s="32"/>
      <c r="I5" s="32"/>
      <c r="J5" s="32"/>
      <c r="K5" s="32"/>
      <c r="L5" s="32"/>
      <c r="M5" s="22">
        <f t="shared" si="0"/>
        <v>0.16200000000000001</v>
      </c>
      <c r="N5" s="22"/>
      <c r="O5" s="22"/>
      <c r="P5" s="22">
        <f>F5/$M5</f>
        <v>1.3580246913580247</v>
      </c>
      <c r="Q5" s="22"/>
      <c r="R5" s="22"/>
      <c r="S5" s="22"/>
      <c r="T5" s="22"/>
      <c r="U5" s="22"/>
      <c r="V5" s="22"/>
    </row>
    <row r="6" spans="1:32" x14ac:dyDescent="0.35">
      <c r="A6" s="37">
        <v>7</v>
      </c>
      <c r="B6" s="37">
        <v>5</v>
      </c>
      <c r="C6" s="37">
        <v>4</v>
      </c>
      <c r="D6" s="35">
        <v>0.3</v>
      </c>
      <c r="E6" s="35">
        <v>0.18</v>
      </c>
      <c r="F6" s="32"/>
      <c r="G6" s="35">
        <v>0.28000000000000003</v>
      </c>
      <c r="H6" s="32"/>
      <c r="I6" s="32"/>
      <c r="J6" s="32"/>
      <c r="K6" s="32"/>
      <c r="L6" s="32"/>
      <c r="M6" s="22">
        <f t="shared" si="0"/>
        <v>0.252</v>
      </c>
      <c r="N6" s="22">
        <f>D6/$M6</f>
        <v>1.1904761904761905</v>
      </c>
      <c r="O6" s="22">
        <f>E6/$M6</f>
        <v>0.7142857142857143</v>
      </c>
      <c r="P6" s="22"/>
      <c r="Q6" s="22">
        <f>G6/$M6</f>
        <v>1.1111111111111112</v>
      </c>
      <c r="R6" s="22"/>
      <c r="S6" s="22"/>
      <c r="T6" s="22"/>
      <c r="U6" s="22"/>
      <c r="V6" s="22"/>
    </row>
    <row r="7" spans="1:32" x14ac:dyDescent="0.35">
      <c r="A7" s="37">
        <v>8</v>
      </c>
      <c r="B7" s="37">
        <v>5</v>
      </c>
      <c r="C7" s="37">
        <v>3</v>
      </c>
      <c r="D7" s="32"/>
      <c r="E7" s="35">
        <v>0.21</v>
      </c>
      <c r="F7" s="35">
        <v>0.17</v>
      </c>
      <c r="G7" s="32"/>
      <c r="H7" s="32"/>
      <c r="I7" s="32"/>
      <c r="J7" s="32"/>
      <c r="K7" s="32"/>
      <c r="L7" s="32"/>
      <c r="M7" s="22">
        <f t="shared" si="0"/>
        <v>0.216</v>
      </c>
      <c r="N7" s="22"/>
      <c r="O7" s="22">
        <f>E7/$M7</f>
        <v>0.97222222222222221</v>
      </c>
      <c r="P7" s="22">
        <f>F7/$M7</f>
        <v>0.78703703703703709</v>
      </c>
      <c r="Q7" s="22"/>
      <c r="R7" s="22"/>
      <c r="S7" s="22"/>
      <c r="T7" s="22"/>
      <c r="U7" s="22"/>
      <c r="V7" s="22"/>
    </row>
    <row r="8" spans="1:32" x14ac:dyDescent="0.35">
      <c r="A8" s="37">
        <v>8</v>
      </c>
      <c r="B8" s="37">
        <v>6</v>
      </c>
      <c r="C8" s="37">
        <v>3</v>
      </c>
      <c r="D8" s="35">
        <v>0.37</v>
      </c>
      <c r="E8" s="32"/>
      <c r="F8" s="32"/>
      <c r="G8" s="32"/>
      <c r="H8" s="32"/>
      <c r="I8" s="32"/>
      <c r="J8" s="32"/>
      <c r="K8" s="32"/>
      <c r="L8" s="32"/>
      <c r="M8" s="22">
        <f t="shared" si="0"/>
        <v>0.25919999999999999</v>
      </c>
      <c r="N8" s="22">
        <f>D8/$M8</f>
        <v>1.4274691358024691</v>
      </c>
      <c r="O8" s="22"/>
      <c r="P8" s="22"/>
      <c r="Q8" s="22"/>
      <c r="R8" s="22"/>
      <c r="S8" s="22"/>
      <c r="T8" s="22"/>
      <c r="U8" s="22"/>
      <c r="V8" s="22"/>
    </row>
    <row r="9" spans="1:32" x14ac:dyDescent="0.35">
      <c r="A9" s="37">
        <v>9</v>
      </c>
      <c r="B9" s="37">
        <v>6</v>
      </c>
      <c r="C9" s="37">
        <v>3</v>
      </c>
      <c r="D9" s="35">
        <v>0.4</v>
      </c>
      <c r="E9" s="32"/>
      <c r="F9" s="32"/>
      <c r="G9" s="32"/>
      <c r="H9" s="35">
        <v>0.33</v>
      </c>
      <c r="I9" s="32"/>
      <c r="J9" s="32"/>
      <c r="K9" s="32"/>
      <c r="L9" s="32"/>
      <c r="M9" s="22">
        <f t="shared" si="0"/>
        <v>0.29159999999999997</v>
      </c>
      <c r="N9" s="22">
        <f>D9/$M9</f>
        <v>1.3717421124828535</v>
      </c>
      <c r="O9" s="22"/>
      <c r="P9" s="22"/>
      <c r="Q9" s="22"/>
      <c r="R9" s="22">
        <f>H9/$M9</f>
        <v>1.131687242798354</v>
      </c>
      <c r="S9" s="22"/>
      <c r="T9" s="22"/>
      <c r="U9" s="22"/>
      <c r="V9" s="22"/>
    </row>
    <row r="10" spans="1:32" x14ac:dyDescent="0.35">
      <c r="A10" s="37">
        <v>10</v>
      </c>
      <c r="B10" s="37">
        <v>5</v>
      </c>
      <c r="C10" s="37">
        <v>3</v>
      </c>
      <c r="D10" s="32"/>
      <c r="E10" s="35">
        <v>0.25</v>
      </c>
      <c r="F10" s="32"/>
      <c r="G10" s="32"/>
      <c r="H10" s="32"/>
      <c r="I10" s="32"/>
      <c r="J10" s="32"/>
      <c r="K10" s="32"/>
      <c r="L10" s="35">
        <v>0.39</v>
      </c>
      <c r="M10" s="22">
        <f t="shared" si="0"/>
        <v>0.27</v>
      </c>
      <c r="N10" s="22"/>
      <c r="O10" s="22">
        <f>E10/$M10</f>
        <v>0.92592592592592582</v>
      </c>
      <c r="P10" s="22"/>
      <c r="Q10" s="22"/>
      <c r="R10" s="22"/>
      <c r="S10" s="22"/>
      <c r="T10" s="22"/>
      <c r="U10" s="22"/>
      <c r="V10" s="22">
        <f>L10/$M10</f>
        <v>1.4444444444444444</v>
      </c>
    </row>
    <row r="11" spans="1:32" x14ac:dyDescent="0.35">
      <c r="A11" s="37">
        <v>13</v>
      </c>
      <c r="B11" s="37">
        <v>8</v>
      </c>
      <c r="C11" s="37">
        <v>3</v>
      </c>
      <c r="D11" s="35">
        <v>0.8</v>
      </c>
      <c r="E11" s="35">
        <v>0.66</v>
      </c>
      <c r="F11" s="32"/>
      <c r="G11" s="32"/>
      <c r="H11" s="32"/>
      <c r="I11" s="32"/>
      <c r="J11" s="32"/>
      <c r="K11" s="32"/>
      <c r="L11" s="32"/>
      <c r="M11" s="22">
        <f t="shared" si="0"/>
        <v>0.56159999999999999</v>
      </c>
      <c r="N11" s="22">
        <f>D11/$M11</f>
        <v>1.4245014245014247</v>
      </c>
      <c r="O11" s="22">
        <f>E11/$M11</f>
        <v>1.1752136752136753</v>
      </c>
      <c r="P11" s="22"/>
      <c r="Q11" s="22"/>
      <c r="R11" s="22"/>
      <c r="S11" s="22"/>
      <c r="T11" s="22"/>
      <c r="U11" s="22"/>
      <c r="V11" s="22"/>
    </row>
    <row r="12" spans="1:32" x14ac:dyDescent="0.35">
      <c r="A12" s="37">
        <v>15</v>
      </c>
      <c r="B12" s="37">
        <v>7</v>
      </c>
      <c r="C12" s="37">
        <v>4</v>
      </c>
      <c r="D12" s="32"/>
      <c r="E12" s="35">
        <v>0.7</v>
      </c>
      <c r="F12" s="35">
        <v>0.76</v>
      </c>
      <c r="G12" s="35">
        <v>0.82</v>
      </c>
      <c r="H12" s="32"/>
      <c r="I12" s="32"/>
      <c r="J12" s="32"/>
      <c r="K12" s="32"/>
      <c r="L12" s="32"/>
      <c r="M12" s="22">
        <f t="shared" si="0"/>
        <v>0.75600000000000001</v>
      </c>
      <c r="N12" s="22"/>
      <c r="O12" s="22">
        <f>E12/$M12</f>
        <v>0.92592592592592582</v>
      </c>
      <c r="P12" s="22">
        <f>F12/$M12</f>
        <v>1.0052910052910053</v>
      </c>
      <c r="Q12" s="22">
        <f>G12/$M12</f>
        <v>1.0846560846560847</v>
      </c>
      <c r="R12" s="22"/>
      <c r="S12" s="22"/>
      <c r="T12" s="22"/>
      <c r="U12" s="22"/>
      <c r="V12" s="22"/>
    </row>
    <row r="13" spans="1:32" x14ac:dyDescent="0.35">
      <c r="A13" s="37">
        <v>15</v>
      </c>
      <c r="B13" s="37">
        <v>8</v>
      </c>
      <c r="C13" s="37">
        <v>3.5</v>
      </c>
      <c r="D13" s="32"/>
      <c r="E13" s="32"/>
      <c r="F13" s="35">
        <v>1.75</v>
      </c>
      <c r="G13" s="32"/>
      <c r="H13" s="35">
        <v>0.85</v>
      </c>
      <c r="I13" s="32"/>
      <c r="J13" s="32"/>
      <c r="K13" s="32"/>
      <c r="L13" s="32"/>
      <c r="M13" s="22">
        <f t="shared" si="0"/>
        <v>0.75600000000000001</v>
      </c>
      <c r="N13" s="22"/>
      <c r="O13" s="22"/>
      <c r="P13" s="22">
        <f>F13/$M13</f>
        <v>2.3148148148148149</v>
      </c>
      <c r="Q13" s="22"/>
      <c r="R13" s="22">
        <f>H13/$M13</f>
        <v>1.1243386243386242</v>
      </c>
      <c r="S13" s="22"/>
      <c r="T13" s="22"/>
      <c r="U13" s="22"/>
      <c r="V13" s="22"/>
    </row>
    <row r="14" spans="1:32" x14ac:dyDescent="0.35">
      <c r="A14" s="37">
        <v>17</v>
      </c>
      <c r="B14" s="37">
        <v>11</v>
      </c>
      <c r="C14" s="37">
        <v>4.5</v>
      </c>
      <c r="D14" s="35">
        <v>1.17</v>
      </c>
      <c r="E14" s="32"/>
      <c r="F14" s="32"/>
      <c r="G14" s="32"/>
      <c r="H14" s="32"/>
      <c r="I14" s="32"/>
      <c r="J14" s="32"/>
      <c r="K14" s="32"/>
      <c r="L14" s="32"/>
      <c r="M14" s="22">
        <f t="shared" si="0"/>
        <v>1.5146999999999999</v>
      </c>
      <c r="N14" s="22">
        <f>D14/$M14</f>
        <v>0.77243018419489007</v>
      </c>
      <c r="O14" s="22"/>
      <c r="P14" s="22"/>
      <c r="Q14" s="22"/>
      <c r="R14" s="22"/>
      <c r="S14" s="22"/>
      <c r="T14" s="22"/>
      <c r="U14" s="22"/>
      <c r="V14" s="22"/>
    </row>
    <row r="15" spans="1:32" x14ac:dyDescent="0.35">
      <c r="A15" s="37">
        <v>20</v>
      </c>
      <c r="B15" s="37">
        <v>8</v>
      </c>
      <c r="C15" s="37">
        <v>4</v>
      </c>
      <c r="D15" s="35">
        <v>1.93</v>
      </c>
      <c r="E15" s="32"/>
      <c r="F15" s="32"/>
      <c r="G15" s="32"/>
      <c r="H15" s="32"/>
      <c r="I15" s="32"/>
      <c r="J15" s="32"/>
      <c r="K15" s="32"/>
      <c r="L15" s="32"/>
      <c r="M15" s="22">
        <f t="shared" si="0"/>
        <v>1.1519999999999999</v>
      </c>
      <c r="N15" s="22">
        <f>D15/$M15</f>
        <v>1.6753472222222223</v>
      </c>
      <c r="O15" s="22"/>
      <c r="P15" s="22"/>
      <c r="Q15" s="22"/>
      <c r="R15" s="22"/>
      <c r="S15" s="22"/>
      <c r="T15" s="22"/>
      <c r="U15" s="22"/>
      <c r="V15" s="22"/>
    </row>
    <row r="16" spans="1:32" x14ac:dyDescent="0.35">
      <c r="A16" s="37">
        <v>25</v>
      </c>
      <c r="B16" s="37">
        <v>19</v>
      </c>
      <c r="C16" s="37">
        <v>7</v>
      </c>
      <c r="D16" s="32"/>
      <c r="E16" s="35">
        <v>6.37</v>
      </c>
      <c r="F16" s="32"/>
      <c r="G16" s="32"/>
      <c r="H16" s="32"/>
      <c r="I16" s="32"/>
      <c r="J16" s="32"/>
      <c r="K16" s="32"/>
      <c r="L16" s="32"/>
      <c r="M16" s="22">
        <f t="shared" si="0"/>
        <v>5.9849999999999994</v>
      </c>
      <c r="N16" s="22"/>
      <c r="O16" s="22">
        <f>E16/$M16</f>
        <v>1.064327485380117</v>
      </c>
      <c r="P16" s="22"/>
      <c r="Q16" s="22"/>
      <c r="R16" s="22"/>
      <c r="S16" s="22"/>
      <c r="T16" s="22"/>
      <c r="U16" s="22"/>
      <c r="V16" s="22"/>
    </row>
    <row r="17" spans="1:22" x14ac:dyDescent="0.35">
      <c r="A17" s="37">
        <v>27</v>
      </c>
      <c r="B17" s="37">
        <v>13</v>
      </c>
      <c r="C17" s="37">
        <v>4.5</v>
      </c>
      <c r="D17" s="35">
        <v>3.8</v>
      </c>
      <c r="E17" s="32"/>
      <c r="F17" s="35">
        <v>2.92</v>
      </c>
      <c r="G17" s="32"/>
      <c r="H17" s="32"/>
      <c r="I17" s="32"/>
      <c r="J17" s="32"/>
      <c r="K17" s="32"/>
      <c r="L17" s="32"/>
      <c r="M17" s="22">
        <f t="shared" si="0"/>
        <v>2.8430999999999997</v>
      </c>
      <c r="N17" s="22">
        <f>D17/$M17</f>
        <v>1.3365692378038059</v>
      </c>
      <c r="O17" s="22"/>
      <c r="P17" s="22">
        <f>F17/$M17</f>
        <v>1.0270479406281876</v>
      </c>
      <c r="Q17" s="22"/>
      <c r="R17" s="22"/>
      <c r="S17" s="22"/>
      <c r="T17" s="22"/>
      <c r="U17" s="22"/>
      <c r="V17" s="22"/>
    </row>
    <row r="18" spans="1:22" x14ac:dyDescent="0.35">
      <c r="H18" s="1"/>
      <c r="M18" s="33" t="s">
        <v>215</v>
      </c>
      <c r="N18" s="34">
        <f>MIN(N2:N17)</f>
        <v>0.77243018419489007</v>
      </c>
      <c r="O18" s="34">
        <f t="shared" ref="O18:V18" si="2">MIN(O2:O17)</f>
        <v>0.7142857142857143</v>
      </c>
      <c r="P18" s="34">
        <f t="shared" si="2"/>
        <v>0.78703703703703709</v>
      </c>
      <c r="Q18" s="34">
        <f t="shared" si="2"/>
        <v>1.0846560846560847</v>
      </c>
      <c r="R18" s="34">
        <f t="shared" si="2"/>
        <v>1.1243386243386242</v>
      </c>
      <c r="S18" s="34">
        <f>MIN(S2:S17)</f>
        <v>0.55555555555555558</v>
      </c>
      <c r="T18" s="34">
        <f t="shared" si="2"/>
        <v>1.6203703703703705</v>
      </c>
      <c r="U18" s="34">
        <f t="shared" si="2"/>
        <v>1.7361111111111109</v>
      </c>
      <c r="V18" s="34">
        <f t="shared" si="2"/>
        <v>1.4444444444444444</v>
      </c>
    </row>
    <row r="19" spans="1:22" x14ac:dyDescent="0.35">
      <c r="M19" s="33" t="s">
        <v>214</v>
      </c>
      <c r="N19" s="42">
        <f>MAX(N2:N17)</f>
        <v>1.8518518518518519</v>
      </c>
      <c r="O19" s="42">
        <f t="shared" ref="O19:V19" si="3">MAX(O2:O17)</f>
        <v>1.7361111111111109</v>
      </c>
      <c r="P19" s="42">
        <f t="shared" si="3"/>
        <v>2.3148148148148149</v>
      </c>
      <c r="Q19" s="42">
        <f t="shared" si="3"/>
        <v>1.9675925925925926</v>
      </c>
      <c r="R19" s="42">
        <f t="shared" si="3"/>
        <v>1.3888888888888888</v>
      </c>
      <c r="S19" s="42">
        <f>MAX(S2:S17)</f>
        <v>1.0416666666666665</v>
      </c>
      <c r="T19" s="42">
        <f t="shared" si="3"/>
        <v>1.6203703703703705</v>
      </c>
      <c r="U19" s="42">
        <f t="shared" si="3"/>
        <v>1.7361111111111109</v>
      </c>
      <c r="V19" s="42">
        <f t="shared" si="3"/>
        <v>1.4444444444444444</v>
      </c>
    </row>
    <row r="20" spans="1:22" x14ac:dyDescent="0.35">
      <c r="M20" s="6" t="s">
        <v>216</v>
      </c>
      <c r="N20" s="36">
        <f>MEDIAN(N2:N17)</f>
        <v>1.3717421124828535</v>
      </c>
      <c r="O20" s="36">
        <f t="shared" ref="O20:V20" si="4">MEDIAN(O2:O17)</f>
        <v>1.0182748538011697</v>
      </c>
      <c r="P20" s="36">
        <f t="shared" si="4"/>
        <v>1.1925363159931062</v>
      </c>
      <c r="Q20" s="36">
        <f t="shared" si="4"/>
        <v>1.1111111111111112</v>
      </c>
      <c r="R20" s="36">
        <f t="shared" si="4"/>
        <v>1.2139917695473252</v>
      </c>
      <c r="S20" s="36">
        <f>MEDIAN(S2:S17)</f>
        <v>0.79861111111111105</v>
      </c>
      <c r="T20" s="36">
        <f t="shared" si="4"/>
        <v>1.6203703703703705</v>
      </c>
      <c r="U20" s="36">
        <f t="shared" si="4"/>
        <v>1.7361111111111109</v>
      </c>
      <c r="V20" s="36">
        <f t="shared" si="4"/>
        <v>1.4444444444444444</v>
      </c>
    </row>
    <row r="21" spans="1:22" x14ac:dyDescent="0.35">
      <c r="M21" s="33" t="s">
        <v>213</v>
      </c>
      <c r="N21" s="42">
        <f>AVERAGE(N2:N17)</f>
        <v>1.3512776078274245</v>
      </c>
      <c r="O21" s="42">
        <f t="shared" ref="O21:V21" si="5">AVERAGE(O2:O17)</f>
        <v>1.1012885445451235</v>
      </c>
      <c r="P21" s="42">
        <f t="shared" si="5"/>
        <v>1.3328075197931166</v>
      </c>
      <c r="Q21" s="42">
        <f t="shared" si="5"/>
        <v>1.3877865961199294</v>
      </c>
      <c r="R21" s="42">
        <f t="shared" si="5"/>
        <v>1.2353027630805409</v>
      </c>
      <c r="S21" s="42">
        <f>AVERAGE(S2:S17)</f>
        <v>0.79861111111111105</v>
      </c>
      <c r="T21" s="42">
        <f t="shared" si="5"/>
        <v>1.6203703703703705</v>
      </c>
      <c r="U21" s="42">
        <f t="shared" si="5"/>
        <v>1.7361111111111109</v>
      </c>
      <c r="V21" s="42">
        <f t="shared" si="5"/>
        <v>1.4444444444444444</v>
      </c>
    </row>
    <row r="22" spans="1:22" x14ac:dyDescent="0.35">
      <c r="M22" s="22"/>
      <c r="N22" s="22"/>
      <c r="O22" s="22"/>
    </row>
    <row r="23" spans="1:22" x14ac:dyDescent="0.35">
      <c r="M23" s="22"/>
      <c r="N23" s="22"/>
      <c r="O23" s="22"/>
    </row>
    <row r="24" spans="1:22" x14ac:dyDescent="0.35">
      <c r="M24" s="22"/>
      <c r="N24" s="22"/>
      <c r="O24" s="22"/>
    </row>
    <row r="25" spans="1:22" x14ac:dyDescent="0.35">
      <c r="M25" s="22"/>
      <c r="N25" s="22"/>
      <c r="O25" s="22"/>
    </row>
    <row r="26" spans="1:22" x14ac:dyDescent="0.35">
      <c r="M26" s="22"/>
      <c r="N26" s="22"/>
      <c r="O26" s="22"/>
    </row>
    <row r="27" spans="1:22" x14ac:dyDescent="0.35">
      <c r="M27" s="22"/>
      <c r="N27" s="22"/>
      <c r="O27" s="22"/>
    </row>
  </sheetData>
  <phoneticPr fontId="4" type="noConversion"/>
  <pageMargins left="0.7" right="0.7" top="0.75" bottom="0.75" header="0.3" footer="0.3"/>
  <pageSetup paperSize="9" orientation="portrait" verticalDpi="0" r:id="rId1"/>
  <ignoredErrors>
    <ignoredError sqref="D2 F2:G2 J2 K2:L2 J3 L4 D5:E5 F6 D7 E9:G9 J5:J9 D10 J10 D12 D13:E13 G13 D16 E17 M22:M26 C18:G18 J11:J26 G17:H17 F16:H16 E14:H15 H12 F10:H11 E8:H8 G7:H7 H6 G5:H5 E3:H3 C19:H26 K3:L3 K5:L9 K10 K11:L26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8"/>
  <sheetViews>
    <sheetView zoomScale="55" zoomScaleNormal="55" workbookViewId="0">
      <pane ySplit="1" topLeftCell="A2" activePane="bottomLeft" state="frozen"/>
      <selection pane="bottomLeft" activeCell="L1" sqref="L1"/>
    </sheetView>
  </sheetViews>
  <sheetFormatPr defaultColWidth="9.1796875" defaultRowHeight="14.5" x14ac:dyDescent="0.35"/>
  <cols>
    <col min="1" max="1" width="7.81640625" style="61" bestFit="1" customWidth="1"/>
    <col min="2" max="2" width="7" style="61" bestFit="1" customWidth="1"/>
    <col min="3" max="3" width="7.54296875" style="61" bestFit="1" customWidth="1"/>
    <col min="4" max="4" width="6" style="61" bestFit="1" customWidth="1"/>
    <col min="5" max="7" width="5.08984375" style="61" bestFit="1" customWidth="1"/>
    <col min="8" max="8" width="5.90625" style="61" bestFit="1" customWidth="1"/>
    <col min="9" max="9" width="5.36328125" style="61" bestFit="1" customWidth="1"/>
    <col min="10" max="10" width="6.54296875" style="61" bestFit="1" customWidth="1"/>
    <col min="11" max="11" width="5.54296875" style="61" bestFit="1" customWidth="1"/>
    <col min="12" max="12" width="6.36328125" style="61" bestFit="1" customWidth="1"/>
    <col min="13" max="13" width="8.36328125" style="38" bestFit="1" customWidth="1"/>
    <col min="14" max="17" width="9.1796875" style="38"/>
    <col min="18" max="18" width="12.90625" style="38" customWidth="1"/>
    <col min="19" max="21" width="9.1796875" style="38"/>
    <col min="22" max="22" width="11.81640625" style="38" customWidth="1"/>
    <col min="23" max="23" width="9.1796875" style="38"/>
    <col min="24" max="16384" width="9.1796875" style="61"/>
  </cols>
  <sheetData>
    <row r="1" spans="1:23" ht="29" x14ac:dyDescent="0.35">
      <c r="A1" s="49" t="s">
        <v>219</v>
      </c>
      <c r="B1" s="44" t="s">
        <v>218</v>
      </c>
      <c r="C1" s="45" t="s">
        <v>217</v>
      </c>
      <c r="D1" s="44" t="s">
        <v>221</v>
      </c>
      <c r="E1" s="44" t="s">
        <v>222</v>
      </c>
      <c r="F1" s="44" t="s">
        <v>223</v>
      </c>
      <c r="G1" s="44" t="s">
        <v>224</v>
      </c>
      <c r="H1" s="44" t="s">
        <v>225</v>
      </c>
      <c r="I1" s="44" t="s">
        <v>226</v>
      </c>
      <c r="J1" s="44" t="s">
        <v>229</v>
      </c>
      <c r="K1" s="44" t="s">
        <v>230</v>
      </c>
      <c r="L1" s="44" t="s">
        <v>231</v>
      </c>
      <c r="M1" s="50" t="s">
        <v>220</v>
      </c>
      <c r="N1" s="44" t="s">
        <v>221</v>
      </c>
      <c r="O1" s="44" t="s">
        <v>222</v>
      </c>
      <c r="P1" s="44" t="s">
        <v>223</v>
      </c>
      <c r="Q1" s="44" t="s">
        <v>224</v>
      </c>
      <c r="R1" s="44" t="s">
        <v>225</v>
      </c>
      <c r="S1" s="44" t="s">
        <v>226</v>
      </c>
      <c r="T1" s="44" t="s">
        <v>229</v>
      </c>
      <c r="U1" s="44" t="s">
        <v>230</v>
      </c>
      <c r="V1" s="44" t="s">
        <v>231</v>
      </c>
    </row>
    <row r="2" spans="1:23" x14ac:dyDescent="0.35">
      <c r="A2" s="49">
        <v>4</v>
      </c>
      <c r="B2" s="44" t="s">
        <v>118</v>
      </c>
      <c r="C2" s="45" t="s">
        <v>233</v>
      </c>
      <c r="D2" s="44" t="s">
        <v>234</v>
      </c>
      <c r="E2" s="44"/>
      <c r="F2" s="44"/>
      <c r="G2" s="44"/>
      <c r="H2" s="44"/>
      <c r="I2" s="44"/>
      <c r="J2" s="44"/>
      <c r="K2" s="44"/>
      <c r="L2" s="44"/>
      <c r="M2" s="50"/>
      <c r="N2" s="44"/>
      <c r="O2" s="44"/>
      <c r="P2" s="44"/>
      <c r="Q2" s="44"/>
      <c r="R2" s="44"/>
      <c r="S2" s="44"/>
      <c r="T2" s="44"/>
      <c r="U2" s="44"/>
      <c r="V2" s="44"/>
    </row>
    <row r="3" spans="1:23" x14ac:dyDescent="0.35">
      <c r="A3" s="37">
        <v>5</v>
      </c>
      <c r="B3" s="37">
        <v>2</v>
      </c>
      <c r="C3" s="37">
        <v>2</v>
      </c>
      <c r="D3" s="38" t="s">
        <v>95</v>
      </c>
      <c r="E3" s="38"/>
      <c r="F3" s="38"/>
      <c r="G3" s="38" t="s">
        <v>151</v>
      </c>
      <c r="H3" s="38"/>
      <c r="I3" s="38" t="s">
        <v>70</v>
      </c>
      <c r="J3" s="38"/>
      <c r="K3" s="38" t="s">
        <v>67</v>
      </c>
      <c r="L3" s="38"/>
      <c r="M3" s="38">
        <f t="shared" ref="M3:M30" si="0">A3*B3*C3*0.0017</f>
        <v>3.3999999999999996E-2</v>
      </c>
      <c r="N3" s="38">
        <f>D3/$M3</f>
        <v>1.7647058823529413</v>
      </c>
      <c r="Q3" s="38">
        <f>G3/$M3</f>
        <v>0.58823529411764719</v>
      </c>
      <c r="S3" s="38">
        <f>I3/$M3</f>
        <v>0.88235294117647067</v>
      </c>
      <c r="U3" s="38">
        <f>K3/$M3</f>
        <v>1.470588235294118</v>
      </c>
    </row>
    <row r="4" spans="1:23" x14ac:dyDescent="0.35">
      <c r="A4" s="37">
        <v>6</v>
      </c>
      <c r="B4" s="37">
        <v>3</v>
      </c>
      <c r="C4" s="37">
        <v>2</v>
      </c>
      <c r="D4" s="38" t="s">
        <v>64</v>
      </c>
      <c r="E4" s="38" t="s">
        <v>93</v>
      </c>
      <c r="F4" s="38"/>
      <c r="G4" s="38" t="s">
        <v>95</v>
      </c>
      <c r="H4" s="38" t="s">
        <v>34</v>
      </c>
      <c r="I4" s="38" t="s">
        <v>64</v>
      </c>
      <c r="J4" s="38"/>
      <c r="K4" s="38"/>
      <c r="L4" s="38"/>
      <c r="M4" s="38">
        <f t="shared" si="0"/>
        <v>6.1199999999999997E-2</v>
      </c>
      <c r="N4" s="38">
        <f>D4/$M4</f>
        <v>1.6339869281045754</v>
      </c>
      <c r="O4" s="38">
        <f>E4/$M4</f>
        <v>1.1437908496732028</v>
      </c>
      <c r="Q4" s="38">
        <f>G4/$M4</f>
        <v>0.98039215686274506</v>
      </c>
      <c r="R4" s="38">
        <f>H4/$M4</f>
        <v>1.9607843137254901</v>
      </c>
      <c r="S4" s="38">
        <f>I4/$M4</f>
        <v>1.6339869281045754</v>
      </c>
    </row>
    <row r="5" spans="1:23" x14ac:dyDescent="0.35">
      <c r="A5" s="37">
        <v>6</v>
      </c>
      <c r="B5" s="37">
        <v>4</v>
      </c>
      <c r="C5" s="37">
        <v>2</v>
      </c>
      <c r="D5" s="38"/>
      <c r="E5" s="38" t="s">
        <v>34</v>
      </c>
      <c r="F5" s="38"/>
      <c r="G5" s="38"/>
      <c r="H5" s="38"/>
      <c r="I5" s="38"/>
      <c r="J5" s="38"/>
      <c r="K5" s="38"/>
      <c r="L5" s="38"/>
      <c r="M5" s="38">
        <f t="shared" si="0"/>
        <v>8.1599999999999992E-2</v>
      </c>
      <c r="O5" s="38">
        <f>E5/$M5</f>
        <v>1.4705882352941178</v>
      </c>
    </row>
    <row r="6" spans="1:23" s="57" customFormat="1" x14ac:dyDescent="0.35">
      <c r="A6" s="27">
        <v>6.8</v>
      </c>
      <c r="B6" s="27">
        <v>3.5</v>
      </c>
      <c r="C6" s="27">
        <v>2.4</v>
      </c>
      <c r="D6" s="27">
        <v>0.12</v>
      </c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</row>
    <row r="7" spans="1:23" x14ac:dyDescent="0.35">
      <c r="A7" s="37">
        <v>8</v>
      </c>
      <c r="B7" s="37">
        <v>4</v>
      </c>
      <c r="C7" s="37">
        <v>3</v>
      </c>
      <c r="D7" s="38" t="s">
        <v>33</v>
      </c>
      <c r="E7" s="38"/>
      <c r="F7" s="38" t="s">
        <v>134</v>
      </c>
      <c r="G7" s="38"/>
      <c r="H7" s="38"/>
      <c r="I7" s="38"/>
      <c r="J7" s="38"/>
      <c r="K7" s="38"/>
      <c r="L7" s="38"/>
      <c r="M7" s="38">
        <f t="shared" si="0"/>
        <v>0.16319999999999998</v>
      </c>
      <c r="N7" s="38">
        <f>D7/$M7</f>
        <v>1.1642156862745099</v>
      </c>
      <c r="P7" s="38">
        <f>F7/$M7</f>
        <v>1.0416666666666667</v>
      </c>
    </row>
    <row r="8" spans="1:23" x14ac:dyDescent="0.35">
      <c r="A8" s="37">
        <v>10</v>
      </c>
      <c r="B8" s="37">
        <v>5</v>
      </c>
      <c r="C8" s="37">
        <v>3</v>
      </c>
      <c r="D8" s="38" t="s">
        <v>49</v>
      </c>
      <c r="E8" s="38"/>
      <c r="F8" s="38"/>
      <c r="G8" s="38"/>
      <c r="H8" s="38"/>
      <c r="I8" s="38"/>
      <c r="J8" s="38"/>
      <c r="K8" s="38" t="s">
        <v>141</v>
      </c>
      <c r="L8" s="38"/>
      <c r="M8" s="38">
        <f t="shared" si="0"/>
        <v>0.255</v>
      </c>
      <c r="N8" s="38">
        <f>D8/$M8</f>
        <v>1.4117647058823528</v>
      </c>
      <c r="U8" s="38">
        <f t="shared" ref="U8:U16" si="1">K8/$M8</f>
        <v>1.5294117647058825</v>
      </c>
    </row>
    <row r="9" spans="1:23" x14ac:dyDescent="0.35">
      <c r="A9" s="37">
        <v>11</v>
      </c>
      <c r="B9" s="37">
        <v>7</v>
      </c>
      <c r="C9" s="37">
        <v>3.5</v>
      </c>
      <c r="D9" s="38"/>
      <c r="E9" s="38" t="s">
        <v>167</v>
      </c>
      <c r="F9" s="38"/>
      <c r="G9" s="38"/>
      <c r="H9" s="38"/>
      <c r="I9" s="38"/>
      <c r="J9" s="38"/>
      <c r="K9" s="38"/>
      <c r="L9" s="38" t="s">
        <v>47</v>
      </c>
      <c r="M9" s="38">
        <f t="shared" si="0"/>
        <v>0.45815</v>
      </c>
      <c r="O9" s="38">
        <f t="shared" ref="O9:O19" si="2">E9/$M9</f>
        <v>1.4187493179089818</v>
      </c>
      <c r="V9" s="38">
        <f>L9/$M9</f>
        <v>1.3532685801593365</v>
      </c>
    </row>
    <row r="10" spans="1:23" x14ac:dyDescent="0.35">
      <c r="A10" s="37">
        <v>12</v>
      </c>
      <c r="B10" s="37">
        <v>6</v>
      </c>
      <c r="C10" s="37">
        <v>3</v>
      </c>
      <c r="D10" s="38"/>
      <c r="E10" s="38" t="s">
        <v>133</v>
      </c>
      <c r="F10" s="38"/>
      <c r="G10" s="38"/>
      <c r="H10" s="38"/>
      <c r="I10" s="38"/>
      <c r="J10" s="38"/>
      <c r="K10" s="38"/>
      <c r="L10" s="38"/>
      <c r="M10" s="38">
        <f t="shared" si="0"/>
        <v>0.36719999999999997</v>
      </c>
      <c r="O10" s="38">
        <f t="shared" si="2"/>
        <v>1.4161220043572986</v>
      </c>
    </row>
    <row r="11" spans="1:23" x14ac:dyDescent="0.35">
      <c r="A11" s="37">
        <v>12</v>
      </c>
      <c r="B11" s="37">
        <v>7</v>
      </c>
      <c r="C11" s="37">
        <v>3</v>
      </c>
      <c r="D11" s="38"/>
      <c r="E11" s="38" t="s">
        <v>30</v>
      </c>
      <c r="F11" s="38"/>
      <c r="G11" s="38"/>
      <c r="H11" s="38"/>
      <c r="I11" s="38"/>
      <c r="J11" s="38"/>
      <c r="K11" s="38"/>
      <c r="L11" s="38"/>
      <c r="M11" s="38">
        <f t="shared" si="0"/>
        <v>0.4284</v>
      </c>
      <c r="O11" s="38">
        <f t="shared" si="2"/>
        <v>1.7507002801120448</v>
      </c>
    </row>
    <row r="12" spans="1:23" x14ac:dyDescent="0.35">
      <c r="A12" s="37">
        <v>12</v>
      </c>
      <c r="B12" s="37">
        <v>10</v>
      </c>
      <c r="C12" s="37">
        <v>3.5</v>
      </c>
      <c r="D12" s="38"/>
      <c r="E12" s="38" t="s">
        <v>92</v>
      </c>
      <c r="F12" s="38"/>
      <c r="G12" s="38"/>
      <c r="H12" s="38"/>
      <c r="I12" s="38"/>
      <c r="J12" s="38"/>
      <c r="K12" s="38"/>
      <c r="L12" s="38"/>
      <c r="M12" s="38">
        <f t="shared" si="0"/>
        <v>0.71399999999999997</v>
      </c>
      <c r="O12" s="38">
        <f t="shared" si="2"/>
        <v>1.8907563025210086</v>
      </c>
    </row>
    <row r="13" spans="1:23" x14ac:dyDescent="0.35">
      <c r="A13" s="37">
        <v>13</v>
      </c>
      <c r="B13" s="37">
        <v>5</v>
      </c>
      <c r="C13" s="37">
        <v>2</v>
      </c>
      <c r="D13" s="38"/>
      <c r="E13" s="38" t="s">
        <v>20</v>
      </c>
      <c r="F13" s="38" t="s">
        <v>19</v>
      </c>
      <c r="G13" s="38"/>
      <c r="H13" s="38"/>
      <c r="I13" s="38"/>
      <c r="J13" s="38"/>
      <c r="K13" s="38"/>
      <c r="L13" s="38"/>
      <c r="M13" s="38">
        <f t="shared" si="0"/>
        <v>0.22099999999999997</v>
      </c>
      <c r="O13" s="38">
        <f t="shared" si="2"/>
        <v>1.8552036199095023</v>
      </c>
      <c r="P13" s="38">
        <f>F13/$M13</f>
        <v>1.9909502262443441</v>
      </c>
    </row>
    <row r="14" spans="1:23" x14ac:dyDescent="0.35">
      <c r="A14" s="37">
        <v>14</v>
      </c>
      <c r="B14" s="37">
        <v>7</v>
      </c>
      <c r="C14" s="37">
        <v>3</v>
      </c>
      <c r="D14" s="38" t="s">
        <v>26</v>
      </c>
      <c r="E14" s="38" t="s">
        <v>183</v>
      </c>
      <c r="F14" s="38"/>
      <c r="G14" s="38"/>
      <c r="H14" s="38"/>
      <c r="I14" s="38"/>
      <c r="J14" s="38"/>
      <c r="K14" s="38" t="s">
        <v>17</v>
      </c>
      <c r="L14" s="38"/>
      <c r="M14" s="38">
        <f t="shared" si="0"/>
        <v>0.49979999999999997</v>
      </c>
      <c r="N14" s="38">
        <f>D14/$M14</f>
        <v>1.7607042817126852</v>
      </c>
      <c r="O14" s="38">
        <f t="shared" si="2"/>
        <v>1.6206482593037217</v>
      </c>
      <c r="U14" s="38">
        <f t="shared" si="1"/>
        <v>1.0004001600640258</v>
      </c>
    </row>
    <row r="15" spans="1:23" x14ac:dyDescent="0.35">
      <c r="A15" s="37">
        <v>14</v>
      </c>
      <c r="B15" s="37">
        <v>8</v>
      </c>
      <c r="C15" s="37">
        <v>3</v>
      </c>
      <c r="D15" s="38" t="s">
        <v>35</v>
      </c>
      <c r="E15" s="38" t="s">
        <v>137</v>
      </c>
      <c r="F15" s="38"/>
      <c r="G15" s="38"/>
      <c r="H15" s="38"/>
      <c r="I15" s="38"/>
      <c r="J15" s="38"/>
      <c r="K15" s="38"/>
      <c r="L15" s="38"/>
      <c r="M15" s="38">
        <f t="shared" si="0"/>
        <v>0.57119999999999993</v>
      </c>
      <c r="N15" s="38">
        <f>D15/$M15</f>
        <v>1.5756302521008405</v>
      </c>
      <c r="O15" s="38">
        <f t="shared" si="2"/>
        <v>1.5056022408963587</v>
      </c>
    </row>
    <row r="16" spans="1:23" x14ac:dyDescent="0.35">
      <c r="A16" s="37">
        <v>14</v>
      </c>
      <c r="B16" s="37">
        <v>10</v>
      </c>
      <c r="C16" s="37">
        <v>3</v>
      </c>
      <c r="D16" s="38"/>
      <c r="E16" s="38" t="s">
        <v>128</v>
      </c>
      <c r="F16" s="38"/>
      <c r="G16" s="38"/>
      <c r="H16" s="38"/>
      <c r="I16" s="38"/>
      <c r="J16" s="38"/>
      <c r="K16" s="38" t="s">
        <v>13</v>
      </c>
      <c r="L16" s="38"/>
      <c r="M16" s="38">
        <f t="shared" si="0"/>
        <v>0.71399999999999997</v>
      </c>
      <c r="O16" s="38">
        <f t="shared" si="2"/>
        <v>2.2689075630252105</v>
      </c>
      <c r="U16" s="38">
        <f t="shared" si="1"/>
        <v>2.3809523809523809</v>
      </c>
    </row>
    <row r="17" spans="1:22" x14ac:dyDescent="0.35">
      <c r="A17" s="37">
        <v>16</v>
      </c>
      <c r="B17" s="37">
        <v>6</v>
      </c>
      <c r="C17" s="37">
        <v>2.5</v>
      </c>
      <c r="D17" s="38"/>
      <c r="E17" s="38" t="s">
        <v>71</v>
      </c>
      <c r="F17" s="38">
        <v>0.61</v>
      </c>
      <c r="G17" s="38"/>
      <c r="H17" s="38"/>
      <c r="I17" s="38"/>
      <c r="J17" s="38"/>
      <c r="K17" s="38"/>
      <c r="L17" s="38"/>
      <c r="M17" s="38">
        <f t="shared" si="0"/>
        <v>0.40799999999999997</v>
      </c>
      <c r="O17" s="38">
        <f t="shared" si="2"/>
        <v>3.9215686274509807</v>
      </c>
      <c r="P17" s="38">
        <f>F17/$M17</f>
        <v>1.4950980392156863</v>
      </c>
    </row>
    <row r="18" spans="1:22" x14ac:dyDescent="0.35">
      <c r="A18" s="37">
        <v>18</v>
      </c>
      <c r="B18" s="37">
        <v>6</v>
      </c>
      <c r="C18" s="37">
        <v>2</v>
      </c>
      <c r="D18" s="38"/>
      <c r="E18" s="38" t="s">
        <v>30</v>
      </c>
      <c r="F18" s="38" t="s">
        <v>96</v>
      </c>
      <c r="G18" s="38"/>
      <c r="H18" s="38"/>
      <c r="I18" s="38" t="s">
        <v>47</v>
      </c>
      <c r="J18" s="38"/>
      <c r="K18" s="38"/>
      <c r="L18" s="38"/>
      <c r="M18" s="38">
        <f t="shared" si="0"/>
        <v>0.36719999999999997</v>
      </c>
      <c r="O18" s="38">
        <f t="shared" si="2"/>
        <v>2.0424836601307192</v>
      </c>
      <c r="P18" s="38">
        <f>F18/$M18</f>
        <v>2.0152505446623095</v>
      </c>
      <c r="S18" s="38">
        <f>I18/$M18</f>
        <v>1.6884531590413945</v>
      </c>
    </row>
    <row r="19" spans="1:22" x14ac:dyDescent="0.35">
      <c r="A19" s="37">
        <v>18</v>
      </c>
      <c r="B19" s="37">
        <v>7</v>
      </c>
      <c r="C19" s="37">
        <v>3</v>
      </c>
      <c r="D19" s="38"/>
      <c r="E19" s="38" t="s">
        <v>12</v>
      </c>
      <c r="F19" s="38" t="s">
        <v>12</v>
      </c>
      <c r="G19" s="38"/>
      <c r="H19" s="38" t="s">
        <v>11</v>
      </c>
      <c r="I19" s="38"/>
      <c r="J19" s="38"/>
      <c r="K19" s="38"/>
      <c r="L19" s="38"/>
      <c r="M19" s="38">
        <f t="shared" si="0"/>
        <v>0.64259999999999995</v>
      </c>
      <c r="O19" s="38">
        <f t="shared" si="2"/>
        <v>1.6339869281045754</v>
      </c>
      <c r="P19" s="38">
        <f>F19/$M19</f>
        <v>1.6339869281045754</v>
      </c>
      <c r="R19" s="38">
        <f>H19/$M19</f>
        <v>1.5561780267662622</v>
      </c>
    </row>
    <row r="20" spans="1:22" x14ac:dyDescent="0.35">
      <c r="A20" s="37">
        <v>18</v>
      </c>
      <c r="B20" s="37">
        <v>7</v>
      </c>
      <c r="C20" s="37">
        <v>5</v>
      </c>
      <c r="D20" s="38"/>
      <c r="E20" s="38"/>
      <c r="F20" s="38" t="s">
        <v>9</v>
      </c>
      <c r="G20" s="38"/>
      <c r="H20" s="38"/>
      <c r="I20" s="38"/>
      <c r="J20" s="38"/>
      <c r="K20" s="38"/>
      <c r="L20" s="38"/>
      <c r="M20" s="38">
        <f t="shared" si="0"/>
        <v>1.071</v>
      </c>
      <c r="P20" s="38">
        <f>F20/$M20</f>
        <v>1.0830999066293183</v>
      </c>
    </row>
    <row r="21" spans="1:22" x14ac:dyDescent="0.35">
      <c r="A21" s="37">
        <v>20</v>
      </c>
      <c r="B21" s="37">
        <v>8</v>
      </c>
      <c r="C21" s="37">
        <v>6</v>
      </c>
      <c r="D21" s="38"/>
      <c r="E21" s="38">
        <v>1.25</v>
      </c>
      <c r="F21" s="38"/>
      <c r="G21" s="38"/>
      <c r="H21" s="38" t="s">
        <v>53</v>
      </c>
      <c r="I21" s="38"/>
      <c r="J21" s="38"/>
      <c r="K21" s="38"/>
      <c r="L21" s="38"/>
      <c r="M21" s="38">
        <f t="shared" si="0"/>
        <v>1.6319999999999999</v>
      </c>
      <c r="O21" s="38">
        <f>E21/$M21</f>
        <v>0.76593137254901966</v>
      </c>
      <c r="R21" s="38">
        <f>H21/$M21</f>
        <v>0.88848039215686281</v>
      </c>
    </row>
    <row r="22" spans="1:22" x14ac:dyDescent="0.35">
      <c r="A22" s="37">
        <v>20</v>
      </c>
      <c r="B22" s="37">
        <v>10</v>
      </c>
      <c r="C22" s="37">
        <v>4</v>
      </c>
      <c r="D22" s="38"/>
      <c r="E22" s="38"/>
      <c r="F22" s="38"/>
      <c r="G22" s="38"/>
      <c r="H22" s="38"/>
      <c r="I22" s="38"/>
      <c r="J22" s="38"/>
      <c r="K22" s="38"/>
      <c r="L22" s="38" t="s">
        <v>76</v>
      </c>
      <c r="M22" s="38">
        <f t="shared" si="0"/>
        <v>1.3599999999999999</v>
      </c>
      <c r="V22" s="38">
        <f>L22/$M22</f>
        <v>1.0294117647058825</v>
      </c>
    </row>
    <row r="23" spans="1:22" x14ac:dyDescent="0.35">
      <c r="A23" s="37">
        <v>21</v>
      </c>
      <c r="B23" s="37">
        <v>7</v>
      </c>
      <c r="C23" s="37">
        <v>3</v>
      </c>
      <c r="D23" s="38"/>
      <c r="E23" s="38" t="s">
        <v>88</v>
      </c>
      <c r="F23" s="38"/>
      <c r="G23" s="38"/>
      <c r="H23" s="38"/>
      <c r="I23" s="38"/>
      <c r="J23" s="38"/>
      <c r="K23" s="38"/>
      <c r="L23" s="38"/>
      <c r="M23" s="38">
        <f t="shared" si="0"/>
        <v>0.74969999999999992</v>
      </c>
      <c r="O23" s="38">
        <f>E23/$M23</f>
        <v>1.5739629185007338</v>
      </c>
    </row>
    <row r="24" spans="1:22" x14ac:dyDescent="0.35">
      <c r="A24" s="37">
        <v>22</v>
      </c>
      <c r="B24" s="37">
        <v>7</v>
      </c>
      <c r="C24" s="37">
        <v>5</v>
      </c>
      <c r="D24" s="38" t="s">
        <v>170</v>
      </c>
      <c r="E24" s="38" t="s">
        <v>8</v>
      </c>
      <c r="F24" s="38">
        <v>1.24</v>
      </c>
      <c r="G24" s="38"/>
      <c r="H24" s="38" t="s">
        <v>169</v>
      </c>
      <c r="I24" s="38" t="s">
        <v>75</v>
      </c>
      <c r="J24" s="38" t="s">
        <v>86</v>
      </c>
      <c r="K24" s="38"/>
      <c r="L24" s="38"/>
      <c r="M24" s="38">
        <f t="shared" si="0"/>
        <v>1.3089999999999999</v>
      </c>
      <c r="N24" s="38">
        <f>D24/$M24</f>
        <v>1.0847975553857907</v>
      </c>
      <c r="O24" s="38">
        <f>E24/$M24</f>
        <v>0.94728800611153552</v>
      </c>
      <c r="P24" s="38">
        <f>F24/$M24</f>
        <v>0.94728800611153552</v>
      </c>
      <c r="R24" s="38">
        <f>H24/$M24</f>
        <v>0.9549274255156609</v>
      </c>
      <c r="S24" s="38">
        <f>I24/$M24</f>
        <v>0.91673032849503433</v>
      </c>
      <c r="T24" s="38">
        <f>J24/$M24</f>
        <v>0.85561497326203217</v>
      </c>
    </row>
    <row r="25" spans="1:22" x14ac:dyDescent="0.35">
      <c r="A25" s="37">
        <v>23</v>
      </c>
      <c r="B25" s="37">
        <v>7</v>
      </c>
      <c r="C25" s="37">
        <v>5</v>
      </c>
      <c r="D25" s="38"/>
      <c r="E25" s="38" t="s">
        <v>192</v>
      </c>
      <c r="F25" s="38" t="s">
        <v>194</v>
      </c>
      <c r="G25" s="38"/>
      <c r="H25" s="38" t="s">
        <v>92</v>
      </c>
      <c r="I25" s="38" t="s">
        <v>15</v>
      </c>
      <c r="J25" s="38"/>
      <c r="K25" s="38"/>
      <c r="L25" s="38"/>
      <c r="M25" s="38">
        <f t="shared" si="0"/>
        <v>1.3684999999999998</v>
      </c>
      <c r="O25" s="38">
        <f>E25/$M25</f>
        <v>0.97186700767263445</v>
      </c>
      <c r="P25" s="38">
        <f>F25/$M25</f>
        <v>0.95725246620387305</v>
      </c>
      <c r="R25" s="38">
        <f>H25/$M25</f>
        <v>0.98648154914139585</v>
      </c>
      <c r="S25" s="38">
        <f>I25/$M25</f>
        <v>1.0010960906101574</v>
      </c>
    </row>
    <row r="26" spans="1:22" x14ac:dyDescent="0.35">
      <c r="A26" s="37">
        <v>23</v>
      </c>
      <c r="B26" s="37">
        <v>10</v>
      </c>
      <c r="C26" s="37">
        <v>6</v>
      </c>
      <c r="D26" s="38"/>
      <c r="E26" s="38"/>
      <c r="F26" s="38" t="s">
        <v>117</v>
      </c>
      <c r="G26" s="38"/>
      <c r="H26" s="38"/>
      <c r="I26" s="38"/>
      <c r="J26" s="38"/>
      <c r="K26" s="38"/>
      <c r="L26" s="38"/>
      <c r="M26" s="38">
        <f t="shared" si="0"/>
        <v>2.3460000000000001</v>
      </c>
      <c r="P26" s="38">
        <f>F26/$M26</f>
        <v>1.1210571184995737</v>
      </c>
    </row>
    <row r="27" spans="1:22" x14ac:dyDescent="0.35">
      <c r="A27" s="37">
        <v>24</v>
      </c>
      <c r="B27" s="37">
        <v>7</v>
      </c>
      <c r="C27" s="37">
        <v>5</v>
      </c>
      <c r="D27" s="38" t="s">
        <v>191</v>
      </c>
      <c r="E27" s="38"/>
      <c r="F27" s="38"/>
      <c r="G27" s="38"/>
      <c r="H27" s="38"/>
      <c r="I27" s="38"/>
      <c r="J27" s="38"/>
      <c r="K27" s="38"/>
      <c r="L27" s="38"/>
      <c r="M27" s="38">
        <f t="shared" si="0"/>
        <v>1.4279999999999999</v>
      </c>
      <c r="N27" s="38">
        <f>D27/$M27</f>
        <v>1.5056022408963585</v>
      </c>
    </row>
    <row r="28" spans="1:22" x14ac:dyDescent="0.35">
      <c r="A28" s="37">
        <v>24</v>
      </c>
      <c r="B28" s="37">
        <v>8</v>
      </c>
      <c r="C28" s="37">
        <v>7</v>
      </c>
      <c r="D28" s="38"/>
      <c r="E28" s="38" t="s">
        <v>185</v>
      </c>
      <c r="F28" s="38"/>
      <c r="G28" s="38"/>
      <c r="H28" s="38"/>
      <c r="I28" s="38"/>
      <c r="J28" s="38"/>
      <c r="K28" s="38"/>
      <c r="L28" s="38" t="s">
        <v>1</v>
      </c>
      <c r="M28" s="38">
        <f t="shared" si="0"/>
        <v>2.2847999999999997</v>
      </c>
      <c r="O28" s="38">
        <f>E28/$M28</f>
        <v>0.897233893557423</v>
      </c>
      <c r="V28" s="38">
        <f>L28/$M28</f>
        <v>0.96288515406162489</v>
      </c>
    </row>
    <row r="29" spans="1:22" x14ac:dyDescent="0.35">
      <c r="A29" s="37">
        <v>28</v>
      </c>
      <c r="B29" s="37">
        <v>8</v>
      </c>
      <c r="C29" s="37">
        <v>6</v>
      </c>
      <c r="D29" s="38"/>
      <c r="E29" s="38" t="s">
        <v>193</v>
      </c>
      <c r="F29" s="38" t="s">
        <v>185</v>
      </c>
      <c r="G29" s="38"/>
      <c r="H29" s="38"/>
      <c r="I29" s="38"/>
      <c r="J29" s="38"/>
      <c r="K29" s="38"/>
      <c r="L29" s="38"/>
      <c r="M29" s="38">
        <f t="shared" si="0"/>
        <v>2.2847999999999997</v>
      </c>
      <c r="O29" s="38">
        <f>E29/$M29</f>
        <v>0.8797268907563025</v>
      </c>
      <c r="P29" s="38">
        <f>F29/$M29</f>
        <v>0.897233893557423</v>
      </c>
    </row>
    <row r="30" spans="1:22" x14ac:dyDescent="0.35">
      <c r="A30" s="37">
        <v>29</v>
      </c>
      <c r="B30" s="37">
        <v>9</v>
      </c>
      <c r="C30" s="37">
        <v>5.5</v>
      </c>
      <c r="D30" s="38" t="s">
        <v>184</v>
      </c>
      <c r="E30" s="38"/>
      <c r="F30" s="38"/>
      <c r="G30" s="38"/>
      <c r="H30" s="38">
        <v>2.25</v>
      </c>
      <c r="I30" s="38"/>
      <c r="J30" s="38"/>
      <c r="K30" s="38"/>
      <c r="L30" s="38"/>
      <c r="M30" s="38">
        <f t="shared" si="0"/>
        <v>2.44035</v>
      </c>
      <c r="N30" s="38">
        <f>D30/$M30</f>
        <v>0.9219988936013277</v>
      </c>
      <c r="R30" s="38">
        <f>H30/$M30</f>
        <v>0.9219988936013277</v>
      </c>
    </row>
    <row r="31" spans="1:22" x14ac:dyDescent="0.35">
      <c r="M31" s="54" t="s">
        <v>215</v>
      </c>
      <c r="N31" s="55">
        <f>MIN(N3:N30)</f>
        <v>0.9219988936013277</v>
      </c>
      <c r="O31" s="55">
        <f t="shared" ref="O31:V31" si="3">MIN(O3:O30)</f>
        <v>0.76593137254901966</v>
      </c>
      <c r="P31" s="55">
        <f t="shared" si="3"/>
        <v>0.897233893557423</v>
      </c>
      <c r="Q31" s="55">
        <f t="shared" si="3"/>
        <v>0.58823529411764719</v>
      </c>
      <c r="R31" s="55">
        <f t="shared" si="3"/>
        <v>0.88848039215686281</v>
      </c>
      <c r="S31" s="55">
        <f t="shared" si="3"/>
        <v>0.88235294117647067</v>
      </c>
      <c r="T31" s="55">
        <f t="shared" si="3"/>
        <v>0.85561497326203217</v>
      </c>
      <c r="U31" s="55">
        <f t="shared" si="3"/>
        <v>1.0004001600640258</v>
      </c>
      <c r="V31" s="55">
        <f t="shared" si="3"/>
        <v>0.96288515406162489</v>
      </c>
    </row>
    <row r="32" spans="1:22" x14ac:dyDescent="0.35">
      <c r="M32" s="54" t="s">
        <v>214</v>
      </c>
      <c r="N32" s="56">
        <f>MAX(N3:N30)</f>
        <v>1.7647058823529413</v>
      </c>
      <c r="O32" s="56">
        <f t="shared" ref="O32:V32" si="4">MAX(O3:O30)</f>
        <v>3.9215686274509807</v>
      </c>
      <c r="P32" s="56">
        <f t="shared" si="4"/>
        <v>2.0152505446623095</v>
      </c>
      <c r="Q32" s="56">
        <f t="shared" si="4"/>
        <v>0.98039215686274506</v>
      </c>
      <c r="R32" s="56">
        <f t="shared" si="4"/>
        <v>1.9607843137254901</v>
      </c>
      <c r="S32" s="56">
        <f t="shared" si="4"/>
        <v>1.6884531590413945</v>
      </c>
      <c r="T32" s="56">
        <f t="shared" si="4"/>
        <v>0.85561497326203217</v>
      </c>
      <c r="U32" s="56">
        <f t="shared" si="4"/>
        <v>2.3809523809523809</v>
      </c>
      <c r="V32" s="56">
        <f t="shared" si="4"/>
        <v>1.3532685801593365</v>
      </c>
    </row>
    <row r="33" spans="12:22" x14ac:dyDescent="0.35">
      <c r="M33" s="57" t="s">
        <v>216</v>
      </c>
      <c r="N33" s="38">
        <f>MEDIAN(N3:N30)</f>
        <v>1.5056022408963585</v>
      </c>
      <c r="O33" s="38">
        <f t="shared" ref="O33:V33" si="5">MEDIAN(O3:O30)</f>
        <v>1.5056022408963587</v>
      </c>
      <c r="P33" s="38">
        <f t="shared" si="5"/>
        <v>1.1020785125644461</v>
      </c>
      <c r="Q33" s="38">
        <f t="shared" si="5"/>
        <v>0.78431372549019618</v>
      </c>
      <c r="R33" s="38">
        <f t="shared" si="5"/>
        <v>0.97070448732852843</v>
      </c>
      <c r="S33" s="38">
        <f t="shared" si="5"/>
        <v>1.0010960906101574</v>
      </c>
      <c r="T33" s="38">
        <f t="shared" si="5"/>
        <v>0.85561497326203217</v>
      </c>
      <c r="U33" s="38">
        <f t="shared" si="5"/>
        <v>1.5000000000000002</v>
      </c>
      <c r="V33" s="38">
        <f t="shared" si="5"/>
        <v>1.0294117647058825</v>
      </c>
    </row>
    <row r="34" spans="12:22" x14ac:dyDescent="0.35">
      <c r="M34" s="54" t="s">
        <v>213</v>
      </c>
      <c r="N34" s="56">
        <f>AVERAGE(N3:N30)</f>
        <v>1.4248229362568203</v>
      </c>
      <c r="O34" s="56">
        <f t="shared" ref="O34:V34" si="6">AVERAGE(O3:O30)</f>
        <v>1.5776377883071249</v>
      </c>
      <c r="P34" s="56">
        <f t="shared" si="6"/>
        <v>1.3182883795895304</v>
      </c>
      <c r="Q34" s="56">
        <f t="shared" si="6"/>
        <v>0.78431372549019618</v>
      </c>
      <c r="R34" s="56">
        <f t="shared" si="6"/>
        <v>1.2114751001511666</v>
      </c>
      <c r="S34" s="56">
        <f t="shared" si="6"/>
        <v>1.2245238894855264</v>
      </c>
      <c r="T34" s="56">
        <f t="shared" si="6"/>
        <v>0.85561497326203217</v>
      </c>
      <c r="U34" s="56">
        <f t="shared" si="6"/>
        <v>1.5953381352541016</v>
      </c>
      <c r="V34" s="56">
        <f t="shared" si="6"/>
        <v>1.1151884996422812</v>
      </c>
    </row>
    <row r="38" spans="12:22" x14ac:dyDescent="0.35">
      <c r="L38" s="46"/>
    </row>
  </sheetData>
  <pageMargins left="0.7" right="0.7" top="0.75" bottom="0.75" header="0.3" footer="0.3"/>
  <pageSetup paperSize="9" orientation="portrait" verticalDpi="0" r:id="rId1"/>
  <ignoredErrors>
    <ignoredError sqref="D3:J3 D4:J4 D5:J5 D7:J7 D8:J8 D9:J9 D10:J10 D11:J11 D12:J12 D13:J13 D14:J14 D15:J15 D16:J16 D17:E17 D18:J18 D19:J19 D20:J20 D21 D22:J22 D23:J23 D24:E24 D25:J25 D26:J26 D27:J27 D28:J28 D29:J29 D30:G30 I30:J30 G24:J24 F21:J21 G17:J17 K3:L3 K4:L4 K5:L5 K7:L7 K8:L8 K9:L9 K10:L10 K11:L11 K12:L12 K13:L13 K14:L14 K15:L15 K16:L16 K18:L18 K19:L19 K20:L20 K22:L22 K23:L23 K25:L25 K26:L26 K27:L27 K28:L28 K29:L29 K30:L30 K24:L24 K21:L21 K17:L17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"/>
  <sheetViews>
    <sheetView zoomScale="70" zoomScaleNormal="70" workbookViewId="0">
      <selection activeCell="G4" sqref="G4"/>
    </sheetView>
  </sheetViews>
  <sheetFormatPr defaultColWidth="9.1796875" defaultRowHeight="14.5" x14ac:dyDescent="0.35"/>
  <cols>
    <col min="1" max="2" width="8.81640625" style="36" customWidth="1"/>
    <col min="3" max="3" width="7.7265625" style="36" bestFit="1" customWidth="1"/>
    <col min="4" max="4" width="7.26953125" style="36" bestFit="1" customWidth="1"/>
    <col min="5" max="5" width="8.54296875" style="36" bestFit="1" customWidth="1"/>
    <col min="6" max="6" width="9.1796875" style="36" bestFit="1" customWidth="1"/>
    <col min="7" max="16384" width="9.1796875" style="36"/>
  </cols>
  <sheetData>
    <row r="1" spans="1:10" x14ac:dyDescent="0.35">
      <c r="A1" s="49" t="s">
        <v>219</v>
      </c>
      <c r="B1" s="49" t="s">
        <v>218</v>
      </c>
      <c r="C1" s="66" t="s">
        <v>217</v>
      </c>
      <c r="D1" s="52" t="s">
        <v>221</v>
      </c>
      <c r="E1" s="52" t="s">
        <v>229</v>
      </c>
      <c r="F1" s="52" t="s">
        <v>223</v>
      </c>
      <c r="G1" s="50" t="s">
        <v>220</v>
      </c>
      <c r="H1" s="22"/>
      <c r="I1" s="22"/>
      <c r="J1" s="22"/>
    </row>
    <row r="2" spans="1:10" x14ac:dyDescent="0.35">
      <c r="A2" s="37">
        <v>4</v>
      </c>
      <c r="B2" s="37">
        <v>4</v>
      </c>
      <c r="C2" s="37" t="s">
        <v>118</v>
      </c>
      <c r="D2" s="35" t="s">
        <v>37</v>
      </c>
      <c r="E2" s="35"/>
      <c r="F2" s="35"/>
      <c r="G2" s="22"/>
      <c r="H2" s="22"/>
      <c r="I2" s="22"/>
      <c r="J2" s="22"/>
    </row>
    <row r="3" spans="1:10" x14ac:dyDescent="0.35">
      <c r="A3" s="37">
        <v>5</v>
      </c>
      <c r="B3" s="37">
        <v>5</v>
      </c>
      <c r="C3" s="37" t="s">
        <v>108</v>
      </c>
      <c r="D3" s="35" t="s">
        <v>64</v>
      </c>
      <c r="E3" s="35"/>
      <c r="F3" s="35"/>
      <c r="G3" s="22"/>
      <c r="H3" s="22"/>
      <c r="I3" s="22"/>
      <c r="J3" s="22"/>
    </row>
    <row r="4" spans="1:10" x14ac:dyDescent="0.35">
      <c r="A4" s="37">
        <v>6</v>
      </c>
      <c r="B4" s="37">
        <v>6</v>
      </c>
      <c r="C4" s="37" t="s">
        <v>119</v>
      </c>
      <c r="D4" s="35" t="s">
        <v>31</v>
      </c>
      <c r="E4" s="35"/>
      <c r="F4" s="35"/>
      <c r="G4" s="22"/>
      <c r="H4" s="22"/>
      <c r="I4" s="22"/>
      <c r="J4" s="22"/>
    </row>
    <row r="5" spans="1:10" x14ac:dyDescent="0.35">
      <c r="G5" s="22"/>
      <c r="H5" s="22"/>
      <c r="I5" s="22"/>
      <c r="J5" s="22"/>
    </row>
  </sheetData>
  <pageMargins left="0.7" right="0.7" top="0.75" bottom="0.75" header="0.3" footer="0.3"/>
  <ignoredErrors>
    <ignoredError sqref="C2:F4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692-2FA6-437F-99A1-B7B5F61F6D50}">
  <dimension ref="A1:Q11"/>
  <sheetViews>
    <sheetView zoomScale="70" zoomScaleNormal="70" workbookViewId="0">
      <selection activeCell="J2" sqref="J2"/>
    </sheetView>
  </sheetViews>
  <sheetFormatPr defaultColWidth="9.1796875" defaultRowHeight="14.5" x14ac:dyDescent="0.35"/>
  <cols>
    <col min="1" max="1" width="8.81640625" style="36" customWidth="1"/>
    <col min="2" max="2" width="7.7265625" style="36" bestFit="1" customWidth="1"/>
    <col min="3" max="3" width="7.26953125" style="36" bestFit="1" customWidth="1"/>
    <col min="4" max="4" width="9" style="36" bestFit="1" customWidth="1"/>
    <col min="5" max="5" width="13.54296875" style="36" customWidth="1"/>
    <col min="6" max="7" width="8.54296875" style="36" bestFit="1" customWidth="1"/>
    <col min="8" max="8" width="12.1796875" style="36" bestFit="1" customWidth="1"/>
    <col min="9" max="9" width="12.54296875" style="36" bestFit="1" customWidth="1"/>
    <col min="10" max="16384" width="9.1796875" style="36"/>
  </cols>
  <sheetData>
    <row r="1" spans="1:17" x14ac:dyDescent="0.35">
      <c r="A1" s="49" t="s">
        <v>218</v>
      </c>
      <c r="B1" s="66" t="s">
        <v>217</v>
      </c>
      <c r="C1" s="49" t="s">
        <v>221</v>
      </c>
      <c r="D1" s="49" t="s">
        <v>223</v>
      </c>
      <c r="E1" s="49" t="s">
        <v>225</v>
      </c>
      <c r="F1" s="49" t="s">
        <v>226</v>
      </c>
      <c r="G1" s="49" t="s">
        <v>229</v>
      </c>
      <c r="H1" s="49" t="s">
        <v>230</v>
      </c>
      <c r="I1" s="49" t="s">
        <v>231</v>
      </c>
      <c r="J1" s="50" t="s">
        <v>220</v>
      </c>
      <c r="K1" s="49" t="s">
        <v>221</v>
      </c>
      <c r="L1" s="49" t="s">
        <v>223</v>
      </c>
      <c r="M1" s="49" t="s">
        <v>225</v>
      </c>
      <c r="N1" s="49" t="s">
        <v>226</v>
      </c>
      <c r="O1" s="49" t="s">
        <v>229</v>
      </c>
      <c r="P1" s="49" t="s">
        <v>230</v>
      </c>
      <c r="Q1" s="49" t="s">
        <v>231</v>
      </c>
    </row>
    <row r="2" spans="1:17" x14ac:dyDescent="0.35">
      <c r="A2" s="37">
        <v>3</v>
      </c>
      <c r="B2" s="37">
        <v>2</v>
      </c>
      <c r="C2" s="38">
        <v>0.04</v>
      </c>
      <c r="D2" s="38"/>
      <c r="E2" s="38"/>
      <c r="F2" s="38"/>
      <c r="G2" s="38"/>
      <c r="H2" s="38"/>
      <c r="I2" s="38"/>
      <c r="J2" s="22"/>
      <c r="K2" s="22"/>
      <c r="L2" s="22"/>
      <c r="M2" s="22"/>
    </row>
    <row r="3" spans="1:17" x14ac:dyDescent="0.35">
      <c r="A3" s="37">
        <v>4</v>
      </c>
      <c r="B3" s="37">
        <v>2</v>
      </c>
      <c r="C3" s="38">
        <v>0.09</v>
      </c>
      <c r="D3" s="38"/>
      <c r="E3" s="38"/>
      <c r="F3" s="38"/>
      <c r="G3" s="38"/>
      <c r="H3" s="38"/>
      <c r="I3" s="38"/>
      <c r="J3" s="22"/>
      <c r="K3" s="22"/>
      <c r="L3" s="22"/>
      <c r="M3" s="22"/>
    </row>
    <row r="4" spans="1:17" x14ac:dyDescent="0.35">
      <c r="A4" s="37">
        <v>5</v>
      </c>
      <c r="B4" s="37">
        <v>3</v>
      </c>
      <c r="C4" s="38">
        <v>0.14000000000000001</v>
      </c>
      <c r="D4" s="38"/>
      <c r="E4" s="38"/>
      <c r="F4" s="38"/>
      <c r="G4" s="38">
        <v>0.38</v>
      </c>
      <c r="H4" s="38">
        <v>0.43</v>
      </c>
      <c r="I4" s="38"/>
      <c r="J4" s="22"/>
      <c r="K4" s="22"/>
      <c r="L4" s="22"/>
      <c r="M4" s="22"/>
    </row>
    <row r="5" spans="1:17" x14ac:dyDescent="0.35">
      <c r="A5" s="37">
        <v>6</v>
      </c>
      <c r="B5" s="37">
        <v>2</v>
      </c>
      <c r="C5" s="38">
        <v>0.17</v>
      </c>
      <c r="D5" s="38">
        <v>0.19</v>
      </c>
      <c r="E5" s="38"/>
      <c r="F5" s="38"/>
      <c r="G5" s="38"/>
      <c r="H5" s="38"/>
      <c r="I5" s="38"/>
      <c r="J5" s="22"/>
      <c r="K5" s="22"/>
      <c r="L5" s="22"/>
      <c r="M5" s="22"/>
    </row>
    <row r="6" spans="1:17" x14ac:dyDescent="0.35">
      <c r="A6" s="37">
        <v>7</v>
      </c>
      <c r="B6" s="37">
        <v>4</v>
      </c>
      <c r="C6" s="38">
        <v>0.39</v>
      </c>
      <c r="D6" s="38"/>
      <c r="E6" s="38"/>
      <c r="F6" s="38"/>
      <c r="G6" s="38">
        <v>0.37</v>
      </c>
      <c r="H6" s="38"/>
      <c r="I6" s="38"/>
      <c r="J6" s="22"/>
      <c r="K6" s="22"/>
      <c r="L6" s="22"/>
      <c r="M6" s="22"/>
    </row>
    <row r="7" spans="1:17" x14ac:dyDescent="0.35">
      <c r="A7" s="37">
        <v>8</v>
      </c>
      <c r="B7" s="37">
        <v>5</v>
      </c>
      <c r="C7" s="38">
        <v>0.52</v>
      </c>
      <c r="D7" s="38">
        <v>0.7</v>
      </c>
      <c r="E7" s="38"/>
      <c r="F7" s="38">
        <v>0.3</v>
      </c>
      <c r="G7" s="38"/>
      <c r="H7" s="38"/>
      <c r="I7" s="38">
        <v>0.78</v>
      </c>
      <c r="J7" s="22"/>
      <c r="K7" s="22"/>
      <c r="L7" s="22"/>
      <c r="M7" s="22"/>
    </row>
    <row r="8" spans="1:17" x14ac:dyDescent="0.35">
      <c r="A8" s="37">
        <v>9</v>
      </c>
      <c r="B8" s="37">
        <v>5</v>
      </c>
      <c r="C8" s="38">
        <v>0.86</v>
      </c>
      <c r="D8" s="38">
        <v>0.9</v>
      </c>
      <c r="E8" s="38">
        <v>0.88</v>
      </c>
      <c r="F8" s="38"/>
      <c r="G8" s="38"/>
      <c r="H8" s="38">
        <v>0.8</v>
      </c>
      <c r="I8" s="38"/>
      <c r="J8" s="22"/>
      <c r="K8" s="22"/>
      <c r="L8" s="22"/>
      <c r="M8" s="22"/>
    </row>
    <row r="9" spans="1:17" x14ac:dyDescent="0.35">
      <c r="A9" s="37">
        <v>10</v>
      </c>
      <c r="B9" s="37">
        <v>5</v>
      </c>
      <c r="C9" s="38"/>
      <c r="D9" s="38">
        <v>1.1000000000000001</v>
      </c>
      <c r="E9" s="38"/>
      <c r="F9" s="38"/>
      <c r="G9" s="38">
        <v>2.19</v>
      </c>
      <c r="H9" s="38">
        <v>0.85</v>
      </c>
      <c r="I9" s="38"/>
      <c r="J9" s="22"/>
      <c r="K9" s="22"/>
      <c r="L9" s="22"/>
      <c r="M9" s="22"/>
    </row>
    <row r="10" spans="1:17" x14ac:dyDescent="0.35">
      <c r="A10" s="37">
        <v>14</v>
      </c>
      <c r="B10" s="37">
        <v>6</v>
      </c>
      <c r="C10" s="38">
        <v>2</v>
      </c>
      <c r="D10" s="38"/>
      <c r="E10" s="38"/>
      <c r="F10" s="38"/>
      <c r="G10" s="38"/>
      <c r="H10" s="38"/>
      <c r="I10" s="38"/>
      <c r="J10" s="22"/>
      <c r="K10" s="22"/>
      <c r="L10" s="22"/>
      <c r="M10" s="22"/>
    </row>
    <row r="11" spans="1:17" x14ac:dyDescent="0.35">
      <c r="A11" s="37">
        <v>16</v>
      </c>
      <c r="B11" s="37">
        <v>6</v>
      </c>
      <c r="C11" s="38">
        <v>2.12</v>
      </c>
      <c r="D11" s="38"/>
      <c r="E11" s="38"/>
      <c r="F11" s="38"/>
      <c r="G11" s="38"/>
      <c r="H11" s="38"/>
      <c r="I11" s="38"/>
      <c r="J11" s="22"/>
      <c r="K11" s="22"/>
      <c r="L11" s="22"/>
      <c r="M11" s="22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Form and volume formulas</vt:lpstr>
      <vt:lpstr>1 - ROUND</vt:lpstr>
      <vt:lpstr>2 - OVAL</vt:lpstr>
      <vt:lpstr>3 - CABOCHON</vt:lpstr>
      <vt:lpstr>4, 5 - BAGUETTE, SQUARE</vt:lpstr>
      <vt:lpstr>6 - PEAR</vt:lpstr>
      <vt:lpstr>7 - MARQUES</vt:lpstr>
      <vt:lpstr>8 - HEART</vt:lpstr>
      <vt:lpstr>9 - Треугольники</vt:lpstr>
      <vt:lpstr>4 - Самоцветы2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Lombard585</dc:creator>
  <cp:lastModifiedBy>Ivan Kononenko</cp:lastModifiedBy>
  <cp:lastPrinted>2015-10-20T18:31:15Z</cp:lastPrinted>
  <dcterms:created xsi:type="dcterms:W3CDTF">2015-09-24T08:07:44Z</dcterms:created>
  <dcterms:modified xsi:type="dcterms:W3CDTF">2020-11-03T12:00:51Z</dcterms:modified>
</cp:coreProperties>
</file>