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5.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Riya Girdhar\Desktop\Riya\Assignments\"/>
    </mc:Choice>
  </mc:AlternateContent>
  <xr:revisionPtr revIDLastSave="0" documentId="13_ncr:1_{95F5F438-9014-4E7E-BF14-CF56E5E9833F}" xr6:coauthVersionLast="47" xr6:coauthVersionMax="47" xr10:uidLastSave="{00000000-0000-0000-0000-000000000000}"/>
  <bookViews>
    <workbookView xWindow="-108" yWindow="-108" windowWidth="20376" windowHeight="12096" xr2:uid="{9612F204-3B30-4B50-A05D-68B5DFEEBD2A}"/>
  </bookViews>
  <sheets>
    <sheet name="Riya" sheetId="1" r:id="rId1"/>
    <sheet name="Harmeet" sheetId="2" r:id="rId2"/>
    <sheet name="Anisha" sheetId="3" state="hidden" r:id="rId3"/>
    <sheet name="Anisha " sheetId="8" r:id="rId4"/>
    <sheet name="Bhumika" sheetId="4" r:id="rId5"/>
    <sheet name="Prakriti" sheetId="5" r:id="rId6"/>
    <sheet name="Reasons"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E137" i="1" l="1"/>
  <c r="AK16" i="1" a="1"/>
  <c r="AK16" i="1" s="1"/>
  <c r="AA108" i="5"/>
  <c r="AA109" i="5"/>
  <c r="AA110" i="5"/>
  <c r="AA111" i="5"/>
  <c r="AA112" i="5"/>
  <c r="AA113" i="5"/>
  <c r="AA114" i="5"/>
  <c r="AA115" i="5"/>
  <c r="AA116" i="5"/>
  <c r="AA107" i="5"/>
  <c r="AA91" i="5"/>
  <c r="AA92" i="5"/>
  <c r="AA93" i="5"/>
  <c r="AA94" i="5"/>
  <c r="AA95" i="5"/>
  <c r="AA96" i="5"/>
  <c r="AA97" i="5"/>
  <c r="AA98" i="5"/>
  <c r="AA99" i="5"/>
  <c r="AA90" i="5"/>
  <c r="AA74" i="5"/>
  <c r="AA75" i="5"/>
  <c r="AA76" i="5"/>
  <c r="AA77" i="5"/>
  <c r="AA78" i="5"/>
  <c r="AA79" i="5"/>
  <c r="AA80" i="5"/>
  <c r="AA81" i="5"/>
  <c r="AA82" i="5"/>
  <c r="AA73" i="5"/>
  <c r="AA58" i="5"/>
  <c r="AA59" i="5"/>
  <c r="AA60" i="5"/>
  <c r="AA61" i="5"/>
  <c r="AA62" i="5"/>
  <c r="AA63" i="5"/>
  <c r="AA64" i="5"/>
  <c r="AA65" i="5"/>
  <c r="AA57" i="5"/>
  <c r="AA56" i="5"/>
  <c r="AB120" i="5" a="1"/>
  <c r="AB120" i="5"/>
  <c r="AD118" i="5" a="1"/>
  <c r="AD118" i="5"/>
  <c r="AB118" i="5"/>
  <c r="AB119" i="5"/>
  <c r="AC107" i="5"/>
  <c r="AD107" i="5"/>
  <c r="AC108" i="5"/>
  <c r="AD108" i="5"/>
  <c r="AC109" i="5"/>
  <c r="AD109" i="5"/>
  <c r="AC110" i="5"/>
  <c r="AD110" i="5"/>
  <c r="AC111" i="5"/>
  <c r="AD111" i="5"/>
  <c r="AC112" i="5"/>
  <c r="AD112" i="5"/>
  <c r="AC113" i="5"/>
  <c r="AD113" i="5"/>
  <c r="AC114" i="5"/>
  <c r="AD114" i="5"/>
  <c r="AC115" i="5"/>
  <c r="AD115" i="5"/>
  <c r="AC116" i="5"/>
  <c r="AD116" i="5"/>
  <c r="AB103" i="5" a="1"/>
  <c r="AB103" i="5"/>
  <c r="AD101" i="5" a="1"/>
  <c r="AD101" i="5"/>
  <c r="AB101" i="5"/>
  <c r="AB102" i="5"/>
  <c r="AC90" i="5"/>
  <c r="AD90" i="5"/>
  <c r="AC91" i="5"/>
  <c r="AD91" i="5"/>
  <c r="AC92" i="5"/>
  <c r="AD92" i="5"/>
  <c r="AC93" i="5"/>
  <c r="AD93" i="5"/>
  <c r="AC94" i="5"/>
  <c r="AD94" i="5"/>
  <c r="AC95" i="5"/>
  <c r="AD95" i="5"/>
  <c r="AC96" i="5"/>
  <c r="AD96" i="5"/>
  <c r="AC97" i="5"/>
  <c r="AD97" i="5"/>
  <c r="AC98" i="5"/>
  <c r="AD98" i="5"/>
  <c r="AC99" i="5"/>
  <c r="AD99" i="5"/>
  <c r="AB86" i="5" a="1"/>
  <c r="AB86" i="5"/>
  <c r="AD84" i="5" a="1"/>
  <c r="AD84" i="5"/>
  <c r="AB84" i="5"/>
  <c r="AB85" i="5"/>
  <c r="AC73" i="5"/>
  <c r="AD73" i="5"/>
  <c r="AC74" i="5"/>
  <c r="AD74" i="5"/>
  <c r="AC75" i="5"/>
  <c r="AD75" i="5"/>
  <c r="AC76" i="5"/>
  <c r="AD76" i="5"/>
  <c r="AC77" i="5"/>
  <c r="AD77" i="5"/>
  <c r="AC78" i="5"/>
  <c r="AD78" i="5"/>
  <c r="AC79" i="5"/>
  <c r="AD79" i="5"/>
  <c r="AC80" i="5"/>
  <c r="AD80" i="5"/>
  <c r="AC81" i="5"/>
  <c r="AD81" i="5"/>
  <c r="AC82" i="5"/>
  <c r="AD82" i="5"/>
  <c r="AB113" i="1"/>
  <c r="AB120" i="8" a="1"/>
  <c r="AB120" i="8"/>
  <c r="AD118" i="8" a="1"/>
  <c r="AD118" i="8"/>
  <c r="AB103" i="8" a="1"/>
  <c r="AB103" i="8"/>
  <c r="AD101" i="8" a="1"/>
  <c r="AD101" i="8"/>
  <c r="AB118" i="8"/>
  <c r="AB119" i="8"/>
  <c r="AC107" i="8"/>
  <c r="AD107" i="8"/>
  <c r="AC108" i="8"/>
  <c r="AD108" i="8"/>
  <c r="AC109" i="8"/>
  <c r="AD109" i="8"/>
  <c r="AC110" i="8"/>
  <c r="AD110" i="8"/>
  <c r="AC111" i="8"/>
  <c r="AD111" i="8"/>
  <c r="AC112" i="8"/>
  <c r="AD112" i="8"/>
  <c r="AC113" i="8"/>
  <c r="AD113" i="8"/>
  <c r="AC114" i="8"/>
  <c r="AD114" i="8"/>
  <c r="AC115" i="8"/>
  <c r="AD115" i="8"/>
  <c r="AC116" i="8"/>
  <c r="AD116" i="8"/>
  <c r="AB101" i="8"/>
  <c r="AB102" i="8"/>
  <c r="AC90" i="8"/>
  <c r="AD90" i="8"/>
  <c r="AC91" i="8"/>
  <c r="AD91" i="8"/>
  <c r="AC92" i="8"/>
  <c r="AD92" i="8"/>
  <c r="AC93" i="8"/>
  <c r="AD93" i="8"/>
  <c r="AC94" i="8"/>
  <c r="AD94" i="8"/>
  <c r="AC95" i="8"/>
  <c r="AD95" i="8"/>
  <c r="AC96" i="8"/>
  <c r="AD96" i="8"/>
  <c r="AC97" i="8"/>
  <c r="AD97" i="8"/>
  <c r="AC98" i="8"/>
  <c r="AD98" i="8"/>
  <c r="AC99" i="8"/>
  <c r="AD99" i="8"/>
  <c r="AJ50" i="2"/>
  <c r="AJ47" i="2"/>
  <c r="AJ48" i="2"/>
  <c r="AC47" i="2"/>
  <c r="AC46" i="2"/>
  <c r="AC137" i="1"/>
  <c r="AC138" i="1"/>
  <c r="AC139" i="1"/>
  <c r="AC140" i="1"/>
  <c r="AD35" i="2"/>
  <c r="AJ44" i="2"/>
  <c r="AK34" i="2"/>
  <c r="AL34" i="2"/>
  <c r="AK35" i="2"/>
  <c r="AL35" i="2"/>
  <c r="AK36" i="2"/>
  <c r="AL36" i="2"/>
  <c r="AK37" i="2"/>
  <c r="AL37" i="2"/>
  <c r="AK38" i="2"/>
  <c r="AL38" i="2"/>
  <c r="AK39" i="2"/>
  <c r="AL39" i="2"/>
  <c r="AK40" i="2"/>
  <c r="AL40" i="2"/>
  <c r="AK41" i="2"/>
  <c r="AL41" i="2"/>
  <c r="AK42" i="2"/>
  <c r="AL42" i="2"/>
  <c r="AK43" i="2"/>
  <c r="AL43" i="2"/>
  <c r="AB69" i="5" a="1"/>
  <c r="AB69" i="5"/>
  <c r="AD67" i="5" a="1"/>
  <c r="AD67" i="5"/>
  <c r="AB67" i="5"/>
  <c r="AB68" i="5"/>
  <c r="AC56" i="5"/>
  <c r="AD56" i="5"/>
  <c r="AE56" i="5"/>
  <c r="AC57" i="5"/>
  <c r="AD57" i="5"/>
  <c r="AE57" i="5"/>
  <c r="AC58" i="5"/>
  <c r="AD58" i="5"/>
  <c r="AE58" i="5"/>
  <c r="AC59" i="5"/>
  <c r="AD59" i="5"/>
  <c r="AE59" i="5"/>
  <c r="AC60" i="5"/>
  <c r="AD60" i="5"/>
  <c r="AE60" i="5"/>
  <c r="AC61" i="5"/>
  <c r="AD61" i="5"/>
  <c r="AE61" i="5"/>
  <c r="AC62" i="5"/>
  <c r="AD62" i="5"/>
  <c r="AE62" i="5"/>
  <c r="AC63" i="5"/>
  <c r="AD63" i="5"/>
  <c r="AE63" i="5"/>
  <c r="AC64" i="5"/>
  <c r="AD64" i="5"/>
  <c r="AE64" i="5"/>
  <c r="AC65" i="5"/>
  <c r="AD65" i="5"/>
  <c r="AE65" i="5"/>
  <c r="AB86" i="8" a="1"/>
  <c r="AB86" i="8"/>
  <c r="AD84" i="8" a="1"/>
  <c r="AD84" i="8"/>
  <c r="AB69" i="8" a="1"/>
  <c r="AB69" i="8"/>
  <c r="AD67" i="8" a="1"/>
  <c r="AD67" i="8"/>
  <c r="AB84" i="8"/>
  <c r="AB85" i="8"/>
  <c r="AC73" i="8"/>
  <c r="AD73" i="8"/>
  <c r="AC74" i="8"/>
  <c r="AD74" i="8"/>
  <c r="AC75" i="8"/>
  <c r="AD75" i="8"/>
  <c r="AC76" i="8"/>
  <c r="AD76" i="8"/>
  <c r="AC77" i="8"/>
  <c r="AD77" i="8"/>
  <c r="AC78" i="8"/>
  <c r="AD78" i="8"/>
  <c r="AC79" i="8"/>
  <c r="AD79" i="8"/>
  <c r="AC80" i="8"/>
  <c r="AD80" i="8"/>
  <c r="AC81" i="8"/>
  <c r="AD81" i="8"/>
  <c r="AC82" i="8"/>
  <c r="AD82" i="8"/>
  <c r="AB67" i="8"/>
  <c r="AB68" i="8"/>
  <c r="AC56" i="8"/>
  <c r="AD56" i="8"/>
  <c r="AE56" i="8"/>
  <c r="AC57" i="8"/>
  <c r="AD57" i="8"/>
  <c r="AE57" i="8"/>
  <c r="AC58" i="8"/>
  <c r="AD58" i="8"/>
  <c r="AE58" i="8"/>
  <c r="AC59" i="8"/>
  <c r="AD59" i="8"/>
  <c r="AE59" i="8"/>
  <c r="AC60" i="8"/>
  <c r="AD60" i="8"/>
  <c r="AE60" i="8"/>
  <c r="AC61" i="8"/>
  <c r="AD61" i="8"/>
  <c r="AE61" i="8"/>
  <c r="AC62" i="8"/>
  <c r="AD62" i="8"/>
  <c r="AE62" i="8"/>
  <c r="AC63" i="8"/>
  <c r="AD63" i="8"/>
  <c r="AE63" i="8"/>
  <c r="AC64" i="8"/>
  <c r="AD64" i="8"/>
  <c r="AE64" i="8"/>
  <c r="AC65" i="8"/>
  <c r="AD65" i="8"/>
  <c r="AE65" i="8"/>
  <c r="X3" i="1"/>
  <c r="AB120" i="4" a="1"/>
  <c r="AB120" i="4"/>
  <c r="AD118" i="4" a="1"/>
  <c r="AD118" i="4"/>
  <c r="AB118" i="4"/>
  <c r="AB119" i="4"/>
  <c r="AC107" i="4"/>
  <c r="AD107" i="4"/>
  <c r="AC108" i="4"/>
  <c r="AD108" i="4"/>
  <c r="AC109" i="4"/>
  <c r="AD109" i="4"/>
  <c r="AC110" i="4"/>
  <c r="AD110" i="4"/>
  <c r="AC111" i="4"/>
  <c r="AD111" i="4"/>
  <c r="AC112" i="4"/>
  <c r="AD112" i="4"/>
  <c r="AC113" i="4"/>
  <c r="AD113" i="4"/>
  <c r="AC114" i="4"/>
  <c r="AD114" i="4"/>
  <c r="AC115" i="4"/>
  <c r="AD115" i="4"/>
  <c r="AC116" i="4"/>
  <c r="AD116" i="4"/>
  <c r="AD101" i="4" a="1"/>
  <c r="AD101" i="4"/>
  <c r="AD90" i="4"/>
  <c r="AD91" i="4"/>
  <c r="AD92" i="4"/>
  <c r="AD93" i="4"/>
  <c r="AD94" i="4"/>
  <c r="AD95" i="4"/>
  <c r="AD96" i="4"/>
  <c r="AD97" i="4"/>
  <c r="AD98" i="4"/>
  <c r="AD99" i="4"/>
  <c r="AD78" i="4"/>
  <c r="AD82" i="4"/>
  <c r="AD81" i="4"/>
  <c r="AD80" i="4"/>
  <c r="AD79" i="4"/>
  <c r="AD77" i="4"/>
  <c r="AD76" i="4"/>
  <c r="AD75" i="4"/>
  <c r="AD74" i="4"/>
  <c r="AD73" i="4"/>
  <c r="AC11" i="2"/>
  <c r="AD11" i="2"/>
  <c r="AE11" i="2"/>
  <c r="AF11" i="2"/>
  <c r="AG11" i="2"/>
  <c r="AH11" i="2"/>
  <c r="AI11" i="2"/>
  <c r="AJ11" i="2"/>
  <c r="AK11" i="2"/>
  <c r="AB103" i="4" a="1"/>
  <c r="AB103" i="4"/>
  <c r="AB101" i="4"/>
  <c r="AB102" i="4"/>
  <c r="AC90" i="4"/>
  <c r="AC91" i="4"/>
  <c r="AC92" i="4"/>
  <c r="AC93" i="4"/>
  <c r="AC94" i="4"/>
  <c r="AC95" i="4"/>
  <c r="AC96" i="4"/>
  <c r="AC97" i="4"/>
  <c r="AC98" i="4"/>
  <c r="AC99" i="4"/>
  <c r="AB86" i="4" a="1"/>
  <c r="AB86" i="4"/>
  <c r="AD84" i="4" a="1"/>
  <c r="AD84" i="4"/>
  <c r="AB84" i="4"/>
  <c r="AC84" i="4"/>
  <c r="AB85" i="4"/>
  <c r="AB67" i="4"/>
  <c r="AC73" i="4"/>
  <c r="AC74" i="4"/>
  <c r="AC75" i="4"/>
  <c r="AC76" i="4"/>
  <c r="AC77" i="4"/>
  <c r="AC78" i="4"/>
  <c r="AC79" i="4"/>
  <c r="AC80" i="4"/>
  <c r="AC81" i="4"/>
  <c r="AC82" i="4"/>
  <c r="AB68" i="4"/>
  <c r="AA10" i="1"/>
  <c r="M2" i="8"/>
  <c r="N2" i="8"/>
  <c r="O2" i="8"/>
  <c r="P2" i="8"/>
  <c r="Q2" i="8"/>
  <c r="R2" i="8"/>
  <c r="S2" i="8"/>
  <c r="T2" i="8"/>
  <c r="U2" i="8"/>
  <c r="V2" i="8"/>
  <c r="W2" i="8"/>
  <c r="M3" i="8"/>
  <c r="N3" i="8"/>
  <c r="O3" i="8"/>
  <c r="P3" i="8"/>
  <c r="Q3" i="8"/>
  <c r="R3" i="8"/>
  <c r="S3" i="8"/>
  <c r="T3" i="8"/>
  <c r="U3" i="8"/>
  <c r="V3" i="8"/>
  <c r="W3" i="8"/>
  <c r="M4" i="8"/>
  <c r="N4" i="8"/>
  <c r="O4" i="8"/>
  <c r="P4" i="8"/>
  <c r="Q4" i="8"/>
  <c r="R4" i="8"/>
  <c r="S4" i="8"/>
  <c r="T4" i="8"/>
  <c r="U4" i="8"/>
  <c r="V4" i="8"/>
  <c r="W4" i="8"/>
  <c r="AB4" i="8"/>
  <c r="AC4" i="8"/>
  <c r="AD4" i="8"/>
  <c r="AE4" i="8"/>
  <c r="AF4" i="8"/>
  <c r="AG4" i="8"/>
  <c r="AH4" i="8"/>
  <c r="AI4" i="8"/>
  <c r="AJ4" i="8"/>
  <c r="AK4" i="8"/>
  <c r="M5" i="8"/>
  <c r="N5" i="8"/>
  <c r="O5" i="8"/>
  <c r="P5" i="8"/>
  <c r="Q5" i="8"/>
  <c r="R5" i="8"/>
  <c r="S5" i="8"/>
  <c r="T5" i="8"/>
  <c r="U5" i="8"/>
  <c r="V5" i="8"/>
  <c r="W5" i="8"/>
  <c r="M6" i="8"/>
  <c r="N6" i="8"/>
  <c r="O6" i="8"/>
  <c r="P6" i="8"/>
  <c r="Q6" i="8"/>
  <c r="R6" i="8"/>
  <c r="S6" i="8"/>
  <c r="T6" i="8"/>
  <c r="U6" i="8"/>
  <c r="V6" i="8"/>
  <c r="W6" i="8"/>
  <c r="AB6" i="8"/>
  <c r="M7" i="8"/>
  <c r="N7" i="8"/>
  <c r="O7" i="8"/>
  <c r="P7" i="8"/>
  <c r="Q7" i="8"/>
  <c r="R7" i="8"/>
  <c r="S7" i="8"/>
  <c r="T7" i="8"/>
  <c r="U7" i="8"/>
  <c r="V7" i="8"/>
  <c r="W7" i="8"/>
  <c r="M8" i="8"/>
  <c r="N8" i="8"/>
  <c r="O8" i="8"/>
  <c r="P8" i="8"/>
  <c r="Q8" i="8"/>
  <c r="R8" i="8"/>
  <c r="S8" i="8"/>
  <c r="T8" i="8"/>
  <c r="U8" i="8"/>
  <c r="V8" i="8"/>
  <c r="W8" i="8"/>
  <c r="M9" i="8"/>
  <c r="N9" i="8"/>
  <c r="O9" i="8"/>
  <c r="P9" i="8"/>
  <c r="Q9" i="8"/>
  <c r="R9" i="8"/>
  <c r="S9" i="8"/>
  <c r="T9" i="8"/>
  <c r="U9" i="8"/>
  <c r="V9" i="8"/>
  <c r="W9" i="8"/>
  <c r="AB9" i="8"/>
  <c r="AC9" i="8"/>
  <c r="AD9" i="8"/>
  <c r="AE9" i="8"/>
  <c r="AF9" i="8"/>
  <c r="AG9" i="8"/>
  <c r="AH9" i="8"/>
  <c r="AI9" i="8"/>
  <c r="AJ9" i="8"/>
  <c r="AK9" i="8"/>
  <c r="M10" i="8"/>
  <c r="N10" i="8"/>
  <c r="O10" i="8"/>
  <c r="P10" i="8"/>
  <c r="Q10" i="8"/>
  <c r="R10" i="8"/>
  <c r="S10" i="8"/>
  <c r="T10" i="8"/>
  <c r="U10" i="8"/>
  <c r="V10" i="8"/>
  <c r="W10" i="8"/>
  <c r="M11" i="8"/>
  <c r="N11" i="8"/>
  <c r="O11" i="8"/>
  <c r="P11" i="8"/>
  <c r="Q11" i="8"/>
  <c r="R11" i="8"/>
  <c r="S11" i="8"/>
  <c r="T11" i="8"/>
  <c r="U11" i="8"/>
  <c r="V11" i="8"/>
  <c r="W11" i="8"/>
  <c r="AB11" i="8"/>
  <c r="AC11" i="8"/>
  <c r="AD11" i="8"/>
  <c r="AE11" i="8"/>
  <c r="AF11" i="8"/>
  <c r="AG11" i="8"/>
  <c r="AH11" i="8"/>
  <c r="AI11" i="8"/>
  <c r="AJ11" i="8"/>
  <c r="AK11" i="8"/>
  <c r="M12" i="8"/>
  <c r="N12" i="8"/>
  <c r="O12" i="8"/>
  <c r="P12" i="8"/>
  <c r="Q12" i="8"/>
  <c r="R12" i="8"/>
  <c r="S12" i="8"/>
  <c r="T12" i="8"/>
  <c r="U12" i="8"/>
  <c r="V12" i="8"/>
  <c r="W12" i="8"/>
  <c r="AB12" i="8"/>
  <c r="AC12" i="8"/>
  <c r="AD12" i="8"/>
  <c r="AE12" i="8"/>
  <c r="AF12" i="8"/>
  <c r="AG12" i="8"/>
  <c r="AH12" i="8"/>
  <c r="AI12" i="8"/>
  <c r="AJ12" i="8"/>
  <c r="AK12" i="8"/>
  <c r="M13" i="8"/>
  <c r="N13" i="8"/>
  <c r="O13" i="8"/>
  <c r="P13" i="8"/>
  <c r="Q13" i="8"/>
  <c r="R13" i="8"/>
  <c r="S13" i="8"/>
  <c r="T13" i="8"/>
  <c r="U13" i="8"/>
  <c r="V13" i="8"/>
  <c r="W13" i="8"/>
  <c r="M14" i="8"/>
  <c r="N14" i="8"/>
  <c r="O14" i="8"/>
  <c r="P14" i="8"/>
  <c r="Q14" i="8"/>
  <c r="R14" i="8"/>
  <c r="S14" i="8"/>
  <c r="T14" i="8"/>
  <c r="U14" i="8"/>
  <c r="V14" i="8"/>
  <c r="W14" i="8"/>
  <c r="AB14" i="8"/>
  <c r="AC14" i="8"/>
  <c r="AD14" i="8"/>
  <c r="AE14" i="8"/>
  <c r="AF14" i="8"/>
  <c r="AG14" i="8"/>
  <c r="AH14" i="8"/>
  <c r="AI14" i="8"/>
  <c r="AJ14" i="8"/>
  <c r="AK14" i="8"/>
  <c r="M15" i="8"/>
  <c r="N15" i="8"/>
  <c r="O15" i="8"/>
  <c r="P15" i="8"/>
  <c r="Q15" i="8"/>
  <c r="R15" i="8"/>
  <c r="S15" i="8"/>
  <c r="T15" i="8"/>
  <c r="U15" i="8"/>
  <c r="V15" i="8"/>
  <c r="W15" i="8"/>
  <c r="AB15" i="8"/>
  <c r="AC15" i="8"/>
  <c r="AD15" i="8"/>
  <c r="AE15" i="8"/>
  <c r="AF15" i="8"/>
  <c r="AG15" i="8"/>
  <c r="AH15" i="8"/>
  <c r="AI15" i="8"/>
  <c r="AJ15" i="8"/>
  <c r="AK15" i="8"/>
  <c r="M16" i="8"/>
  <c r="N16" i="8"/>
  <c r="O16" i="8"/>
  <c r="P16" i="8"/>
  <c r="Q16" i="8"/>
  <c r="R16" i="8"/>
  <c r="S16" i="8"/>
  <c r="T16" i="8"/>
  <c r="U16" i="8"/>
  <c r="V16" i="8"/>
  <c r="W16" i="8"/>
  <c r="AB16" i="8"/>
  <c r="AC16" i="8"/>
  <c r="AD16" i="8"/>
  <c r="AE16" i="8"/>
  <c r="AF16" i="8"/>
  <c r="AG16" i="8"/>
  <c r="AH16" i="8"/>
  <c r="AI16" i="8"/>
  <c r="AJ16" i="8"/>
  <c r="AK16" i="8"/>
  <c r="M17" i="8"/>
  <c r="N17" i="8"/>
  <c r="O17" i="8"/>
  <c r="P17" i="8"/>
  <c r="Q17" i="8"/>
  <c r="R17" i="8"/>
  <c r="S17" i="8"/>
  <c r="T17" i="8"/>
  <c r="U17" i="8"/>
  <c r="V17" i="8"/>
  <c r="W17" i="8"/>
  <c r="M18" i="8"/>
  <c r="N18" i="8"/>
  <c r="O18" i="8"/>
  <c r="P18" i="8"/>
  <c r="Q18" i="8"/>
  <c r="R18" i="8"/>
  <c r="S18" i="8"/>
  <c r="T18" i="8"/>
  <c r="U18" i="8"/>
  <c r="V18" i="8"/>
  <c r="W18" i="8"/>
  <c r="M19" i="8"/>
  <c r="N19" i="8"/>
  <c r="O19" i="8"/>
  <c r="P19" i="8"/>
  <c r="Q19" i="8"/>
  <c r="R19" i="8"/>
  <c r="S19" i="8"/>
  <c r="T19" i="8"/>
  <c r="U19" i="8"/>
  <c r="V19" i="8"/>
  <c r="W19" i="8"/>
  <c r="AB19" i="8"/>
  <c r="AC19" i="8"/>
  <c r="AD19" i="8"/>
  <c r="AE19" i="8"/>
  <c r="AF19" i="8"/>
  <c r="AG19" i="8"/>
  <c r="AH19" i="8"/>
  <c r="AI19" i="8"/>
  <c r="AJ19" i="8"/>
  <c r="AK19" i="8"/>
  <c r="M20" i="8"/>
  <c r="N20" i="8"/>
  <c r="O20" i="8"/>
  <c r="P20" i="8"/>
  <c r="Q20" i="8"/>
  <c r="R20" i="8"/>
  <c r="S20" i="8"/>
  <c r="T20" i="8"/>
  <c r="U20" i="8"/>
  <c r="V20" i="8"/>
  <c r="W20" i="8"/>
  <c r="M21" i="8"/>
  <c r="N21" i="8"/>
  <c r="O21" i="8"/>
  <c r="P21" i="8"/>
  <c r="Q21" i="8"/>
  <c r="R21" i="8"/>
  <c r="S21" i="8"/>
  <c r="T21" i="8"/>
  <c r="U21" i="8"/>
  <c r="V21" i="8"/>
  <c r="W21" i="8"/>
  <c r="M22" i="8"/>
  <c r="N22" i="8"/>
  <c r="O22" i="8"/>
  <c r="P22" i="8"/>
  <c r="Q22" i="8"/>
  <c r="R22" i="8"/>
  <c r="S22" i="8"/>
  <c r="T22" i="8"/>
  <c r="U22" i="8"/>
  <c r="V22" i="8"/>
  <c r="W22" i="8"/>
  <c r="M23" i="8"/>
  <c r="N23" i="8"/>
  <c r="O23" i="8"/>
  <c r="P23" i="8"/>
  <c r="Q23" i="8"/>
  <c r="R23" i="8"/>
  <c r="S23" i="8"/>
  <c r="T23" i="8"/>
  <c r="U23" i="8"/>
  <c r="V23" i="8"/>
  <c r="W23" i="8"/>
  <c r="M24" i="8"/>
  <c r="N24" i="8"/>
  <c r="O24" i="8"/>
  <c r="P24" i="8"/>
  <c r="Q24" i="8"/>
  <c r="R24" i="8"/>
  <c r="S24" i="8"/>
  <c r="T24" i="8"/>
  <c r="U24" i="8"/>
  <c r="V24" i="8"/>
  <c r="W24" i="8"/>
  <c r="M25" i="8"/>
  <c r="N25" i="8"/>
  <c r="O25" i="8"/>
  <c r="P25" i="8"/>
  <c r="Q25" i="8"/>
  <c r="R25" i="8"/>
  <c r="S25" i="8"/>
  <c r="T25" i="8"/>
  <c r="U25" i="8"/>
  <c r="V25" i="8"/>
  <c r="W25" i="8"/>
  <c r="M26" i="8"/>
  <c r="N26" i="8"/>
  <c r="O26" i="8"/>
  <c r="P26" i="8"/>
  <c r="Q26" i="8"/>
  <c r="R26" i="8"/>
  <c r="S26" i="8"/>
  <c r="T26" i="8"/>
  <c r="U26" i="8"/>
  <c r="V26" i="8"/>
  <c r="W26" i="8"/>
  <c r="M27" i="8"/>
  <c r="N27" i="8"/>
  <c r="O27" i="8"/>
  <c r="P27" i="8"/>
  <c r="Q27" i="8"/>
  <c r="R27" i="8"/>
  <c r="S27" i="8"/>
  <c r="T27" i="8"/>
  <c r="U27" i="8"/>
  <c r="V27" i="8"/>
  <c r="W27" i="8"/>
  <c r="M28" i="8"/>
  <c r="N28" i="8"/>
  <c r="O28" i="8"/>
  <c r="P28" i="8"/>
  <c r="Q28" i="8"/>
  <c r="R28" i="8"/>
  <c r="S28" i="8"/>
  <c r="T28" i="8"/>
  <c r="U28" i="8"/>
  <c r="V28" i="8"/>
  <c r="W28" i="8"/>
  <c r="M29" i="8"/>
  <c r="N29" i="8"/>
  <c r="O29" i="8"/>
  <c r="P29" i="8"/>
  <c r="Q29" i="8"/>
  <c r="R29" i="8"/>
  <c r="S29" i="8"/>
  <c r="T29" i="8"/>
  <c r="U29" i="8"/>
  <c r="V29" i="8"/>
  <c r="W29" i="8"/>
  <c r="M30" i="8"/>
  <c r="N30" i="8"/>
  <c r="O30" i="8"/>
  <c r="P30" i="8"/>
  <c r="Q30" i="8"/>
  <c r="R30" i="8"/>
  <c r="S30" i="8"/>
  <c r="T30" i="8"/>
  <c r="U30" i="8"/>
  <c r="V30" i="8"/>
  <c r="W30" i="8"/>
  <c r="M31" i="8"/>
  <c r="N31" i="8"/>
  <c r="O31" i="8"/>
  <c r="P31" i="8"/>
  <c r="Q31" i="8"/>
  <c r="R31" i="8"/>
  <c r="S31" i="8"/>
  <c r="T31" i="8"/>
  <c r="U31" i="8"/>
  <c r="V31" i="8"/>
  <c r="W31" i="8"/>
  <c r="M32" i="8"/>
  <c r="N32" i="8"/>
  <c r="O32" i="8"/>
  <c r="P32" i="8"/>
  <c r="Q32" i="8"/>
  <c r="R32" i="8"/>
  <c r="S32" i="8"/>
  <c r="T32" i="8"/>
  <c r="U32" i="8"/>
  <c r="V32" i="8"/>
  <c r="W32" i="8"/>
  <c r="M33" i="8"/>
  <c r="N33" i="8"/>
  <c r="O33" i="8"/>
  <c r="P33" i="8"/>
  <c r="Q33" i="8"/>
  <c r="R33" i="8"/>
  <c r="S33" i="8"/>
  <c r="T33" i="8"/>
  <c r="U33" i="8"/>
  <c r="V33" i="8"/>
  <c r="W33" i="8"/>
  <c r="M34" i="8"/>
  <c r="N34" i="8"/>
  <c r="O34" i="8"/>
  <c r="P34" i="8"/>
  <c r="Q34" i="8"/>
  <c r="R34" i="8"/>
  <c r="S34" i="8"/>
  <c r="T34" i="8"/>
  <c r="U34" i="8"/>
  <c r="V34" i="8"/>
  <c r="W34" i="8"/>
  <c r="AA34" i="8"/>
  <c r="AB34" i="8"/>
  <c r="M35" i="8"/>
  <c r="N35" i="8"/>
  <c r="O35" i="8"/>
  <c r="P35" i="8"/>
  <c r="Q35" i="8"/>
  <c r="R35" i="8"/>
  <c r="S35" i="8"/>
  <c r="T35" i="8"/>
  <c r="U35" i="8"/>
  <c r="V35" i="8"/>
  <c r="W35" i="8"/>
  <c r="AA35" i="8"/>
  <c r="AB35" i="8"/>
  <c r="M36" i="8"/>
  <c r="N36" i="8"/>
  <c r="O36" i="8"/>
  <c r="P36" i="8"/>
  <c r="Q36" i="8"/>
  <c r="R36" i="8"/>
  <c r="S36" i="8"/>
  <c r="T36" i="8"/>
  <c r="U36" i="8"/>
  <c r="V36" i="8"/>
  <c r="W36" i="8"/>
  <c r="AA36" i="8"/>
  <c r="AB36" i="8"/>
  <c r="M37" i="8"/>
  <c r="N37" i="8"/>
  <c r="O37" i="8"/>
  <c r="P37" i="8"/>
  <c r="Q37" i="8"/>
  <c r="R37" i="8"/>
  <c r="S37" i="8"/>
  <c r="T37" i="8"/>
  <c r="U37" i="8"/>
  <c r="V37" i="8"/>
  <c r="W37" i="8"/>
  <c r="AA37" i="8"/>
  <c r="AB37" i="8"/>
  <c r="M38" i="8"/>
  <c r="N38" i="8"/>
  <c r="O38" i="8"/>
  <c r="P38" i="8"/>
  <c r="Q38" i="8"/>
  <c r="R38" i="8"/>
  <c r="S38" i="8"/>
  <c r="T38" i="8"/>
  <c r="U38" i="8"/>
  <c r="V38" i="8"/>
  <c r="W38" i="8"/>
  <c r="AA38" i="8"/>
  <c r="AB38" i="8"/>
  <c r="M39" i="8"/>
  <c r="N39" i="8"/>
  <c r="O39" i="8"/>
  <c r="P39" i="8"/>
  <c r="Q39" i="8"/>
  <c r="R39" i="8"/>
  <c r="S39" i="8"/>
  <c r="T39" i="8"/>
  <c r="U39" i="8"/>
  <c r="V39" i="8"/>
  <c r="W39" i="8"/>
  <c r="AA39" i="8"/>
  <c r="AB39" i="8"/>
  <c r="M40" i="8"/>
  <c r="N40" i="8"/>
  <c r="O40" i="8"/>
  <c r="P40" i="8"/>
  <c r="Q40" i="8"/>
  <c r="R40" i="8"/>
  <c r="S40" i="8"/>
  <c r="T40" i="8"/>
  <c r="U40" i="8"/>
  <c r="V40" i="8"/>
  <c r="W40" i="8"/>
  <c r="AA40" i="8"/>
  <c r="AB40" i="8"/>
  <c r="M41" i="8"/>
  <c r="N41" i="8"/>
  <c r="O41" i="8"/>
  <c r="P41" i="8"/>
  <c r="Q41" i="8"/>
  <c r="R41" i="8"/>
  <c r="S41" i="8"/>
  <c r="T41" i="8"/>
  <c r="U41" i="8"/>
  <c r="V41" i="8"/>
  <c r="W41" i="8"/>
  <c r="AA41" i="8"/>
  <c r="AB41" i="8"/>
  <c r="M42" i="8"/>
  <c r="N42" i="8"/>
  <c r="O42" i="8"/>
  <c r="P42" i="8"/>
  <c r="Q42" i="8"/>
  <c r="R42" i="8"/>
  <c r="S42" i="8"/>
  <c r="T42" i="8"/>
  <c r="U42" i="8"/>
  <c r="V42" i="8"/>
  <c r="W42" i="8"/>
  <c r="AA42" i="8"/>
  <c r="AB42" i="8"/>
  <c r="M43" i="8"/>
  <c r="N43" i="8"/>
  <c r="O43" i="8"/>
  <c r="P43" i="8"/>
  <c r="Q43" i="8"/>
  <c r="R43" i="8"/>
  <c r="S43" i="8"/>
  <c r="T43" i="8"/>
  <c r="U43" i="8"/>
  <c r="V43" i="8"/>
  <c r="W43" i="8"/>
  <c r="AA43" i="8"/>
  <c r="AB43" i="8"/>
  <c r="M44" i="8"/>
  <c r="N44" i="8"/>
  <c r="O44" i="8"/>
  <c r="P44" i="8"/>
  <c r="Q44" i="8"/>
  <c r="R44" i="8"/>
  <c r="S44" i="8"/>
  <c r="T44" i="8"/>
  <c r="U44" i="8"/>
  <c r="V44" i="8"/>
  <c r="W44" i="8"/>
  <c r="AB44" i="8"/>
  <c r="AC44" i="8"/>
  <c r="M45" i="8"/>
  <c r="N45" i="8"/>
  <c r="O45" i="8"/>
  <c r="P45" i="8"/>
  <c r="Q45" i="8"/>
  <c r="R45" i="8"/>
  <c r="S45" i="8"/>
  <c r="T45" i="8"/>
  <c r="U45" i="8"/>
  <c r="V45" i="8"/>
  <c r="W45" i="8"/>
  <c r="M46" i="8"/>
  <c r="N46" i="8"/>
  <c r="O46" i="8"/>
  <c r="P46" i="8"/>
  <c r="Q46" i="8"/>
  <c r="R46" i="8"/>
  <c r="S46" i="8"/>
  <c r="T46" i="8"/>
  <c r="U46" i="8"/>
  <c r="V46" i="8"/>
  <c r="W46" i="8"/>
  <c r="AC46" i="8"/>
  <c r="M47" i="8"/>
  <c r="N47" i="8"/>
  <c r="O47" i="8"/>
  <c r="P47" i="8"/>
  <c r="Q47" i="8"/>
  <c r="R47" i="8"/>
  <c r="S47" i="8"/>
  <c r="T47" i="8"/>
  <c r="U47" i="8"/>
  <c r="V47" i="8"/>
  <c r="W47" i="8"/>
  <c r="AC47" i="8"/>
  <c r="M48" i="8"/>
  <c r="N48" i="8"/>
  <c r="O48" i="8"/>
  <c r="P48" i="8"/>
  <c r="Q48" i="8"/>
  <c r="R48" i="8"/>
  <c r="S48" i="8"/>
  <c r="T48" i="8"/>
  <c r="U48" i="8"/>
  <c r="V48" i="8"/>
  <c r="W48" i="8"/>
  <c r="AC48" i="8"/>
  <c r="M49" i="8"/>
  <c r="N49" i="8"/>
  <c r="O49" i="8"/>
  <c r="P49" i="8"/>
  <c r="Q49" i="8"/>
  <c r="R49" i="8"/>
  <c r="S49" i="8"/>
  <c r="T49" i="8"/>
  <c r="U49" i="8"/>
  <c r="V49" i="8"/>
  <c r="W49" i="8"/>
  <c r="M50" i="8"/>
  <c r="N50" i="8"/>
  <c r="O50" i="8"/>
  <c r="P50" i="8"/>
  <c r="Q50" i="8"/>
  <c r="R50" i="8"/>
  <c r="S50" i="8"/>
  <c r="T50" i="8"/>
  <c r="U50" i="8"/>
  <c r="V50" i="8"/>
  <c r="W50" i="8"/>
  <c r="M51" i="8"/>
  <c r="N51" i="8"/>
  <c r="O51" i="8"/>
  <c r="P51" i="8"/>
  <c r="Q51" i="8"/>
  <c r="R51" i="8"/>
  <c r="S51" i="8"/>
  <c r="T51" i="8"/>
  <c r="U51" i="8"/>
  <c r="V51" i="8"/>
  <c r="W51" i="8"/>
  <c r="M52" i="8"/>
  <c r="N52" i="8"/>
  <c r="O52" i="8"/>
  <c r="P52" i="8"/>
  <c r="Q52" i="8"/>
  <c r="R52" i="8"/>
  <c r="S52" i="8"/>
  <c r="T52" i="8"/>
  <c r="U52" i="8"/>
  <c r="V52" i="8"/>
  <c r="W52" i="8"/>
  <c r="M53" i="8"/>
  <c r="N53" i="8"/>
  <c r="O53" i="8"/>
  <c r="P53" i="8"/>
  <c r="Q53" i="8"/>
  <c r="R53" i="8"/>
  <c r="S53" i="8"/>
  <c r="T53" i="8"/>
  <c r="U53" i="8"/>
  <c r="V53" i="8"/>
  <c r="W53" i="8"/>
  <c r="M54" i="8"/>
  <c r="N54" i="8"/>
  <c r="O54" i="8"/>
  <c r="P54" i="8"/>
  <c r="Q54" i="8"/>
  <c r="R54" i="8"/>
  <c r="S54" i="8"/>
  <c r="T54" i="8"/>
  <c r="U54" i="8"/>
  <c r="V54" i="8"/>
  <c r="W54" i="8"/>
  <c r="M55" i="8"/>
  <c r="N55" i="8"/>
  <c r="O55" i="8"/>
  <c r="P55" i="8"/>
  <c r="Q55" i="8"/>
  <c r="R55" i="8"/>
  <c r="S55" i="8"/>
  <c r="T55" i="8"/>
  <c r="U55" i="8"/>
  <c r="V55" i="8"/>
  <c r="W55" i="8"/>
  <c r="M56" i="8"/>
  <c r="N56" i="8"/>
  <c r="O56" i="8"/>
  <c r="P56" i="8"/>
  <c r="Q56" i="8"/>
  <c r="R56" i="8"/>
  <c r="S56" i="8"/>
  <c r="T56" i="8"/>
  <c r="U56" i="8"/>
  <c r="V56" i="8"/>
  <c r="W56" i="8"/>
  <c r="M57" i="8"/>
  <c r="N57" i="8"/>
  <c r="O57" i="8"/>
  <c r="P57" i="8"/>
  <c r="Q57" i="8"/>
  <c r="R57" i="8"/>
  <c r="S57" i="8"/>
  <c r="T57" i="8"/>
  <c r="U57" i="8"/>
  <c r="V57" i="8"/>
  <c r="W57" i="8"/>
  <c r="M58" i="8"/>
  <c r="N58" i="8"/>
  <c r="O58" i="8"/>
  <c r="P58" i="8"/>
  <c r="Q58" i="8"/>
  <c r="R58" i="8"/>
  <c r="S58" i="8"/>
  <c r="T58" i="8"/>
  <c r="U58" i="8"/>
  <c r="V58" i="8"/>
  <c r="W58" i="8"/>
  <c r="M59" i="8"/>
  <c r="N59" i="8"/>
  <c r="O59" i="8"/>
  <c r="P59" i="8"/>
  <c r="Q59" i="8"/>
  <c r="R59" i="8"/>
  <c r="S59" i="8"/>
  <c r="T59" i="8"/>
  <c r="U59" i="8"/>
  <c r="V59" i="8"/>
  <c r="W59" i="8"/>
  <c r="M60" i="8"/>
  <c r="N60" i="8"/>
  <c r="O60" i="8"/>
  <c r="P60" i="8"/>
  <c r="Q60" i="8"/>
  <c r="R60" i="8"/>
  <c r="S60" i="8"/>
  <c r="T60" i="8"/>
  <c r="U60" i="8"/>
  <c r="V60" i="8"/>
  <c r="W60" i="8"/>
  <c r="M61" i="8"/>
  <c r="N61" i="8"/>
  <c r="O61" i="8"/>
  <c r="P61" i="8"/>
  <c r="Q61" i="8"/>
  <c r="R61" i="8"/>
  <c r="S61" i="8"/>
  <c r="T61" i="8"/>
  <c r="U61" i="8"/>
  <c r="V61" i="8"/>
  <c r="W61" i="8"/>
  <c r="M62" i="8"/>
  <c r="N62" i="8"/>
  <c r="O62" i="8"/>
  <c r="P62" i="8"/>
  <c r="Q62" i="8"/>
  <c r="R62" i="8"/>
  <c r="S62" i="8"/>
  <c r="T62" i="8"/>
  <c r="U62" i="8"/>
  <c r="V62" i="8"/>
  <c r="W62" i="8"/>
  <c r="M63" i="8"/>
  <c r="N63" i="8"/>
  <c r="O63" i="8"/>
  <c r="P63" i="8"/>
  <c r="Q63" i="8"/>
  <c r="R63" i="8"/>
  <c r="S63" i="8"/>
  <c r="T63" i="8"/>
  <c r="U63" i="8"/>
  <c r="V63" i="8"/>
  <c r="W63" i="8"/>
  <c r="M64" i="8"/>
  <c r="N64" i="8"/>
  <c r="O64" i="8"/>
  <c r="P64" i="8"/>
  <c r="Q64" i="8"/>
  <c r="R64" i="8"/>
  <c r="S64" i="8"/>
  <c r="T64" i="8"/>
  <c r="U64" i="8"/>
  <c r="V64" i="8"/>
  <c r="W64" i="8"/>
  <c r="M65" i="8"/>
  <c r="N65" i="8"/>
  <c r="O65" i="8"/>
  <c r="P65" i="8"/>
  <c r="Q65" i="8"/>
  <c r="R65" i="8"/>
  <c r="S65" i="8"/>
  <c r="T65" i="8"/>
  <c r="U65" i="8"/>
  <c r="V65" i="8"/>
  <c r="W65" i="8"/>
  <c r="M66" i="8"/>
  <c r="N66" i="8"/>
  <c r="O66" i="8"/>
  <c r="P66" i="8"/>
  <c r="Q66" i="8"/>
  <c r="R66" i="8"/>
  <c r="S66" i="8"/>
  <c r="T66" i="8"/>
  <c r="U66" i="8"/>
  <c r="V66" i="8"/>
  <c r="W66" i="8"/>
  <c r="M67" i="8"/>
  <c r="N67" i="8"/>
  <c r="O67" i="8"/>
  <c r="P67" i="8"/>
  <c r="Q67" i="8"/>
  <c r="R67" i="8"/>
  <c r="S67" i="8"/>
  <c r="T67" i="8"/>
  <c r="U67" i="8"/>
  <c r="V67" i="8"/>
  <c r="W67" i="8"/>
  <c r="M68" i="8"/>
  <c r="N68" i="8"/>
  <c r="O68" i="8"/>
  <c r="P68" i="8"/>
  <c r="Q68" i="8"/>
  <c r="R68" i="8"/>
  <c r="S68" i="8"/>
  <c r="T68" i="8"/>
  <c r="U68" i="8"/>
  <c r="V68" i="8"/>
  <c r="W68" i="8"/>
  <c r="M69" i="8"/>
  <c r="N69" i="8"/>
  <c r="O69" i="8"/>
  <c r="P69" i="8"/>
  <c r="Q69" i="8"/>
  <c r="R69" i="8"/>
  <c r="S69" i="8"/>
  <c r="T69" i="8"/>
  <c r="U69" i="8"/>
  <c r="V69" i="8"/>
  <c r="W69" i="8"/>
  <c r="M70" i="8"/>
  <c r="N70" i="8"/>
  <c r="O70" i="8"/>
  <c r="P70" i="8"/>
  <c r="Q70" i="8"/>
  <c r="R70" i="8"/>
  <c r="S70" i="8"/>
  <c r="T70" i="8"/>
  <c r="U70" i="8"/>
  <c r="V70" i="8"/>
  <c r="W70" i="8"/>
  <c r="M71" i="8"/>
  <c r="N71" i="8"/>
  <c r="O71" i="8"/>
  <c r="P71" i="8"/>
  <c r="Q71" i="8"/>
  <c r="R71" i="8"/>
  <c r="S71" i="8"/>
  <c r="T71" i="8"/>
  <c r="U71" i="8"/>
  <c r="V71" i="8"/>
  <c r="W71" i="8"/>
  <c r="M72" i="8"/>
  <c r="N72" i="8"/>
  <c r="O72" i="8"/>
  <c r="P72" i="8"/>
  <c r="Q72" i="8"/>
  <c r="R72" i="8"/>
  <c r="S72" i="8"/>
  <c r="T72" i="8"/>
  <c r="U72" i="8"/>
  <c r="V72" i="8"/>
  <c r="W72" i="8"/>
  <c r="M73" i="8"/>
  <c r="N73" i="8"/>
  <c r="O73" i="8"/>
  <c r="P73" i="8"/>
  <c r="Q73" i="8"/>
  <c r="R73" i="8"/>
  <c r="S73" i="8"/>
  <c r="T73" i="8"/>
  <c r="U73" i="8"/>
  <c r="V73" i="8"/>
  <c r="W73" i="8"/>
  <c r="M74" i="8"/>
  <c r="N74" i="8"/>
  <c r="O74" i="8"/>
  <c r="P74" i="8"/>
  <c r="Q74" i="8"/>
  <c r="R74" i="8"/>
  <c r="S74" i="8"/>
  <c r="T74" i="8"/>
  <c r="U74" i="8"/>
  <c r="V74" i="8"/>
  <c r="W74" i="8"/>
  <c r="M75" i="8"/>
  <c r="N75" i="8"/>
  <c r="O75" i="8"/>
  <c r="P75" i="8"/>
  <c r="Q75" i="8"/>
  <c r="R75" i="8"/>
  <c r="S75" i="8"/>
  <c r="T75" i="8"/>
  <c r="U75" i="8"/>
  <c r="V75" i="8"/>
  <c r="W75" i="8"/>
  <c r="M76" i="8"/>
  <c r="N76" i="8"/>
  <c r="O76" i="8"/>
  <c r="P76" i="8"/>
  <c r="Q76" i="8"/>
  <c r="R76" i="8"/>
  <c r="S76" i="8"/>
  <c r="T76" i="8"/>
  <c r="U76" i="8"/>
  <c r="V76" i="8"/>
  <c r="W76" i="8"/>
  <c r="M77" i="8"/>
  <c r="N77" i="8"/>
  <c r="O77" i="8"/>
  <c r="P77" i="8"/>
  <c r="Q77" i="8"/>
  <c r="R77" i="8"/>
  <c r="S77" i="8"/>
  <c r="T77" i="8"/>
  <c r="U77" i="8"/>
  <c r="V77" i="8"/>
  <c r="W77" i="8"/>
  <c r="M78" i="8"/>
  <c r="N78" i="8"/>
  <c r="O78" i="8"/>
  <c r="P78" i="8"/>
  <c r="Q78" i="8"/>
  <c r="R78" i="8"/>
  <c r="S78" i="8"/>
  <c r="T78" i="8"/>
  <c r="U78" i="8"/>
  <c r="V78" i="8"/>
  <c r="W78" i="8"/>
  <c r="M79" i="8"/>
  <c r="N79" i="8"/>
  <c r="O79" i="8"/>
  <c r="P79" i="8"/>
  <c r="Q79" i="8"/>
  <c r="R79" i="8"/>
  <c r="S79" i="8"/>
  <c r="T79" i="8"/>
  <c r="U79" i="8"/>
  <c r="V79" i="8"/>
  <c r="W79" i="8"/>
  <c r="M80" i="8"/>
  <c r="N80" i="8"/>
  <c r="O80" i="8"/>
  <c r="P80" i="8"/>
  <c r="Q80" i="8"/>
  <c r="R80" i="8"/>
  <c r="S80" i="8"/>
  <c r="T80" i="8"/>
  <c r="U80" i="8"/>
  <c r="V80" i="8"/>
  <c r="W80" i="8"/>
  <c r="M81" i="8"/>
  <c r="N81" i="8"/>
  <c r="O81" i="8"/>
  <c r="P81" i="8"/>
  <c r="Q81" i="8"/>
  <c r="R81" i="8"/>
  <c r="S81" i="8"/>
  <c r="T81" i="8"/>
  <c r="U81" i="8"/>
  <c r="V81" i="8"/>
  <c r="W81" i="8"/>
  <c r="M82" i="8"/>
  <c r="N82" i="8"/>
  <c r="O82" i="8"/>
  <c r="P82" i="8"/>
  <c r="Q82" i="8"/>
  <c r="R82" i="8"/>
  <c r="S82" i="8"/>
  <c r="T82" i="8"/>
  <c r="U82" i="8"/>
  <c r="V82" i="8"/>
  <c r="W82" i="8"/>
  <c r="M83" i="8"/>
  <c r="N83" i="8"/>
  <c r="O83" i="8"/>
  <c r="P83" i="8"/>
  <c r="Q83" i="8"/>
  <c r="R83" i="8"/>
  <c r="S83" i="8"/>
  <c r="T83" i="8"/>
  <c r="U83" i="8"/>
  <c r="V83" i="8"/>
  <c r="W83" i="8"/>
  <c r="M84" i="8"/>
  <c r="N84" i="8"/>
  <c r="O84" i="8"/>
  <c r="P84" i="8"/>
  <c r="Q84" i="8"/>
  <c r="R84" i="8"/>
  <c r="S84" i="8"/>
  <c r="T84" i="8"/>
  <c r="U84" i="8"/>
  <c r="V84" i="8"/>
  <c r="W84" i="8"/>
  <c r="M85" i="8"/>
  <c r="N85" i="8"/>
  <c r="O85" i="8"/>
  <c r="P85" i="8"/>
  <c r="Q85" i="8"/>
  <c r="R85" i="8"/>
  <c r="S85" i="8"/>
  <c r="T85" i="8"/>
  <c r="U85" i="8"/>
  <c r="V85" i="8"/>
  <c r="W85" i="8"/>
  <c r="M86" i="8"/>
  <c r="N86" i="8"/>
  <c r="O86" i="8"/>
  <c r="P86" i="8"/>
  <c r="Q86" i="8"/>
  <c r="R86" i="8"/>
  <c r="S86" i="8"/>
  <c r="T86" i="8"/>
  <c r="U86" i="8"/>
  <c r="V86" i="8"/>
  <c r="W86" i="8"/>
  <c r="M87" i="8"/>
  <c r="N87" i="8"/>
  <c r="O87" i="8"/>
  <c r="P87" i="8"/>
  <c r="Q87" i="8"/>
  <c r="R87" i="8"/>
  <c r="S87" i="8"/>
  <c r="T87" i="8"/>
  <c r="U87" i="8"/>
  <c r="V87" i="8"/>
  <c r="W87" i="8"/>
  <c r="M88" i="8"/>
  <c r="N88" i="8"/>
  <c r="O88" i="8"/>
  <c r="P88" i="8"/>
  <c r="Q88" i="8"/>
  <c r="R88" i="8"/>
  <c r="S88" i="8"/>
  <c r="T88" i="8"/>
  <c r="U88" i="8"/>
  <c r="V88" i="8"/>
  <c r="W88" i="8"/>
  <c r="M89" i="8"/>
  <c r="N89" i="8"/>
  <c r="O89" i="8"/>
  <c r="P89" i="8"/>
  <c r="Q89" i="8"/>
  <c r="R89" i="8"/>
  <c r="S89" i="8"/>
  <c r="T89" i="8"/>
  <c r="U89" i="8"/>
  <c r="V89" i="8"/>
  <c r="W89" i="8"/>
  <c r="M90" i="8"/>
  <c r="N90" i="8"/>
  <c r="O90" i="8"/>
  <c r="P90" i="8"/>
  <c r="Q90" i="8"/>
  <c r="R90" i="8"/>
  <c r="S90" i="8"/>
  <c r="T90" i="8"/>
  <c r="U90" i="8"/>
  <c r="V90" i="8"/>
  <c r="W90" i="8"/>
  <c r="M91" i="8"/>
  <c r="N91" i="8"/>
  <c r="O91" i="8"/>
  <c r="P91" i="8"/>
  <c r="Q91" i="8"/>
  <c r="R91" i="8"/>
  <c r="S91" i="8"/>
  <c r="T91" i="8"/>
  <c r="U91" i="8"/>
  <c r="V91" i="8"/>
  <c r="W91" i="8"/>
  <c r="M92" i="8"/>
  <c r="N92" i="8"/>
  <c r="O92" i="8"/>
  <c r="P92" i="8"/>
  <c r="Q92" i="8"/>
  <c r="R92" i="8"/>
  <c r="S92" i="8"/>
  <c r="T92" i="8"/>
  <c r="U92" i="8"/>
  <c r="V92" i="8"/>
  <c r="W92" i="8"/>
  <c r="M93" i="8"/>
  <c r="N93" i="8"/>
  <c r="O93" i="8"/>
  <c r="P93" i="8"/>
  <c r="Q93" i="8"/>
  <c r="R93" i="8"/>
  <c r="S93" i="8"/>
  <c r="T93" i="8"/>
  <c r="U93" i="8"/>
  <c r="V93" i="8"/>
  <c r="W93" i="8"/>
  <c r="M94" i="8"/>
  <c r="N94" i="8"/>
  <c r="O94" i="8"/>
  <c r="P94" i="8"/>
  <c r="Q94" i="8"/>
  <c r="R94" i="8"/>
  <c r="S94" i="8"/>
  <c r="T94" i="8"/>
  <c r="U94" i="8"/>
  <c r="V94" i="8"/>
  <c r="W94" i="8"/>
  <c r="M95" i="8"/>
  <c r="N95" i="8"/>
  <c r="O95" i="8"/>
  <c r="P95" i="8"/>
  <c r="Q95" i="8"/>
  <c r="R95" i="8"/>
  <c r="S95" i="8"/>
  <c r="T95" i="8"/>
  <c r="U95" i="8"/>
  <c r="V95" i="8"/>
  <c r="W95" i="8"/>
  <c r="M96" i="8"/>
  <c r="N96" i="8"/>
  <c r="O96" i="8"/>
  <c r="P96" i="8"/>
  <c r="Q96" i="8"/>
  <c r="R96" i="8"/>
  <c r="S96" i="8"/>
  <c r="T96" i="8"/>
  <c r="U96" i="8"/>
  <c r="V96" i="8"/>
  <c r="W96" i="8"/>
  <c r="M97" i="8"/>
  <c r="N97" i="8"/>
  <c r="O97" i="8"/>
  <c r="P97" i="8"/>
  <c r="Q97" i="8"/>
  <c r="R97" i="8"/>
  <c r="S97" i="8"/>
  <c r="T97" i="8"/>
  <c r="U97" i="8"/>
  <c r="V97" i="8"/>
  <c r="W97" i="8"/>
  <c r="M98" i="8"/>
  <c r="N98" i="8"/>
  <c r="O98" i="8"/>
  <c r="P98" i="8"/>
  <c r="Q98" i="8"/>
  <c r="R98" i="8"/>
  <c r="S98" i="8"/>
  <c r="T98" i="8"/>
  <c r="U98" i="8"/>
  <c r="V98" i="8"/>
  <c r="W98" i="8"/>
  <c r="M99" i="8"/>
  <c r="N99" i="8"/>
  <c r="O99" i="8"/>
  <c r="P99" i="8"/>
  <c r="Q99" i="8"/>
  <c r="R99" i="8"/>
  <c r="S99" i="8"/>
  <c r="T99" i="8"/>
  <c r="U99" i="8"/>
  <c r="V99" i="8"/>
  <c r="W99" i="8"/>
  <c r="M100" i="8"/>
  <c r="N100" i="8"/>
  <c r="O100" i="8"/>
  <c r="P100" i="8"/>
  <c r="Q100" i="8"/>
  <c r="R100" i="8"/>
  <c r="S100" i="8"/>
  <c r="T100" i="8"/>
  <c r="U100" i="8"/>
  <c r="V100" i="8"/>
  <c r="W100" i="8"/>
  <c r="M101" i="8"/>
  <c r="N101" i="8"/>
  <c r="O101" i="8"/>
  <c r="P101" i="8"/>
  <c r="Q101" i="8"/>
  <c r="R101" i="8"/>
  <c r="S101" i="8"/>
  <c r="T101" i="8"/>
  <c r="U101" i="8"/>
  <c r="V101" i="8"/>
  <c r="W101" i="8"/>
  <c r="M102" i="8"/>
  <c r="N102" i="8"/>
  <c r="O102" i="8"/>
  <c r="P102" i="8"/>
  <c r="Q102" i="8"/>
  <c r="R102" i="8"/>
  <c r="S102" i="8"/>
  <c r="T102" i="8"/>
  <c r="U102" i="8"/>
  <c r="V102" i="8"/>
  <c r="W102" i="8"/>
  <c r="M103" i="8"/>
  <c r="N103" i="8"/>
  <c r="O103" i="8"/>
  <c r="P103" i="8"/>
  <c r="Q103" i="8"/>
  <c r="R103" i="8"/>
  <c r="S103" i="8"/>
  <c r="T103" i="8"/>
  <c r="U103" i="8"/>
  <c r="V103" i="8"/>
  <c r="W103" i="8"/>
  <c r="M104" i="8"/>
  <c r="N104" i="8"/>
  <c r="O104" i="8"/>
  <c r="P104" i="8"/>
  <c r="Q104" i="8"/>
  <c r="R104" i="8"/>
  <c r="S104" i="8"/>
  <c r="T104" i="8"/>
  <c r="U104" i="8"/>
  <c r="V104" i="8"/>
  <c r="W104" i="8"/>
  <c r="M105" i="8"/>
  <c r="N105" i="8"/>
  <c r="O105" i="8"/>
  <c r="P105" i="8"/>
  <c r="Q105" i="8"/>
  <c r="R105" i="8"/>
  <c r="S105" i="8"/>
  <c r="T105" i="8"/>
  <c r="U105" i="8"/>
  <c r="V105" i="8"/>
  <c r="W105" i="8"/>
  <c r="M106" i="8"/>
  <c r="N106" i="8"/>
  <c r="O106" i="8"/>
  <c r="P106" i="8"/>
  <c r="Q106" i="8"/>
  <c r="R106" i="8"/>
  <c r="S106" i="8"/>
  <c r="T106" i="8"/>
  <c r="U106" i="8"/>
  <c r="V106" i="8"/>
  <c r="W106" i="8"/>
  <c r="M107" i="8"/>
  <c r="N107" i="8"/>
  <c r="O107" i="8"/>
  <c r="P107" i="8"/>
  <c r="Q107" i="8"/>
  <c r="R107" i="8"/>
  <c r="S107" i="8"/>
  <c r="T107" i="8"/>
  <c r="U107" i="8"/>
  <c r="V107" i="8"/>
  <c r="W107" i="8"/>
  <c r="M108" i="8"/>
  <c r="N108" i="8"/>
  <c r="O108" i="8"/>
  <c r="P108" i="8"/>
  <c r="Q108" i="8"/>
  <c r="R108" i="8"/>
  <c r="S108" i="8"/>
  <c r="T108" i="8"/>
  <c r="U108" i="8"/>
  <c r="V108" i="8"/>
  <c r="W108" i="8"/>
  <c r="M109" i="8"/>
  <c r="N109" i="8"/>
  <c r="O109" i="8"/>
  <c r="P109" i="8"/>
  <c r="Q109" i="8"/>
  <c r="R109" i="8"/>
  <c r="S109" i="8"/>
  <c r="T109" i="8"/>
  <c r="U109" i="8"/>
  <c r="V109" i="8"/>
  <c r="W109" i="8"/>
  <c r="M110" i="8"/>
  <c r="N110" i="8"/>
  <c r="O110" i="8"/>
  <c r="P110" i="8"/>
  <c r="Q110" i="8"/>
  <c r="R110" i="8"/>
  <c r="S110" i="8"/>
  <c r="T110" i="8"/>
  <c r="U110" i="8"/>
  <c r="V110" i="8"/>
  <c r="W110" i="8"/>
  <c r="M111" i="8"/>
  <c r="N111" i="8"/>
  <c r="O111" i="8"/>
  <c r="P111" i="8"/>
  <c r="Q111" i="8"/>
  <c r="R111" i="8"/>
  <c r="S111" i="8"/>
  <c r="T111" i="8"/>
  <c r="U111" i="8"/>
  <c r="V111" i="8"/>
  <c r="W111" i="8"/>
  <c r="M112" i="8"/>
  <c r="N112" i="8"/>
  <c r="O112" i="8"/>
  <c r="P112" i="8"/>
  <c r="Q112" i="8"/>
  <c r="R112" i="8"/>
  <c r="S112" i="8"/>
  <c r="T112" i="8"/>
  <c r="U112" i="8"/>
  <c r="V112" i="8"/>
  <c r="W112" i="8"/>
  <c r="M113" i="8"/>
  <c r="N113" i="8"/>
  <c r="O113" i="8"/>
  <c r="P113" i="8"/>
  <c r="Q113" i="8"/>
  <c r="R113" i="8"/>
  <c r="S113" i="8"/>
  <c r="T113" i="8"/>
  <c r="U113" i="8"/>
  <c r="V113" i="8"/>
  <c r="W113" i="8"/>
  <c r="M114" i="8"/>
  <c r="N114" i="8"/>
  <c r="O114" i="8"/>
  <c r="P114" i="8"/>
  <c r="Q114" i="8"/>
  <c r="R114" i="8"/>
  <c r="S114" i="8"/>
  <c r="T114" i="8"/>
  <c r="U114" i="8"/>
  <c r="V114" i="8"/>
  <c r="W114" i="8"/>
  <c r="M115" i="8"/>
  <c r="N115" i="8"/>
  <c r="O115" i="8"/>
  <c r="P115" i="8"/>
  <c r="Q115" i="8"/>
  <c r="R115" i="8"/>
  <c r="S115" i="8"/>
  <c r="T115" i="8"/>
  <c r="U115" i="8"/>
  <c r="V115" i="8"/>
  <c r="W115" i="8"/>
  <c r="M116" i="8"/>
  <c r="N116" i="8"/>
  <c r="O116" i="8"/>
  <c r="P116" i="8"/>
  <c r="Q116" i="8"/>
  <c r="R116" i="8"/>
  <c r="S116" i="8"/>
  <c r="T116" i="8"/>
  <c r="U116" i="8"/>
  <c r="V116" i="8"/>
  <c r="W116" i="8"/>
  <c r="M117" i="8"/>
  <c r="N117" i="8"/>
  <c r="O117" i="8"/>
  <c r="P117" i="8"/>
  <c r="Q117" i="8"/>
  <c r="R117" i="8"/>
  <c r="S117" i="8"/>
  <c r="T117" i="8"/>
  <c r="U117" i="8"/>
  <c r="V117" i="8"/>
  <c r="W117" i="8"/>
  <c r="M118" i="8"/>
  <c r="N118" i="8"/>
  <c r="O118" i="8"/>
  <c r="P118" i="8"/>
  <c r="Q118" i="8"/>
  <c r="R118" i="8"/>
  <c r="S118" i="8"/>
  <c r="T118" i="8"/>
  <c r="U118" i="8"/>
  <c r="V118" i="8"/>
  <c r="W118" i="8"/>
  <c r="M119" i="8"/>
  <c r="N119" i="8"/>
  <c r="O119" i="8"/>
  <c r="P119" i="8"/>
  <c r="Q119" i="8"/>
  <c r="R119" i="8"/>
  <c r="S119" i="8"/>
  <c r="T119" i="8"/>
  <c r="U119" i="8"/>
  <c r="V119" i="8"/>
  <c r="W119" i="8"/>
  <c r="M120" i="8"/>
  <c r="N120" i="8"/>
  <c r="O120" i="8"/>
  <c r="P120" i="8"/>
  <c r="Q120" i="8"/>
  <c r="R120" i="8"/>
  <c r="S120" i="8"/>
  <c r="T120" i="8"/>
  <c r="U120" i="8"/>
  <c r="V120" i="8"/>
  <c r="W120" i="8"/>
  <c r="M121" i="8"/>
  <c r="N121" i="8"/>
  <c r="O121" i="8"/>
  <c r="P121" i="8"/>
  <c r="Q121" i="8"/>
  <c r="R121" i="8"/>
  <c r="S121" i="8"/>
  <c r="T121" i="8"/>
  <c r="U121" i="8"/>
  <c r="V121" i="8"/>
  <c r="W121" i="8"/>
  <c r="M122" i="8"/>
  <c r="N122" i="8"/>
  <c r="O122" i="8"/>
  <c r="P122" i="8"/>
  <c r="Q122" i="8"/>
  <c r="R122" i="8"/>
  <c r="S122" i="8"/>
  <c r="T122" i="8"/>
  <c r="U122" i="8"/>
  <c r="V122" i="8"/>
  <c r="W122" i="8"/>
  <c r="M123" i="8"/>
  <c r="N123" i="8"/>
  <c r="O123" i="8"/>
  <c r="P123" i="8"/>
  <c r="Q123" i="8"/>
  <c r="R123" i="8"/>
  <c r="S123" i="8"/>
  <c r="T123" i="8"/>
  <c r="U123" i="8"/>
  <c r="V123" i="8"/>
  <c r="W123" i="8"/>
  <c r="M124" i="8"/>
  <c r="N124" i="8"/>
  <c r="O124" i="8"/>
  <c r="P124" i="8"/>
  <c r="Q124" i="8"/>
  <c r="R124" i="8"/>
  <c r="S124" i="8"/>
  <c r="T124" i="8"/>
  <c r="U124" i="8"/>
  <c r="V124" i="8"/>
  <c r="W124" i="8"/>
  <c r="M125" i="8"/>
  <c r="N125" i="8"/>
  <c r="O125" i="8"/>
  <c r="P125" i="8"/>
  <c r="Q125" i="8"/>
  <c r="R125" i="8"/>
  <c r="S125" i="8"/>
  <c r="T125" i="8"/>
  <c r="U125" i="8"/>
  <c r="V125" i="8"/>
  <c r="W125" i="8"/>
  <c r="M126" i="8"/>
  <c r="N126" i="8"/>
  <c r="O126" i="8"/>
  <c r="P126" i="8"/>
  <c r="Q126" i="8"/>
  <c r="R126" i="8"/>
  <c r="S126" i="8"/>
  <c r="T126" i="8"/>
  <c r="U126" i="8"/>
  <c r="V126" i="8"/>
  <c r="W126" i="8"/>
  <c r="M127" i="8"/>
  <c r="N127" i="8"/>
  <c r="O127" i="8"/>
  <c r="P127" i="8"/>
  <c r="Q127" i="8"/>
  <c r="R127" i="8"/>
  <c r="S127" i="8"/>
  <c r="T127" i="8"/>
  <c r="U127" i="8"/>
  <c r="V127" i="8"/>
  <c r="W127" i="8"/>
  <c r="M128" i="8"/>
  <c r="N128" i="8"/>
  <c r="O128" i="8"/>
  <c r="P128" i="8"/>
  <c r="Q128" i="8"/>
  <c r="R128" i="8"/>
  <c r="S128" i="8"/>
  <c r="T128" i="8"/>
  <c r="U128" i="8"/>
  <c r="V128" i="8"/>
  <c r="W128" i="8"/>
  <c r="M129" i="8"/>
  <c r="N129" i="8"/>
  <c r="O129" i="8"/>
  <c r="P129" i="8"/>
  <c r="Q129" i="8"/>
  <c r="R129" i="8"/>
  <c r="S129" i="8"/>
  <c r="T129" i="8"/>
  <c r="U129" i="8"/>
  <c r="V129" i="8"/>
  <c r="W129" i="8"/>
  <c r="M130" i="8"/>
  <c r="N130" i="8"/>
  <c r="O130" i="8"/>
  <c r="P130" i="8"/>
  <c r="Q130" i="8"/>
  <c r="R130" i="8"/>
  <c r="S130" i="8"/>
  <c r="T130" i="8"/>
  <c r="U130" i="8"/>
  <c r="V130" i="8"/>
  <c r="W130" i="8"/>
  <c r="M131" i="8"/>
  <c r="N131" i="8"/>
  <c r="O131" i="8"/>
  <c r="P131" i="8"/>
  <c r="Q131" i="8"/>
  <c r="R131" i="8"/>
  <c r="S131" i="8"/>
  <c r="T131" i="8"/>
  <c r="U131" i="8"/>
  <c r="V131" i="8"/>
  <c r="W131" i="8"/>
  <c r="M132" i="8"/>
  <c r="N132" i="8"/>
  <c r="O132" i="8"/>
  <c r="P132" i="8"/>
  <c r="Q132" i="8"/>
  <c r="R132" i="8"/>
  <c r="S132" i="8"/>
  <c r="T132" i="8"/>
  <c r="U132" i="8"/>
  <c r="V132" i="8"/>
  <c r="W132" i="8"/>
  <c r="M133" i="8"/>
  <c r="N133" i="8"/>
  <c r="O133" i="8"/>
  <c r="P133" i="8"/>
  <c r="Q133" i="8"/>
  <c r="R133" i="8"/>
  <c r="S133" i="8"/>
  <c r="T133" i="8"/>
  <c r="U133" i="8"/>
  <c r="V133" i="8"/>
  <c r="W133" i="8"/>
  <c r="M134" i="8"/>
  <c r="N134" i="8"/>
  <c r="O134" i="8"/>
  <c r="P134" i="8"/>
  <c r="Q134" i="8"/>
  <c r="R134" i="8"/>
  <c r="S134" i="8"/>
  <c r="T134" i="8"/>
  <c r="U134" i="8"/>
  <c r="V134" i="8"/>
  <c r="W134" i="8"/>
  <c r="M135" i="8"/>
  <c r="N135" i="8"/>
  <c r="O135" i="8"/>
  <c r="P135" i="8"/>
  <c r="Q135" i="8"/>
  <c r="R135" i="8"/>
  <c r="S135" i="8"/>
  <c r="T135" i="8"/>
  <c r="U135" i="8"/>
  <c r="V135" i="8"/>
  <c r="W135" i="8"/>
  <c r="M136" i="8"/>
  <c r="N136" i="8"/>
  <c r="O136" i="8"/>
  <c r="P136" i="8"/>
  <c r="Q136" i="8"/>
  <c r="R136" i="8"/>
  <c r="S136" i="8"/>
  <c r="T136" i="8"/>
  <c r="U136" i="8"/>
  <c r="V136" i="8"/>
  <c r="W136" i="8"/>
  <c r="M137" i="8"/>
  <c r="N137" i="8"/>
  <c r="O137" i="8"/>
  <c r="P137" i="8"/>
  <c r="Q137" i="8"/>
  <c r="R137" i="8"/>
  <c r="S137" i="8"/>
  <c r="T137" i="8"/>
  <c r="U137" i="8"/>
  <c r="V137" i="8"/>
  <c r="W137" i="8"/>
  <c r="M138" i="8"/>
  <c r="N138" i="8"/>
  <c r="O138" i="8"/>
  <c r="P138" i="8"/>
  <c r="Q138" i="8"/>
  <c r="R138" i="8"/>
  <c r="S138" i="8"/>
  <c r="T138" i="8"/>
  <c r="U138" i="8"/>
  <c r="V138" i="8"/>
  <c r="W138" i="8"/>
  <c r="M139" i="8"/>
  <c r="N139" i="8"/>
  <c r="O139" i="8"/>
  <c r="P139" i="8"/>
  <c r="Q139" i="8"/>
  <c r="R139" i="8"/>
  <c r="S139" i="8"/>
  <c r="T139" i="8"/>
  <c r="U139" i="8"/>
  <c r="V139" i="8"/>
  <c r="W139" i="8"/>
  <c r="M140" i="8"/>
  <c r="N140" i="8"/>
  <c r="O140" i="8"/>
  <c r="P140" i="8"/>
  <c r="Q140" i="8"/>
  <c r="R140" i="8"/>
  <c r="S140" i="8"/>
  <c r="T140" i="8"/>
  <c r="U140" i="8"/>
  <c r="V140" i="8"/>
  <c r="W140" i="8"/>
  <c r="M141" i="8"/>
  <c r="N141" i="8"/>
  <c r="O141" i="8"/>
  <c r="P141" i="8"/>
  <c r="Q141" i="8"/>
  <c r="R141" i="8"/>
  <c r="S141" i="8"/>
  <c r="T141" i="8"/>
  <c r="U141" i="8"/>
  <c r="V141" i="8"/>
  <c r="W141" i="8"/>
  <c r="M142" i="8"/>
  <c r="N142" i="8"/>
  <c r="O142" i="8"/>
  <c r="P142" i="8"/>
  <c r="Q142" i="8"/>
  <c r="R142" i="8"/>
  <c r="S142" i="8"/>
  <c r="T142" i="8"/>
  <c r="U142" i="8"/>
  <c r="V142" i="8"/>
  <c r="W142" i="8"/>
  <c r="M143" i="8"/>
  <c r="N143" i="8"/>
  <c r="O143" i="8"/>
  <c r="P143" i="8"/>
  <c r="Q143" i="8"/>
  <c r="R143" i="8"/>
  <c r="S143" i="8"/>
  <c r="T143" i="8"/>
  <c r="U143" i="8"/>
  <c r="V143" i="8"/>
  <c r="W143" i="8"/>
  <c r="M144" i="8"/>
  <c r="N144" i="8"/>
  <c r="O144" i="8"/>
  <c r="P144" i="8"/>
  <c r="Q144" i="8"/>
  <c r="R144" i="8"/>
  <c r="S144" i="8"/>
  <c r="T144" i="8"/>
  <c r="U144" i="8"/>
  <c r="V144" i="8"/>
  <c r="W144" i="8"/>
  <c r="M145" i="8"/>
  <c r="N145" i="8"/>
  <c r="O145" i="8"/>
  <c r="P145" i="8"/>
  <c r="Q145" i="8"/>
  <c r="R145" i="8"/>
  <c r="S145" i="8"/>
  <c r="T145" i="8"/>
  <c r="U145" i="8"/>
  <c r="V145" i="8"/>
  <c r="W145" i="8"/>
  <c r="M146" i="8"/>
  <c r="N146" i="8"/>
  <c r="O146" i="8"/>
  <c r="P146" i="8"/>
  <c r="Q146" i="8"/>
  <c r="R146" i="8"/>
  <c r="S146" i="8"/>
  <c r="T146" i="8"/>
  <c r="U146" i="8"/>
  <c r="V146" i="8"/>
  <c r="W146" i="8"/>
  <c r="M147" i="8"/>
  <c r="N147" i="8"/>
  <c r="O147" i="8"/>
  <c r="P147" i="8"/>
  <c r="Q147" i="8"/>
  <c r="R147" i="8"/>
  <c r="S147" i="8"/>
  <c r="T147" i="8"/>
  <c r="U147" i="8"/>
  <c r="V147" i="8"/>
  <c r="W147" i="8"/>
  <c r="M148" i="8"/>
  <c r="N148" i="8"/>
  <c r="O148" i="8"/>
  <c r="P148" i="8"/>
  <c r="Q148" i="8"/>
  <c r="R148" i="8"/>
  <c r="S148" i="8"/>
  <c r="T148" i="8"/>
  <c r="U148" i="8"/>
  <c r="V148" i="8"/>
  <c r="W148" i="8"/>
  <c r="M149" i="8"/>
  <c r="N149" i="8"/>
  <c r="O149" i="8"/>
  <c r="P149" i="8"/>
  <c r="Q149" i="8"/>
  <c r="R149" i="8"/>
  <c r="S149" i="8"/>
  <c r="T149" i="8"/>
  <c r="U149" i="8"/>
  <c r="V149" i="8"/>
  <c r="W149" i="8"/>
  <c r="M150" i="8"/>
  <c r="N150" i="8"/>
  <c r="O150" i="8"/>
  <c r="P150" i="8"/>
  <c r="Q150" i="8"/>
  <c r="R150" i="8"/>
  <c r="S150" i="8"/>
  <c r="T150" i="8"/>
  <c r="U150" i="8"/>
  <c r="V150" i="8"/>
  <c r="W150" i="8"/>
  <c r="M151" i="8"/>
  <c r="N151" i="8"/>
  <c r="O151" i="8"/>
  <c r="P151" i="8"/>
  <c r="Q151" i="8"/>
  <c r="R151" i="8"/>
  <c r="S151" i="8"/>
  <c r="T151" i="8"/>
  <c r="U151" i="8"/>
  <c r="V151" i="8"/>
  <c r="W151" i="8"/>
  <c r="M152" i="8"/>
  <c r="N152" i="8"/>
  <c r="O152" i="8"/>
  <c r="P152" i="8"/>
  <c r="Q152" i="8"/>
  <c r="R152" i="8"/>
  <c r="S152" i="8"/>
  <c r="T152" i="8"/>
  <c r="U152" i="8"/>
  <c r="V152" i="8"/>
  <c r="W152" i="8"/>
  <c r="M153" i="8"/>
  <c r="N153" i="8"/>
  <c r="O153" i="8"/>
  <c r="P153" i="8"/>
  <c r="Q153" i="8"/>
  <c r="R153" i="8"/>
  <c r="S153" i="8"/>
  <c r="T153" i="8"/>
  <c r="U153" i="8"/>
  <c r="V153" i="8"/>
  <c r="W153" i="8"/>
  <c r="M154" i="8"/>
  <c r="N154" i="8"/>
  <c r="O154" i="8"/>
  <c r="P154" i="8"/>
  <c r="Q154" i="8"/>
  <c r="R154" i="8"/>
  <c r="S154" i="8"/>
  <c r="T154" i="8"/>
  <c r="U154" i="8"/>
  <c r="V154" i="8"/>
  <c r="W154" i="8"/>
  <c r="M155" i="8"/>
  <c r="N155" i="8"/>
  <c r="O155" i="8"/>
  <c r="P155" i="8"/>
  <c r="Q155" i="8"/>
  <c r="R155" i="8"/>
  <c r="S155" i="8"/>
  <c r="T155" i="8"/>
  <c r="U155" i="8"/>
  <c r="V155" i="8"/>
  <c r="W155" i="8"/>
  <c r="M156" i="8"/>
  <c r="N156" i="8"/>
  <c r="O156" i="8"/>
  <c r="P156" i="8"/>
  <c r="Q156" i="8"/>
  <c r="R156" i="8"/>
  <c r="S156" i="8"/>
  <c r="T156" i="8"/>
  <c r="U156" i="8"/>
  <c r="V156" i="8"/>
  <c r="W156" i="8"/>
  <c r="M157" i="8"/>
  <c r="N157" i="8"/>
  <c r="O157" i="8"/>
  <c r="P157" i="8"/>
  <c r="Q157" i="8"/>
  <c r="R157" i="8"/>
  <c r="S157" i="8"/>
  <c r="T157" i="8"/>
  <c r="U157" i="8"/>
  <c r="V157" i="8"/>
  <c r="W157" i="8"/>
  <c r="M158" i="8"/>
  <c r="N158" i="8"/>
  <c r="O158" i="8"/>
  <c r="P158" i="8"/>
  <c r="Q158" i="8"/>
  <c r="R158" i="8"/>
  <c r="S158" i="8"/>
  <c r="T158" i="8"/>
  <c r="U158" i="8"/>
  <c r="V158" i="8"/>
  <c r="W158" i="8"/>
  <c r="M159" i="8"/>
  <c r="N159" i="8"/>
  <c r="O159" i="8"/>
  <c r="P159" i="8"/>
  <c r="Q159" i="8"/>
  <c r="R159" i="8"/>
  <c r="S159" i="8"/>
  <c r="T159" i="8"/>
  <c r="U159" i="8"/>
  <c r="V159" i="8"/>
  <c r="W159" i="8"/>
  <c r="M160" i="8"/>
  <c r="N160" i="8"/>
  <c r="O160" i="8"/>
  <c r="P160" i="8"/>
  <c r="Q160" i="8"/>
  <c r="R160" i="8"/>
  <c r="S160" i="8"/>
  <c r="T160" i="8"/>
  <c r="U160" i="8"/>
  <c r="V160" i="8"/>
  <c r="W160" i="8"/>
  <c r="M161" i="8"/>
  <c r="N161" i="8"/>
  <c r="O161" i="8"/>
  <c r="P161" i="8"/>
  <c r="Q161" i="8"/>
  <c r="R161" i="8"/>
  <c r="S161" i="8"/>
  <c r="T161" i="8"/>
  <c r="U161" i="8"/>
  <c r="V161" i="8"/>
  <c r="W161" i="8"/>
  <c r="M162" i="8"/>
  <c r="N162" i="8"/>
  <c r="O162" i="8"/>
  <c r="P162" i="8"/>
  <c r="Q162" i="8"/>
  <c r="R162" i="8"/>
  <c r="S162" i="8"/>
  <c r="T162" i="8"/>
  <c r="U162" i="8"/>
  <c r="V162" i="8"/>
  <c r="W162" i="8"/>
  <c r="M163" i="8"/>
  <c r="N163" i="8"/>
  <c r="O163" i="8"/>
  <c r="P163" i="8"/>
  <c r="Q163" i="8"/>
  <c r="R163" i="8"/>
  <c r="S163" i="8"/>
  <c r="T163" i="8"/>
  <c r="U163" i="8"/>
  <c r="V163" i="8"/>
  <c r="W163" i="8"/>
  <c r="M164" i="8"/>
  <c r="N164" i="8"/>
  <c r="O164" i="8"/>
  <c r="P164" i="8"/>
  <c r="Q164" i="8"/>
  <c r="R164" i="8"/>
  <c r="S164" i="8"/>
  <c r="T164" i="8"/>
  <c r="U164" i="8"/>
  <c r="V164" i="8"/>
  <c r="W164" i="8"/>
  <c r="M165" i="8"/>
  <c r="N165" i="8"/>
  <c r="O165" i="8"/>
  <c r="P165" i="8"/>
  <c r="Q165" i="8"/>
  <c r="R165" i="8"/>
  <c r="S165" i="8"/>
  <c r="T165" i="8"/>
  <c r="U165" i="8"/>
  <c r="V165" i="8"/>
  <c r="W165" i="8"/>
  <c r="M166" i="8"/>
  <c r="N166" i="8"/>
  <c r="O166" i="8"/>
  <c r="P166" i="8"/>
  <c r="Q166" i="8"/>
  <c r="R166" i="8"/>
  <c r="S166" i="8"/>
  <c r="T166" i="8"/>
  <c r="U166" i="8"/>
  <c r="V166" i="8"/>
  <c r="W166" i="8"/>
  <c r="M167" i="8"/>
  <c r="N167" i="8"/>
  <c r="O167" i="8"/>
  <c r="P167" i="8"/>
  <c r="Q167" i="8"/>
  <c r="R167" i="8"/>
  <c r="S167" i="8"/>
  <c r="T167" i="8"/>
  <c r="U167" i="8"/>
  <c r="V167" i="8"/>
  <c r="W167" i="8"/>
  <c r="M168" i="8"/>
  <c r="N168" i="8"/>
  <c r="O168" i="8"/>
  <c r="P168" i="8"/>
  <c r="Q168" i="8"/>
  <c r="R168" i="8"/>
  <c r="S168" i="8"/>
  <c r="T168" i="8"/>
  <c r="U168" i="8"/>
  <c r="V168" i="8"/>
  <c r="W168" i="8"/>
  <c r="M169" i="8"/>
  <c r="N169" i="8"/>
  <c r="O169" i="8"/>
  <c r="P169" i="8"/>
  <c r="Q169" i="8"/>
  <c r="R169" i="8"/>
  <c r="S169" i="8"/>
  <c r="T169" i="8"/>
  <c r="U169" i="8"/>
  <c r="V169" i="8"/>
  <c r="W169" i="8"/>
  <c r="M170" i="8"/>
  <c r="N170" i="8"/>
  <c r="O170" i="8"/>
  <c r="P170" i="8"/>
  <c r="Q170" i="8"/>
  <c r="R170" i="8"/>
  <c r="S170" i="8"/>
  <c r="T170" i="8"/>
  <c r="U170" i="8"/>
  <c r="V170" i="8"/>
  <c r="W170" i="8"/>
  <c r="M171" i="8"/>
  <c r="N171" i="8"/>
  <c r="O171" i="8"/>
  <c r="P171" i="8"/>
  <c r="Q171" i="8"/>
  <c r="R171" i="8"/>
  <c r="S171" i="8"/>
  <c r="T171" i="8"/>
  <c r="U171" i="8"/>
  <c r="V171" i="8"/>
  <c r="W171" i="8"/>
  <c r="M172" i="8"/>
  <c r="N172" i="8"/>
  <c r="O172" i="8"/>
  <c r="P172" i="8"/>
  <c r="Q172" i="8"/>
  <c r="R172" i="8"/>
  <c r="S172" i="8"/>
  <c r="T172" i="8"/>
  <c r="U172" i="8"/>
  <c r="V172" i="8"/>
  <c r="W172" i="8"/>
  <c r="M173" i="8"/>
  <c r="N173" i="8"/>
  <c r="O173" i="8"/>
  <c r="P173" i="8"/>
  <c r="Q173" i="8"/>
  <c r="R173" i="8"/>
  <c r="S173" i="8"/>
  <c r="T173" i="8"/>
  <c r="U173" i="8"/>
  <c r="V173" i="8"/>
  <c r="W173" i="8"/>
  <c r="M174" i="8"/>
  <c r="N174" i="8"/>
  <c r="O174" i="8"/>
  <c r="P174" i="8"/>
  <c r="Q174" i="8"/>
  <c r="R174" i="8"/>
  <c r="S174" i="8"/>
  <c r="T174" i="8"/>
  <c r="U174" i="8"/>
  <c r="V174" i="8"/>
  <c r="W174" i="8"/>
  <c r="M175" i="8"/>
  <c r="N175" i="8"/>
  <c r="O175" i="8"/>
  <c r="P175" i="8"/>
  <c r="Q175" i="8"/>
  <c r="R175" i="8"/>
  <c r="S175" i="8"/>
  <c r="T175" i="8"/>
  <c r="U175" i="8"/>
  <c r="V175" i="8"/>
  <c r="W175" i="8"/>
  <c r="M176" i="8"/>
  <c r="N176" i="8"/>
  <c r="O176" i="8"/>
  <c r="P176" i="8"/>
  <c r="Q176" i="8"/>
  <c r="R176" i="8"/>
  <c r="S176" i="8"/>
  <c r="T176" i="8"/>
  <c r="U176" i="8"/>
  <c r="V176" i="8"/>
  <c r="W176" i="8"/>
  <c r="M177" i="8"/>
  <c r="N177" i="8"/>
  <c r="O177" i="8"/>
  <c r="P177" i="8"/>
  <c r="Q177" i="8"/>
  <c r="R177" i="8"/>
  <c r="S177" i="8"/>
  <c r="T177" i="8"/>
  <c r="U177" i="8"/>
  <c r="V177" i="8"/>
  <c r="W177" i="8"/>
  <c r="M178" i="8"/>
  <c r="N178" i="8"/>
  <c r="O178" i="8"/>
  <c r="P178" i="8"/>
  <c r="Q178" i="8"/>
  <c r="R178" i="8"/>
  <c r="S178" i="8"/>
  <c r="T178" i="8"/>
  <c r="U178" i="8"/>
  <c r="V178" i="8"/>
  <c r="W178" i="8"/>
  <c r="M179" i="8"/>
  <c r="N179" i="8"/>
  <c r="O179" i="8"/>
  <c r="P179" i="8"/>
  <c r="Q179" i="8"/>
  <c r="R179" i="8"/>
  <c r="S179" i="8"/>
  <c r="T179" i="8"/>
  <c r="U179" i="8"/>
  <c r="V179" i="8"/>
  <c r="W179" i="8"/>
  <c r="M180" i="8"/>
  <c r="N180" i="8"/>
  <c r="O180" i="8"/>
  <c r="P180" i="8"/>
  <c r="Q180" i="8"/>
  <c r="R180" i="8"/>
  <c r="S180" i="8"/>
  <c r="T180" i="8"/>
  <c r="U180" i="8"/>
  <c r="V180" i="8"/>
  <c r="W180" i="8"/>
  <c r="M181" i="8"/>
  <c r="N181" i="8"/>
  <c r="O181" i="8"/>
  <c r="P181" i="8"/>
  <c r="Q181" i="8"/>
  <c r="R181" i="8"/>
  <c r="S181" i="8"/>
  <c r="T181" i="8"/>
  <c r="U181" i="8"/>
  <c r="V181" i="8"/>
  <c r="W181" i="8"/>
  <c r="M182" i="8"/>
  <c r="N182" i="8"/>
  <c r="O182" i="8"/>
  <c r="P182" i="8"/>
  <c r="Q182" i="8"/>
  <c r="R182" i="8"/>
  <c r="S182" i="8"/>
  <c r="T182" i="8"/>
  <c r="U182" i="8"/>
  <c r="V182" i="8"/>
  <c r="W182" i="8"/>
  <c r="M183" i="8"/>
  <c r="N183" i="8"/>
  <c r="O183" i="8"/>
  <c r="P183" i="8"/>
  <c r="Q183" i="8"/>
  <c r="R183" i="8"/>
  <c r="S183" i="8"/>
  <c r="T183" i="8"/>
  <c r="U183" i="8"/>
  <c r="V183" i="8"/>
  <c r="W183" i="8"/>
  <c r="M184" i="8"/>
  <c r="N184" i="8"/>
  <c r="O184" i="8"/>
  <c r="P184" i="8"/>
  <c r="Q184" i="8"/>
  <c r="R184" i="8"/>
  <c r="S184" i="8"/>
  <c r="T184" i="8"/>
  <c r="U184" i="8"/>
  <c r="V184" i="8"/>
  <c r="W184" i="8"/>
  <c r="M185" i="8"/>
  <c r="N185" i="8"/>
  <c r="O185" i="8"/>
  <c r="P185" i="8"/>
  <c r="Q185" i="8"/>
  <c r="R185" i="8"/>
  <c r="S185" i="8"/>
  <c r="T185" i="8"/>
  <c r="U185" i="8"/>
  <c r="V185" i="8"/>
  <c r="W185" i="8"/>
  <c r="M186" i="8"/>
  <c r="N186" i="8"/>
  <c r="O186" i="8"/>
  <c r="P186" i="8"/>
  <c r="Q186" i="8"/>
  <c r="R186" i="8"/>
  <c r="S186" i="8"/>
  <c r="T186" i="8"/>
  <c r="U186" i="8"/>
  <c r="V186" i="8"/>
  <c r="W186" i="8"/>
  <c r="M187" i="8"/>
  <c r="N187" i="8"/>
  <c r="O187" i="8"/>
  <c r="P187" i="8"/>
  <c r="Q187" i="8"/>
  <c r="R187" i="8"/>
  <c r="S187" i="8"/>
  <c r="T187" i="8"/>
  <c r="U187" i="8"/>
  <c r="V187" i="8"/>
  <c r="W187" i="8"/>
  <c r="M188" i="8"/>
  <c r="N188" i="8"/>
  <c r="O188" i="8"/>
  <c r="P188" i="8"/>
  <c r="Q188" i="8"/>
  <c r="R188" i="8"/>
  <c r="S188" i="8"/>
  <c r="T188" i="8"/>
  <c r="U188" i="8"/>
  <c r="V188" i="8"/>
  <c r="W188" i="8"/>
  <c r="M189" i="8"/>
  <c r="N189" i="8"/>
  <c r="O189" i="8"/>
  <c r="P189" i="8"/>
  <c r="Q189" i="8"/>
  <c r="R189" i="8"/>
  <c r="S189" i="8"/>
  <c r="T189" i="8"/>
  <c r="U189" i="8"/>
  <c r="V189" i="8"/>
  <c r="W189" i="8"/>
  <c r="M190" i="8"/>
  <c r="N190" i="8"/>
  <c r="O190" i="8"/>
  <c r="P190" i="8"/>
  <c r="Q190" i="8"/>
  <c r="R190" i="8"/>
  <c r="S190" i="8"/>
  <c r="T190" i="8"/>
  <c r="U190" i="8"/>
  <c r="V190" i="8"/>
  <c r="W190" i="8"/>
  <c r="M191" i="8"/>
  <c r="N191" i="8"/>
  <c r="O191" i="8"/>
  <c r="P191" i="8"/>
  <c r="Q191" i="8"/>
  <c r="R191" i="8"/>
  <c r="S191" i="8"/>
  <c r="T191" i="8"/>
  <c r="U191" i="8"/>
  <c r="V191" i="8"/>
  <c r="W191" i="8"/>
  <c r="M192" i="8"/>
  <c r="N192" i="8"/>
  <c r="O192" i="8"/>
  <c r="P192" i="8"/>
  <c r="Q192" i="8"/>
  <c r="R192" i="8"/>
  <c r="S192" i="8"/>
  <c r="T192" i="8"/>
  <c r="U192" i="8"/>
  <c r="V192" i="8"/>
  <c r="W192" i="8"/>
  <c r="M193" i="8"/>
  <c r="N193" i="8"/>
  <c r="O193" i="8"/>
  <c r="P193" i="8"/>
  <c r="Q193" i="8"/>
  <c r="R193" i="8"/>
  <c r="S193" i="8"/>
  <c r="T193" i="8"/>
  <c r="U193" i="8"/>
  <c r="V193" i="8"/>
  <c r="W193" i="8"/>
  <c r="M194" i="8"/>
  <c r="N194" i="8"/>
  <c r="O194" i="8"/>
  <c r="P194" i="8"/>
  <c r="Q194" i="8"/>
  <c r="R194" i="8"/>
  <c r="S194" i="8"/>
  <c r="T194" i="8"/>
  <c r="U194" i="8"/>
  <c r="V194" i="8"/>
  <c r="W194" i="8"/>
  <c r="M195" i="8"/>
  <c r="N195" i="8"/>
  <c r="O195" i="8"/>
  <c r="P195" i="8"/>
  <c r="Q195" i="8"/>
  <c r="R195" i="8"/>
  <c r="S195" i="8"/>
  <c r="T195" i="8"/>
  <c r="U195" i="8"/>
  <c r="V195" i="8"/>
  <c r="W195" i="8"/>
  <c r="M196" i="8"/>
  <c r="N196" i="8"/>
  <c r="O196" i="8"/>
  <c r="P196" i="8"/>
  <c r="Q196" i="8"/>
  <c r="R196" i="8"/>
  <c r="S196" i="8"/>
  <c r="T196" i="8"/>
  <c r="U196" i="8"/>
  <c r="V196" i="8"/>
  <c r="W196" i="8"/>
  <c r="M197" i="8"/>
  <c r="N197" i="8"/>
  <c r="O197" i="8"/>
  <c r="P197" i="8"/>
  <c r="Q197" i="8"/>
  <c r="R197" i="8"/>
  <c r="S197" i="8"/>
  <c r="T197" i="8"/>
  <c r="U197" i="8"/>
  <c r="V197" i="8"/>
  <c r="W197" i="8"/>
  <c r="M198" i="8"/>
  <c r="N198" i="8"/>
  <c r="O198" i="8"/>
  <c r="P198" i="8"/>
  <c r="Q198" i="8"/>
  <c r="R198" i="8"/>
  <c r="S198" i="8"/>
  <c r="T198" i="8"/>
  <c r="U198" i="8"/>
  <c r="V198" i="8"/>
  <c r="W198" i="8"/>
  <c r="M199" i="8"/>
  <c r="N199" i="8"/>
  <c r="O199" i="8"/>
  <c r="P199" i="8"/>
  <c r="Q199" i="8"/>
  <c r="R199" i="8"/>
  <c r="S199" i="8"/>
  <c r="T199" i="8"/>
  <c r="U199" i="8"/>
  <c r="V199" i="8"/>
  <c r="W199" i="8"/>
  <c r="M200" i="8"/>
  <c r="N200" i="8"/>
  <c r="O200" i="8"/>
  <c r="P200" i="8"/>
  <c r="Q200" i="8"/>
  <c r="R200" i="8"/>
  <c r="S200" i="8"/>
  <c r="T200" i="8"/>
  <c r="U200" i="8"/>
  <c r="V200" i="8"/>
  <c r="W200" i="8"/>
  <c r="M201" i="8"/>
  <c r="N201" i="8"/>
  <c r="O201" i="8"/>
  <c r="P201" i="8"/>
  <c r="Q201" i="8"/>
  <c r="R201" i="8"/>
  <c r="S201" i="8"/>
  <c r="T201" i="8"/>
  <c r="U201" i="8"/>
  <c r="V201" i="8"/>
  <c r="W201" i="8"/>
  <c r="M202" i="8"/>
  <c r="N202" i="8"/>
  <c r="O202" i="8"/>
  <c r="P202" i="8"/>
  <c r="Q202" i="8"/>
  <c r="R202" i="8"/>
  <c r="S202" i="8"/>
  <c r="T202" i="8"/>
  <c r="U202" i="8"/>
  <c r="V202" i="8"/>
  <c r="W202" i="8"/>
  <c r="M203" i="8"/>
  <c r="N203" i="8"/>
  <c r="O203" i="8"/>
  <c r="P203" i="8"/>
  <c r="Q203" i="8"/>
  <c r="R203" i="8"/>
  <c r="S203" i="8"/>
  <c r="T203" i="8"/>
  <c r="U203" i="8"/>
  <c r="V203" i="8"/>
  <c r="W203" i="8"/>
  <c r="M204" i="8"/>
  <c r="N204" i="8"/>
  <c r="O204" i="8"/>
  <c r="P204" i="8"/>
  <c r="Q204" i="8"/>
  <c r="R204" i="8"/>
  <c r="S204" i="8"/>
  <c r="T204" i="8"/>
  <c r="U204" i="8"/>
  <c r="V204" i="8"/>
  <c r="W204" i="8"/>
  <c r="M205" i="8"/>
  <c r="N205" i="8"/>
  <c r="O205" i="8"/>
  <c r="P205" i="8"/>
  <c r="Q205" i="8"/>
  <c r="R205" i="8"/>
  <c r="S205" i="8"/>
  <c r="T205" i="8"/>
  <c r="U205" i="8"/>
  <c r="V205" i="8"/>
  <c r="W205" i="8"/>
  <c r="M206" i="8"/>
  <c r="N206" i="8"/>
  <c r="O206" i="8"/>
  <c r="P206" i="8"/>
  <c r="Q206" i="8"/>
  <c r="R206" i="8"/>
  <c r="S206" i="8"/>
  <c r="T206" i="8"/>
  <c r="U206" i="8"/>
  <c r="V206" i="8"/>
  <c r="W206" i="8"/>
  <c r="M207" i="8"/>
  <c r="N207" i="8"/>
  <c r="O207" i="8"/>
  <c r="P207" i="8"/>
  <c r="Q207" i="8"/>
  <c r="R207" i="8"/>
  <c r="S207" i="8"/>
  <c r="T207" i="8"/>
  <c r="U207" i="8"/>
  <c r="V207" i="8"/>
  <c r="W207" i="8"/>
  <c r="M208" i="8"/>
  <c r="N208" i="8"/>
  <c r="O208" i="8"/>
  <c r="P208" i="8"/>
  <c r="Q208" i="8"/>
  <c r="R208" i="8"/>
  <c r="S208" i="8"/>
  <c r="T208" i="8"/>
  <c r="U208" i="8"/>
  <c r="V208" i="8"/>
  <c r="W208" i="8"/>
  <c r="M209" i="8"/>
  <c r="N209" i="8"/>
  <c r="O209" i="8"/>
  <c r="P209" i="8"/>
  <c r="Q209" i="8"/>
  <c r="R209" i="8"/>
  <c r="S209" i="8"/>
  <c r="T209" i="8"/>
  <c r="U209" i="8"/>
  <c r="V209" i="8"/>
  <c r="W209" i="8"/>
  <c r="M210" i="8"/>
  <c r="N210" i="8"/>
  <c r="O210" i="8"/>
  <c r="P210" i="8"/>
  <c r="Q210" i="8"/>
  <c r="R210" i="8"/>
  <c r="S210" i="8"/>
  <c r="T210" i="8"/>
  <c r="U210" i="8"/>
  <c r="V210" i="8"/>
  <c r="W210" i="8"/>
  <c r="M211" i="8"/>
  <c r="N211" i="8"/>
  <c r="O211" i="8"/>
  <c r="P211" i="8"/>
  <c r="Q211" i="8"/>
  <c r="R211" i="8"/>
  <c r="S211" i="8"/>
  <c r="T211" i="8"/>
  <c r="U211" i="8"/>
  <c r="V211" i="8"/>
  <c r="W211" i="8"/>
  <c r="M212" i="8"/>
  <c r="N212" i="8"/>
  <c r="O212" i="8"/>
  <c r="P212" i="8"/>
  <c r="Q212" i="8"/>
  <c r="R212" i="8"/>
  <c r="S212" i="8"/>
  <c r="T212" i="8"/>
  <c r="U212" i="8"/>
  <c r="V212" i="8"/>
  <c r="W212" i="8"/>
  <c r="M213" i="8"/>
  <c r="N213" i="8"/>
  <c r="O213" i="8"/>
  <c r="P213" i="8"/>
  <c r="Q213" i="8"/>
  <c r="R213" i="8"/>
  <c r="S213" i="8"/>
  <c r="T213" i="8"/>
  <c r="U213" i="8"/>
  <c r="V213" i="8"/>
  <c r="W213" i="8"/>
  <c r="M214" i="8"/>
  <c r="N214" i="8"/>
  <c r="O214" i="8"/>
  <c r="P214" i="8"/>
  <c r="Q214" i="8"/>
  <c r="R214" i="8"/>
  <c r="S214" i="8"/>
  <c r="T214" i="8"/>
  <c r="U214" i="8"/>
  <c r="V214" i="8"/>
  <c r="W214" i="8"/>
  <c r="M215" i="8"/>
  <c r="N215" i="8"/>
  <c r="O215" i="8"/>
  <c r="P215" i="8"/>
  <c r="Q215" i="8"/>
  <c r="R215" i="8"/>
  <c r="S215" i="8"/>
  <c r="T215" i="8"/>
  <c r="U215" i="8"/>
  <c r="V215" i="8"/>
  <c r="W215" i="8"/>
  <c r="M216" i="8"/>
  <c r="N216" i="8"/>
  <c r="O216" i="8"/>
  <c r="P216" i="8"/>
  <c r="Q216" i="8"/>
  <c r="R216" i="8"/>
  <c r="S216" i="8"/>
  <c r="T216" i="8"/>
  <c r="U216" i="8"/>
  <c r="V216" i="8"/>
  <c r="W216" i="8"/>
  <c r="M217" i="8"/>
  <c r="N217" i="8"/>
  <c r="O217" i="8"/>
  <c r="P217" i="8"/>
  <c r="Q217" i="8"/>
  <c r="R217" i="8"/>
  <c r="S217" i="8"/>
  <c r="T217" i="8"/>
  <c r="U217" i="8"/>
  <c r="V217" i="8"/>
  <c r="W217" i="8"/>
  <c r="M218" i="8"/>
  <c r="N218" i="8"/>
  <c r="O218" i="8"/>
  <c r="P218" i="8"/>
  <c r="Q218" i="8"/>
  <c r="R218" i="8"/>
  <c r="S218" i="8"/>
  <c r="T218" i="8"/>
  <c r="U218" i="8"/>
  <c r="V218" i="8"/>
  <c r="W218" i="8"/>
  <c r="M219" i="8"/>
  <c r="N219" i="8"/>
  <c r="O219" i="8"/>
  <c r="P219" i="8"/>
  <c r="Q219" i="8"/>
  <c r="R219" i="8"/>
  <c r="S219" i="8"/>
  <c r="T219" i="8"/>
  <c r="U219" i="8"/>
  <c r="V219" i="8"/>
  <c r="W219" i="8"/>
  <c r="M220" i="8"/>
  <c r="N220" i="8"/>
  <c r="O220" i="8"/>
  <c r="P220" i="8"/>
  <c r="Q220" i="8"/>
  <c r="R220" i="8"/>
  <c r="S220" i="8"/>
  <c r="T220" i="8"/>
  <c r="U220" i="8"/>
  <c r="V220" i="8"/>
  <c r="W220" i="8"/>
  <c r="M221" i="8"/>
  <c r="N221" i="8"/>
  <c r="O221" i="8"/>
  <c r="P221" i="8"/>
  <c r="Q221" i="8"/>
  <c r="R221" i="8"/>
  <c r="S221" i="8"/>
  <c r="T221" i="8"/>
  <c r="U221" i="8"/>
  <c r="V221" i="8"/>
  <c r="W221" i="8"/>
  <c r="M222" i="8"/>
  <c r="N222" i="8"/>
  <c r="O222" i="8"/>
  <c r="P222" i="8"/>
  <c r="Q222" i="8"/>
  <c r="R222" i="8"/>
  <c r="S222" i="8"/>
  <c r="T222" i="8"/>
  <c r="U222" i="8"/>
  <c r="V222" i="8"/>
  <c r="W222" i="8"/>
  <c r="M223" i="8"/>
  <c r="N223" i="8"/>
  <c r="O223" i="8"/>
  <c r="P223" i="8"/>
  <c r="Q223" i="8"/>
  <c r="R223" i="8"/>
  <c r="S223" i="8"/>
  <c r="T223" i="8"/>
  <c r="U223" i="8"/>
  <c r="V223" i="8"/>
  <c r="W223" i="8"/>
  <c r="M224" i="8"/>
  <c r="N224" i="8"/>
  <c r="O224" i="8"/>
  <c r="P224" i="8"/>
  <c r="Q224" i="8"/>
  <c r="R224" i="8"/>
  <c r="S224" i="8"/>
  <c r="T224" i="8"/>
  <c r="U224" i="8"/>
  <c r="V224" i="8"/>
  <c r="W224" i="8"/>
  <c r="M225" i="8"/>
  <c r="N225" i="8"/>
  <c r="O225" i="8"/>
  <c r="P225" i="8"/>
  <c r="Q225" i="8"/>
  <c r="R225" i="8"/>
  <c r="S225" i="8"/>
  <c r="T225" i="8"/>
  <c r="U225" i="8"/>
  <c r="V225" i="8"/>
  <c r="W225" i="8"/>
  <c r="M226" i="8"/>
  <c r="N226" i="8"/>
  <c r="O226" i="8"/>
  <c r="P226" i="8"/>
  <c r="Q226" i="8"/>
  <c r="R226" i="8"/>
  <c r="S226" i="8"/>
  <c r="T226" i="8"/>
  <c r="U226" i="8"/>
  <c r="V226" i="8"/>
  <c r="W226" i="8"/>
  <c r="M227" i="8"/>
  <c r="N227" i="8"/>
  <c r="O227" i="8"/>
  <c r="P227" i="8"/>
  <c r="Q227" i="8"/>
  <c r="R227" i="8"/>
  <c r="S227" i="8"/>
  <c r="T227" i="8"/>
  <c r="U227" i="8"/>
  <c r="V227" i="8"/>
  <c r="W227" i="8"/>
  <c r="M228" i="8"/>
  <c r="N228" i="8"/>
  <c r="O228" i="8"/>
  <c r="P228" i="8"/>
  <c r="Q228" i="8"/>
  <c r="R228" i="8"/>
  <c r="S228" i="8"/>
  <c r="T228" i="8"/>
  <c r="U228" i="8"/>
  <c r="V228" i="8"/>
  <c r="W228" i="8"/>
  <c r="M229" i="8"/>
  <c r="N229" i="8"/>
  <c r="O229" i="8"/>
  <c r="P229" i="8"/>
  <c r="Q229" i="8"/>
  <c r="R229" i="8"/>
  <c r="S229" i="8"/>
  <c r="T229" i="8"/>
  <c r="U229" i="8"/>
  <c r="V229" i="8"/>
  <c r="W229" i="8"/>
  <c r="M230" i="8"/>
  <c r="N230" i="8"/>
  <c r="O230" i="8"/>
  <c r="P230" i="8"/>
  <c r="Q230" i="8"/>
  <c r="R230" i="8"/>
  <c r="S230" i="8"/>
  <c r="T230" i="8"/>
  <c r="U230" i="8"/>
  <c r="V230" i="8"/>
  <c r="W230" i="8"/>
  <c r="M231" i="8"/>
  <c r="N231" i="8"/>
  <c r="O231" i="8"/>
  <c r="P231" i="8"/>
  <c r="Q231" i="8"/>
  <c r="R231" i="8"/>
  <c r="S231" i="8"/>
  <c r="T231" i="8"/>
  <c r="U231" i="8"/>
  <c r="V231" i="8"/>
  <c r="W231" i="8"/>
  <c r="M232" i="8"/>
  <c r="N232" i="8"/>
  <c r="O232" i="8"/>
  <c r="P232" i="8"/>
  <c r="Q232" i="8"/>
  <c r="R232" i="8"/>
  <c r="S232" i="8"/>
  <c r="T232" i="8"/>
  <c r="U232" i="8"/>
  <c r="V232" i="8"/>
  <c r="W232" i="8"/>
  <c r="M233" i="8"/>
  <c r="N233" i="8"/>
  <c r="O233" i="8"/>
  <c r="P233" i="8"/>
  <c r="Q233" i="8"/>
  <c r="R233" i="8"/>
  <c r="S233" i="8"/>
  <c r="T233" i="8"/>
  <c r="U233" i="8"/>
  <c r="V233" i="8"/>
  <c r="W233" i="8"/>
  <c r="M234" i="8"/>
  <c r="N234" i="8"/>
  <c r="O234" i="8"/>
  <c r="P234" i="8"/>
  <c r="Q234" i="8"/>
  <c r="R234" i="8"/>
  <c r="S234" i="8"/>
  <c r="T234" i="8"/>
  <c r="U234" i="8"/>
  <c r="V234" i="8"/>
  <c r="W234" i="8"/>
  <c r="M235" i="8"/>
  <c r="N235" i="8"/>
  <c r="O235" i="8"/>
  <c r="P235" i="8"/>
  <c r="Q235" i="8"/>
  <c r="R235" i="8"/>
  <c r="S235" i="8"/>
  <c r="T235" i="8"/>
  <c r="U235" i="8"/>
  <c r="V235" i="8"/>
  <c r="W235" i="8"/>
  <c r="M236" i="8"/>
  <c r="N236" i="8"/>
  <c r="O236" i="8"/>
  <c r="P236" i="8"/>
  <c r="Q236" i="8"/>
  <c r="R236" i="8"/>
  <c r="S236" i="8"/>
  <c r="T236" i="8"/>
  <c r="U236" i="8"/>
  <c r="V236" i="8"/>
  <c r="W236" i="8"/>
  <c r="M237" i="8"/>
  <c r="N237" i="8"/>
  <c r="O237" i="8"/>
  <c r="P237" i="8"/>
  <c r="Q237" i="8"/>
  <c r="R237" i="8"/>
  <c r="S237" i="8"/>
  <c r="T237" i="8"/>
  <c r="U237" i="8"/>
  <c r="V237" i="8"/>
  <c r="W237" i="8"/>
  <c r="M238" i="8"/>
  <c r="N238" i="8"/>
  <c r="O238" i="8"/>
  <c r="P238" i="8"/>
  <c r="Q238" i="8"/>
  <c r="R238" i="8"/>
  <c r="S238" i="8"/>
  <c r="T238" i="8"/>
  <c r="U238" i="8"/>
  <c r="V238" i="8"/>
  <c r="W238" i="8"/>
  <c r="M239" i="8"/>
  <c r="N239" i="8"/>
  <c r="O239" i="8"/>
  <c r="P239" i="8"/>
  <c r="Q239" i="8"/>
  <c r="R239" i="8"/>
  <c r="S239" i="8"/>
  <c r="T239" i="8"/>
  <c r="U239" i="8"/>
  <c r="V239" i="8"/>
  <c r="W239" i="8"/>
  <c r="M240" i="8"/>
  <c r="N240" i="8"/>
  <c r="O240" i="8"/>
  <c r="P240" i="8"/>
  <c r="Q240" i="8"/>
  <c r="R240" i="8"/>
  <c r="S240" i="8"/>
  <c r="T240" i="8"/>
  <c r="U240" i="8"/>
  <c r="V240" i="8"/>
  <c r="W240" i="8"/>
  <c r="M241" i="8"/>
  <c r="N241" i="8"/>
  <c r="O241" i="8"/>
  <c r="P241" i="8"/>
  <c r="Q241" i="8"/>
  <c r="R241" i="8"/>
  <c r="S241" i="8"/>
  <c r="T241" i="8"/>
  <c r="U241" i="8"/>
  <c r="V241" i="8"/>
  <c r="W241" i="8"/>
  <c r="M242" i="8"/>
  <c r="N242" i="8"/>
  <c r="O242" i="8"/>
  <c r="P242" i="8"/>
  <c r="Q242" i="8"/>
  <c r="R242" i="8"/>
  <c r="S242" i="8"/>
  <c r="T242" i="8"/>
  <c r="U242" i="8"/>
  <c r="V242" i="8"/>
  <c r="W242" i="8"/>
  <c r="M243" i="8"/>
  <c r="N243" i="8"/>
  <c r="O243" i="8"/>
  <c r="P243" i="8"/>
  <c r="Q243" i="8"/>
  <c r="R243" i="8"/>
  <c r="S243" i="8"/>
  <c r="T243" i="8"/>
  <c r="U243" i="8"/>
  <c r="V243" i="8"/>
  <c r="W243" i="8"/>
  <c r="M244" i="8"/>
  <c r="N244" i="8"/>
  <c r="O244" i="8"/>
  <c r="P244" i="8"/>
  <c r="Q244" i="8"/>
  <c r="R244" i="8"/>
  <c r="S244" i="8"/>
  <c r="T244" i="8"/>
  <c r="U244" i="8"/>
  <c r="V244" i="8"/>
  <c r="W244" i="8"/>
  <c r="M245" i="8"/>
  <c r="N245" i="8"/>
  <c r="O245" i="8"/>
  <c r="P245" i="8"/>
  <c r="Q245" i="8"/>
  <c r="R245" i="8"/>
  <c r="S245" i="8"/>
  <c r="T245" i="8"/>
  <c r="U245" i="8"/>
  <c r="V245" i="8"/>
  <c r="W245" i="8"/>
  <c r="M246" i="8"/>
  <c r="N246" i="8"/>
  <c r="O246" i="8"/>
  <c r="P246" i="8"/>
  <c r="Q246" i="8"/>
  <c r="R246" i="8"/>
  <c r="S246" i="8"/>
  <c r="T246" i="8"/>
  <c r="U246" i="8"/>
  <c r="V246" i="8"/>
  <c r="W246" i="8"/>
  <c r="M247" i="8"/>
  <c r="N247" i="8"/>
  <c r="O247" i="8"/>
  <c r="P247" i="8"/>
  <c r="Q247" i="8"/>
  <c r="R247" i="8"/>
  <c r="S247" i="8"/>
  <c r="T247" i="8"/>
  <c r="U247" i="8"/>
  <c r="V247" i="8"/>
  <c r="W247" i="8"/>
  <c r="M248" i="8"/>
  <c r="N248" i="8"/>
  <c r="O248" i="8"/>
  <c r="P248" i="8"/>
  <c r="Q248" i="8"/>
  <c r="R248" i="8"/>
  <c r="S248" i="8"/>
  <c r="T248" i="8"/>
  <c r="U248" i="8"/>
  <c r="V248" i="8"/>
  <c r="W248" i="8"/>
  <c r="M249" i="8"/>
  <c r="N249" i="8"/>
  <c r="O249" i="8"/>
  <c r="P249" i="8"/>
  <c r="Q249" i="8"/>
  <c r="R249" i="8"/>
  <c r="S249" i="8"/>
  <c r="T249" i="8"/>
  <c r="U249" i="8"/>
  <c r="V249" i="8"/>
  <c r="W249" i="8"/>
  <c r="M250" i="8"/>
  <c r="N250" i="8"/>
  <c r="O250" i="8"/>
  <c r="P250" i="8"/>
  <c r="Q250" i="8"/>
  <c r="R250" i="8"/>
  <c r="S250" i="8"/>
  <c r="T250" i="8"/>
  <c r="U250" i="8"/>
  <c r="V250" i="8"/>
  <c r="W250" i="8"/>
  <c r="AB69" i="4" a="1"/>
  <c r="AB69" i="4"/>
  <c r="AD67" i="4" a="1"/>
  <c r="AD67" i="4"/>
  <c r="AC56" i="4"/>
  <c r="AE56" i="4"/>
  <c r="AC57" i="4"/>
  <c r="AE57" i="4"/>
  <c r="AC58" i="4"/>
  <c r="AE58" i="4"/>
  <c r="AC59" i="4"/>
  <c r="AE59" i="4"/>
  <c r="AC60" i="4"/>
  <c r="AE60" i="4"/>
  <c r="AC61" i="4"/>
  <c r="AE61" i="4"/>
  <c r="AC62" i="4"/>
  <c r="AE62" i="4"/>
  <c r="AC63" i="4"/>
  <c r="AE63" i="4"/>
  <c r="AC64" i="4"/>
  <c r="AE64" i="4"/>
  <c r="AC65" i="4"/>
  <c r="AE65" i="4"/>
  <c r="AB140" i="1"/>
  <c r="AB139" i="1"/>
  <c r="AB138" i="1"/>
  <c r="AB131" i="1"/>
  <c r="AA140" i="1"/>
  <c r="AA139" i="1"/>
  <c r="AA138" i="1"/>
  <c r="AB137" i="1"/>
  <c r="AA137" i="1"/>
  <c r="AB78" i="1"/>
  <c r="AA133" i="1" a="1"/>
  <c r="AA133" i="1" s="1"/>
  <c r="AC131" i="1" a="1"/>
  <c r="AC131" i="1" s="1"/>
  <c r="AA132" i="1" s="1"/>
  <c r="AA131" i="1"/>
  <c r="AB129" i="1"/>
  <c r="AB128" i="1"/>
  <c r="AB127" i="1"/>
  <c r="AB126" i="1"/>
  <c r="AB125" i="1"/>
  <c r="AC125" i="1" s="1"/>
  <c r="AB124" i="1"/>
  <c r="AB123" i="1"/>
  <c r="AB122" i="1"/>
  <c r="AB121" i="1"/>
  <c r="AB120" i="1"/>
  <c r="AA115" i="1" a="1"/>
  <c r="AA115" i="1" s="1"/>
  <c r="AC113" i="1" a="1"/>
  <c r="AC113" i="1" s="1"/>
  <c r="AA114" i="1" s="1"/>
  <c r="AA113" i="1"/>
  <c r="AB111" i="1"/>
  <c r="AB110" i="1"/>
  <c r="AB109" i="1"/>
  <c r="AB108" i="1"/>
  <c r="AB107" i="1"/>
  <c r="AC107" i="1" s="1"/>
  <c r="AB106" i="1"/>
  <c r="AB105" i="1"/>
  <c r="AB104" i="1"/>
  <c r="AB103" i="1"/>
  <c r="AB102" i="1"/>
  <c r="AA80" i="1" a="1"/>
  <c r="AA80" i="1"/>
  <c r="AC78" i="1" a="1"/>
  <c r="AC78" i="1"/>
  <c r="AG80" i="1" a="1"/>
  <c r="AG80" i="1"/>
  <c r="AI78" i="1" a="1"/>
  <c r="AI78" i="1"/>
  <c r="AH78" i="1"/>
  <c r="AG78" i="1"/>
  <c r="AG76" i="1"/>
  <c r="AG75" i="1"/>
  <c r="AG74" i="1"/>
  <c r="AG73" i="1"/>
  <c r="AG72" i="1"/>
  <c r="AG71" i="1"/>
  <c r="AG70" i="1"/>
  <c r="AG69" i="1"/>
  <c r="AG68" i="1"/>
  <c r="AG67" i="1"/>
  <c r="AG79" i="1"/>
  <c r="AH76" i="1"/>
  <c r="AH75" i="1"/>
  <c r="AH74" i="1"/>
  <c r="AH73" i="1"/>
  <c r="AH72" i="1"/>
  <c r="AI72" i="1" s="1"/>
  <c r="AH71" i="1"/>
  <c r="AH70" i="1"/>
  <c r="AH69" i="1"/>
  <c r="AH68" i="1"/>
  <c r="AH67" i="1"/>
  <c r="AA79" i="1"/>
  <c r="AA78" i="1"/>
  <c r="AQ63" i="2" a="1"/>
  <c r="AQ63" i="2"/>
  <c r="AP62" i="2" a="1"/>
  <c r="AP62" i="2"/>
  <c r="AO61" i="2" a="1"/>
  <c r="AO61" i="2"/>
  <c r="AN60" i="2" a="1"/>
  <c r="AN60" i="2"/>
  <c r="AM59" i="2" a="1"/>
  <c r="AM59" i="2"/>
  <c r="AL58" i="2" a="1"/>
  <c r="AL58" i="2"/>
  <c r="AK57" i="2" a="1"/>
  <c r="AK57" i="2"/>
  <c r="AD67" i="2" s="1" a="1"/>
  <c r="AD67" i="2" s="1"/>
  <c r="AB40" i="1"/>
  <c r="AB39" i="1"/>
  <c r="AB38" i="1"/>
  <c r="AB37" i="1"/>
  <c r="AB36" i="1"/>
  <c r="AB35" i="1"/>
  <c r="AB34" i="1"/>
  <c r="AB33" i="1"/>
  <c r="AB32" i="1"/>
  <c r="AB31" i="1"/>
  <c r="AB41" i="1"/>
  <c r="AB67" i="1"/>
  <c r="AB68" i="1"/>
  <c r="W250" i="5"/>
  <c r="V250" i="5"/>
  <c r="U250" i="5"/>
  <c r="T250" i="5"/>
  <c r="S250" i="5"/>
  <c r="R250" i="5"/>
  <c r="Q250" i="5"/>
  <c r="P250" i="5"/>
  <c r="O250" i="5"/>
  <c r="N250" i="5"/>
  <c r="M250" i="5"/>
  <c r="W249" i="5"/>
  <c r="V249" i="5"/>
  <c r="U249" i="5"/>
  <c r="T249" i="5"/>
  <c r="S249" i="5"/>
  <c r="R249" i="5"/>
  <c r="Q249" i="5"/>
  <c r="P249" i="5"/>
  <c r="O249" i="5"/>
  <c r="N249" i="5"/>
  <c r="M249" i="5"/>
  <c r="W248" i="5"/>
  <c r="V248" i="5"/>
  <c r="U248" i="5"/>
  <c r="T248" i="5"/>
  <c r="S248" i="5"/>
  <c r="R248" i="5"/>
  <c r="Q248" i="5"/>
  <c r="P248" i="5"/>
  <c r="O248" i="5"/>
  <c r="N248" i="5"/>
  <c r="M248" i="5"/>
  <c r="W247" i="5"/>
  <c r="V247" i="5"/>
  <c r="U247" i="5"/>
  <c r="T247" i="5"/>
  <c r="S247" i="5"/>
  <c r="R247" i="5"/>
  <c r="Q247" i="5"/>
  <c r="P247" i="5"/>
  <c r="O247" i="5"/>
  <c r="N247" i="5"/>
  <c r="M247" i="5"/>
  <c r="W246" i="5"/>
  <c r="V246" i="5"/>
  <c r="U246" i="5"/>
  <c r="T246" i="5"/>
  <c r="S246" i="5"/>
  <c r="R246" i="5"/>
  <c r="Q246" i="5"/>
  <c r="P246" i="5"/>
  <c r="O246" i="5"/>
  <c r="N246" i="5"/>
  <c r="M246" i="5"/>
  <c r="W245" i="5"/>
  <c r="V245" i="5"/>
  <c r="U245" i="5"/>
  <c r="T245" i="5"/>
  <c r="S245" i="5"/>
  <c r="R245" i="5"/>
  <c r="Q245" i="5"/>
  <c r="P245" i="5"/>
  <c r="O245" i="5"/>
  <c r="N245" i="5"/>
  <c r="M245" i="5"/>
  <c r="W244" i="5"/>
  <c r="V244" i="5"/>
  <c r="U244" i="5"/>
  <c r="T244" i="5"/>
  <c r="S244" i="5"/>
  <c r="R244" i="5"/>
  <c r="Q244" i="5"/>
  <c r="P244" i="5"/>
  <c r="O244" i="5"/>
  <c r="N244" i="5"/>
  <c r="M244" i="5"/>
  <c r="W243" i="5"/>
  <c r="V243" i="5"/>
  <c r="U243" i="5"/>
  <c r="T243" i="5"/>
  <c r="S243" i="5"/>
  <c r="R243" i="5"/>
  <c r="Q243" i="5"/>
  <c r="P243" i="5"/>
  <c r="O243" i="5"/>
  <c r="N243" i="5"/>
  <c r="M243" i="5"/>
  <c r="W242" i="5"/>
  <c r="V242" i="5"/>
  <c r="U242" i="5"/>
  <c r="T242" i="5"/>
  <c r="S242" i="5"/>
  <c r="R242" i="5"/>
  <c r="Q242" i="5"/>
  <c r="P242" i="5"/>
  <c r="O242" i="5"/>
  <c r="N242" i="5"/>
  <c r="M242" i="5"/>
  <c r="W241" i="5"/>
  <c r="V241" i="5"/>
  <c r="U241" i="5"/>
  <c r="T241" i="5"/>
  <c r="S241" i="5"/>
  <c r="R241" i="5"/>
  <c r="Q241" i="5"/>
  <c r="P241" i="5"/>
  <c r="O241" i="5"/>
  <c r="N241" i="5"/>
  <c r="M241" i="5"/>
  <c r="W240" i="5"/>
  <c r="V240" i="5"/>
  <c r="U240" i="5"/>
  <c r="T240" i="5"/>
  <c r="S240" i="5"/>
  <c r="R240" i="5"/>
  <c r="Q240" i="5"/>
  <c r="P240" i="5"/>
  <c r="O240" i="5"/>
  <c r="N240" i="5"/>
  <c r="M240" i="5"/>
  <c r="W239" i="5"/>
  <c r="V239" i="5"/>
  <c r="U239" i="5"/>
  <c r="T239" i="5"/>
  <c r="S239" i="5"/>
  <c r="R239" i="5"/>
  <c r="Q239" i="5"/>
  <c r="P239" i="5"/>
  <c r="O239" i="5"/>
  <c r="N239" i="5"/>
  <c r="M239" i="5"/>
  <c r="W238" i="5"/>
  <c r="V238" i="5"/>
  <c r="U238" i="5"/>
  <c r="T238" i="5"/>
  <c r="S238" i="5"/>
  <c r="R238" i="5"/>
  <c r="Q238" i="5"/>
  <c r="P238" i="5"/>
  <c r="O238" i="5"/>
  <c r="N238" i="5"/>
  <c r="M238" i="5"/>
  <c r="W237" i="5"/>
  <c r="V237" i="5"/>
  <c r="U237" i="5"/>
  <c r="T237" i="5"/>
  <c r="S237" i="5"/>
  <c r="R237" i="5"/>
  <c r="Q237" i="5"/>
  <c r="P237" i="5"/>
  <c r="O237" i="5"/>
  <c r="N237" i="5"/>
  <c r="M237" i="5"/>
  <c r="W236" i="5"/>
  <c r="V236" i="5"/>
  <c r="U236" i="5"/>
  <c r="T236" i="5"/>
  <c r="S236" i="5"/>
  <c r="R236" i="5"/>
  <c r="Q236" i="5"/>
  <c r="P236" i="5"/>
  <c r="O236" i="5"/>
  <c r="N236" i="5"/>
  <c r="M236" i="5"/>
  <c r="W235" i="5"/>
  <c r="V235" i="5"/>
  <c r="U235" i="5"/>
  <c r="T235" i="5"/>
  <c r="S235" i="5"/>
  <c r="R235" i="5"/>
  <c r="Q235" i="5"/>
  <c r="P235" i="5"/>
  <c r="O235" i="5"/>
  <c r="N235" i="5"/>
  <c r="M235" i="5"/>
  <c r="W234" i="5"/>
  <c r="V234" i="5"/>
  <c r="U234" i="5"/>
  <c r="T234" i="5"/>
  <c r="S234" i="5"/>
  <c r="R234" i="5"/>
  <c r="Q234" i="5"/>
  <c r="P234" i="5"/>
  <c r="O234" i="5"/>
  <c r="N234" i="5"/>
  <c r="M234" i="5"/>
  <c r="W233" i="5"/>
  <c r="V233" i="5"/>
  <c r="U233" i="5"/>
  <c r="T233" i="5"/>
  <c r="S233" i="5"/>
  <c r="R233" i="5"/>
  <c r="Q233" i="5"/>
  <c r="P233" i="5"/>
  <c r="O233" i="5"/>
  <c r="N233" i="5"/>
  <c r="M233" i="5"/>
  <c r="W232" i="5"/>
  <c r="V232" i="5"/>
  <c r="U232" i="5"/>
  <c r="T232" i="5"/>
  <c r="S232" i="5"/>
  <c r="R232" i="5"/>
  <c r="Q232" i="5"/>
  <c r="P232" i="5"/>
  <c r="O232" i="5"/>
  <c r="N232" i="5"/>
  <c r="M232" i="5"/>
  <c r="W231" i="5"/>
  <c r="V231" i="5"/>
  <c r="U231" i="5"/>
  <c r="T231" i="5"/>
  <c r="S231" i="5"/>
  <c r="R231" i="5"/>
  <c r="Q231" i="5"/>
  <c r="P231" i="5"/>
  <c r="O231" i="5"/>
  <c r="N231" i="5"/>
  <c r="M231" i="5"/>
  <c r="W230" i="5"/>
  <c r="V230" i="5"/>
  <c r="U230" i="5"/>
  <c r="T230" i="5"/>
  <c r="S230" i="5"/>
  <c r="R230" i="5"/>
  <c r="Q230" i="5"/>
  <c r="P230" i="5"/>
  <c r="O230" i="5"/>
  <c r="N230" i="5"/>
  <c r="M230" i="5"/>
  <c r="W229" i="5"/>
  <c r="V229" i="5"/>
  <c r="U229" i="5"/>
  <c r="T229" i="5"/>
  <c r="S229" i="5"/>
  <c r="R229" i="5"/>
  <c r="Q229" i="5"/>
  <c r="P229" i="5"/>
  <c r="O229" i="5"/>
  <c r="N229" i="5"/>
  <c r="M229" i="5"/>
  <c r="W228" i="5"/>
  <c r="V228" i="5"/>
  <c r="U228" i="5"/>
  <c r="T228" i="5"/>
  <c r="S228" i="5"/>
  <c r="R228" i="5"/>
  <c r="Q228" i="5"/>
  <c r="P228" i="5"/>
  <c r="O228" i="5"/>
  <c r="N228" i="5"/>
  <c r="M228" i="5"/>
  <c r="W227" i="5"/>
  <c r="V227" i="5"/>
  <c r="U227" i="5"/>
  <c r="T227" i="5"/>
  <c r="S227" i="5"/>
  <c r="R227" i="5"/>
  <c r="Q227" i="5"/>
  <c r="P227" i="5"/>
  <c r="O227" i="5"/>
  <c r="N227" i="5"/>
  <c r="M227" i="5"/>
  <c r="W226" i="5"/>
  <c r="V226" i="5"/>
  <c r="U226" i="5"/>
  <c r="T226" i="5"/>
  <c r="S226" i="5"/>
  <c r="R226" i="5"/>
  <c r="Q226" i="5"/>
  <c r="P226" i="5"/>
  <c r="O226" i="5"/>
  <c r="N226" i="5"/>
  <c r="M226" i="5"/>
  <c r="W225" i="5"/>
  <c r="V225" i="5"/>
  <c r="U225" i="5"/>
  <c r="T225" i="5"/>
  <c r="S225" i="5"/>
  <c r="R225" i="5"/>
  <c r="Q225" i="5"/>
  <c r="P225" i="5"/>
  <c r="O225" i="5"/>
  <c r="N225" i="5"/>
  <c r="M225" i="5"/>
  <c r="W224" i="5"/>
  <c r="V224" i="5"/>
  <c r="U224" i="5"/>
  <c r="T224" i="5"/>
  <c r="S224" i="5"/>
  <c r="R224" i="5"/>
  <c r="Q224" i="5"/>
  <c r="P224" i="5"/>
  <c r="O224" i="5"/>
  <c r="N224" i="5"/>
  <c r="M224" i="5"/>
  <c r="W223" i="5"/>
  <c r="V223" i="5"/>
  <c r="U223" i="5"/>
  <c r="T223" i="5"/>
  <c r="S223" i="5"/>
  <c r="R223" i="5"/>
  <c r="Q223" i="5"/>
  <c r="P223" i="5"/>
  <c r="O223" i="5"/>
  <c r="N223" i="5"/>
  <c r="M223" i="5"/>
  <c r="W222" i="5"/>
  <c r="V222" i="5"/>
  <c r="U222" i="5"/>
  <c r="T222" i="5"/>
  <c r="S222" i="5"/>
  <c r="R222" i="5"/>
  <c r="Q222" i="5"/>
  <c r="P222" i="5"/>
  <c r="O222" i="5"/>
  <c r="N222" i="5"/>
  <c r="M222" i="5"/>
  <c r="W221" i="5"/>
  <c r="V221" i="5"/>
  <c r="U221" i="5"/>
  <c r="T221" i="5"/>
  <c r="S221" i="5"/>
  <c r="R221" i="5"/>
  <c r="Q221" i="5"/>
  <c r="P221" i="5"/>
  <c r="O221" i="5"/>
  <c r="N221" i="5"/>
  <c r="M221" i="5"/>
  <c r="W220" i="5"/>
  <c r="V220" i="5"/>
  <c r="U220" i="5"/>
  <c r="T220" i="5"/>
  <c r="S220" i="5"/>
  <c r="R220" i="5"/>
  <c r="Q220" i="5"/>
  <c r="P220" i="5"/>
  <c r="O220" i="5"/>
  <c r="N220" i="5"/>
  <c r="M220" i="5"/>
  <c r="W219" i="5"/>
  <c r="V219" i="5"/>
  <c r="U219" i="5"/>
  <c r="T219" i="5"/>
  <c r="S219" i="5"/>
  <c r="R219" i="5"/>
  <c r="Q219" i="5"/>
  <c r="P219" i="5"/>
  <c r="O219" i="5"/>
  <c r="N219" i="5"/>
  <c r="M219" i="5"/>
  <c r="W218" i="5"/>
  <c r="V218" i="5"/>
  <c r="U218" i="5"/>
  <c r="T218" i="5"/>
  <c r="S218" i="5"/>
  <c r="R218" i="5"/>
  <c r="Q218" i="5"/>
  <c r="P218" i="5"/>
  <c r="O218" i="5"/>
  <c r="N218" i="5"/>
  <c r="M218" i="5"/>
  <c r="W217" i="5"/>
  <c r="V217" i="5"/>
  <c r="U217" i="5"/>
  <c r="T217" i="5"/>
  <c r="S217" i="5"/>
  <c r="R217" i="5"/>
  <c r="Q217" i="5"/>
  <c r="P217" i="5"/>
  <c r="O217" i="5"/>
  <c r="N217" i="5"/>
  <c r="M217" i="5"/>
  <c r="W216" i="5"/>
  <c r="V216" i="5"/>
  <c r="U216" i="5"/>
  <c r="T216" i="5"/>
  <c r="S216" i="5"/>
  <c r="R216" i="5"/>
  <c r="Q216" i="5"/>
  <c r="P216" i="5"/>
  <c r="O216" i="5"/>
  <c r="N216" i="5"/>
  <c r="M216" i="5"/>
  <c r="W215" i="5"/>
  <c r="V215" i="5"/>
  <c r="U215" i="5"/>
  <c r="T215" i="5"/>
  <c r="S215" i="5"/>
  <c r="R215" i="5"/>
  <c r="Q215" i="5"/>
  <c r="P215" i="5"/>
  <c r="O215" i="5"/>
  <c r="N215" i="5"/>
  <c r="M215" i="5"/>
  <c r="W214" i="5"/>
  <c r="V214" i="5"/>
  <c r="U214" i="5"/>
  <c r="T214" i="5"/>
  <c r="S214" i="5"/>
  <c r="R214" i="5"/>
  <c r="Q214" i="5"/>
  <c r="P214" i="5"/>
  <c r="O214" i="5"/>
  <c r="N214" i="5"/>
  <c r="M214" i="5"/>
  <c r="W213" i="5"/>
  <c r="V213" i="5"/>
  <c r="U213" i="5"/>
  <c r="T213" i="5"/>
  <c r="S213" i="5"/>
  <c r="R213" i="5"/>
  <c r="Q213" i="5"/>
  <c r="P213" i="5"/>
  <c r="O213" i="5"/>
  <c r="N213" i="5"/>
  <c r="M213" i="5"/>
  <c r="W212" i="5"/>
  <c r="V212" i="5"/>
  <c r="U212" i="5"/>
  <c r="T212" i="5"/>
  <c r="S212" i="5"/>
  <c r="R212" i="5"/>
  <c r="Q212" i="5"/>
  <c r="P212" i="5"/>
  <c r="O212" i="5"/>
  <c r="N212" i="5"/>
  <c r="M212" i="5"/>
  <c r="W211" i="5"/>
  <c r="V211" i="5"/>
  <c r="U211" i="5"/>
  <c r="T211" i="5"/>
  <c r="S211" i="5"/>
  <c r="R211" i="5"/>
  <c r="Q211" i="5"/>
  <c r="P211" i="5"/>
  <c r="O211" i="5"/>
  <c r="N211" i="5"/>
  <c r="M211" i="5"/>
  <c r="W210" i="5"/>
  <c r="V210" i="5"/>
  <c r="U210" i="5"/>
  <c r="T210" i="5"/>
  <c r="S210" i="5"/>
  <c r="R210" i="5"/>
  <c r="Q210" i="5"/>
  <c r="P210" i="5"/>
  <c r="O210" i="5"/>
  <c r="N210" i="5"/>
  <c r="M210" i="5"/>
  <c r="W209" i="5"/>
  <c r="V209" i="5"/>
  <c r="U209" i="5"/>
  <c r="T209" i="5"/>
  <c r="S209" i="5"/>
  <c r="R209" i="5"/>
  <c r="Q209" i="5"/>
  <c r="P209" i="5"/>
  <c r="O209" i="5"/>
  <c r="N209" i="5"/>
  <c r="M209" i="5"/>
  <c r="W208" i="5"/>
  <c r="V208" i="5"/>
  <c r="U208" i="5"/>
  <c r="T208" i="5"/>
  <c r="S208" i="5"/>
  <c r="R208" i="5"/>
  <c r="Q208" i="5"/>
  <c r="P208" i="5"/>
  <c r="O208" i="5"/>
  <c r="N208" i="5"/>
  <c r="M208" i="5"/>
  <c r="W207" i="5"/>
  <c r="V207" i="5"/>
  <c r="U207" i="5"/>
  <c r="T207" i="5"/>
  <c r="S207" i="5"/>
  <c r="R207" i="5"/>
  <c r="Q207" i="5"/>
  <c r="P207" i="5"/>
  <c r="O207" i="5"/>
  <c r="N207" i="5"/>
  <c r="M207" i="5"/>
  <c r="W206" i="5"/>
  <c r="V206" i="5"/>
  <c r="U206" i="5"/>
  <c r="T206" i="5"/>
  <c r="S206" i="5"/>
  <c r="R206" i="5"/>
  <c r="Q206" i="5"/>
  <c r="P206" i="5"/>
  <c r="O206" i="5"/>
  <c r="N206" i="5"/>
  <c r="M206" i="5"/>
  <c r="W205" i="5"/>
  <c r="V205" i="5"/>
  <c r="U205" i="5"/>
  <c r="T205" i="5"/>
  <c r="S205" i="5"/>
  <c r="R205" i="5"/>
  <c r="Q205" i="5"/>
  <c r="P205" i="5"/>
  <c r="O205" i="5"/>
  <c r="N205" i="5"/>
  <c r="M205" i="5"/>
  <c r="W204" i="5"/>
  <c r="V204" i="5"/>
  <c r="U204" i="5"/>
  <c r="T204" i="5"/>
  <c r="S204" i="5"/>
  <c r="R204" i="5"/>
  <c r="Q204" i="5"/>
  <c r="P204" i="5"/>
  <c r="O204" i="5"/>
  <c r="N204" i="5"/>
  <c r="M204" i="5"/>
  <c r="W203" i="5"/>
  <c r="V203" i="5"/>
  <c r="U203" i="5"/>
  <c r="T203" i="5"/>
  <c r="S203" i="5"/>
  <c r="R203" i="5"/>
  <c r="Q203" i="5"/>
  <c r="P203" i="5"/>
  <c r="O203" i="5"/>
  <c r="N203" i="5"/>
  <c r="M203" i="5"/>
  <c r="W202" i="5"/>
  <c r="V202" i="5"/>
  <c r="U202" i="5"/>
  <c r="T202" i="5"/>
  <c r="S202" i="5"/>
  <c r="R202" i="5"/>
  <c r="Q202" i="5"/>
  <c r="P202" i="5"/>
  <c r="O202" i="5"/>
  <c r="N202" i="5"/>
  <c r="M202" i="5"/>
  <c r="W201" i="5"/>
  <c r="V201" i="5"/>
  <c r="U201" i="5"/>
  <c r="T201" i="5"/>
  <c r="S201" i="5"/>
  <c r="R201" i="5"/>
  <c r="Q201" i="5"/>
  <c r="P201" i="5"/>
  <c r="O201" i="5"/>
  <c r="N201" i="5"/>
  <c r="M201" i="5"/>
  <c r="W200" i="5"/>
  <c r="V200" i="5"/>
  <c r="U200" i="5"/>
  <c r="T200" i="5"/>
  <c r="S200" i="5"/>
  <c r="R200" i="5"/>
  <c r="Q200" i="5"/>
  <c r="P200" i="5"/>
  <c r="O200" i="5"/>
  <c r="N200" i="5"/>
  <c r="M200" i="5"/>
  <c r="W199" i="5"/>
  <c r="V199" i="5"/>
  <c r="U199" i="5"/>
  <c r="T199" i="5"/>
  <c r="S199" i="5"/>
  <c r="R199" i="5"/>
  <c r="Q199" i="5"/>
  <c r="P199" i="5"/>
  <c r="O199" i="5"/>
  <c r="N199" i="5"/>
  <c r="M199" i="5"/>
  <c r="W198" i="5"/>
  <c r="V198" i="5"/>
  <c r="U198" i="5"/>
  <c r="T198" i="5"/>
  <c r="S198" i="5"/>
  <c r="R198" i="5"/>
  <c r="Q198" i="5"/>
  <c r="P198" i="5"/>
  <c r="O198" i="5"/>
  <c r="N198" i="5"/>
  <c r="M198" i="5"/>
  <c r="W197" i="5"/>
  <c r="V197" i="5"/>
  <c r="U197" i="5"/>
  <c r="T197" i="5"/>
  <c r="S197" i="5"/>
  <c r="R197" i="5"/>
  <c r="Q197" i="5"/>
  <c r="P197" i="5"/>
  <c r="O197" i="5"/>
  <c r="N197" i="5"/>
  <c r="M197" i="5"/>
  <c r="W196" i="5"/>
  <c r="V196" i="5"/>
  <c r="U196" i="5"/>
  <c r="T196" i="5"/>
  <c r="S196" i="5"/>
  <c r="R196" i="5"/>
  <c r="Q196" i="5"/>
  <c r="P196" i="5"/>
  <c r="O196" i="5"/>
  <c r="N196" i="5"/>
  <c r="M196" i="5"/>
  <c r="W195" i="5"/>
  <c r="V195" i="5"/>
  <c r="U195" i="5"/>
  <c r="T195" i="5"/>
  <c r="S195" i="5"/>
  <c r="R195" i="5"/>
  <c r="Q195" i="5"/>
  <c r="P195" i="5"/>
  <c r="O195" i="5"/>
  <c r="N195" i="5"/>
  <c r="M195" i="5"/>
  <c r="W194" i="5"/>
  <c r="V194" i="5"/>
  <c r="U194" i="5"/>
  <c r="T194" i="5"/>
  <c r="S194" i="5"/>
  <c r="R194" i="5"/>
  <c r="Q194" i="5"/>
  <c r="P194" i="5"/>
  <c r="O194" i="5"/>
  <c r="N194" i="5"/>
  <c r="M194" i="5"/>
  <c r="W193" i="5"/>
  <c r="V193" i="5"/>
  <c r="U193" i="5"/>
  <c r="T193" i="5"/>
  <c r="S193" i="5"/>
  <c r="R193" i="5"/>
  <c r="Q193" i="5"/>
  <c r="P193" i="5"/>
  <c r="O193" i="5"/>
  <c r="N193" i="5"/>
  <c r="M193" i="5"/>
  <c r="W192" i="5"/>
  <c r="V192" i="5"/>
  <c r="U192" i="5"/>
  <c r="T192" i="5"/>
  <c r="S192" i="5"/>
  <c r="R192" i="5"/>
  <c r="Q192" i="5"/>
  <c r="P192" i="5"/>
  <c r="O192" i="5"/>
  <c r="N192" i="5"/>
  <c r="M192" i="5"/>
  <c r="W191" i="5"/>
  <c r="V191" i="5"/>
  <c r="U191" i="5"/>
  <c r="T191" i="5"/>
  <c r="S191" i="5"/>
  <c r="R191" i="5"/>
  <c r="Q191" i="5"/>
  <c r="P191" i="5"/>
  <c r="O191" i="5"/>
  <c r="N191" i="5"/>
  <c r="M191" i="5"/>
  <c r="W190" i="5"/>
  <c r="V190" i="5"/>
  <c r="U190" i="5"/>
  <c r="T190" i="5"/>
  <c r="S190" i="5"/>
  <c r="R190" i="5"/>
  <c r="Q190" i="5"/>
  <c r="P190" i="5"/>
  <c r="O190" i="5"/>
  <c r="N190" i="5"/>
  <c r="M190" i="5"/>
  <c r="W189" i="5"/>
  <c r="V189" i="5"/>
  <c r="U189" i="5"/>
  <c r="T189" i="5"/>
  <c r="S189" i="5"/>
  <c r="R189" i="5"/>
  <c r="Q189" i="5"/>
  <c r="P189" i="5"/>
  <c r="O189" i="5"/>
  <c r="N189" i="5"/>
  <c r="M189" i="5"/>
  <c r="W188" i="5"/>
  <c r="V188" i="5"/>
  <c r="U188" i="5"/>
  <c r="T188" i="5"/>
  <c r="S188" i="5"/>
  <c r="R188" i="5"/>
  <c r="Q188" i="5"/>
  <c r="P188" i="5"/>
  <c r="O188" i="5"/>
  <c r="N188" i="5"/>
  <c r="M188" i="5"/>
  <c r="W187" i="5"/>
  <c r="V187" i="5"/>
  <c r="U187" i="5"/>
  <c r="T187" i="5"/>
  <c r="S187" i="5"/>
  <c r="R187" i="5"/>
  <c r="Q187" i="5"/>
  <c r="P187" i="5"/>
  <c r="O187" i="5"/>
  <c r="N187" i="5"/>
  <c r="M187" i="5"/>
  <c r="W186" i="5"/>
  <c r="V186" i="5"/>
  <c r="U186" i="5"/>
  <c r="T186" i="5"/>
  <c r="S186" i="5"/>
  <c r="R186" i="5"/>
  <c r="Q186" i="5"/>
  <c r="P186" i="5"/>
  <c r="O186" i="5"/>
  <c r="N186" i="5"/>
  <c r="M186" i="5"/>
  <c r="W185" i="5"/>
  <c r="V185" i="5"/>
  <c r="U185" i="5"/>
  <c r="T185" i="5"/>
  <c r="S185" i="5"/>
  <c r="R185" i="5"/>
  <c r="Q185" i="5"/>
  <c r="P185" i="5"/>
  <c r="O185" i="5"/>
  <c r="N185" i="5"/>
  <c r="M185" i="5"/>
  <c r="W184" i="5"/>
  <c r="V184" i="5"/>
  <c r="U184" i="5"/>
  <c r="T184" i="5"/>
  <c r="S184" i="5"/>
  <c r="R184" i="5"/>
  <c r="Q184" i="5"/>
  <c r="P184" i="5"/>
  <c r="O184" i="5"/>
  <c r="N184" i="5"/>
  <c r="M184" i="5"/>
  <c r="W183" i="5"/>
  <c r="V183" i="5"/>
  <c r="U183" i="5"/>
  <c r="T183" i="5"/>
  <c r="S183" i="5"/>
  <c r="R183" i="5"/>
  <c r="Q183" i="5"/>
  <c r="P183" i="5"/>
  <c r="O183" i="5"/>
  <c r="N183" i="5"/>
  <c r="M183" i="5"/>
  <c r="W182" i="5"/>
  <c r="V182" i="5"/>
  <c r="U182" i="5"/>
  <c r="T182" i="5"/>
  <c r="S182" i="5"/>
  <c r="R182" i="5"/>
  <c r="Q182" i="5"/>
  <c r="P182" i="5"/>
  <c r="O182" i="5"/>
  <c r="N182" i="5"/>
  <c r="M182" i="5"/>
  <c r="W181" i="5"/>
  <c r="V181" i="5"/>
  <c r="U181" i="5"/>
  <c r="T181" i="5"/>
  <c r="S181" i="5"/>
  <c r="R181" i="5"/>
  <c r="Q181" i="5"/>
  <c r="P181" i="5"/>
  <c r="O181" i="5"/>
  <c r="N181" i="5"/>
  <c r="M181" i="5"/>
  <c r="W180" i="5"/>
  <c r="V180" i="5"/>
  <c r="U180" i="5"/>
  <c r="T180" i="5"/>
  <c r="S180" i="5"/>
  <c r="R180" i="5"/>
  <c r="Q180" i="5"/>
  <c r="P180" i="5"/>
  <c r="O180" i="5"/>
  <c r="N180" i="5"/>
  <c r="M180" i="5"/>
  <c r="W179" i="5"/>
  <c r="V179" i="5"/>
  <c r="U179" i="5"/>
  <c r="T179" i="5"/>
  <c r="S179" i="5"/>
  <c r="R179" i="5"/>
  <c r="Q179" i="5"/>
  <c r="P179" i="5"/>
  <c r="O179" i="5"/>
  <c r="N179" i="5"/>
  <c r="M179" i="5"/>
  <c r="W178" i="5"/>
  <c r="V178" i="5"/>
  <c r="U178" i="5"/>
  <c r="T178" i="5"/>
  <c r="S178" i="5"/>
  <c r="R178" i="5"/>
  <c r="Q178" i="5"/>
  <c r="P178" i="5"/>
  <c r="O178" i="5"/>
  <c r="N178" i="5"/>
  <c r="M178" i="5"/>
  <c r="W177" i="5"/>
  <c r="V177" i="5"/>
  <c r="U177" i="5"/>
  <c r="T177" i="5"/>
  <c r="S177" i="5"/>
  <c r="R177" i="5"/>
  <c r="Q177" i="5"/>
  <c r="P177" i="5"/>
  <c r="O177" i="5"/>
  <c r="N177" i="5"/>
  <c r="M177" i="5"/>
  <c r="W176" i="5"/>
  <c r="V176" i="5"/>
  <c r="U176" i="5"/>
  <c r="T176" i="5"/>
  <c r="S176" i="5"/>
  <c r="R176" i="5"/>
  <c r="Q176" i="5"/>
  <c r="P176" i="5"/>
  <c r="O176" i="5"/>
  <c r="N176" i="5"/>
  <c r="M176" i="5"/>
  <c r="W175" i="5"/>
  <c r="V175" i="5"/>
  <c r="U175" i="5"/>
  <c r="T175" i="5"/>
  <c r="S175" i="5"/>
  <c r="R175" i="5"/>
  <c r="Q175" i="5"/>
  <c r="P175" i="5"/>
  <c r="O175" i="5"/>
  <c r="N175" i="5"/>
  <c r="M175" i="5"/>
  <c r="W174" i="5"/>
  <c r="V174" i="5"/>
  <c r="U174" i="5"/>
  <c r="T174" i="5"/>
  <c r="S174" i="5"/>
  <c r="R174" i="5"/>
  <c r="Q174" i="5"/>
  <c r="P174" i="5"/>
  <c r="O174" i="5"/>
  <c r="N174" i="5"/>
  <c r="M174" i="5"/>
  <c r="W173" i="5"/>
  <c r="V173" i="5"/>
  <c r="U173" i="5"/>
  <c r="T173" i="5"/>
  <c r="S173" i="5"/>
  <c r="R173" i="5"/>
  <c r="Q173" i="5"/>
  <c r="P173" i="5"/>
  <c r="O173" i="5"/>
  <c r="N173" i="5"/>
  <c r="M173" i="5"/>
  <c r="W172" i="5"/>
  <c r="V172" i="5"/>
  <c r="U172" i="5"/>
  <c r="T172" i="5"/>
  <c r="S172" i="5"/>
  <c r="R172" i="5"/>
  <c r="Q172" i="5"/>
  <c r="P172" i="5"/>
  <c r="O172" i="5"/>
  <c r="N172" i="5"/>
  <c r="M172" i="5"/>
  <c r="W171" i="5"/>
  <c r="V171" i="5"/>
  <c r="U171" i="5"/>
  <c r="T171" i="5"/>
  <c r="S171" i="5"/>
  <c r="R171" i="5"/>
  <c r="Q171" i="5"/>
  <c r="P171" i="5"/>
  <c r="O171" i="5"/>
  <c r="N171" i="5"/>
  <c r="M171" i="5"/>
  <c r="W170" i="5"/>
  <c r="V170" i="5"/>
  <c r="U170" i="5"/>
  <c r="T170" i="5"/>
  <c r="S170" i="5"/>
  <c r="R170" i="5"/>
  <c r="Q170" i="5"/>
  <c r="P170" i="5"/>
  <c r="O170" i="5"/>
  <c r="N170" i="5"/>
  <c r="M170" i="5"/>
  <c r="W169" i="5"/>
  <c r="V169" i="5"/>
  <c r="U169" i="5"/>
  <c r="T169" i="5"/>
  <c r="S169" i="5"/>
  <c r="R169" i="5"/>
  <c r="Q169" i="5"/>
  <c r="P169" i="5"/>
  <c r="O169" i="5"/>
  <c r="N169" i="5"/>
  <c r="M169" i="5"/>
  <c r="W168" i="5"/>
  <c r="V168" i="5"/>
  <c r="U168" i="5"/>
  <c r="T168" i="5"/>
  <c r="S168" i="5"/>
  <c r="R168" i="5"/>
  <c r="Q168" i="5"/>
  <c r="P168" i="5"/>
  <c r="O168" i="5"/>
  <c r="N168" i="5"/>
  <c r="M168" i="5"/>
  <c r="W167" i="5"/>
  <c r="V167" i="5"/>
  <c r="U167" i="5"/>
  <c r="T167" i="5"/>
  <c r="S167" i="5"/>
  <c r="R167" i="5"/>
  <c r="Q167" i="5"/>
  <c r="P167" i="5"/>
  <c r="O167" i="5"/>
  <c r="N167" i="5"/>
  <c r="M167" i="5"/>
  <c r="W166" i="5"/>
  <c r="V166" i="5"/>
  <c r="U166" i="5"/>
  <c r="T166" i="5"/>
  <c r="S166" i="5"/>
  <c r="R166" i="5"/>
  <c r="Q166" i="5"/>
  <c r="P166" i="5"/>
  <c r="O166" i="5"/>
  <c r="N166" i="5"/>
  <c r="M166" i="5"/>
  <c r="W165" i="5"/>
  <c r="V165" i="5"/>
  <c r="U165" i="5"/>
  <c r="T165" i="5"/>
  <c r="S165" i="5"/>
  <c r="R165" i="5"/>
  <c r="Q165" i="5"/>
  <c r="P165" i="5"/>
  <c r="O165" i="5"/>
  <c r="N165" i="5"/>
  <c r="M165" i="5"/>
  <c r="W164" i="5"/>
  <c r="V164" i="5"/>
  <c r="U164" i="5"/>
  <c r="T164" i="5"/>
  <c r="S164" i="5"/>
  <c r="R164" i="5"/>
  <c r="Q164" i="5"/>
  <c r="P164" i="5"/>
  <c r="O164" i="5"/>
  <c r="N164" i="5"/>
  <c r="M164" i="5"/>
  <c r="W163" i="5"/>
  <c r="V163" i="5"/>
  <c r="U163" i="5"/>
  <c r="T163" i="5"/>
  <c r="S163" i="5"/>
  <c r="R163" i="5"/>
  <c r="Q163" i="5"/>
  <c r="P163" i="5"/>
  <c r="O163" i="5"/>
  <c r="N163" i="5"/>
  <c r="M163" i="5"/>
  <c r="W162" i="5"/>
  <c r="V162" i="5"/>
  <c r="U162" i="5"/>
  <c r="T162" i="5"/>
  <c r="S162" i="5"/>
  <c r="R162" i="5"/>
  <c r="Q162" i="5"/>
  <c r="P162" i="5"/>
  <c r="O162" i="5"/>
  <c r="N162" i="5"/>
  <c r="M162" i="5"/>
  <c r="W161" i="5"/>
  <c r="V161" i="5"/>
  <c r="U161" i="5"/>
  <c r="T161" i="5"/>
  <c r="S161" i="5"/>
  <c r="R161" i="5"/>
  <c r="Q161" i="5"/>
  <c r="P161" i="5"/>
  <c r="O161" i="5"/>
  <c r="N161" i="5"/>
  <c r="M161" i="5"/>
  <c r="W160" i="5"/>
  <c r="V160" i="5"/>
  <c r="U160" i="5"/>
  <c r="T160" i="5"/>
  <c r="S160" i="5"/>
  <c r="R160" i="5"/>
  <c r="Q160" i="5"/>
  <c r="P160" i="5"/>
  <c r="O160" i="5"/>
  <c r="N160" i="5"/>
  <c r="M160" i="5"/>
  <c r="W159" i="5"/>
  <c r="V159" i="5"/>
  <c r="U159" i="5"/>
  <c r="T159" i="5"/>
  <c r="S159" i="5"/>
  <c r="R159" i="5"/>
  <c r="Q159" i="5"/>
  <c r="P159" i="5"/>
  <c r="O159" i="5"/>
  <c r="N159" i="5"/>
  <c r="M159" i="5"/>
  <c r="W158" i="5"/>
  <c r="V158" i="5"/>
  <c r="U158" i="5"/>
  <c r="T158" i="5"/>
  <c r="S158" i="5"/>
  <c r="R158" i="5"/>
  <c r="Q158" i="5"/>
  <c r="P158" i="5"/>
  <c r="O158" i="5"/>
  <c r="N158" i="5"/>
  <c r="M158" i="5"/>
  <c r="W157" i="5"/>
  <c r="V157" i="5"/>
  <c r="U157" i="5"/>
  <c r="T157" i="5"/>
  <c r="S157" i="5"/>
  <c r="R157" i="5"/>
  <c r="Q157" i="5"/>
  <c r="P157" i="5"/>
  <c r="O157" i="5"/>
  <c r="N157" i="5"/>
  <c r="M157" i="5"/>
  <c r="W156" i="5"/>
  <c r="V156" i="5"/>
  <c r="U156" i="5"/>
  <c r="T156" i="5"/>
  <c r="S156" i="5"/>
  <c r="R156" i="5"/>
  <c r="Q156" i="5"/>
  <c r="P156" i="5"/>
  <c r="O156" i="5"/>
  <c r="N156" i="5"/>
  <c r="M156" i="5"/>
  <c r="W155" i="5"/>
  <c r="V155" i="5"/>
  <c r="U155" i="5"/>
  <c r="T155" i="5"/>
  <c r="S155" i="5"/>
  <c r="R155" i="5"/>
  <c r="Q155" i="5"/>
  <c r="P155" i="5"/>
  <c r="O155" i="5"/>
  <c r="N155" i="5"/>
  <c r="M155" i="5"/>
  <c r="W154" i="5"/>
  <c r="V154" i="5"/>
  <c r="U154" i="5"/>
  <c r="T154" i="5"/>
  <c r="S154" i="5"/>
  <c r="R154" i="5"/>
  <c r="Q154" i="5"/>
  <c r="P154" i="5"/>
  <c r="O154" i="5"/>
  <c r="N154" i="5"/>
  <c r="M154" i="5"/>
  <c r="W153" i="5"/>
  <c r="V153" i="5"/>
  <c r="U153" i="5"/>
  <c r="T153" i="5"/>
  <c r="S153" i="5"/>
  <c r="R153" i="5"/>
  <c r="Q153" i="5"/>
  <c r="P153" i="5"/>
  <c r="O153" i="5"/>
  <c r="N153" i="5"/>
  <c r="M153" i="5"/>
  <c r="W152" i="5"/>
  <c r="V152" i="5"/>
  <c r="U152" i="5"/>
  <c r="T152" i="5"/>
  <c r="S152" i="5"/>
  <c r="R152" i="5"/>
  <c r="Q152" i="5"/>
  <c r="P152" i="5"/>
  <c r="O152" i="5"/>
  <c r="N152" i="5"/>
  <c r="M152" i="5"/>
  <c r="W151" i="5"/>
  <c r="V151" i="5"/>
  <c r="U151" i="5"/>
  <c r="T151" i="5"/>
  <c r="S151" i="5"/>
  <c r="R151" i="5"/>
  <c r="Q151" i="5"/>
  <c r="P151" i="5"/>
  <c r="O151" i="5"/>
  <c r="N151" i="5"/>
  <c r="M151" i="5"/>
  <c r="W150" i="5"/>
  <c r="V150" i="5"/>
  <c r="U150" i="5"/>
  <c r="T150" i="5"/>
  <c r="S150" i="5"/>
  <c r="R150" i="5"/>
  <c r="Q150" i="5"/>
  <c r="P150" i="5"/>
  <c r="O150" i="5"/>
  <c r="N150" i="5"/>
  <c r="M150" i="5"/>
  <c r="W149" i="5"/>
  <c r="V149" i="5"/>
  <c r="U149" i="5"/>
  <c r="T149" i="5"/>
  <c r="S149" i="5"/>
  <c r="R149" i="5"/>
  <c r="Q149" i="5"/>
  <c r="P149" i="5"/>
  <c r="O149" i="5"/>
  <c r="N149" i="5"/>
  <c r="M149" i="5"/>
  <c r="W148" i="5"/>
  <c r="V148" i="5"/>
  <c r="U148" i="5"/>
  <c r="T148" i="5"/>
  <c r="S148" i="5"/>
  <c r="R148" i="5"/>
  <c r="Q148" i="5"/>
  <c r="P148" i="5"/>
  <c r="O148" i="5"/>
  <c r="N148" i="5"/>
  <c r="M148" i="5"/>
  <c r="W147" i="5"/>
  <c r="V147" i="5"/>
  <c r="U147" i="5"/>
  <c r="T147" i="5"/>
  <c r="S147" i="5"/>
  <c r="R147" i="5"/>
  <c r="Q147" i="5"/>
  <c r="P147" i="5"/>
  <c r="O147" i="5"/>
  <c r="N147" i="5"/>
  <c r="M147" i="5"/>
  <c r="W146" i="5"/>
  <c r="V146" i="5"/>
  <c r="U146" i="5"/>
  <c r="T146" i="5"/>
  <c r="S146" i="5"/>
  <c r="R146" i="5"/>
  <c r="Q146" i="5"/>
  <c r="P146" i="5"/>
  <c r="O146" i="5"/>
  <c r="N146" i="5"/>
  <c r="M146" i="5"/>
  <c r="W145" i="5"/>
  <c r="V145" i="5"/>
  <c r="U145" i="5"/>
  <c r="T145" i="5"/>
  <c r="S145" i="5"/>
  <c r="R145" i="5"/>
  <c r="Q145" i="5"/>
  <c r="P145" i="5"/>
  <c r="O145" i="5"/>
  <c r="N145" i="5"/>
  <c r="M145" i="5"/>
  <c r="W144" i="5"/>
  <c r="V144" i="5"/>
  <c r="U144" i="5"/>
  <c r="T144" i="5"/>
  <c r="S144" i="5"/>
  <c r="R144" i="5"/>
  <c r="Q144" i="5"/>
  <c r="P144" i="5"/>
  <c r="O144" i="5"/>
  <c r="N144" i="5"/>
  <c r="M144" i="5"/>
  <c r="W143" i="5"/>
  <c r="V143" i="5"/>
  <c r="U143" i="5"/>
  <c r="T143" i="5"/>
  <c r="S143" i="5"/>
  <c r="R143" i="5"/>
  <c r="Q143" i="5"/>
  <c r="P143" i="5"/>
  <c r="O143" i="5"/>
  <c r="N143" i="5"/>
  <c r="M143" i="5"/>
  <c r="W142" i="5"/>
  <c r="V142" i="5"/>
  <c r="U142" i="5"/>
  <c r="T142" i="5"/>
  <c r="S142" i="5"/>
  <c r="R142" i="5"/>
  <c r="Q142" i="5"/>
  <c r="P142" i="5"/>
  <c r="O142" i="5"/>
  <c r="N142" i="5"/>
  <c r="M142" i="5"/>
  <c r="W141" i="5"/>
  <c r="V141" i="5"/>
  <c r="U141" i="5"/>
  <c r="T141" i="5"/>
  <c r="S141" i="5"/>
  <c r="R141" i="5"/>
  <c r="Q141" i="5"/>
  <c r="P141" i="5"/>
  <c r="O141" i="5"/>
  <c r="N141" i="5"/>
  <c r="M141" i="5"/>
  <c r="W140" i="5"/>
  <c r="V140" i="5"/>
  <c r="U140" i="5"/>
  <c r="T140" i="5"/>
  <c r="S140" i="5"/>
  <c r="R140" i="5"/>
  <c r="Q140" i="5"/>
  <c r="P140" i="5"/>
  <c r="O140" i="5"/>
  <c r="N140" i="5"/>
  <c r="M140" i="5"/>
  <c r="W139" i="5"/>
  <c r="V139" i="5"/>
  <c r="U139" i="5"/>
  <c r="T139" i="5"/>
  <c r="S139" i="5"/>
  <c r="R139" i="5"/>
  <c r="Q139" i="5"/>
  <c r="P139" i="5"/>
  <c r="O139" i="5"/>
  <c r="N139" i="5"/>
  <c r="M139" i="5"/>
  <c r="W138" i="5"/>
  <c r="V138" i="5"/>
  <c r="U138" i="5"/>
  <c r="T138" i="5"/>
  <c r="S138" i="5"/>
  <c r="R138" i="5"/>
  <c r="Q138" i="5"/>
  <c r="P138" i="5"/>
  <c r="O138" i="5"/>
  <c r="N138" i="5"/>
  <c r="M138" i="5"/>
  <c r="W137" i="5"/>
  <c r="V137" i="5"/>
  <c r="U137" i="5"/>
  <c r="T137" i="5"/>
  <c r="S137" i="5"/>
  <c r="R137" i="5"/>
  <c r="Q137" i="5"/>
  <c r="P137" i="5"/>
  <c r="O137" i="5"/>
  <c r="N137" i="5"/>
  <c r="M137" i="5"/>
  <c r="W136" i="5"/>
  <c r="V136" i="5"/>
  <c r="U136" i="5"/>
  <c r="T136" i="5"/>
  <c r="S136" i="5"/>
  <c r="R136" i="5"/>
  <c r="Q136" i="5"/>
  <c r="P136" i="5"/>
  <c r="O136" i="5"/>
  <c r="N136" i="5"/>
  <c r="M136" i="5"/>
  <c r="W135" i="5"/>
  <c r="V135" i="5"/>
  <c r="U135" i="5"/>
  <c r="T135" i="5"/>
  <c r="S135" i="5"/>
  <c r="R135" i="5"/>
  <c r="Q135" i="5"/>
  <c r="P135" i="5"/>
  <c r="O135" i="5"/>
  <c r="N135" i="5"/>
  <c r="M135" i="5"/>
  <c r="W134" i="5"/>
  <c r="V134" i="5"/>
  <c r="U134" i="5"/>
  <c r="T134" i="5"/>
  <c r="S134" i="5"/>
  <c r="R134" i="5"/>
  <c r="Q134" i="5"/>
  <c r="P134" i="5"/>
  <c r="O134" i="5"/>
  <c r="N134" i="5"/>
  <c r="M134" i="5"/>
  <c r="W133" i="5"/>
  <c r="V133" i="5"/>
  <c r="U133" i="5"/>
  <c r="T133" i="5"/>
  <c r="S133" i="5"/>
  <c r="R133" i="5"/>
  <c r="Q133" i="5"/>
  <c r="P133" i="5"/>
  <c r="O133" i="5"/>
  <c r="N133" i="5"/>
  <c r="M133" i="5"/>
  <c r="W132" i="5"/>
  <c r="V132" i="5"/>
  <c r="U132" i="5"/>
  <c r="T132" i="5"/>
  <c r="S132" i="5"/>
  <c r="R132" i="5"/>
  <c r="Q132" i="5"/>
  <c r="P132" i="5"/>
  <c r="O132" i="5"/>
  <c r="N132" i="5"/>
  <c r="M132" i="5"/>
  <c r="W131" i="5"/>
  <c r="V131" i="5"/>
  <c r="U131" i="5"/>
  <c r="T131" i="5"/>
  <c r="S131" i="5"/>
  <c r="R131" i="5"/>
  <c r="Q131" i="5"/>
  <c r="P131" i="5"/>
  <c r="O131" i="5"/>
  <c r="N131" i="5"/>
  <c r="M131" i="5"/>
  <c r="W130" i="5"/>
  <c r="V130" i="5"/>
  <c r="U130" i="5"/>
  <c r="T130" i="5"/>
  <c r="S130" i="5"/>
  <c r="R130" i="5"/>
  <c r="Q130" i="5"/>
  <c r="P130" i="5"/>
  <c r="O130" i="5"/>
  <c r="N130" i="5"/>
  <c r="M130" i="5"/>
  <c r="W129" i="5"/>
  <c r="V129" i="5"/>
  <c r="U129" i="5"/>
  <c r="T129" i="5"/>
  <c r="S129" i="5"/>
  <c r="R129" i="5"/>
  <c r="Q129" i="5"/>
  <c r="P129" i="5"/>
  <c r="O129" i="5"/>
  <c r="N129" i="5"/>
  <c r="M129" i="5"/>
  <c r="W128" i="5"/>
  <c r="V128" i="5"/>
  <c r="U128" i="5"/>
  <c r="T128" i="5"/>
  <c r="S128" i="5"/>
  <c r="R128" i="5"/>
  <c r="Q128" i="5"/>
  <c r="P128" i="5"/>
  <c r="O128" i="5"/>
  <c r="N128" i="5"/>
  <c r="M128" i="5"/>
  <c r="W127" i="5"/>
  <c r="V127" i="5"/>
  <c r="U127" i="5"/>
  <c r="T127" i="5"/>
  <c r="S127" i="5"/>
  <c r="R127" i="5"/>
  <c r="Q127" i="5"/>
  <c r="P127" i="5"/>
  <c r="O127" i="5"/>
  <c r="N127" i="5"/>
  <c r="M127" i="5"/>
  <c r="W126" i="5"/>
  <c r="V126" i="5"/>
  <c r="U126" i="5"/>
  <c r="T126" i="5"/>
  <c r="S126" i="5"/>
  <c r="R126" i="5"/>
  <c r="Q126" i="5"/>
  <c r="P126" i="5"/>
  <c r="O126" i="5"/>
  <c r="N126" i="5"/>
  <c r="M126" i="5"/>
  <c r="W125" i="5"/>
  <c r="V125" i="5"/>
  <c r="U125" i="5"/>
  <c r="T125" i="5"/>
  <c r="S125" i="5"/>
  <c r="R125" i="5"/>
  <c r="Q125" i="5"/>
  <c r="P125" i="5"/>
  <c r="O125" i="5"/>
  <c r="N125" i="5"/>
  <c r="M125" i="5"/>
  <c r="W124" i="5"/>
  <c r="V124" i="5"/>
  <c r="U124" i="5"/>
  <c r="T124" i="5"/>
  <c r="S124" i="5"/>
  <c r="R124" i="5"/>
  <c r="Q124" i="5"/>
  <c r="P124" i="5"/>
  <c r="O124" i="5"/>
  <c r="N124" i="5"/>
  <c r="M124" i="5"/>
  <c r="W123" i="5"/>
  <c r="V123" i="5"/>
  <c r="U123" i="5"/>
  <c r="T123" i="5"/>
  <c r="S123" i="5"/>
  <c r="R123" i="5"/>
  <c r="Q123" i="5"/>
  <c r="P123" i="5"/>
  <c r="O123" i="5"/>
  <c r="N123" i="5"/>
  <c r="M123" i="5"/>
  <c r="W122" i="5"/>
  <c r="V122" i="5"/>
  <c r="U122" i="5"/>
  <c r="T122" i="5"/>
  <c r="S122" i="5"/>
  <c r="R122" i="5"/>
  <c r="Q122" i="5"/>
  <c r="P122" i="5"/>
  <c r="O122" i="5"/>
  <c r="N122" i="5"/>
  <c r="M122" i="5"/>
  <c r="W121" i="5"/>
  <c r="V121" i="5"/>
  <c r="U121" i="5"/>
  <c r="T121" i="5"/>
  <c r="S121" i="5"/>
  <c r="R121" i="5"/>
  <c r="Q121" i="5"/>
  <c r="P121" i="5"/>
  <c r="O121" i="5"/>
  <c r="N121" i="5"/>
  <c r="M121" i="5"/>
  <c r="W120" i="5"/>
  <c r="V120" i="5"/>
  <c r="U120" i="5"/>
  <c r="T120" i="5"/>
  <c r="S120" i="5"/>
  <c r="R120" i="5"/>
  <c r="Q120" i="5"/>
  <c r="P120" i="5"/>
  <c r="O120" i="5"/>
  <c r="N120" i="5"/>
  <c r="M120" i="5"/>
  <c r="W119" i="5"/>
  <c r="V119" i="5"/>
  <c r="U119" i="5"/>
  <c r="T119" i="5"/>
  <c r="S119" i="5"/>
  <c r="R119" i="5"/>
  <c r="Q119" i="5"/>
  <c r="P119" i="5"/>
  <c r="O119" i="5"/>
  <c r="N119" i="5"/>
  <c r="M119" i="5"/>
  <c r="W118" i="5"/>
  <c r="V118" i="5"/>
  <c r="U118" i="5"/>
  <c r="T118" i="5"/>
  <c r="S118" i="5"/>
  <c r="R118" i="5"/>
  <c r="Q118" i="5"/>
  <c r="P118" i="5"/>
  <c r="O118" i="5"/>
  <c r="N118" i="5"/>
  <c r="M118" i="5"/>
  <c r="W117" i="5"/>
  <c r="V117" i="5"/>
  <c r="U117" i="5"/>
  <c r="T117" i="5"/>
  <c r="S117" i="5"/>
  <c r="R117" i="5"/>
  <c r="Q117" i="5"/>
  <c r="P117" i="5"/>
  <c r="O117" i="5"/>
  <c r="N117" i="5"/>
  <c r="M117" i="5"/>
  <c r="W116" i="5"/>
  <c r="V116" i="5"/>
  <c r="U116" i="5"/>
  <c r="T116" i="5"/>
  <c r="S116" i="5"/>
  <c r="R116" i="5"/>
  <c r="Q116" i="5"/>
  <c r="P116" i="5"/>
  <c r="O116" i="5"/>
  <c r="N116" i="5"/>
  <c r="M116" i="5"/>
  <c r="W115" i="5"/>
  <c r="V115" i="5"/>
  <c r="U115" i="5"/>
  <c r="T115" i="5"/>
  <c r="S115" i="5"/>
  <c r="R115" i="5"/>
  <c r="Q115" i="5"/>
  <c r="P115" i="5"/>
  <c r="O115" i="5"/>
  <c r="N115" i="5"/>
  <c r="M115" i="5"/>
  <c r="W114" i="5"/>
  <c r="V114" i="5"/>
  <c r="U114" i="5"/>
  <c r="T114" i="5"/>
  <c r="S114" i="5"/>
  <c r="R114" i="5"/>
  <c r="Q114" i="5"/>
  <c r="P114" i="5"/>
  <c r="O114" i="5"/>
  <c r="N114" i="5"/>
  <c r="M114" i="5"/>
  <c r="W113" i="5"/>
  <c r="V113" i="5"/>
  <c r="U113" i="5"/>
  <c r="T113" i="5"/>
  <c r="S113" i="5"/>
  <c r="R113" i="5"/>
  <c r="Q113" i="5"/>
  <c r="P113" i="5"/>
  <c r="O113" i="5"/>
  <c r="N113" i="5"/>
  <c r="M113" i="5"/>
  <c r="W112" i="5"/>
  <c r="V112" i="5"/>
  <c r="U112" i="5"/>
  <c r="T112" i="5"/>
  <c r="S112" i="5"/>
  <c r="R112" i="5"/>
  <c r="Q112" i="5"/>
  <c r="P112" i="5"/>
  <c r="O112" i="5"/>
  <c r="N112" i="5"/>
  <c r="M112" i="5"/>
  <c r="W111" i="5"/>
  <c r="V111" i="5"/>
  <c r="U111" i="5"/>
  <c r="T111" i="5"/>
  <c r="S111" i="5"/>
  <c r="R111" i="5"/>
  <c r="Q111" i="5"/>
  <c r="P111" i="5"/>
  <c r="O111" i="5"/>
  <c r="N111" i="5"/>
  <c r="M111" i="5"/>
  <c r="W110" i="5"/>
  <c r="V110" i="5"/>
  <c r="U110" i="5"/>
  <c r="T110" i="5"/>
  <c r="S110" i="5"/>
  <c r="R110" i="5"/>
  <c r="Q110" i="5"/>
  <c r="P110" i="5"/>
  <c r="O110" i="5"/>
  <c r="N110" i="5"/>
  <c r="M110" i="5"/>
  <c r="W109" i="5"/>
  <c r="V109" i="5"/>
  <c r="U109" i="5"/>
  <c r="T109" i="5"/>
  <c r="S109" i="5"/>
  <c r="R109" i="5"/>
  <c r="Q109" i="5"/>
  <c r="P109" i="5"/>
  <c r="O109" i="5"/>
  <c r="N109" i="5"/>
  <c r="M109" i="5"/>
  <c r="W108" i="5"/>
  <c r="V108" i="5"/>
  <c r="U108" i="5"/>
  <c r="T108" i="5"/>
  <c r="S108" i="5"/>
  <c r="R108" i="5"/>
  <c r="Q108" i="5"/>
  <c r="P108" i="5"/>
  <c r="O108" i="5"/>
  <c r="N108" i="5"/>
  <c r="M108" i="5"/>
  <c r="W107" i="5"/>
  <c r="V107" i="5"/>
  <c r="U107" i="5"/>
  <c r="T107" i="5"/>
  <c r="S107" i="5"/>
  <c r="R107" i="5"/>
  <c r="Q107" i="5"/>
  <c r="P107" i="5"/>
  <c r="O107" i="5"/>
  <c r="N107" i="5"/>
  <c r="M107" i="5"/>
  <c r="W106" i="5"/>
  <c r="V106" i="5"/>
  <c r="U106" i="5"/>
  <c r="T106" i="5"/>
  <c r="S106" i="5"/>
  <c r="R106" i="5"/>
  <c r="Q106" i="5"/>
  <c r="P106" i="5"/>
  <c r="O106" i="5"/>
  <c r="N106" i="5"/>
  <c r="M106" i="5"/>
  <c r="W105" i="5"/>
  <c r="V105" i="5"/>
  <c r="U105" i="5"/>
  <c r="T105" i="5"/>
  <c r="S105" i="5"/>
  <c r="R105" i="5"/>
  <c r="Q105" i="5"/>
  <c r="P105" i="5"/>
  <c r="O105" i="5"/>
  <c r="N105" i="5"/>
  <c r="M105" i="5"/>
  <c r="W104" i="5"/>
  <c r="V104" i="5"/>
  <c r="U104" i="5"/>
  <c r="T104" i="5"/>
  <c r="S104" i="5"/>
  <c r="R104" i="5"/>
  <c r="Q104" i="5"/>
  <c r="P104" i="5"/>
  <c r="O104" i="5"/>
  <c r="N104" i="5"/>
  <c r="M104" i="5"/>
  <c r="W103" i="5"/>
  <c r="V103" i="5"/>
  <c r="U103" i="5"/>
  <c r="T103" i="5"/>
  <c r="S103" i="5"/>
  <c r="R103" i="5"/>
  <c r="Q103" i="5"/>
  <c r="P103" i="5"/>
  <c r="O103" i="5"/>
  <c r="N103" i="5"/>
  <c r="M103" i="5"/>
  <c r="W102" i="5"/>
  <c r="V102" i="5"/>
  <c r="U102" i="5"/>
  <c r="T102" i="5"/>
  <c r="S102" i="5"/>
  <c r="R102" i="5"/>
  <c r="Q102" i="5"/>
  <c r="P102" i="5"/>
  <c r="O102" i="5"/>
  <c r="N102" i="5"/>
  <c r="M102" i="5"/>
  <c r="W101" i="5"/>
  <c r="V101" i="5"/>
  <c r="U101" i="5"/>
  <c r="T101" i="5"/>
  <c r="S101" i="5"/>
  <c r="R101" i="5"/>
  <c r="Q101" i="5"/>
  <c r="P101" i="5"/>
  <c r="O101" i="5"/>
  <c r="N101" i="5"/>
  <c r="M101" i="5"/>
  <c r="W100" i="5"/>
  <c r="V100" i="5"/>
  <c r="U100" i="5"/>
  <c r="T100" i="5"/>
  <c r="S100" i="5"/>
  <c r="R100" i="5"/>
  <c r="Q100" i="5"/>
  <c r="P100" i="5"/>
  <c r="O100" i="5"/>
  <c r="N100" i="5"/>
  <c r="M100" i="5"/>
  <c r="W99" i="5"/>
  <c r="V99" i="5"/>
  <c r="U99" i="5"/>
  <c r="T99" i="5"/>
  <c r="S99" i="5"/>
  <c r="R99" i="5"/>
  <c r="Q99" i="5"/>
  <c r="P99" i="5"/>
  <c r="O99" i="5"/>
  <c r="N99" i="5"/>
  <c r="M99" i="5"/>
  <c r="W98" i="5"/>
  <c r="V98" i="5"/>
  <c r="U98" i="5"/>
  <c r="T98" i="5"/>
  <c r="S98" i="5"/>
  <c r="R98" i="5"/>
  <c r="Q98" i="5"/>
  <c r="P98" i="5"/>
  <c r="O98" i="5"/>
  <c r="N98" i="5"/>
  <c r="M98" i="5"/>
  <c r="W97" i="5"/>
  <c r="V97" i="5"/>
  <c r="U97" i="5"/>
  <c r="T97" i="5"/>
  <c r="S97" i="5"/>
  <c r="R97" i="5"/>
  <c r="Q97" i="5"/>
  <c r="P97" i="5"/>
  <c r="O97" i="5"/>
  <c r="N97" i="5"/>
  <c r="M97" i="5"/>
  <c r="W96" i="5"/>
  <c r="V96" i="5"/>
  <c r="U96" i="5"/>
  <c r="T96" i="5"/>
  <c r="S96" i="5"/>
  <c r="R96" i="5"/>
  <c r="Q96" i="5"/>
  <c r="P96" i="5"/>
  <c r="O96" i="5"/>
  <c r="N96" i="5"/>
  <c r="M96" i="5"/>
  <c r="W95" i="5"/>
  <c r="V95" i="5"/>
  <c r="U95" i="5"/>
  <c r="T95" i="5"/>
  <c r="S95" i="5"/>
  <c r="R95" i="5"/>
  <c r="Q95" i="5"/>
  <c r="P95" i="5"/>
  <c r="O95" i="5"/>
  <c r="N95" i="5"/>
  <c r="M95" i="5"/>
  <c r="W94" i="5"/>
  <c r="V94" i="5"/>
  <c r="U94" i="5"/>
  <c r="T94" i="5"/>
  <c r="S94" i="5"/>
  <c r="R94" i="5"/>
  <c r="Q94" i="5"/>
  <c r="P94" i="5"/>
  <c r="O94" i="5"/>
  <c r="N94" i="5"/>
  <c r="M94" i="5"/>
  <c r="W93" i="5"/>
  <c r="V93" i="5"/>
  <c r="U93" i="5"/>
  <c r="T93" i="5"/>
  <c r="S93" i="5"/>
  <c r="R93" i="5"/>
  <c r="Q93" i="5"/>
  <c r="P93" i="5"/>
  <c r="O93" i="5"/>
  <c r="N93" i="5"/>
  <c r="M93" i="5"/>
  <c r="W92" i="5"/>
  <c r="V92" i="5"/>
  <c r="U92" i="5"/>
  <c r="T92" i="5"/>
  <c r="S92" i="5"/>
  <c r="R92" i="5"/>
  <c r="Q92" i="5"/>
  <c r="P92" i="5"/>
  <c r="O92" i="5"/>
  <c r="N92" i="5"/>
  <c r="M92" i="5"/>
  <c r="W91" i="5"/>
  <c r="V91" i="5"/>
  <c r="U91" i="5"/>
  <c r="T91" i="5"/>
  <c r="S91" i="5"/>
  <c r="R91" i="5"/>
  <c r="Q91" i="5"/>
  <c r="P91" i="5"/>
  <c r="O91" i="5"/>
  <c r="N91" i="5"/>
  <c r="M91" i="5"/>
  <c r="W90" i="5"/>
  <c r="V90" i="5"/>
  <c r="U90" i="5"/>
  <c r="T90" i="5"/>
  <c r="S90" i="5"/>
  <c r="R90" i="5"/>
  <c r="Q90" i="5"/>
  <c r="P90" i="5"/>
  <c r="O90" i="5"/>
  <c r="N90" i="5"/>
  <c r="M90" i="5"/>
  <c r="W89" i="5"/>
  <c r="V89" i="5"/>
  <c r="U89" i="5"/>
  <c r="T89" i="5"/>
  <c r="S89" i="5"/>
  <c r="R89" i="5"/>
  <c r="Q89" i="5"/>
  <c r="P89" i="5"/>
  <c r="O89" i="5"/>
  <c r="N89" i="5"/>
  <c r="M89" i="5"/>
  <c r="W88" i="5"/>
  <c r="V88" i="5"/>
  <c r="U88" i="5"/>
  <c r="T88" i="5"/>
  <c r="S88" i="5"/>
  <c r="R88" i="5"/>
  <c r="Q88" i="5"/>
  <c r="P88" i="5"/>
  <c r="O88" i="5"/>
  <c r="N88" i="5"/>
  <c r="M88" i="5"/>
  <c r="W87" i="5"/>
  <c r="V87" i="5"/>
  <c r="U87" i="5"/>
  <c r="T87" i="5"/>
  <c r="S87" i="5"/>
  <c r="R87" i="5"/>
  <c r="Q87" i="5"/>
  <c r="P87" i="5"/>
  <c r="O87" i="5"/>
  <c r="N87" i="5"/>
  <c r="M87" i="5"/>
  <c r="W86" i="5"/>
  <c r="V86" i="5"/>
  <c r="U86" i="5"/>
  <c r="T86" i="5"/>
  <c r="S86" i="5"/>
  <c r="R86" i="5"/>
  <c r="Q86" i="5"/>
  <c r="P86" i="5"/>
  <c r="O86" i="5"/>
  <c r="N86" i="5"/>
  <c r="M86" i="5"/>
  <c r="W85" i="5"/>
  <c r="V85" i="5"/>
  <c r="U85" i="5"/>
  <c r="T85" i="5"/>
  <c r="S85" i="5"/>
  <c r="R85" i="5"/>
  <c r="Q85" i="5"/>
  <c r="P85" i="5"/>
  <c r="O85" i="5"/>
  <c r="N85" i="5"/>
  <c r="M85" i="5"/>
  <c r="W84" i="5"/>
  <c r="V84" i="5"/>
  <c r="U84" i="5"/>
  <c r="T84" i="5"/>
  <c r="S84" i="5"/>
  <c r="R84" i="5"/>
  <c r="Q84" i="5"/>
  <c r="P84" i="5"/>
  <c r="O84" i="5"/>
  <c r="N84" i="5"/>
  <c r="M84" i="5"/>
  <c r="W83" i="5"/>
  <c r="V83" i="5"/>
  <c r="U83" i="5"/>
  <c r="T83" i="5"/>
  <c r="S83" i="5"/>
  <c r="R83" i="5"/>
  <c r="Q83" i="5"/>
  <c r="P83" i="5"/>
  <c r="O83" i="5"/>
  <c r="N83" i="5"/>
  <c r="M83" i="5"/>
  <c r="W82" i="5"/>
  <c r="V82" i="5"/>
  <c r="U82" i="5"/>
  <c r="T82" i="5"/>
  <c r="S82" i="5"/>
  <c r="R82" i="5"/>
  <c r="Q82" i="5"/>
  <c r="P82" i="5"/>
  <c r="O82" i="5"/>
  <c r="N82" i="5"/>
  <c r="M82" i="5"/>
  <c r="W81" i="5"/>
  <c r="V81" i="5"/>
  <c r="U81" i="5"/>
  <c r="T81" i="5"/>
  <c r="S81" i="5"/>
  <c r="R81" i="5"/>
  <c r="Q81" i="5"/>
  <c r="P81" i="5"/>
  <c r="O81" i="5"/>
  <c r="N81" i="5"/>
  <c r="M81" i="5"/>
  <c r="W80" i="5"/>
  <c r="V80" i="5"/>
  <c r="U80" i="5"/>
  <c r="T80" i="5"/>
  <c r="S80" i="5"/>
  <c r="R80" i="5"/>
  <c r="Q80" i="5"/>
  <c r="P80" i="5"/>
  <c r="O80" i="5"/>
  <c r="N80" i="5"/>
  <c r="M80" i="5"/>
  <c r="W79" i="5"/>
  <c r="V79" i="5"/>
  <c r="U79" i="5"/>
  <c r="T79" i="5"/>
  <c r="S79" i="5"/>
  <c r="R79" i="5"/>
  <c r="Q79" i="5"/>
  <c r="P79" i="5"/>
  <c r="O79" i="5"/>
  <c r="N79" i="5"/>
  <c r="M79" i="5"/>
  <c r="W78" i="5"/>
  <c r="V78" i="5"/>
  <c r="U78" i="5"/>
  <c r="T78" i="5"/>
  <c r="S78" i="5"/>
  <c r="R78" i="5"/>
  <c r="Q78" i="5"/>
  <c r="P78" i="5"/>
  <c r="O78" i="5"/>
  <c r="N78" i="5"/>
  <c r="M78" i="5"/>
  <c r="W77" i="5"/>
  <c r="V77" i="5"/>
  <c r="U77" i="5"/>
  <c r="T77" i="5"/>
  <c r="S77" i="5"/>
  <c r="R77" i="5"/>
  <c r="Q77" i="5"/>
  <c r="P77" i="5"/>
  <c r="O77" i="5"/>
  <c r="N77" i="5"/>
  <c r="M77" i="5"/>
  <c r="W76" i="5"/>
  <c r="V76" i="5"/>
  <c r="U76" i="5"/>
  <c r="T76" i="5"/>
  <c r="S76" i="5"/>
  <c r="R76" i="5"/>
  <c r="Q76" i="5"/>
  <c r="P76" i="5"/>
  <c r="O76" i="5"/>
  <c r="N76" i="5"/>
  <c r="M76" i="5"/>
  <c r="W75" i="5"/>
  <c r="V75" i="5"/>
  <c r="U75" i="5"/>
  <c r="T75" i="5"/>
  <c r="S75" i="5"/>
  <c r="R75" i="5"/>
  <c r="Q75" i="5"/>
  <c r="P75" i="5"/>
  <c r="O75" i="5"/>
  <c r="N75" i="5"/>
  <c r="M75" i="5"/>
  <c r="W74" i="5"/>
  <c r="V74" i="5"/>
  <c r="U74" i="5"/>
  <c r="T74" i="5"/>
  <c r="S74" i="5"/>
  <c r="R74" i="5"/>
  <c r="Q74" i="5"/>
  <c r="P74" i="5"/>
  <c r="O74" i="5"/>
  <c r="N74" i="5"/>
  <c r="M74" i="5"/>
  <c r="W73" i="5"/>
  <c r="V73" i="5"/>
  <c r="U73" i="5"/>
  <c r="T73" i="5"/>
  <c r="S73" i="5"/>
  <c r="R73" i="5"/>
  <c r="Q73" i="5"/>
  <c r="P73" i="5"/>
  <c r="O73" i="5"/>
  <c r="N73" i="5"/>
  <c r="M73" i="5"/>
  <c r="W72" i="5"/>
  <c r="V72" i="5"/>
  <c r="U72" i="5"/>
  <c r="T72" i="5"/>
  <c r="S72" i="5"/>
  <c r="R72" i="5"/>
  <c r="Q72" i="5"/>
  <c r="P72" i="5"/>
  <c r="O72" i="5"/>
  <c r="N72" i="5"/>
  <c r="M72" i="5"/>
  <c r="W71" i="5"/>
  <c r="V71" i="5"/>
  <c r="U71" i="5"/>
  <c r="T71" i="5"/>
  <c r="S71" i="5"/>
  <c r="R71" i="5"/>
  <c r="Q71" i="5"/>
  <c r="P71" i="5"/>
  <c r="O71" i="5"/>
  <c r="N71" i="5"/>
  <c r="M71" i="5"/>
  <c r="W70" i="5"/>
  <c r="V70" i="5"/>
  <c r="U70" i="5"/>
  <c r="T70" i="5"/>
  <c r="S70" i="5"/>
  <c r="R70" i="5"/>
  <c r="Q70" i="5"/>
  <c r="P70" i="5"/>
  <c r="O70" i="5"/>
  <c r="N70" i="5"/>
  <c r="M70" i="5"/>
  <c r="W69" i="5"/>
  <c r="V69" i="5"/>
  <c r="U69" i="5"/>
  <c r="T69" i="5"/>
  <c r="S69" i="5"/>
  <c r="R69" i="5"/>
  <c r="Q69" i="5"/>
  <c r="P69" i="5"/>
  <c r="O69" i="5"/>
  <c r="N69" i="5"/>
  <c r="M69" i="5"/>
  <c r="W68" i="5"/>
  <c r="V68" i="5"/>
  <c r="U68" i="5"/>
  <c r="T68" i="5"/>
  <c r="S68" i="5"/>
  <c r="R68" i="5"/>
  <c r="Q68" i="5"/>
  <c r="P68" i="5"/>
  <c r="O68" i="5"/>
  <c r="N68" i="5"/>
  <c r="M68" i="5"/>
  <c r="W67" i="5"/>
  <c r="V67" i="5"/>
  <c r="U67" i="5"/>
  <c r="T67" i="5"/>
  <c r="S67" i="5"/>
  <c r="R67" i="5"/>
  <c r="Q67" i="5"/>
  <c r="P67" i="5"/>
  <c r="O67" i="5"/>
  <c r="N67" i="5"/>
  <c r="M67" i="5"/>
  <c r="W66" i="5"/>
  <c r="V66" i="5"/>
  <c r="U66" i="5"/>
  <c r="T66" i="5"/>
  <c r="S66" i="5"/>
  <c r="R66" i="5"/>
  <c r="Q66" i="5"/>
  <c r="P66" i="5"/>
  <c r="O66" i="5"/>
  <c r="N66" i="5"/>
  <c r="M66" i="5"/>
  <c r="W65" i="5"/>
  <c r="V65" i="5"/>
  <c r="U65" i="5"/>
  <c r="T65" i="5"/>
  <c r="S65" i="5"/>
  <c r="R65" i="5"/>
  <c r="Q65" i="5"/>
  <c r="P65" i="5"/>
  <c r="O65" i="5"/>
  <c r="N65" i="5"/>
  <c r="M65" i="5"/>
  <c r="W64" i="5"/>
  <c r="V64" i="5"/>
  <c r="U64" i="5"/>
  <c r="T64" i="5"/>
  <c r="S64" i="5"/>
  <c r="R64" i="5"/>
  <c r="Q64" i="5"/>
  <c r="P64" i="5"/>
  <c r="O64" i="5"/>
  <c r="N64" i="5"/>
  <c r="M64" i="5"/>
  <c r="W63" i="5"/>
  <c r="V63" i="5"/>
  <c r="U63" i="5"/>
  <c r="T63" i="5"/>
  <c r="S63" i="5"/>
  <c r="R63" i="5"/>
  <c r="Q63" i="5"/>
  <c r="P63" i="5"/>
  <c r="O63" i="5"/>
  <c r="N63" i="5"/>
  <c r="M63" i="5"/>
  <c r="W62" i="5"/>
  <c r="V62" i="5"/>
  <c r="U62" i="5"/>
  <c r="T62" i="5"/>
  <c r="S62" i="5"/>
  <c r="R62" i="5"/>
  <c r="Q62" i="5"/>
  <c r="P62" i="5"/>
  <c r="O62" i="5"/>
  <c r="N62" i="5"/>
  <c r="M62" i="5"/>
  <c r="W61" i="5"/>
  <c r="V61" i="5"/>
  <c r="U61" i="5"/>
  <c r="T61" i="5"/>
  <c r="S61" i="5"/>
  <c r="R61" i="5"/>
  <c r="Q61" i="5"/>
  <c r="P61" i="5"/>
  <c r="O61" i="5"/>
  <c r="N61" i="5"/>
  <c r="M61" i="5"/>
  <c r="W60" i="5"/>
  <c r="V60" i="5"/>
  <c r="U60" i="5"/>
  <c r="T60" i="5"/>
  <c r="S60" i="5"/>
  <c r="R60" i="5"/>
  <c r="Q60" i="5"/>
  <c r="P60" i="5"/>
  <c r="O60" i="5"/>
  <c r="N60" i="5"/>
  <c r="M60" i="5"/>
  <c r="W59" i="5"/>
  <c r="V59" i="5"/>
  <c r="U59" i="5"/>
  <c r="T59" i="5"/>
  <c r="S59" i="5"/>
  <c r="R59" i="5"/>
  <c r="Q59" i="5"/>
  <c r="P59" i="5"/>
  <c r="O59" i="5"/>
  <c r="N59" i="5"/>
  <c r="M59" i="5"/>
  <c r="W58" i="5"/>
  <c r="V58" i="5"/>
  <c r="U58" i="5"/>
  <c r="T58" i="5"/>
  <c r="S58" i="5"/>
  <c r="R58" i="5"/>
  <c r="Q58" i="5"/>
  <c r="P58" i="5"/>
  <c r="O58" i="5"/>
  <c r="N58" i="5"/>
  <c r="M58" i="5"/>
  <c r="W57" i="5"/>
  <c r="V57" i="5"/>
  <c r="U57" i="5"/>
  <c r="T57" i="5"/>
  <c r="S57" i="5"/>
  <c r="R57" i="5"/>
  <c r="Q57" i="5"/>
  <c r="P57" i="5"/>
  <c r="O57" i="5"/>
  <c r="N57" i="5"/>
  <c r="M57" i="5"/>
  <c r="W56" i="5"/>
  <c r="V56" i="5"/>
  <c r="U56" i="5"/>
  <c r="T56" i="5"/>
  <c r="S56" i="5"/>
  <c r="R56" i="5"/>
  <c r="Q56" i="5"/>
  <c r="P56" i="5"/>
  <c r="O56" i="5"/>
  <c r="N56" i="5"/>
  <c r="M56" i="5"/>
  <c r="W55" i="5"/>
  <c r="V55" i="5"/>
  <c r="U55" i="5"/>
  <c r="T55" i="5"/>
  <c r="S55" i="5"/>
  <c r="R55" i="5"/>
  <c r="Q55" i="5"/>
  <c r="P55" i="5"/>
  <c r="O55" i="5"/>
  <c r="N55" i="5"/>
  <c r="M55" i="5"/>
  <c r="W54" i="5"/>
  <c r="V54" i="5"/>
  <c r="U54" i="5"/>
  <c r="T54" i="5"/>
  <c r="S54" i="5"/>
  <c r="R54" i="5"/>
  <c r="Q54" i="5"/>
  <c r="P54" i="5"/>
  <c r="O54" i="5"/>
  <c r="N54" i="5"/>
  <c r="M54" i="5"/>
  <c r="W53" i="5"/>
  <c r="V53" i="5"/>
  <c r="U53" i="5"/>
  <c r="T53" i="5"/>
  <c r="S53" i="5"/>
  <c r="R53" i="5"/>
  <c r="Q53" i="5"/>
  <c r="P53" i="5"/>
  <c r="O53" i="5"/>
  <c r="N53" i="5"/>
  <c r="M53" i="5"/>
  <c r="W52" i="5"/>
  <c r="V52" i="5"/>
  <c r="U52" i="5"/>
  <c r="T52" i="5"/>
  <c r="S52" i="5"/>
  <c r="R52" i="5"/>
  <c r="Q52" i="5"/>
  <c r="P52" i="5"/>
  <c r="O52" i="5"/>
  <c r="N52" i="5"/>
  <c r="M52" i="5"/>
  <c r="W51" i="5"/>
  <c r="V51" i="5"/>
  <c r="U51" i="5"/>
  <c r="T51" i="5"/>
  <c r="S51" i="5"/>
  <c r="R51" i="5"/>
  <c r="Q51" i="5"/>
  <c r="P51" i="5"/>
  <c r="O51" i="5"/>
  <c r="N51" i="5"/>
  <c r="M51" i="5"/>
  <c r="W50" i="5"/>
  <c r="V50" i="5"/>
  <c r="U50" i="5"/>
  <c r="T50" i="5"/>
  <c r="S50" i="5"/>
  <c r="R50" i="5"/>
  <c r="Q50" i="5"/>
  <c r="P50" i="5"/>
  <c r="O50" i="5"/>
  <c r="N50" i="5"/>
  <c r="M50" i="5"/>
  <c r="W49" i="5"/>
  <c r="V49" i="5"/>
  <c r="U49" i="5"/>
  <c r="T49" i="5"/>
  <c r="S49" i="5"/>
  <c r="R49" i="5"/>
  <c r="Q49" i="5"/>
  <c r="P49" i="5"/>
  <c r="O49" i="5"/>
  <c r="N49" i="5"/>
  <c r="M49" i="5"/>
  <c r="W48" i="5"/>
  <c r="V48" i="5"/>
  <c r="U48" i="5"/>
  <c r="T48" i="5"/>
  <c r="S48" i="5"/>
  <c r="R48" i="5"/>
  <c r="Q48" i="5"/>
  <c r="P48" i="5"/>
  <c r="O48" i="5"/>
  <c r="N48" i="5"/>
  <c r="M48" i="5"/>
  <c r="W47" i="5"/>
  <c r="V47" i="5"/>
  <c r="U47" i="5"/>
  <c r="T47" i="5"/>
  <c r="S47" i="5"/>
  <c r="R47" i="5"/>
  <c r="Q47" i="5"/>
  <c r="P47" i="5"/>
  <c r="O47" i="5"/>
  <c r="N47" i="5"/>
  <c r="M47" i="5"/>
  <c r="W46" i="5"/>
  <c r="V46" i="5"/>
  <c r="U46" i="5"/>
  <c r="T46" i="5"/>
  <c r="S46" i="5"/>
  <c r="R46" i="5"/>
  <c r="Q46" i="5"/>
  <c r="P46" i="5"/>
  <c r="O46" i="5"/>
  <c r="N46" i="5"/>
  <c r="M46" i="5"/>
  <c r="W45" i="5"/>
  <c r="V45" i="5"/>
  <c r="U45" i="5"/>
  <c r="T45" i="5"/>
  <c r="S45" i="5"/>
  <c r="R45" i="5"/>
  <c r="Q45" i="5"/>
  <c r="P45" i="5"/>
  <c r="O45" i="5"/>
  <c r="N45" i="5"/>
  <c r="M45" i="5"/>
  <c r="W44" i="5"/>
  <c r="V44" i="5"/>
  <c r="U44" i="5"/>
  <c r="T44" i="5"/>
  <c r="S44" i="5"/>
  <c r="R44" i="5"/>
  <c r="Q44" i="5"/>
  <c r="P44" i="5"/>
  <c r="O44" i="5"/>
  <c r="N44" i="5"/>
  <c r="M44" i="5"/>
  <c r="AA43" i="5"/>
  <c r="W43" i="5"/>
  <c r="V43" i="5"/>
  <c r="U43" i="5"/>
  <c r="T43" i="5"/>
  <c r="S43" i="5"/>
  <c r="R43" i="5"/>
  <c r="Q43" i="5"/>
  <c r="P43" i="5"/>
  <c r="O43" i="5"/>
  <c r="N43" i="5"/>
  <c r="M43" i="5"/>
  <c r="AA42" i="5"/>
  <c r="W42" i="5"/>
  <c r="V42" i="5"/>
  <c r="U42" i="5"/>
  <c r="T42" i="5"/>
  <c r="S42" i="5"/>
  <c r="R42" i="5"/>
  <c r="Q42" i="5"/>
  <c r="P42" i="5"/>
  <c r="O42" i="5"/>
  <c r="N42" i="5"/>
  <c r="M42" i="5"/>
  <c r="AA41" i="5"/>
  <c r="W41" i="5"/>
  <c r="V41" i="5"/>
  <c r="U41" i="5"/>
  <c r="T41" i="5"/>
  <c r="S41" i="5"/>
  <c r="R41" i="5"/>
  <c r="Q41" i="5"/>
  <c r="P41" i="5"/>
  <c r="O41" i="5"/>
  <c r="N41" i="5"/>
  <c r="M41" i="5"/>
  <c r="AA40" i="5"/>
  <c r="W40" i="5"/>
  <c r="V40" i="5"/>
  <c r="U40" i="5"/>
  <c r="T40" i="5"/>
  <c r="S40" i="5"/>
  <c r="R40" i="5"/>
  <c r="Q40" i="5"/>
  <c r="P40" i="5"/>
  <c r="O40" i="5"/>
  <c r="N40" i="5"/>
  <c r="M40" i="5"/>
  <c r="AA39" i="5"/>
  <c r="W39" i="5"/>
  <c r="V39" i="5"/>
  <c r="U39" i="5"/>
  <c r="T39" i="5"/>
  <c r="S39" i="5"/>
  <c r="R39" i="5"/>
  <c r="Q39" i="5"/>
  <c r="P39" i="5"/>
  <c r="O39" i="5"/>
  <c r="N39" i="5"/>
  <c r="M39" i="5"/>
  <c r="AA38" i="5"/>
  <c r="W38" i="5"/>
  <c r="V38" i="5"/>
  <c r="U38" i="5"/>
  <c r="T38" i="5"/>
  <c r="S38" i="5"/>
  <c r="R38" i="5"/>
  <c r="Q38" i="5"/>
  <c r="P38" i="5"/>
  <c r="O38" i="5"/>
  <c r="N38" i="5"/>
  <c r="M38" i="5"/>
  <c r="AA37" i="5"/>
  <c r="W37" i="5"/>
  <c r="V37" i="5"/>
  <c r="U37" i="5"/>
  <c r="T37" i="5"/>
  <c r="S37" i="5"/>
  <c r="R37" i="5"/>
  <c r="Q37" i="5"/>
  <c r="P37" i="5"/>
  <c r="O37" i="5"/>
  <c r="N37" i="5"/>
  <c r="M37" i="5"/>
  <c r="AA36" i="5"/>
  <c r="W36" i="5"/>
  <c r="V36" i="5"/>
  <c r="U36" i="5"/>
  <c r="T36" i="5"/>
  <c r="S36" i="5"/>
  <c r="R36" i="5"/>
  <c r="Q36" i="5"/>
  <c r="P36" i="5"/>
  <c r="O36" i="5"/>
  <c r="N36" i="5"/>
  <c r="M36" i="5"/>
  <c r="AA35" i="5"/>
  <c r="W35" i="5"/>
  <c r="V35" i="5"/>
  <c r="U35" i="5"/>
  <c r="T35" i="5"/>
  <c r="S35" i="5"/>
  <c r="R35" i="5"/>
  <c r="Q35" i="5"/>
  <c r="P35" i="5"/>
  <c r="O35" i="5"/>
  <c r="N35" i="5"/>
  <c r="M35" i="5"/>
  <c r="AA34" i="5"/>
  <c r="W34" i="5"/>
  <c r="V34" i="5"/>
  <c r="U34" i="5"/>
  <c r="T34" i="5"/>
  <c r="S34" i="5"/>
  <c r="R34" i="5"/>
  <c r="Q34" i="5"/>
  <c r="P34" i="5"/>
  <c r="O34" i="5"/>
  <c r="N34" i="5"/>
  <c r="M34" i="5"/>
  <c r="W33" i="5"/>
  <c r="V33" i="5"/>
  <c r="U33" i="5"/>
  <c r="T33" i="5"/>
  <c r="S33" i="5"/>
  <c r="R33" i="5"/>
  <c r="Q33" i="5"/>
  <c r="P33" i="5"/>
  <c r="O33" i="5"/>
  <c r="N33" i="5"/>
  <c r="M33" i="5"/>
  <c r="W32" i="5"/>
  <c r="V32" i="5"/>
  <c r="U32" i="5"/>
  <c r="T32" i="5"/>
  <c r="S32" i="5"/>
  <c r="R32" i="5"/>
  <c r="Q32" i="5"/>
  <c r="P32" i="5"/>
  <c r="O32" i="5"/>
  <c r="N32" i="5"/>
  <c r="M32" i="5"/>
  <c r="W31" i="5"/>
  <c r="V31" i="5"/>
  <c r="U31" i="5"/>
  <c r="T31" i="5"/>
  <c r="S31" i="5"/>
  <c r="R31" i="5"/>
  <c r="Q31" i="5"/>
  <c r="P31" i="5"/>
  <c r="O31" i="5"/>
  <c r="N31" i="5"/>
  <c r="M31" i="5"/>
  <c r="W30" i="5"/>
  <c r="V30" i="5"/>
  <c r="U30" i="5"/>
  <c r="T30" i="5"/>
  <c r="S30" i="5"/>
  <c r="R30" i="5"/>
  <c r="Q30" i="5"/>
  <c r="P30" i="5"/>
  <c r="O30" i="5"/>
  <c r="N30" i="5"/>
  <c r="M30" i="5"/>
  <c r="W29" i="5"/>
  <c r="V29" i="5"/>
  <c r="U29" i="5"/>
  <c r="T29" i="5"/>
  <c r="S29" i="5"/>
  <c r="R29" i="5"/>
  <c r="Q29" i="5"/>
  <c r="P29" i="5"/>
  <c r="O29" i="5"/>
  <c r="N29" i="5"/>
  <c r="M29" i="5"/>
  <c r="W28" i="5"/>
  <c r="V28" i="5"/>
  <c r="U28" i="5"/>
  <c r="T28" i="5"/>
  <c r="S28" i="5"/>
  <c r="R28" i="5"/>
  <c r="Q28" i="5"/>
  <c r="P28" i="5"/>
  <c r="O28" i="5"/>
  <c r="N28" i="5"/>
  <c r="M28" i="5"/>
  <c r="W27" i="5"/>
  <c r="V27" i="5"/>
  <c r="U27" i="5"/>
  <c r="T27" i="5"/>
  <c r="S27" i="5"/>
  <c r="R27" i="5"/>
  <c r="Q27" i="5"/>
  <c r="P27" i="5"/>
  <c r="O27" i="5"/>
  <c r="N27" i="5"/>
  <c r="M27" i="5"/>
  <c r="W26" i="5"/>
  <c r="V26" i="5"/>
  <c r="U26" i="5"/>
  <c r="T26" i="5"/>
  <c r="S26" i="5"/>
  <c r="R26" i="5"/>
  <c r="Q26" i="5"/>
  <c r="P26" i="5"/>
  <c r="O26" i="5"/>
  <c r="N26" i="5"/>
  <c r="M26" i="5"/>
  <c r="W25" i="5"/>
  <c r="V25" i="5"/>
  <c r="U25" i="5"/>
  <c r="T25" i="5"/>
  <c r="S25" i="5"/>
  <c r="R25" i="5"/>
  <c r="Q25" i="5"/>
  <c r="P25" i="5"/>
  <c r="O25" i="5"/>
  <c r="N25" i="5"/>
  <c r="M25" i="5"/>
  <c r="W24" i="5"/>
  <c r="V24" i="5"/>
  <c r="U24" i="5"/>
  <c r="T24" i="5"/>
  <c r="S24" i="5"/>
  <c r="R24" i="5"/>
  <c r="Q24" i="5"/>
  <c r="P24" i="5"/>
  <c r="O24" i="5"/>
  <c r="N24" i="5"/>
  <c r="M24" i="5"/>
  <c r="W23" i="5"/>
  <c r="V23" i="5"/>
  <c r="U23" i="5"/>
  <c r="T23" i="5"/>
  <c r="S23" i="5"/>
  <c r="R23" i="5"/>
  <c r="Q23" i="5"/>
  <c r="P23" i="5"/>
  <c r="O23" i="5"/>
  <c r="N23" i="5"/>
  <c r="M23" i="5"/>
  <c r="W22" i="5"/>
  <c r="V22" i="5"/>
  <c r="U22" i="5"/>
  <c r="T22" i="5"/>
  <c r="S22" i="5"/>
  <c r="R22" i="5"/>
  <c r="Q22" i="5"/>
  <c r="P22" i="5"/>
  <c r="O22" i="5"/>
  <c r="N22" i="5"/>
  <c r="M22" i="5"/>
  <c r="W21" i="5"/>
  <c r="V21" i="5"/>
  <c r="U21" i="5"/>
  <c r="T21" i="5"/>
  <c r="S21" i="5"/>
  <c r="R21" i="5"/>
  <c r="Q21" i="5"/>
  <c r="P21" i="5"/>
  <c r="O21" i="5"/>
  <c r="N21" i="5"/>
  <c r="M21" i="5"/>
  <c r="W20" i="5"/>
  <c r="V20" i="5"/>
  <c r="U20" i="5"/>
  <c r="T20" i="5"/>
  <c r="S20" i="5"/>
  <c r="R20" i="5"/>
  <c r="Q20" i="5"/>
  <c r="P20" i="5"/>
  <c r="O20" i="5"/>
  <c r="N20" i="5"/>
  <c r="M20" i="5"/>
  <c r="W19" i="5"/>
  <c r="V19" i="5"/>
  <c r="U19" i="5"/>
  <c r="T19" i="5"/>
  <c r="S19" i="5"/>
  <c r="R19" i="5"/>
  <c r="Q19" i="5"/>
  <c r="P19" i="5"/>
  <c r="O19" i="5"/>
  <c r="N19" i="5"/>
  <c r="M19" i="5"/>
  <c r="W18" i="5"/>
  <c r="V18" i="5"/>
  <c r="U18" i="5"/>
  <c r="T18" i="5"/>
  <c r="S18" i="5"/>
  <c r="R18" i="5"/>
  <c r="Q18" i="5"/>
  <c r="P18" i="5"/>
  <c r="O18" i="5"/>
  <c r="N18" i="5"/>
  <c r="M18" i="5"/>
  <c r="W17" i="5"/>
  <c r="V17" i="5"/>
  <c r="U17" i="5"/>
  <c r="T17" i="5"/>
  <c r="S17" i="5"/>
  <c r="R17" i="5"/>
  <c r="Q17" i="5"/>
  <c r="P17" i="5"/>
  <c r="O17" i="5"/>
  <c r="N17" i="5"/>
  <c r="M17" i="5"/>
  <c r="W16" i="5"/>
  <c r="V16" i="5"/>
  <c r="U16" i="5"/>
  <c r="T16" i="5"/>
  <c r="S16" i="5"/>
  <c r="R16" i="5"/>
  <c r="Q16" i="5"/>
  <c r="P16" i="5"/>
  <c r="O16" i="5"/>
  <c r="N16" i="5"/>
  <c r="M16" i="5"/>
  <c r="W15" i="5"/>
  <c r="V15" i="5"/>
  <c r="U15" i="5"/>
  <c r="T15" i="5"/>
  <c r="S15" i="5"/>
  <c r="R15" i="5"/>
  <c r="Q15" i="5"/>
  <c r="P15" i="5"/>
  <c r="O15" i="5"/>
  <c r="N15" i="5"/>
  <c r="M15" i="5"/>
  <c r="AK14" i="5"/>
  <c r="AK15" i="5" s="1"/>
  <c r="AK16" i="5" s="1"/>
  <c r="AK19" i="5" s="1"/>
  <c r="AJ14" i="5"/>
  <c r="AJ15" i="5" s="1"/>
  <c r="AJ16" i="5" s="1"/>
  <c r="AJ19" i="5" s="1"/>
  <c r="AI14" i="5"/>
  <c r="AI15" i="5" s="1"/>
  <c r="AI16" i="5" s="1"/>
  <c r="AI19" i="5" s="1"/>
  <c r="AH14" i="5"/>
  <c r="AH15" i="5" s="1"/>
  <c r="AH16" i="5" s="1"/>
  <c r="AH19" i="5" s="1"/>
  <c r="AG14" i="5"/>
  <c r="AG15" i="5" s="1"/>
  <c r="AG16" i="5" s="1"/>
  <c r="AG19" i="5" s="1"/>
  <c r="AF14" i="5"/>
  <c r="AF15" i="5" s="1"/>
  <c r="AF16" i="5" s="1"/>
  <c r="AF19" i="5" s="1"/>
  <c r="AE14" i="5"/>
  <c r="AE15" i="5" s="1"/>
  <c r="AE16" i="5" s="1"/>
  <c r="AE19" i="5" s="1"/>
  <c r="AD14" i="5"/>
  <c r="AD15" i="5" s="1"/>
  <c r="AD16" i="5" s="1"/>
  <c r="AD19" i="5" s="1"/>
  <c r="AC14" i="5"/>
  <c r="AC15" i="5" s="1"/>
  <c r="AC16" i="5" s="1"/>
  <c r="AC19" i="5" s="1"/>
  <c r="AB14" i="5"/>
  <c r="AB15" i="5" s="1"/>
  <c r="AB16" i="5" s="1"/>
  <c r="AB19" i="5" s="1"/>
  <c r="W14" i="5"/>
  <c r="V14" i="5"/>
  <c r="U14" i="5"/>
  <c r="T14" i="5"/>
  <c r="S14" i="5"/>
  <c r="R14" i="5"/>
  <c r="Q14" i="5"/>
  <c r="P14" i="5"/>
  <c r="O14" i="5"/>
  <c r="N14" i="5"/>
  <c r="M14" i="5"/>
  <c r="W13" i="5"/>
  <c r="V13" i="5"/>
  <c r="U13" i="5"/>
  <c r="T13" i="5"/>
  <c r="S13" i="5"/>
  <c r="R13" i="5"/>
  <c r="Q13" i="5"/>
  <c r="P13" i="5"/>
  <c r="O13" i="5"/>
  <c r="N13" i="5"/>
  <c r="M13" i="5"/>
  <c r="W12" i="5"/>
  <c r="V12" i="5"/>
  <c r="U12" i="5"/>
  <c r="T12" i="5"/>
  <c r="S12" i="5"/>
  <c r="R12" i="5"/>
  <c r="Q12" i="5"/>
  <c r="P12" i="5"/>
  <c r="O12" i="5"/>
  <c r="N12" i="5"/>
  <c r="M12" i="5"/>
  <c r="AK11" i="5"/>
  <c r="AJ11" i="5"/>
  <c r="AI11" i="5"/>
  <c r="AH11" i="5"/>
  <c r="AG11" i="5"/>
  <c r="AF11" i="5"/>
  <c r="AE11" i="5"/>
  <c r="AD11" i="5"/>
  <c r="AC11" i="5"/>
  <c r="AB11" i="5"/>
  <c r="AC46" i="5" s="1"/>
  <c r="W11" i="5"/>
  <c r="V11" i="5"/>
  <c r="U11" i="5"/>
  <c r="T11" i="5"/>
  <c r="S11" i="5"/>
  <c r="R11" i="5"/>
  <c r="Q11" i="5"/>
  <c r="P11" i="5"/>
  <c r="O11" i="5"/>
  <c r="N11" i="5"/>
  <c r="M11" i="5"/>
  <c r="W10" i="5"/>
  <c r="V10" i="5"/>
  <c r="U10" i="5"/>
  <c r="T10" i="5"/>
  <c r="S10" i="5"/>
  <c r="R10" i="5"/>
  <c r="Q10" i="5"/>
  <c r="P10" i="5"/>
  <c r="O10" i="5"/>
  <c r="N10" i="5"/>
  <c r="M10" i="5"/>
  <c r="AK9" i="5"/>
  <c r="AJ9" i="5"/>
  <c r="AI9" i="5"/>
  <c r="AH9" i="5"/>
  <c r="AG9" i="5"/>
  <c r="AF9" i="5"/>
  <c r="AE9" i="5"/>
  <c r="AD9" i="5"/>
  <c r="AC9" i="5"/>
  <c r="AB9" i="5"/>
  <c r="W9" i="5"/>
  <c r="V9" i="5"/>
  <c r="U9" i="5"/>
  <c r="T9" i="5"/>
  <c r="S9" i="5"/>
  <c r="R9" i="5"/>
  <c r="Q9" i="5"/>
  <c r="P9" i="5"/>
  <c r="O9" i="5"/>
  <c r="N9" i="5"/>
  <c r="M9" i="5"/>
  <c r="W8" i="5"/>
  <c r="V8" i="5"/>
  <c r="U8" i="5"/>
  <c r="T8" i="5"/>
  <c r="S8" i="5"/>
  <c r="R8" i="5"/>
  <c r="Q8" i="5"/>
  <c r="P8" i="5"/>
  <c r="O8" i="5"/>
  <c r="N8" i="5"/>
  <c r="M8" i="5"/>
  <c r="W7" i="5"/>
  <c r="V7" i="5"/>
  <c r="U7" i="5"/>
  <c r="T7" i="5"/>
  <c r="S7" i="5"/>
  <c r="R7" i="5"/>
  <c r="Q7" i="5"/>
  <c r="P7" i="5"/>
  <c r="O7" i="5"/>
  <c r="N7" i="5"/>
  <c r="M7" i="5"/>
  <c r="AB6" i="5"/>
  <c r="W6" i="5"/>
  <c r="V6" i="5"/>
  <c r="U6" i="5"/>
  <c r="T6" i="5"/>
  <c r="S6" i="5"/>
  <c r="R6" i="5"/>
  <c r="Q6" i="5"/>
  <c r="P6" i="5"/>
  <c r="O6" i="5"/>
  <c r="N6" i="5"/>
  <c r="M6" i="5"/>
  <c r="W5" i="5"/>
  <c r="V5" i="5"/>
  <c r="U5" i="5"/>
  <c r="T5" i="5"/>
  <c r="S5" i="5"/>
  <c r="R5" i="5"/>
  <c r="Q5" i="5"/>
  <c r="P5" i="5"/>
  <c r="O5" i="5"/>
  <c r="N5" i="5"/>
  <c r="M5" i="5"/>
  <c r="AK4" i="5"/>
  <c r="AJ4" i="5"/>
  <c r="AI4" i="5"/>
  <c r="AH4" i="5"/>
  <c r="AG4" i="5"/>
  <c r="AF4" i="5"/>
  <c r="AE4" i="5"/>
  <c r="AD4" i="5"/>
  <c r="AC4" i="5"/>
  <c r="AB4" i="5"/>
  <c r="W4" i="5"/>
  <c r="V4" i="5"/>
  <c r="U4" i="5"/>
  <c r="T4" i="5"/>
  <c r="S4" i="5"/>
  <c r="R4" i="5"/>
  <c r="Q4" i="5"/>
  <c r="P4" i="5"/>
  <c r="O4" i="5"/>
  <c r="N4" i="5"/>
  <c r="M4" i="5"/>
  <c r="W3" i="5"/>
  <c r="V3" i="5"/>
  <c r="U3" i="5"/>
  <c r="T3" i="5"/>
  <c r="S3" i="5"/>
  <c r="R3" i="5"/>
  <c r="Q3" i="5"/>
  <c r="P3" i="5"/>
  <c r="O3" i="5"/>
  <c r="N3" i="5"/>
  <c r="M3" i="5"/>
  <c r="W2" i="5"/>
  <c r="V2" i="5"/>
  <c r="U2" i="5"/>
  <c r="T2" i="5"/>
  <c r="S2" i="5"/>
  <c r="R2" i="5"/>
  <c r="Q2" i="5"/>
  <c r="P2" i="5"/>
  <c r="O2" i="5"/>
  <c r="N2" i="5"/>
  <c r="M2" i="5"/>
  <c r="AJ12" i="4"/>
  <c r="AA43" i="4"/>
  <c r="AA42" i="4"/>
  <c r="AA41" i="4"/>
  <c r="AA40" i="4"/>
  <c r="AA39" i="4"/>
  <c r="AA38" i="4"/>
  <c r="AA37" i="4"/>
  <c r="AA36" i="4"/>
  <c r="AA35" i="4"/>
  <c r="AA34" i="4"/>
  <c r="AC4" i="4"/>
  <c r="AD4" i="4"/>
  <c r="AE4" i="4"/>
  <c r="AF4" i="4"/>
  <c r="AG4" i="4"/>
  <c r="AH4" i="4"/>
  <c r="AI4" i="4"/>
  <c r="AJ4" i="4"/>
  <c r="AK4" i="4"/>
  <c r="AB4" i="4"/>
  <c r="W2" i="4"/>
  <c r="V2" i="4"/>
  <c r="U2" i="4"/>
  <c r="T2" i="4"/>
  <c r="S2" i="4"/>
  <c r="R2" i="4"/>
  <c r="Q2" i="4"/>
  <c r="P2" i="4"/>
  <c r="O2" i="4"/>
  <c r="N2" i="4"/>
  <c r="M2" i="4"/>
  <c r="W250" i="4"/>
  <c r="V250" i="4"/>
  <c r="U250" i="4"/>
  <c r="T250" i="4"/>
  <c r="S250" i="4"/>
  <c r="R250" i="4"/>
  <c r="Q250" i="4"/>
  <c r="P250" i="4"/>
  <c r="O250" i="4"/>
  <c r="N250" i="4"/>
  <c r="M250" i="4"/>
  <c r="W249" i="4"/>
  <c r="V249" i="4"/>
  <c r="U249" i="4"/>
  <c r="T249" i="4"/>
  <c r="S249" i="4"/>
  <c r="R249" i="4"/>
  <c r="Q249" i="4"/>
  <c r="P249" i="4"/>
  <c r="O249" i="4"/>
  <c r="N249" i="4"/>
  <c r="M249" i="4"/>
  <c r="W248" i="4"/>
  <c r="V248" i="4"/>
  <c r="U248" i="4"/>
  <c r="T248" i="4"/>
  <c r="S248" i="4"/>
  <c r="R248" i="4"/>
  <c r="Q248" i="4"/>
  <c r="P248" i="4"/>
  <c r="O248" i="4"/>
  <c r="N248" i="4"/>
  <c r="M248" i="4"/>
  <c r="W247" i="4"/>
  <c r="V247" i="4"/>
  <c r="U247" i="4"/>
  <c r="T247" i="4"/>
  <c r="S247" i="4"/>
  <c r="R247" i="4"/>
  <c r="Q247" i="4"/>
  <c r="P247" i="4"/>
  <c r="O247" i="4"/>
  <c r="N247" i="4"/>
  <c r="M247" i="4"/>
  <c r="W246" i="4"/>
  <c r="V246" i="4"/>
  <c r="U246" i="4"/>
  <c r="T246" i="4"/>
  <c r="S246" i="4"/>
  <c r="R246" i="4"/>
  <c r="Q246" i="4"/>
  <c r="P246" i="4"/>
  <c r="O246" i="4"/>
  <c r="N246" i="4"/>
  <c r="M246" i="4"/>
  <c r="W245" i="4"/>
  <c r="V245" i="4"/>
  <c r="U245" i="4"/>
  <c r="T245" i="4"/>
  <c r="S245" i="4"/>
  <c r="R245" i="4"/>
  <c r="Q245" i="4"/>
  <c r="P245" i="4"/>
  <c r="O245" i="4"/>
  <c r="N245" i="4"/>
  <c r="M245" i="4"/>
  <c r="W244" i="4"/>
  <c r="V244" i="4"/>
  <c r="U244" i="4"/>
  <c r="T244" i="4"/>
  <c r="S244" i="4"/>
  <c r="R244" i="4"/>
  <c r="Q244" i="4"/>
  <c r="P244" i="4"/>
  <c r="O244" i="4"/>
  <c r="N244" i="4"/>
  <c r="M244" i="4"/>
  <c r="W243" i="4"/>
  <c r="V243" i="4"/>
  <c r="U243" i="4"/>
  <c r="T243" i="4"/>
  <c r="S243" i="4"/>
  <c r="R243" i="4"/>
  <c r="Q243" i="4"/>
  <c r="P243" i="4"/>
  <c r="O243" i="4"/>
  <c r="N243" i="4"/>
  <c r="M243" i="4"/>
  <c r="W242" i="4"/>
  <c r="V242" i="4"/>
  <c r="U242" i="4"/>
  <c r="T242" i="4"/>
  <c r="S242" i="4"/>
  <c r="R242" i="4"/>
  <c r="Q242" i="4"/>
  <c r="P242" i="4"/>
  <c r="O242" i="4"/>
  <c r="N242" i="4"/>
  <c r="M242" i="4"/>
  <c r="W241" i="4"/>
  <c r="V241" i="4"/>
  <c r="U241" i="4"/>
  <c r="T241" i="4"/>
  <c r="S241" i="4"/>
  <c r="R241" i="4"/>
  <c r="Q241" i="4"/>
  <c r="P241" i="4"/>
  <c r="O241" i="4"/>
  <c r="N241" i="4"/>
  <c r="M241" i="4"/>
  <c r="W240" i="4"/>
  <c r="V240" i="4"/>
  <c r="U240" i="4"/>
  <c r="T240" i="4"/>
  <c r="S240" i="4"/>
  <c r="R240" i="4"/>
  <c r="Q240" i="4"/>
  <c r="P240" i="4"/>
  <c r="O240" i="4"/>
  <c r="N240" i="4"/>
  <c r="M240" i="4"/>
  <c r="W239" i="4"/>
  <c r="V239" i="4"/>
  <c r="U239" i="4"/>
  <c r="T239" i="4"/>
  <c r="S239" i="4"/>
  <c r="R239" i="4"/>
  <c r="Q239" i="4"/>
  <c r="P239" i="4"/>
  <c r="O239" i="4"/>
  <c r="N239" i="4"/>
  <c r="M239" i="4"/>
  <c r="W238" i="4"/>
  <c r="V238" i="4"/>
  <c r="U238" i="4"/>
  <c r="T238" i="4"/>
  <c r="S238" i="4"/>
  <c r="R238" i="4"/>
  <c r="Q238" i="4"/>
  <c r="P238" i="4"/>
  <c r="O238" i="4"/>
  <c r="N238" i="4"/>
  <c r="M238" i="4"/>
  <c r="W237" i="4"/>
  <c r="V237" i="4"/>
  <c r="U237" i="4"/>
  <c r="T237" i="4"/>
  <c r="S237" i="4"/>
  <c r="R237" i="4"/>
  <c r="Q237" i="4"/>
  <c r="P237" i="4"/>
  <c r="O237" i="4"/>
  <c r="N237" i="4"/>
  <c r="M237" i="4"/>
  <c r="W236" i="4"/>
  <c r="V236" i="4"/>
  <c r="U236" i="4"/>
  <c r="T236" i="4"/>
  <c r="S236" i="4"/>
  <c r="R236" i="4"/>
  <c r="Q236" i="4"/>
  <c r="P236" i="4"/>
  <c r="O236" i="4"/>
  <c r="N236" i="4"/>
  <c r="M236" i="4"/>
  <c r="W235" i="4"/>
  <c r="V235" i="4"/>
  <c r="U235" i="4"/>
  <c r="T235" i="4"/>
  <c r="S235" i="4"/>
  <c r="R235" i="4"/>
  <c r="Q235" i="4"/>
  <c r="P235" i="4"/>
  <c r="O235" i="4"/>
  <c r="N235" i="4"/>
  <c r="M235" i="4"/>
  <c r="W234" i="4"/>
  <c r="V234" i="4"/>
  <c r="U234" i="4"/>
  <c r="T234" i="4"/>
  <c r="S234" i="4"/>
  <c r="R234" i="4"/>
  <c r="Q234" i="4"/>
  <c r="P234" i="4"/>
  <c r="O234" i="4"/>
  <c r="N234" i="4"/>
  <c r="M234" i="4"/>
  <c r="W233" i="4"/>
  <c r="V233" i="4"/>
  <c r="U233" i="4"/>
  <c r="T233" i="4"/>
  <c r="S233" i="4"/>
  <c r="R233" i="4"/>
  <c r="Q233" i="4"/>
  <c r="P233" i="4"/>
  <c r="O233" i="4"/>
  <c r="N233" i="4"/>
  <c r="M233" i="4"/>
  <c r="W232" i="4"/>
  <c r="V232" i="4"/>
  <c r="U232" i="4"/>
  <c r="T232" i="4"/>
  <c r="S232" i="4"/>
  <c r="R232" i="4"/>
  <c r="Q232" i="4"/>
  <c r="P232" i="4"/>
  <c r="O232" i="4"/>
  <c r="N232" i="4"/>
  <c r="M232" i="4"/>
  <c r="W231" i="4"/>
  <c r="V231" i="4"/>
  <c r="U231" i="4"/>
  <c r="T231" i="4"/>
  <c r="S231" i="4"/>
  <c r="R231" i="4"/>
  <c r="Q231" i="4"/>
  <c r="P231" i="4"/>
  <c r="O231" i="4"/>
  <c r="N231" i="4"/>
  <c r="M231" i="4"/>
  <c r="W230" i="4"/>
  <c r="V230" i="4"/>
  <c r="U230" i="4"/>
  <c r="T230" i="4"/>
  <c r="S230" i="4"/>
  <c r="R230" i="4"/>
  <c r="Q230" i="4"/>
  <c r="P230" i="4"/>
  <c r="O230" i="4"/>
  <c r="N230" i="4"/>
  <c r="M230" i="4"/>
  <c r="W229" i="4"/>
  <c r="V229" i="4"/>
  <c r="U229" i="4"/>
  <c r="T229" i="4"/>
  <c r="S229" i="4"/>
  <c r="R229" i="4"/>
  <c r="Q229" i="4"/>
  <c r="P229" i="4"/>
  <c r="O229" i="4"/>
  <c r="N229" i="4"/>
  <c r="M229" i="4"/>
  <c r="W228" i="4"/>
  <c r="V228" i="4"/>
  <c r="U228" i="4"/>
  <c r="T228" i="4"/>
  <c r="S228" i="4"/>
  <c r="R228" i="4"/>
  <c r="Q228" i="4"/>
  <c r="P228" i="4"/>
  <c r="O228" i="4"/>
  <c r="N228" i="4"/>
  <c r="M228" i="4"/>
  <c r="W227" i="4"/>
  <c r="V227" i="4"/>
  <c r="U227" i="4"/>
  <c r="T227" i="4"/>
  <c r="S227" i="4"/>
  <c r="R227" i="4"/>
  <c r="Q227" i="4"/>
  <c r="P227" i="4"/>
  <c r="O227" i="4"/>
  <c r="N227" i="4"/>
  <c r="M227" i="4"/>
  <c r="W226" i="4"/>
  <c r="V226" i="4"/>
  <c r="U226" i="4"/>
  <c r="T226" i="4"/>
  <c r="S226" i="4"/>
  <c r="R226" i="4"/>
  <c r="Q226" i="4"/>
  <c r="P226" i="4"/>
  <c r="O226" i="4"/>
  <c r="N226" i="4"/>
  <c r="M226" i="4"/>
  <c r="W225" i="4"/>
  <c r="V225" i="4"/>
  <c r="U225" i="4"/>
  <c r="T225" i="4"/>
  <c r="S225" i="4"/>
  <c r="R225" i="4"/>
  <c r="Q225" i="4"/>
  <c r="P225" i="4"/>
  <c r="O225" i="4"/>
  <c r="N225" i="4"/>
  <c r="M225" i="4"/>
  <c r="W224" i="4"/>
  <c r="V224" i="4"/>
  <c r="U224" i="4"/>
  <c r="T224" i="4"/>
  <c r="S224" i="4"/>
  <c r="R224" i="4"/>
  <c r="Q224" i="4"/>
  <c r="P224" i="4"/>
  <c r="O224" i="4"/>
  <c r="N224" i="4"/>
  <c r="M224" i="4"/>
  <c r="W223" i="4"/>
  <c r="V223" i="4"/>
  <c r="U223" i="4"/>
  <c r="T223" i="4"/>
  <c r="S223" i="4"/>
  <c r="R223" i="4"/>
  <c r="Q223" i="4"/>
  <c r="P223" i="4"/>
  <c r="O223" i="4"/>
  <c r="N223" i="4"/>
  <c r="M223" i="4"/>
  <c r="W222" i="4"/>
  <c r="V222" i="4"/>
  <c r="U222" i="4"/>
  <c r="T222" i="4"/>
  <c r="S222" i="4"/>
  <c r="R222" i="4"/>
  <c r="Q222" i="4"/>
  <c r="P222" i="4"/>
  <c r="O222" i="4"/>
  <c r="N222" i="4"/>
  <c r="M222" i="4"/>
  <c r="W221" i="4"/>
  <c r="V221" i="4"/>
  <c r="U221" i="4"/>
  <c r="T221" i="4"/>
  <c r="S221" i="4"/>
  <c r="R221" i="4"/>
  <c r="Q221" i="4"/>
  <c r="P221" i="4"/>
  <c r="O221" i="4"/>
  <c r="N221" i="4"/>
  <c r="M221" i="4"/>
  <c r="W220" i="4"/>
  <c r="V220" i="4"/>
  <c r="U220" i="4"/>
  <c r="T220" i="4"/>
  <c r="S220" i="4"/>
  <c r="R220" i="4"/>
  <c r="Q220" i="4"/>
  <c r="P220" i="4"/>
  <c r="O220" i="4"/>
  <c r="N220" i="4"/>
  <c r="M220" i="4"/>
  <c r="W219" i="4"/>
  <c r="V219" i="4"/>
  <c r="U219" i="4"/>
  <c r="T219" i="4"/>
  <c r="S219" i="4"/>
  <c r="R219" i="4"/>
  <c r="Q219" i="4"/>
  <c r="P219" i="4"/>
  <c r="O219" i="4"/>
  <c r="N219" i="4"/>
  <c r="M219" i="4"/>
  <c r="W218" i="4"/>
  <c r="V218" i="4"/>
  <c r="U218" i="4"/>
  <c r="T218" i="4"/>
  <c r="S218" i="4"/>
  <c r="R218" i="4"/>
  <c r="Q218" i="4"/>
  <c r="P218" i="4"/>
  <c r="O218" i="4"/>
  <c r="N218" i="4"/>
  <c r="M218" i="4"/>
  <c r="W217" i="4"/>
  <c r="V217" i="4"/>
  <c r="U217" i="4"/>
  <c r="T217" i="4"/>
  <c r="S217" i="4"/>
  <c r="R217" i="4"/>
  <c r="Q217" i="4"/>
  <c r="P217" i="4"/>
  <c r="O217" i="4"/>
  <c r="N217" i="4"/>
  <c r="M217" i="4"/>
  <c r="W216" i="4"/>
  <c r="V216" i="4"/>
  <c r="U216" i="4"/>
  <c r="T216" i="4"/>
  <c r="S216" i="4"/>
  <c r="R216" i="4"/>
  <c r="Q216" i="4"/>
  <c r="P216" i="4"/>
  <c r="O216" i="4"/>
  <c r="N216" i="4"/>
  <c r="M216" i="4"/>
  <c r="W215" i="4"/>
  <c r="V215" i="4"/>
  <c r="U215" i="4"/>
  <c r="T215" i="4"/>
  <c r="S215" i="4"/>
  <c r="R215" i="4"/>
  <c r="Q215" i="4"/>
  <c r="P215" i="4"/>
  <c r="O215" i="4"/>
  <c r="N215" i="4"/>
  <c r="M215" i="4"/>
  <c r="W214" i="4"/>
  <c r="V214" i="4"/>
  <c r="U214" i="4"/>
  <c r="T214" i="4"/>
  <c r="S214" i="4"/>
  <c r="R214" i="4"/>
  <c r="Q214" i="4"/>
  <c r="P214" i="4"/>
  <c r="O214" i="4"/>
  <c r="N214" i="4"/>
  <c r="M214" i="4"/>
  <c r="W213" i="4"/>
  <c r="V213" i="4"/>
  <c r="U213" i="4"/>
  <c r="T213" i="4"/>
  <c r="S213" i="4"/>
  <c r="R213" i="4"/>
  <c r="Q213" i="4"/>
  <c r="P213" i="4"/>
  <c r="O213" i="4"/>
  <c r="N213" i="4"/>
  <c r="M213" i="4"/>
  <c r="W212" i="4"/>
  <c r="V212" i="4"/>
  <c r="U212" i="4"/>
  <c r="T212" i="4"/>
  <c r="S212" i="4"/>
  <c r="R212" i="4"/>
  <c r="Q212" i="4"/>
  <c r="P212" i="4"/>
  <c r="O212" i="4"/>
  <c r="N212" i="4"/>
  <c r="M212" i="4"/>
  <c r="W211" i="4"/>
  <c r="V211" i="4"/>
  <c r="U211" i="4"/>
  <c r="T211" i="4"/>
  <c r="S211" i="4"/>
  <c r="R211" i="4"/>
  <c r="Q211" i="4"/>
  <c r="P211" i="4"/>
  <c r="O211" i="4"/>
  <c r="N211" i="4"/>
  <c r="M211" i="4"/>
  <c r="W210" i="4"/>
  <c r="V210" i="4"/>
  <c r="U210" i="4"/>
  <c r="T210" i="4"/>
  <c r="S210" i="4"/>
  <c r="R210" i="4"/>
  <c r="Q210" i="4"/>
  <c r="P210" i="4"/>
  <c r="O210" i="4"/>
  <c r="N210" i="4"/>
  <c r="M210" i="4"/>
  <c r="W209" i="4"/>
  <c r="V209" i="4"/>
  <c r="U209" i="4"/>
  <c r="T209" i="4"/>
  <c r="S209" i="4"/>
  <c r="R209" i="4"/>
  <c r="Q209" i="4"/>
  <c r="P209" i="4"/>
  <c r="O209" i="4"/>
  <c r="N209" i="4"/>
  <c r="M209" i="4"/>
  <c r="W208" i="4"/>
  <c r="V208" i="4"/>
  <c r="U208" i="4"/>
  <c r="T208" i="4"/>
  <c r="S208" i="4"/>
  <c r="R208" i="4"/>
  <c r="Q208" i="4"/>
  <c r="P208" i="4"/>
  <c r="O208" i="4"/>
  <c r="N208" i="4"/>
  <c r="M208" i="4"/>
  <c r="W207" i="4"/>
  <c r="V207" i="4"/>
  <c r="U207" i="4"/>
  <c r="T207" i="4"/>
  <c r="S207" i="4"/>
  <c r="R207" i="4"/>
  <c r="Q207" i="4"/>
  <c r="P207" i="4"/>
  <c r="O207" i="4"/>
  <c r="N207" i="4"/>
  <c r="M207" i="4"/>
  <c r="W206" i="4"/>
  <c r="V206" i="4"/>
  <c r="U206" i="4"/>
  <c r="T206" i="4"/>
  <c r="S206" i="4"/>
  <c r="R206" i="4"/>
  <c r="Q206" i="4"/>
  <c r="P206" i="4"/>
  <c r="O206" i="4"/>
  <c r="N206" i="4"/>
  <c r="M206" i="4"/>
  <c r="W205" i="4"/>
  <c r="V205" i="4"/>
  <c r="U205" i="4"/>
  <c r="T205" i="4"/>
  <c r="S205" i="4"/>
  <c r="R205" i="4"/>
  <c r="Q205" i="4"/>
  <c r="P205" i="4"/>
  <c r="O205" i="4"/>
  <c r="N205" i="4"/>
  <c r="M205" i="4"/>
  <c r="W204" i="4"/>
  <c r="V204" i="4"/>
  <c r="U204" i="4"/>
  <c r="T204" i="4"/>
  <c r="S204" i="4"/>
  <c r="R204" i="4"/>
  <c r="Q204" i="4"/>
  <c r="P204" i="4"/>
  <c r="O204" i="4"/>
  <c r="N204" i="4"/>
  <c r="M204" i="4"/>
  <c r="W203" i="4"/>
  <c r="V203" i="4"/>
  <c r="U203" i="4"/>
  <c r="T203" i="4"/>
  <c r="S203" i="4"/>
  <c r="R203" i="4"/>
  <c r="Q203" i="4"/>
  <c r="P203" i="4"/>
  <c r="O203" i="4"/>
  <c r="N203" i="4"/>
  <c r="M203" i="4"/>
  <c r="W202" i="4"/>
  <c r="V202" i="4"/>
  <c r="U202" i="4"/>
  <c r="T202" i="4"/>
  <c r="S202" i="4"/>
  <c r="R202" i="4"/>
  <c r="Q202" i="4"/>
  <c r="P202" i="4"/>
  <c r="O202" i="4"/>
  <c r="N202" i="4"/>
  <c r="M202" i="4"/>
  <c r="W201" i="4"/>
  <c r="V201" i="4"/>
  <c r="U201" i="4"/>
  <c r="T201" i="4"/>
  <c r="S201" i="4"/>
  <c r="R201" i="4"/>
  <c r="Q201" i="4"/>
  <c r="P201" i="4"/>
  <c r="O201" i="4"/>
  <c r="N201" i="4"/>
  <c r="M201" i="4"/>
  <c r="W200" i="4"/>
  <c r="V200" i="4"/>
  <c r="U200" i="4"/>
  <c r="T200" i="4"/>
  <c r="S200" i="4"/>
  <c r="R200" i="4"/>
  <c r="Q200" i="4"/>
  <c r="P200" i="4"/>
  <c r="O200" i="4"/>
  <c r="N200" i="4"/>
  <c r="M200" i="4"/>
  <c r="W199" i="4"/>
  <c r="V199" i="4"/>
  <c r="U199" i="4"/>
  <c r="T199" i="4"/>
  <c r="S199" i="4"/>
  <c r="R199" i="4"/>
  <c r="Q199" i="4"/>
  <c r="P199" i="4"/>
  <c r="O199" i="4"/>
  <c r="N199" i="4"/>
  <c r="M199" i="4"/>
  <c r="W198" i="4"/>
  <c r="V198" i="4"/>
  <c r="U198" i="4"/>
  <c r="T198" i="4"/>
  <c r="S198" i="4"/>
  <c r="R198" i="4"/>
  <c r="Q198" i="4"/>
  <c r="P198" i="4"/>
  <c r="O198" i="4"/>
  <c r="N198" i="4"/>
  <c r="M198" i="4"/>
  <c r="W197" i="4"/>
  <c r="V197" i="4"/>
  <c r="U197" i="4"/>
  <c r="T197" i="4"/>
  <c r="S197" i="4"/>
  <c r="R197" i="4"/>
  <c r="Q197" i="4"/>
  <c r="P197" i="4"/>
  <c r="O197" i="4"/>
  <c r="N197" i="4"/>
  <c r="M197" i="4"/>
  <c r="W196" i="4"/>
  <c r="V196" i="4"/>
  <c r="U196" i="4"/>
  <c r="T196" i="4"/>
  <c r="S196" i="4"/>
  <c r="R196" i="4"/>
  <c r="Q196" i="4"/>
  <c r="P196" i="4"/>
  <c r="O196" i="4"/>
  <c r="N196" i="4"/>
  <c r="M196" i="4"/>
  <c r="W195" i="4"/>
  <c r="V195" i="4"/>
  <c r="U195" i="4"/>
  <c r="T195" i="4"/>
  <c r="S195" i="4"/>
  <c r="R195" i="4"/>
  <c r="Q195" i="4"/>
  <c r="P195" i="4"/>
  <c r="O195" i="4"/>
  <c r="N195" i="4"/>
  <c r="M195" i="4"/>
  <c r="W194" i="4"/>
  <c r="V194" i="4"/>
  <c r="U194" i="4"/>
  <c r="T194" i="4"/>
  <c r="S194" i="4"/>
  <c r="R194" i="4"/>
  <c r="Q194" i="4"/>
  <c r="P194" i="4"/>
  <c r="O194" i="4"/>
  <c r="N194" i="4"/>
  <c r="M194" i="4"/>
  <c r="W193" i="4"/>
  <c r="V193" i="4"/>
  <c r="U193" i="4"/>
  <c r="T193" i="4"/>
  <c r="S193" i="4"/>
  <c r="R193" i="4"/>
  <c r="Q193" i="4"/>
  <c r="P193" i="4"/>
  <c r="O193" i="4"/>
  <c r="N193" i="4"/>
  <c r="M193" i="4"/>
  <c r="W192" i="4"/>
  <c r="V192" i="4"/>
  <c r="U192" i="4"/>
  <c r="T192" i="4"/>
  <c r="S192" i="4"/>
  <c r="R192" i="4"/>
  <c r="Q192" i="4"/>
  <c r="P192" i="4"/>
  <c r="O192" i="4"/>
  <c r="N192" i="4"/>
  <c r="M192" i="4"/>
  <c r="W191" i="4"/>
  <c r="V191" i="4"/>
  <c r="U191" i="4"/>
  <c r="T191" i="4"/>
  <c r="S191" i="4"/>
  <c r="R191" i="4"/>
  <c r="Q191" i="4"/>
  <c r="P191" i="4"/>
  <c r="O191" i="4"/>
  <c r="N191" i="4"/>
  <c r="M191" i="4"/>
  <c r="W190" i="4"/>
  <c r="V190" i="4"/>
  <c r="U190" i="4"/>
  <c r="T190" i="4"/>
  <c r="S190" i="4"/>
  <c r="R190" i="4"/>
  <c r="Q190" i="4"/>
  <c r="P190" i="4"/>
  <c r="O190" i="4"/>
  <c r="N190" i="4"/>
  <c r="M190" i="4"/>
  <c r="W189" i="4"/>
  <c r="V189" i="4"/>
  <c r="U189" i="4"/>
  <c r="T189" i="4"/>
  <c r="S189" i="4"/>
  <c r="R189" i="4"/>
  <c r="Q189" i="4"/>
  <c r="P189" i="4"/>
  <c r="O189" i="4"/>
  <c r="N189" i="4"/>
  <c r="M189" i="4"/>
  <c r="W188" i="4"/>
  <c r="V188" i="4"/>
  <c r="U188" i="4"/>
  <c r="T188" i="4"/>
  <c r="S188" i="4"/>
  <c r="R188" i="4"/>
  <c r="Q188" i="4"/>
  <c r="P188" i="4"/>
  <c r="O188" i="4"/>
  <c r="N188" i="4"/>
  <c r="M188" i="4"/>
  <c r="W187" i="4"/>
  <c r="V187" i="4"/>
  <c r="U187" i="4"/>
  <c r="T187" i="4"/>
  <c r="S187" i="4"/>
  <c r="R187" i="4"/>
  <c r="Q187" i="4"/>
  <c r="P187" i="4"/>
  <c r="O187" i="4"/>
  <c r="N187" i="4"/>
  <c r="M187" i="4"/>
  <c r="W186" i="4"/>
  <c r="V186" i="4"/>
  <c r="U186" i="4"/>
  <c r="T186" i="4"/>
  <c r="S186" i="4"/>
  <c r="R186" i="4"/>
  <c r="Q186" i="4"/>
  <c r="P186" i="4"/>
  <c r="O186" i="4"/>
  <c r="N186" i="4"/>
  <c r="M186" i="4"/>
  <c r="W185" i="4"/>
  <c r="V185" i="4"/>
  <c r="U185" i="4"/>
  <c r="T185" i="4"/>
  <c r="S185" i="4"/>
  <c r="R185" i="4"/>
  <c r="Q185" i="4"/>
  <c r="P185" i="4"/>
  <c r="O185" i="4"/>
  <c r="N185" i="4"/>
  <c r="M185" i="4"/>
  <c r="W184" i="4"/>
  <c r="V184" i="4"/>
  <c r="U184" i="4"/>
  <c r="T184" i="4"/>
  <c r="S184" i="4"/>
  <c r="R184" i="4"/>
  <c r="Q184" i="4"/>
  <c r="P184" i="4"/>
  <c r="O184" i="4"/>
  <c r="N184" i="4"/>
  <c r="M184" i="4"/>
  <c r="W183" i="4"/>
  <c r="V183" i="4"/>
  <c r="U183" i="4"/>
  <c r="T183" i="4"/>
  <c r="S183" i="4"/>
  <c r="R183" i="4"/>
  <c r="Q183" i="4"/>
  <c r="P183" i="4"/>
  <c r="O183" i="4"/>
  <c r="N183" i="4"/>
  <c r="M183" i="4"/>
  <c r="W182" i="4"/>
  <c r="V182" i="4"/>
  <c r="U182" i="4"/>
  <c r="T182" i="4"/>
  <c r="S182" i="4"/>
  <c r="R182" i="4"/>
  <c r="Q182" i="4"/>
  <c r="P182" i="4"/>
  <c r="O182" i="4"/>
  <c r="N182" i="4"/>
  <c r="M182" i="4"/>
  <c r="W181" i="4"/>
  <c r="V181" i="4"/>
  <c r="U181" i="4"/>
  <c r="T181" i="4"/>
  <c r="S181" i="4"/>
  <c r="R181" i="4"/>
  <c r="Q181" i="4"/>
  <c r="P181" i="4"/>
  <c r="O181" i="4"/>
  <c r="N181" i="4"/>
  <c r="M181" i="4"/>
  <c r="W180" i="4"/>
  <c r="V180" i="4"/>
  <c r="U180" i="4"/>
  <c r="T180" i="4"/>
  <c r="S180" i="4"/>
  <c r="R180" i="4"/>
  <c r="Q180" i="4"/>
  <c r="P180" i="4"/>
  <c r="O180" i="4"/>
  <c r="N180" i="4"/>
  <c r="M180" i="4"/>
  <c r="W179" i="4"/>
  <c r="V179" i="4"/>
  <c r="U179" i="4"/>
  <c r="T179" i="4"/>
  <c r="S179" i="4"/>
  <c r="R179" i="4"/>
  <c r="Q179" i="4"/>
  <c r="P179" i="4"/>
  <c r="O179" i="4"/>
  <c r="N179" i="4"/>
  <c r="M179" i="4"/>
  <c r="W178" i="4"/>
  <c r="V178" i="4"/>
  <c r="U178" i="4"/>
  <c r="T178" i="4"/>
  <c r="S178" i="4"/>
  <c r="R178" i="4"/>
  <c r="Q178" i="4"/>
  <c r="P178" i="4"/>
  <c r="O178" i="4"/>
  <c r="N178" i="4"/>
  <c r="M178" i="4"/>
  <c r="W177" i="4"/>
  <c r="V177" i="4"/>
  <c r="U177" i="4"/>
  <c r="T177" i="4"/>
  <c r="S177" i="4"/>
  <c r="R177" i="4"/>
  <c r="Q177" i="4"/>
  <c r="P177" i="4"/>
  <c r="O177" i="4"/>
  <c r="N177" i="4"/>
  <c r="M177" i="4"/>
  <c r="W176" i="4"/>
  <c r="V176" i="4"/>
  <c r="U176" i="4"/>
  <c r="T176" i="4"/>
  <c r="S176" i="4"/>
  <c r="R176" i="4"/>
  <c r="Q176" i="4"/>
  <c r="P176" i="4"/>
  <c r="O176" i="4"/>
  <c r="N176" i="4"/>
  <c r="M176" i="4"/>
  <c r="W175" i="4"/>
  <c r="V175" i="4"/>
  <c r="U175" i="4"/>
  <c r="T175" i="4"/>
  <c r="S175" i="4"/>
  <c r="R175" i="4"/>
  <c r="Q175" i="4"/>
  <c r="P175" i="4"/>
  <c r="O175" i="4"/>
  <c r="N175" i="4"/>
  <c r="M175" i="4"/>
  <c r="W174" i="4"/>
  <c r="V174" i="4"/>
  <c r="U174" i="4"/>
  <c r="T174" i="4"/>
  <c r="S174" i="4"/>
  <c r="R174" i="4"/>
  <c r="Q174" i="4"/>
  <c r="P174" i="4"/>
  <c r="O174" i="4"/>
  <c r="N174" i="4"/>
  <c r="M174" i="4"/>
  <c r="W173" i="4"/>
  <c r="V173" i="4"/>
  <c r="U173" i="4"/>
  <c r="T173" i="4"/>
  <c r="S173" i="4"/>
  <c r="R173" i="4"/>
  <c r="Q173" i="4"/>
  <c r="P173" i="4"/>
  <c r="O173" i="4"/>
  <c r="N173" i="4"/>
  <c r="M173" i="4"/>
  <c r="W172" i="4"/>
  <c r="V172" i="4"/>
  <c r="U172" i="4"/>
  <c r="T172" i="4"/>
  <c r="S172" i="4"/>
  <c r="R172" i="4"/>
  <c r="Q172" i="4"/>
  <c r="P172" i="4"/>
  <c r="O172" i="4"/>
  <c r="N172" i="4"/>
  <c r="M172" i="4"/>
  <c r="W171" i="4"/>
  <c r="V171" i="4"/>
  <c r="U171" i="4"/>
  <c r="T171" i="4"/>
  <c r="S171" i="4"/>
  <c r="R171" i="4"/>
  <c r="Q171" i="4"/>
  <c r="P171" i="4"/>
  <c r="O171" i="4"/>
  <c r="N171" i="4"/>
  <c r="M171" i="4"/>
  <c r="W170" i="4"/>
  <c r="V170" i="4"/>
  <c r="U170" i="4"/>
  <c r="T170" i="4"/>
  <c r="S170" i="4"/>
  <c r="R170" i="4"/>
  <c r="Q170" i="4"/>
  <c r="P170" i="4"/>
  <c r="O170" i="4"/>
  <c r="N170" i="4"/>
  <c r="M170" i="4"/>
  <c r="W169" i="4"/>
  <c r="V169" i="4"/>
  <c r="U169" i="4"/>
  <c r="T169" i="4"/>
  <c r="S169" i="4"/>
  <c r="R169" i="4"/>
  <c r="Q169" i="4"/>
  <c r="P169" i="4"/>
  <c r="O169" i="4"/>
  <c r="N169" i="4"/>
  <c r="M169" i="4"/>
  <c r="W168" i="4"/>
  <c r="V168" i="4"/>
  <c r="U168" i="4"/>
  <c r="T168" i="4"/>
  <c r="S168" i="4"/>
  <c r="R168" i="4"/>
  <c r="Q168" i="4"/>
  <c r="P168" i="4"/>
  <c r="O168" i="4"/>
  <c r="N168" i="4"/>
  <c r="M168" i="4"/>
  <c r="W167" i="4"/>
  <c r="V167" i="4"/>
  <c r="U167" i="4"/>
  <c r="T167" i="4"/>
  <c r="S167" i="4"/>
  <c r="R167" i="4"/>
  <c r="Q167" i="4"/>
  <c r="P167" i="4"/>
  <c r="O167" i="4"/>
  <c r="N167" i="4"/>
  <c r="M167" i="4"/>
  <c r="W166" i="4"/>
  <c r="V166" i="4"/>
  <c r="U166" i="4"/>
  <c r="T166" i="4"/>
  <c r="S166" i="4"/>
  <c r="R166" i="4"/>
  <c r="Q166" i="4"/>
  <c r="P166" i="4"/>
  <c r="O166" i="4"/>
  <c r="N166" i="4"/>
  <c r="M166" i="4"/>
  <c r="W165" i="4"/>
  <c r="V165" i="4"/>
  <c r="U165" i="4"/>
  <c r="T165" i="4"/>
  <c r="S165" i="4"/>
  <c r="R165" i="4"/>
  <c r="Q165" i="4"/>
  <c r="P165" i="4"/>
  <c r="O165" i="4"/>
  <c r="N165" i="4"/>
  <c r="M165" i="4"/>
  <c r="W164" i="4"/>
  <c r="V164" i="4"/>
  <c r="U164" i="4"/>
  <c r="T164" i="4"/>
  <c r="S164" i="4"/>
  <c r="R164" i="4"/>
  <c r="Q164" i="4"/>
  <c r="P164" i="4"/>
  <c r="O164" i="4"/>
  <c r="N164" i="4"/>
  <c r="M164" i="4"/>
  <c r="W163" i="4"/>
  <c r="V163" i="4"/>
  <c r="U163" i="4"/>
  <c r="T163" i="4"/>
  <c r="S163" i="4"/>
  <c r="R163" i="4"/>
  <c r="Q163" i="4"/>
  <c r="P163" i="4"/>
  <c r="O163" i="4"/>
  <c r="N163" i="4"/>
  <c r="M163" i="4"/>
  <c r="W162" i="4"/>
  <c r="V162" i="4"/>
  <c r="U162" i="4"/>
  <c r="T162" i="4"/>
  <c r="S162" i="4"/>
  <c r="R162" i="4"/>
  <c r="Q162" i="4"/>
  <c r="P162" i="4"/>
  <c r="O162" i="4"/>
  <c r="N162" i="4"/>
  <c r="M162" i="4"/>
  <c r="W161" i="4"/>
  <c r="V161" i="4"/>
  <c r="U161" i="4"/>
  <c r="T161" i="4"/>
  <c r="S161" i="4"/>
  <c r="R161" i="4"/>
  <c r="Q161" i="4"/>
  <c r="P161" i="4"/>
  <c r="O161" i="4"/>
  <c r="N161" i="4"/>
  <c r="M161" i="4"/>
  <c r="W160" i="4"/>
  <c r="V160" i="4"/>
  <c r="U160" i="4"/>
  <c r="T160" i="4"/>
  <c r="S160" i="4"/>
  <c r="R160" i="4"/>
  <c r="Q160" i="4"/>
  <c r="P160" i="4"/>
  <c r="O160" i="4"/>
  <c r="N160" i="4"/>
  <c r="M160" i="4"/>
  <c r="W159" i="4"/>
  <c r="V159" i="4"/>
  <c r="U159" i="4"/>
  <c r="T159" i="4"/>
  <c r="S159" i="4"/>
  <c r="R159" i="4"/>
  <c r="Q159" i="4"/>
  <c r="P159" i="4"/>
  <c r="O159" i="4"/>
  <c r="N159" i="4"/>
  <c r="M159" i="4"/>
  <c r="W158" i="4"/>
  <c r="V158" i="4"/>
  <c r="U158" i="4"/>
  <c r="T158" i="4"/>
  <c r="S158" i="4"/>
  <c r="R158" i="4"/>
  <c r="Q158" i="4"/>
  <c r="P158" i="4"/>
  <c r="O158" i="4"/>
  <c r="N158" i="4"/>
  <c r="M158" i="4"/>
  <c r="W157" i="4"/>
  <c r="V157" i="4"/>
  <c r="U157" i="4"/>
  <c r="T157" i="4"/>
  <c r="S157" i="4"/>
  <c r="R157" i="4"/>
  <c r="Q157" i="4"/>
  <c r="P157" i="4"/>
  <c r="O157" i="4"/>
  <c r="N157" i="4"/>
  <c r="M157" i="4"/>
  <c r="W156" i="4"/>
  <c r="V156" i="4"/>
  <c r="U156" i="4"/>
  <c r="T156" i="4"/>
  <c r="S156" i="4"/>
  <c r="R156" i="4"/>
  <c r="Q156" i="4"/>
  <c r="P156" i="4"/>
  <c r="O156" i="4"/>
  <c r="N156" i="4"/>
  <c r="M156" i="4"/>
  <c r="W155" i="4"/>
  <c r="V155" i="4"/>
  <c r="U155" i="4"/>
  <c r="T155" i="4"/>
  <c r="S155" i="4"/>
  <c r="R155" i="4"/>
  <c r="Q155" i="4"/>
  <c r="P155" i="4"/>
  <c r="O155" i="4"/>
  <c r="N155" i="4"/>
  <c r="M155" i="4"/>
  <c r="W154" i="4"/>
  <c r="V154" i="4"/>
  <c r="U154" i="4"/>
  <c r="T154" i="4"/>
  <c r="S154" i="4"/>
  <c r="R154" i="4"/>
  <c r="Q154" i="4"/>
  <c r="P154" i="4"/>
  <c r="O154" i="4"/>
  <c r="N154" i="4"/>
  <c r="M154" i="4"/>
  <c r="W153" i="4"/>
  <c r="V153" i="4"/>
  <c r="U153" i="4"/>
  <c r="T153" i="4"/>
  <c r="S153" i="4"/>
  <c r="R153" i="4"/>
  <c r="Q153" i="4"/>
  <c r="P153" i="4"/>
  <c r="O153" i="4"/>
  <c r="N153" i="4"/>
  <c r="M153" i="4"/>
  <c r="W152" i="4"/>
  <c r="V152" i="4"/>
  <c r="U152" i="4"/>
  <c r="T152" i="4"/>
  <c r="S152" i="4"/>
  <c r="R152" i="4"/>
  <c r="Q152" i="4"/>
  <c r="P152" i="4"/>
  <c r="O152" i="4"/>
  <c r="N152" i="4"/>
  <c r="M152" i="4"/>
  <c r="W151" i="4"/>
  <c r="V151" i="4"/>
  <c r="U151" i="4"/>
  <c r="T151" i="4"/>
  <c r="S151" i="4"/>
  <c r="R151" i="4"/>
  <c r="Q151" i="4"/>
  <c r="P151" i="4"/>
  <c r="O151" i="4"/>
  <c r="N151" i="4"/>
  <c r="M151" i="4"/>
  <c r="W150" i="4"/>
  <c r="V150" i="4"/>
  <c r="U150" i="4"/>
  <c r="T150" i="4"/>
  <c r="S150" i="4"/>
  <c r="R150" i="4"/>
  <c r="Q150" i="4"/>
  <c r="P150" i="4"/>
  <c r="O150" i="4"/>
  <c r="N150" i="4"/>
  <c r="M150" i="4"/>
  <c r="W149" i="4"/>
  <c r="V149" i="4"/>
  <c r="U149" i="4"/>
  <c r="T149" i="4"/>
  <c r="S149" i="4"/>
  <c r="R149" i="4"/>
  <c r="Q149" i="4"/>
  <c r="P149" i="4"/>
  <c r="O149" i="4"/>
  <c r="N149" i="4"/>
  <c r="M149" i="4"/>
  <c r="W148" i="4"/>
  <c r="V148" i="4"/>
  <c r="U148" i="4"/>
  <c r="T148" i="4"/>
  <c r="S148" i="4"/>
  <c r="R148" i="4"/>
  <c r="Q148" i="4"/>
  <c r="P148" i="4"/>
  <c r="O148" i="4"/>
  <c r="N148" i="4"/>
  <c r="M148" i="4"/>
  <c r="W147" i="4"/>
  <c r="V147" i="4"/>
  <c r="U147" i="4"/>
  <c r="T147" i="4"/>
  <c r="S147" i="4"/>
  <c r="R147" i="4"/>
  <c r="Q147" i="4"/>
  <c r="P147" i="4"/>
  <c r="O147" i="4"/>
  <c r="N147" i="4"/>
  <c r="M147" i="4"/>
  <c r="W146" i="4"/>
  <c r="V146" i="4"/>
  <c r="U146" i="4"/>
  <c r="T146" i="4"/>
  <c r="S146" i="4"/>
  <c r="R146" i="4"/>
  <c r="Q146" i="4"/>
  <c r="P146" i="4"/>
  <c r="O146" i="4"/>
  <c r="N146" i="4"/>
  <c r="M146" i="4"/>
  <c r="W145" i="4"/>
  <c r="V145" i="4"/>
  <c r="U145" i="4"/>
  <c r="T145" i="4"/>
  <c r="S145" i="4"/>
  <c r="R145" i="4"/>
  <c r="Q145" i="4"/>
  <c r="P145" i="4"/>
  <c r="O145" i="4"/>
  <c r="N145" i="4"/>
  <c r="M145" i="4"/>
  <c r="W144" i="4"/>
  <c r="V144" i="4"/>
  <c r="U144" i="4"/>
  <c r="T144" i="4"/>
  <c r="S144" i="4"/>
  <c r="R144" i="4"/>
  <c r="Q144" i="4"/>
  <c r="P144" i="4"/>
  <c r="O144" i="4"/>
  <c r="N144" i="4"/>
  <c r="M144" i="4"/>
  <c r="W143" i="4"/>
  <c r="V143" i="4"/>
  <c r="U143" i="4"/>
  <c r="T143" i="4"/>
  <c r="S143" i="4"/>
  <c r="R143" i="4"/>
  <c r="Q143" i="4"/>
  <c r="P143" i="4"/>
  <c r="O143" i="4"/>
  <c r="N143" i="4"/>
  <c r="M143" i="4"/>
  <c r="W142" i="4"/>
  <c r="V142" i="4"/>
  <c r="U142" i="4"/>
  <c r="T142" i="4"/>
  <c r="S142" i="4"/>
  <c r="R142" i="4"/>
  <c r="Q142" i="4"/>
  <c r="P142" i="4"/>
  <c r="O142" i="4"/>
  <c r="N142" i="4"/>
  <c r="M142" i="4"/>
  <c r="W141" i="4"/>
  <c r="V141" i="4"/>
  <c r="U141" i="4"/>
  <c r="T141" i="4"/>
  <c r="S141" i="4"/>
  <c r="R141" i="4"/>
  <c r="Q141" i="4"/>
  <c r="P141" i="4"/>
  <c r="O141" i="4"/>
  <c r="N141" i="4"/>
  <c r="M141" i="4"/>
  <c r="W140" i="4"/>
  <c r="V140" i="4"/>
  <c r="U140" i="4"/>
  <c r="T140" i="4"/>
  <c r="S140" i="4"/>
  <c r="R140" i="4"/>
  <c r="Q140" i="4"/>
  <c r="P140" i="4"/>
  <c r="O140" i="4"/>
  <c r="N140" i="4"/>
  <c r="M140" i="4"/>
  <c r="W139" i="4"/>
  <c r="V139" i="4"/>
  <c r="U139" i="4"/>
  <c r="T139" i="4"/>
  <c r="S139" i="4"/>
  <c r="R139" i="4"/>
  <c r="Q139" i="4"/>
  <c r="P139" i="4"/>
  <c r="O139" i="4"/>
  <c r="N139" i="4"/>
  <c r="M139" i="4"/>
  <c r="W138" i="4"/>
  <c r="V138" i="4"/>
  <c r="U138" i="4"/>
  <c r="T138" i="4"/>
  <c r="S138" i="4"/>
  <c r="R138" i="4"/>
  <c r="Q138" i="4"/>
  <c r="P138" i="4"/>
  <c r="O138" i="4"/>
  <c r="N138" i="4"/>
  <c r="M138" i="4"/>
  <c r="W137" i="4"/>
  <c r="V137" i="4"/>
  <c r="U137" i="4"/>
  <c r="T137" i="4"/>
  <c r="S137" i="4"/>
  <c r="R137" i="4"/>
  <c r="Q137" i="4"/>
  <c r="P137" i="4"/>
  <c r="O137" i="4"/>
  <c r="N137" i="4"/>
  <c r="M137" i="4"/>
  <c r="W136" i="4"/>
  <c r="V136" i="4"/>
  <c r="U136" i="4"/>
  <c r="T136" i="4"/>
  <c r="S136" i="4"/>
  <c r="R136" i="4"/>
  <c r="Q136" i="4"/>
  <c r="P136" i="4"/>
  <c r="O136" i="4"/>
  <c r="N136" i="4"/>
  <c r="M136" i="4"/>
  <c r="W135" i="4"/>
  <c r="V135" i="4"/>
  <c r="U135" i="4"/>
  <c r="T135" i="4"/>
  <c r="S135" i="4"/>
  <c r="R135" i="4"/>
  <c r="Q135" i="4"/>
  <c r="P135" i="4"/>
  <c r="O135" i="4"/>
  <c r="N135" i="4"/>
  <c r="M135" i="4"/>
  <c r="W134" i="4"/>
  <c r="V134" i="4"/>
  <c r="U134" i="4"/>
  <c r="T134" i="4"/>
  <c r="S134" i="4"/>
  <c r="R134" i="4"/>
  <c r="Q134" i="4"/>
  <c r="P134" i="4"/>
  <c r="O134" i="4"/>
  <c r="N134" i="4"/>
  <c r="M134" i="4"/>
  <c r="W133" i="4"/>
  <c r="V133" i="4"/>
  <c r="U133" i="4"/>
  <c r="T133" i="4"/>
  <c r="S133" i="4"/>
  <c r="R133" i="4"/>
  <c r="Q133" i="4"/>
  <c r="P133" i="4"/>
  <c r="O133" i="4"/>
  <c r="N133" i="4"/>
  <c r="M133" i="4"/>
  <c r="W132" i="4"/>
  <c r="V132" i="4"/>
  <c r="U132" i="4"/>
  <c r="T132" i="4"/>
  <c r="S132" i="4"/>
  <c r="R132" i="4"/>
  <c r="Q132" i="4"/>
  <c r="P132" i="4"/>
  <c r="O132" i="4"/>
  <c r="N132" i="4"/>
  <c r="M132" i="4"/>
  <c r="W131" i="4"/>
  <c r="V131" i="4"/>
  <c r="U131" i="4"/>
  <c r="T131" i="4"/>
  <c r="S131" i="4"/>
  <c r="R131" i="4"/>
  <c r="Q131" i="4"/>
  <c r="P131" i="4"/>
  <c r="O131" i="4"/>
  <c r="N131" i="4"/>
  <c r="M131" i="4"/>
  <c r="W130" i="4"/>
  <c r="V130" i="4"/>
  <c r="U130" i="4"/>
  <c r="T130" i="4"/>
  <c r="S130" i="4"/>
  <c r="R130" i="4"/>
  <c r="Q130" i="4"/>
  <c r="P130" i="4"/>
  <c r="O130" i="4"/>
  <c r="N130" i="4"/>
  <c r="M130" i="4"/>
  <c r="W129" i="4"/>
  <c r="V129" i="4"/>
  <c r="U129" i="4"/>
  <c r="T129" i="4"/>
  <c r="S129" i="4"/>
  <c r="R129" i="4"/>
  <c r="Q129" i="4"/>
  <c r="P129" i="4"/>
  <c r="O129" i="4"/>
  <c r="N129" i="4"/>
  <c r="M129" i="4"/>
  <c r="W128" i="4"/>
  <c r="V128" i="4"/>
  <c r="U128" i="4"/>
  <c r="T128" i="4"/>
  <c r="S128" i="4"/>
  <c r="R128" i="4"/>
  <c r="Q128" i="4"/>
  <c r="P128" i="4"/>
  <c r="O128" i="4"/>
  <c r="N128" i="4"/>
  <c r="M128" i="4"/>
  <c r="W127" i="4"/>
  <c r="V127" i="4"/>
  <c r="U127" i="4"/>
  <c r="T127" i="4"/>
  <c r="S127" i="4"/>
  <c r="R127" i="4"/>
  <c r="Q127" i="4"/>
  <c r="P127" i="4"/>
  <c r="O127" i="4"/>
  <c r="N127" i="4"/>
  <c r="M127" i="4"/>
  <c r="W126" i="4"/>
  <c r="V126" i="4"/>
  <c r="U126" i="4"/>
  <c r="T126" i="4"/>
  <c r="S126" i="4"/>
  <c r="R126" i="4"/>
  <c r="Q126" i="4"/>
  <c r="P126" i="4"/>
  <c r="O126" i="4"/>
  <c r="N126" i="4"/>
  <c r="M126" i="4"/>
  <c r="W125" i="4"/>
  <c r="V125" i="4"/>
  <c r="U125" i="4"/>
  <c r="T125" i="4"/>
  <c r="S125" i="4"/>
  <c r="R125" i="4"/>
  <c r="Q125" i="4"/>
  <c r="P125" i="4"/>
  <c r="O125" i="4"/>
  <c r="N125" i="4"/>
  <c r="M125" i="4"/>
  <c r="W124" i="4"/>
  <c r="V124" i="4"/>
  <c r="U124" i="4"/>
  <c r="T124" i="4"/>
  <c r="S124" i="4"/>
  <c r="R124" i="4"/>
  <c r="Q124" i="4"/>
  <c r="P124" i="4"/>
  <c r="O124" i="4"/>
  <c r="N124" i="4"/>
  <c r="M124" i="4"/>
  <c r="W123" i="4"/>
  <c r="V123" i="4"/>
  <c r="U123" i="4"/>
  <c r="T123" i="4"/>
  <c r="S123" i="4"/>
  <c r="R123" i="4"/>
  <c r="Q123" i="4"/>
  <c r="P123" i="4"/>
  <c r="O123" i="4"/>
  <c r="N123" i="4"/>
  <c r="M123" i="4"/>
  <c r="W122" i="4"/>
  <c r="V122" i="4"/>
  <c r="U122" i="4"/>
  <c r="T122" i="4"/>
  <c r="S122" i="4"/>
  <c r="R122" i="4"/>
  <c r="Q122" i="4"/>
  <c r="P122" i="4"/>
  <c r="O122" i="4"/>
  <c r="N122" i="4"/>
  <c r="M122" i="4"/>
  <c r="W121" i="4"/>
  <c r="V121" i="4"/>
  <c r="U121" i="4"/>
  <c r="T121" i="4"/>
  <c r="S121" i="4"/>
  <c r="R121" i="4"/>
  <c r="Q121" i="4"/>
  <c r="P121" i="4"/>
  <c r="O121" i="4"/>
  <c r="N121" i="4"/>
  <c r="M121" i="4"/>
  <c r="W120" i="4"/>
  <c r="V120" i="4"/>
  <c r="U120" i="4"/>
  <c r="T120" i="4"/>
  <c r="S120" i="4"/>
  <c r="R120" i="4"/>
  <c r="Q120" i="4"/>
  <c r="P120" i="4"/>
  <c r="O120" i="4"/>
  <c r="N120" i="4"/>
  <c r="M120" i="4"/>
  <c r="W119" i="4"/>
  <c r="V119" i="4"/>
  <c r="U119" i="4"/>
  <c r="T119" i="4"/>
  <c r="S119" i="4"/>
  <c r="R119" i="4"/>
  <c r="Q119" i="4"/>
  <c r="P119" i="4"/>
  <c r="O119" i="4"/>
  <c r="N119" i="4"/>
  <c r="M119" i="4"/>
  <c r="W118" i="4"/>
  <c r="V118" i="4"/>
  <c r="U118" i="4"/>
  <c r="T118" i="4"/>
  <c r="S118" i="4"/>
  <c r="R118" i="4"/>
  <c r="Q118" i="4"/>
  <c r="P118" i="4"/>
  <c r="O118" i="4"/>
  <c r="N118" i="4"/>
  <c r="M118" i="4"/>
  <c r="W117" i="4"/>
  <c r="V117" i="4"/>
  <c r="U117" i="4"/>
  <c r="T117" i="4"/>
  <c r="S117" i="4"/>
  <c r="R117" i="4"/>
  <c r="Q117" i="4"/>
  <c r="P117" i="4"/>
  <c r="O117" i="4"/>
  <c r="N117" i="4"/>
  <c r="M117" i="4"/>
  <c r="W116" i="4"/>
  <c r="V116" i="4"/>
  <c r="U116" i="4"/>
  <c r="T116" i="4"/>
  <c r="S116" i="4"/>
  <c r="R116" i="4"/>
  <c r="Q116" i="4"/>
  <c r="P116" i="4"/>
  <c r="O116" i="4"/>
  <c r="N116" i="4"/>
  <c r="M116" i="4"/>
  <c r="W115" i="4"/>
  <c r="V115" i="4"/>
  <c r="U115" i="4"/>
  <c r="T115" i="4"/>
  <c r="S115" i="4"/>
  <c r="R115" i="4"/>
  <c r="Q115" i="4"/>
  <c r="P115" i="4"/>
  <c r="O115" i="4"/>
  <c r="N115" i="4"/>
  <c r="M115" i="4"/>
  <c r="W114" i="4"/>
  <c r="V114" i="4"/>
  <c r="U114" i="4"/>
  <c r="T114" i="4"/>
  <c r="S114" i="4"/>
  <c r="R114" i="4"/>
  <c r="Q114" i="4"/>
  <c r="P114" i="4"/>
  <c r="O114" i="4"/>
  <c r="N114" i="4"/>
  <c r="M114" i="4"/>
  <c r="W113" i="4"/>
  <c r="V113" i="4"/>
  <c r="U113" i="4"/>
  <c r="T113" i="4"/>
  <c r="S113" i="4"/>
  <c r="R113" i="4"/>
  <c r="Q113" i="4"/>
  <c r="P113" i="4"/>
  <c r="O113" i="4"/>
  <c r="N113" i="4"/>
  <c r="M113" i="4"/>
  <c r="W112" i="4"/>
  <c r="V112" i="4"/>
  <c r="U112" i="4"/>
  <c r="T112" i="4"/>
  <c r="S112" i="4"/>
  <c r="R112" i="4"/>
  <c r="Q112" i="4"/>
  <c r="P112" i="4"/>
  <c r="O112" i="4"/>
  <c r="N112" i="4"/>
  <c r="M112" i="4"/>
  <c r="W111" i="4"/>
  <c r="V111" i="4"/>
  <c r="U111" i="4"/>
  <c r="T111" i="4"/>
  <c r="S111" i="4"/>
  <c r="R111" i="4"/>
  <c r="Q111" i="4"/>
  <c r="P111" i="4"/>
  <c r="O111" i="4"/>
  <c r="N111" i="4"/>
  <c r="M111" i="4"/>
  <c r="W110" i="4"/>
  <c r="V110" i="4"/>
  <c r="U110" i="4"/>
  <c r="T110" i="4"/>
  <c r="S110" i="4"/>
  <c r="R110" i="4"/>
  <c r="Q110" i="4"/>
  <c r="P110" i="4"/>
  <c r="O110" i="4"/>
  <c r="N110" i="4"/>
  <c r="M110" i="4"/>
  <c r="W109" i="4"/>
  <c r="V109" i="4"/>
  <c r="U109" i="4"/>
  <c r="T109" i="4"/>
  <c r="S109" i="4"/>
  <c r="R109" i="4"/>
  <c r="Q109" i="4"/>
  <c r="P109" i="4"/>
  <c r="O109" i="4"/>
  <c r="N109" i="4"/>
  <c r="M109" i="4"/>
  <c r="W108" i="4"/>
  <c r="V108" i="4"/>
  <c r="U108" i="4"/>
  <c r="T108" i="4"/>
  <c r="S108" i="4"/>
  <c r="R108" i="4"/>
  <c r="Q108" i="4"/>
  <c r="P108" i="4"/>
  <c r="O108" i="4"/>
  <c r="N108" i="4"/>
  <c r="M108" i="4"/>
  <c r="W107" i="4"/>
  <c r="V107" i="4"/>
  <c r="U107" i="4"/>
  <c r="T107" i="4"/>
  <c r="S107" i="4"/>
  <c r="R107" i="4"/>
  <c r="Q107" i="4"/>
  <c r="P107" i="4"/>
  <c r="O107" i="4"/>
  <c r="N107" i="4"/>
  <c r="M107" i="4"/>
  <c r="W106" i="4"/>
  <c r="V106" i="4"/>
  <c r="U106" i="4"/>
  <c r="T106" i="4"/>
  <c r="S106" i="4"/>
  <c r="R106" i="4"/>
  <c r="Q106" i="4"/>
  <c r="P106" i="4"/>
  <c r="O106" i="4"/>
  <c r="N106" i="4"/>
  <c r="M106" i="4"/>
  <c r="W105" i="4"/>
  <c r="V105" i="4"/>
  <c r="U105" i="4"/>
  <c r="T105" i="4"/>
  <c r="S105" i="4"/>
  <c r="R105" i="4"/>
  <c r="Q105" i="4"/>
  <c r="P105" i="4"/>
  <c r="O105" i="4"/>
  <c r="N105" i="4"/>
  <c r="M105" i="4"/>
  <c r="W104" i="4"/>
  <c r="V104" i="4"/>
  <c r="U104" i="4"/>
  <c r="T104" i="4"/>
  <c r="S104" i="4"/>
  <c r="R104" i="4"/>
  <c r="Q104" i="4"/>
  <c r="P104" i="4"/>
  <c r="O104" i="4"/>
  <c r="N104" i="4"/>
  <c r="M104" i="4"/>
  <c r="W103" i="4"/>
  <c r="V103" i="4"/>
  <c r="U103" i="4"/>
  <c r="T103" i="4"/>
  <c r="S103" i="4"/>
  <c r="R103" i="4"/>
  <c r="Q103" i="4"/>
  <c r="P103" i="4"/>
  <c r="O103" i="4"/>
  <c r="N103" i="4"/>
  <c r="M103" i="4"/>
  <c r="W102" i="4"/>
  <c r="V102" i="4"/>
  <c r="U102" i="4"/>
  <c r="T102" i="4"/>
  <c r="S102" i="4"/>
  <c r="R102" i="4"/>
  <c r="Q102" i="4"/>
  <c r="P102" i="4"/>
  <c r="O102" i="4"/>
  <c r="N102" i="4"/>
  <c r="M102" i="4"/>
  <c r="W101" i="4"/>
  <c r="V101" i="4"/>
  <c r="U101" i="4"/>
  <c r="T101" i="4"/>
  <c r="S101" i="4"/>
  <c r="R101" i="4"/>
  <c r="Q101" i="4"/>
  <c r="P101" i="4"/>
  <c r="O101" i="4"/>
  <c r="N101" i="4"/>
  <c r="M101" i="4"/>
  <c r="W100" i="4"/>
  <c r="V100" i="4"/>
  <c r="U100" i="4"/>
  <c r="T100" i="4"/>
  <c r="S100" i="4"/>
  <c r="R100" i="4"/>
  <c r="Q100" i="4"/>
  <c r="P100" i="4"/>
  <c r="O100" i="4"/>
  <c r="N100" i="4"/>
  <c r="M100" i="4"/>
  <c r="W99" i="4"/>
  <c r="V99" i="4"/>
  <c r="U99" i="4"/>
  <c r="T99" i="4"/>
  <c r="S99" i="4"/>
  <c r="R99" i="4"/>
  <c r="Q99" i="4"/>
  <c r="P99" i="4"/>
  <c r="O99" i="4"/>
  <c r="N99" i="4"/>
  <c r="M99" i="4"/>
  <c r="W98" i="4"/>
  <c r="V98" i="4"/>
  <c r="U98" i="4"/>
  <c r="T98" i="4"/>
  <c r="S98" i="4"/>
  <c r="R98" i="4"/>
  <c r="Q98" i="4"/>
  <c r="P98" i="4"/>
  <c r="O98" i="4"/>
  <c r="N98" i="4"/>
  <c r="M98" i="4"/>
  <c r="W97" i="4"/>
  <c r="V97" i="4"/>
  <c r="U97" i="4"/>
  <c r="T97" i="4"/>
  <c r="S97" i="4"/>
  <c r="R97" i="4"/>
  <c r="Q97" i="4"/>
  <c r="P97" i="4"/>
  <c r="O97" i="4"/>
  <c r="N97" i="4"/>
  <c r="M97" i="4"/>
  <c r="W96" i="4"/>
  <c r="V96" i="4"/>
  <c r="U96" i="4"/>
  <c r="T96" i="4"/>
  <c r="S96" i="4"/>
  <c r="R96" i="4"/>
  <c r="Q96" i="4"/>
  <c r="P96" i="4"/>
  <c r="O96" i="4"/>
  <c r="N96" i="4"/>
  <c r="M96" i="4"/>
  <c r="W95" i="4"/>
  <c r="V95" i="4"/>
  <c r="U95" i="4"/>
  <c r="T95" i="4"/>
  <c r="S95" i="4"/>
  <c r="R95" i="4"/>
  <c r="Q95" i="4"/>
  <c r="P95" i="4"/>
  <c r="O95" i="4"/>
  <c r="N95" i="4"/>
  <c r="M95" i="4"/>
  <c r="W94" i="4"/>
  <c r="V94" i="4"/>
  <c r="U94" i="4"/>
  <c r="T94" i="4"/>
  <c r="S94" i="4"/>
  <c r="R94" i="4"/>
  <c r="Q94" i="4"/>
  <c r="P94" i="4"/>
  <c r="O94" i="4"/>
  <c r="N94" i="4"/>
  <c r="M94" i="4"/>
  <c r="W93" i="4"/>
  <c r="V93" i="4"/>
  <c r="U93" i="4"/>
  <c r="T93" i="4"/>
  <c r="S93" i="4"/>
  <c r="R93" i="4"/>
  <c r="Q93" i="4"/>
  <c r="P93" i="4"/>
  <c r="O93" i="4"/>
  <c r="N93" i="4"/>
  <c r="M93" i="4"/>
  <c r="W92" i="4"/>
  <c r="V92" i="4"/>
  <c r="U92" i="4"/>
  <c r="T92" i="4"/>
  <c r="S92" i="4"/>
  <c r="R92" i="4"/>
  <c r="Q92" i="4"/>
  <c r="P92" i="4"/>
  <c r="O92" i="4"/>
  <c r="N92" i="4"/>
  <c r="M92" i="4"/>
  <c r="W91" i="4"/>
  <c r="V91" i="4"/>
  <c r="U91" i="4"/>
  <c r="T91" i="4"/>
  <c r="S91" i="4"/>
  <c r="R91" i="4"/>
  <c r="Q91" i="4"/>
  <c r="P91" i="4"/>
  <c r="O91" i="4"/>
  <c r="N91" i="4"/>
  <c r="M91" i="4"/>
  <c r="W90" i="4"/>
  <c r="V90" i="4"/>
  <c r="U90" i="4"/>
  <c r="T90" i="4"/>
  <c r="S90" i="4"/>
  <c r="R90" i="4"/>
  <c r="Q90" i="4"/>
  <c r="P90" i="4"/>
  <c r="O90" i="4"/>
  <c r="N90" i="4"/>
  <c r="M90" i="4"/>
  <c r="W89" i="4"/>
  <c r="V89" i="4"/>
  <c r="U89" i="4"/>
  <c r="T89" i="4"/>
  <c r="S89" i="4"/>
  <c r="R89" i="4"/>
  <c r="Q89" i="4"/>
  <c r="P89" i="4"/>
  <c r="O89" i="4"/>
  <c r="N89" i="4"/>
  <c r="M89" i="4"/>
  <c r="W88" i="4"/>
  <c r="V88" i="4"/>
  <c r="U88" i="4"/>
  <c r="T88" i="4"/>
  <c r="S88" i="4"/>
  <c r="R88" i="4"/>
  <c r="Q88" i="4"/>
  <c r="P88" i="4"/>
  <c r="O88" i="4"/>
  <c r="N88" i="4"/>
  <c r="M88" i="4"/>
  <c r="W87" i="4"/>
  <c r="V87" i="4"/>
  <c r="U87" i="4"/>
  <c r="T87" i="4"/>
  <c r="S87" i="4"/>
  <c r="R87" i="4"/>
  <c r="Q87" i="4"/>
  <c r="P87" i="4"/>
  <c r="O87" i="4"/>
  <c r="N87" i="4"/>
  <c r="M87" i="4"/>
  <c r="W86" i="4"/>
  <c r="V86" i="4"/>
  <c r="U86" i="4"/>
  <c r="T86" i="4"/>
  <c r="S86" i="4"/>
  <c r="R86" i="4"/>
  <c r="Q86" i="4"/>
  <c r="P86" i="4"/>
  <c r="O86" i="4"/>
  <c r="N86" i="4"/>
  <c r="M86" i="4"/>
  <c r="W85" i="4"/>
  <c r="V85" i="4"/>
  <c r="U85" i="4"/>
  <c r="T85" i="4"/>
  <c r="S85" i="4"/>
  <c r="R85" i="4"/>
  <c r="Q85" i="4"/>
  <c r="P85" i="4"/>
  <c r="O85" i="4"/>
  <c r="N85" i="4"/>
  <c r="M85" i="4"/>
  <c r="W84" i="4"/>
  <c r="V84" i="4"/>
  <c r="U84" i="4"/>
  <c r="T84" i="4"/>
  <c r="S84" i="4"/>
  <c r="R84" i="4"/>
  <c r="Q84" i="4"/>
  <c r="P84" i="4"/>
  <c r="O84" i="4"/>
  <c r="N84" i="4"/>
  <c r="M84" i="4"/>
  <c r="W83" i="4"/>
  <c r="V83" i="4"/>
  <c r="U83" i="4"/>
  <c r="T83" i="4"/>
  <c r="S83" i="4"/>
  <c r="R83" i="4"/>
  <c r="Q83" i="4"/>
  <c r="P83" i="4"/>
  <c r="O83" i="4"/>
  <c r="N83" i="4"/>
  <c r="M83" i="4"/>
  <c r="W82" i="4"/>
  <c r="V82" i="4"/>
  <c r="U82" i="4"/>
  <c r="T82" i="4"/>
  <c r="S82" i="4"/>
  <c r="R82" i="4"/>
  <c r="Q82" i="4"/>
  <c r="P82" i="4"/>
  <c r="O82" i="4"/>
  <c r="N82" i="4"/>
  <c r="M82" i="4"/>
  <c r="W81" i="4"/>
  <c r="V81" i="4"/>
  <c r="U81" i="4"/>
  <c r="T81" i="4"/>
  <c r="S81" i="4"/>
  <c r="R81" i="4"/>
  <c r="Q81" i="4"/>
  <c r="P81" i="4"/>
  <c r="O81" i="4"/>
  <c r="N81" i="4"/>
  <c r="M81" i="4"/>
  <c r="W80" i="4"/>
  <c r="V80" i="4"/>
  <c r="U80" i="4"/>
  <c r="T80" i="4"/>
  <c r="S80" i="4"/>
  <c r="R80" i="4"/>
  <c r="Q80" i="4"/>
  <c r="P80" i="4"/>
  <c r="O80" i="4"/>
  <c r="N80" i="4"/>
  <c r="M80" i="4"/>
  <c r="W79" i="4"/>
  <c r="V79" i="4"/>
  <c r="U79" i="4"/>
  <c r="T79" i="4"/>
  <c r="S79" i="4"/>
  <c r="R79" i="4"/>
  <c r="Q79" i="4"/>
  <c r="P79" i="4"/>
  <c r="O79" i="4"/>
  <c r="N79" i="4"/>
  <c r="M79" i="4"/>
  <c r="W78" i="4"/>
  <c r="V78" i="4"/>
  <c r="U78" i="4"/>
  <c r="T78" i="4"/>
  <c r="S78" i="4"/>
  <c r="R78" i="4"/>
  <c r="Q78" i="4"/>
  <c r="P78" i="4"/>
  <c r="O78" i="4"/>
  <c r="N78" i="4"/>
  <c r="M78" i="4"/>
  <c r="W77" i="4"/>
  <c r="V77" i="4"/>
  <c r="U77" i="4"/>
  <c r="T77" i="4"/>
  <c r="S77" i="4"/>
  <c r="R77" i="4"/>
  <c r="Q77" i="4"/>
  <c r="P77" i="4"/>
  <c r="O77" i="4"/>
  <c r="N77" i="4"/>
  <c r="M77" i="4"/>
  <c r="W76" i="4"/>
  <c r="V76" i="4"/>
  <c r="U76" i="4"/>
  <c r="T76" i="4"/>
  <c r="S76" i="4"/>
  <c r="R76" i="4"/>
  <c r="Q76" i="4"/>
  <c r="P76" i="4"/>
  <c r="O76" i="4"/>
  <c r="N76" i="4"/>
  <c r="M76" i="4"/>
  <c r="W75" i="4"/>
  <c r="V75" i="4"/>
  <c r="U75" i="4"/>
  <c r="T75" i="4"/>
  <c r="S75" i="4"/>
  <c r="R75" i="4"/>
  <c r="Q75" i="4"/>
  <c r="P75" i="4"/>
  <c r="O75" i="4"/>
  <c r="N75" i="4"/>
  <c r="M75" i="4"/>
  <c r="W74" i="4"/>
  <c r="V74" i="4"/>
  <c r="U74" i="4"/>
  <c r="T74" i="4"/>
  <c r="S74" i="4"/>
  <c r="R74" i="4"/>
  <c r="Q74" i="4"/>
  <c r="P74" i="4"/>
  <c r="O74" i="4"/>
  <c r="N74" i="4"/>
  <c r="M74" i="4"/>
  <c r="W73" i="4"/>
  <c r="V73" i="4"/>
  <c r="U73" i="4"/>
  <c r="T73" i="4"/>
  <c r="S73" i="4"/>
  <c r="R73" i="4"/>
  <c r="Q73" i="4"/>
  <c r="P73" i="4"/>
  <c r="O73" i="4"/>
  <c r="N73" i="4"/>
  <c r="M73" i="4"/>
  <c r="W72" i="4"/>
  <c r="V72" i="4"/>
  <c r="U72" i="4"/>
  <c r="T72" i="4"/>
  <c r="S72" i="4"/>
  <c r="R72" i="4"/>
  <c r="Q72" i="4"/>
  <c r="P72" i="4"/>
  <c r="O72" i="4"/>
  <c r="N72" i="4"/>
  <c r="M72" i="4"/>
  <c r="W71" i="4"/>
  <c r="V71" i="4"/>
  <c r="U71" i="4"/>
  <c r="T71" i="4"/>
  <c r="S71" i="4"/>
  <c r="R71" i="4"/>
  <c r="Q71" i="4"/>
  <c r="P71" i="4"/>
  <c r="O71" i="4"/>
  <c r="N71" i="4"/>
  <c r="M71" i="4"/>
  <c r="W70" i="4"/>
  <c r="V70" i="4"/>
  <c r="U70" i="4"/>
  <c r="T70" i="4"/>
  <c r="S70" i="4"/>
  <c r="R70" i="4"/>
  <c r="Q70" i="4"/>
  <c r="P70" i="4"/>
  <c r="O70" i="4"/>
  <c r="N70" i="4"/>
  <c r="M70" i="4"/>
  <c r="W69" i="4"/>
  <c r="V69" i="4"/>
  <c r="U69" i="4"/>
  <c r="T69" i="4"/>
  <c r="S69" i="4"/>
  <c r="R69" i="4"/>
  <c r="Q69" i="4"/>
  <c r="P69" i="4"/>
  <c r="O69" i="4"/>
  <c r="N69" i="4"/>
  <c r="M69" i="4"/>
  <c r="W68" i="4"/>
  <c r="V68" i="4"/>
  <c r="U68" i="4"/>
  <c r="T68" i="4"/>
  <c r="S68" i="4"/>
  <c r="R68" i="4"/>
  <c r="Q68" i="4"/>
  <c r="P68" i="4"/>
  <c r="O68" i="4"/>
  <c r="N68" i="4"/>
  <c r="M68" i="4"/>
  <c r="W67" i="4"/>
  <c r="V67" i="4"/>
  <c r="U67" i="4"/>
  <c r="T67" i="4"/>
  <c r="S67" i="4"/>
  <c r="R67" i="4"/>
  <c r="Q67" i="4"/>
  <c r="P67" i="4"/>
  <c r="O67" i="4"/>
  <c r="N67" i="4"/>
  <c r="M67" i="4"/>
  <c r="W66" i="4"/>
  <c r="V66" i="4"/>
  <c r="U66" i="4"/>
  <c r="T66" i="4"/>
  <c r="S66" i="4"/>
  <c r="R66" i="4"/>
  <c r="Q66" i="4"/>
  <c r="P66" i="4"/>
  <c r="O66" i="4"/>
  <c r="N66" i="4"/>
  <c r="M66" i="4"/>
  <c r="W65" i="4"/>
  <c r="V65" i="4"/>
  <c r="U65" i="4"/>
  <c r="T65" i="4"/>
  <c r="S65" i="4"/>
  <c r="R65" i="4"/>
  <c r="Q65" i="4"/>
  <c r="P65" i="4"/>
  <c r="O65" i="4"/>
  <c r="N65" i="4"/>
  <c r="M65" i="4"/>
  <c r="W64" i="4"/>
  <c r="V64" i="4"/>
  <c r="U64" i="4"/>
  <c r="T64" i="4"/>
  <c r="S64" i="4"/>
  <c r="R64" i="4"/>
  <c r="Q64" i="4"/>
  <c r="P64" i="4"/>
  <c r="O64" i="4"/>
  <c r="N64" i="4"/>
  <c r="M64" i="4"/>
  <c r="W63" i="4"/>
  <c r="V63" i="4"/>
  <c r="U63" i="4"/>
  <c r="T63" i="4"/>
  <c r="S63" i="4"/>
  <c r="R63" i="4"/>
  <c r="Q63" i="4"/>
  <c r="P63" i="4"/>
  <c r="O63" i="4"/>
  <c r="N63" i="4"/>
  <c r="M63" i="4"/>
  <c r="W62" i="4"/>
  <c r="V62" i="4"/>
  <c r="U62" i="4"/>
  <c r="T62" i="4"/>
  <c r="S62" i="4"/>
  <c r="R62" i="4"/>
  <c r="Q62" i="4"/>
  <c r="P62" i="4"/>
  <c r="O62" i="4"/>
  <c r="N62" i="4"/>
  <c r="M62" i="4"/>
  <c r="W61" i="4"/>
  <c r="V61" i="4"/>
  <c r="U61" i="4"/>
  <c r="T61" i="4"/>
  <c r="S61" i="4"/>
  <c r="R61" i="4"/>
  <c r="Q61" i="4"/>
  <c r="P61" i="4"/>
  <c r="O61" i="4"/>
  <c r="N61" i="4"/>
  <c r="M61" i="4"/>
  <c r="W60" i="4"/>
  <c r="V60" i="4"/>
  <c r="U60" i="4"/>
  <c r="T60" i="4"/>
  <c r="S60" i="4"/>
  <c r="R60" i="4"/>
  <c r="Q60" i="4"/>
  <c r="P60" i="4"/>
  <c r="O60" i="4"/>
  <c r="N60" i="4"/>
  <c r="M60" i="4"/>
  <c r="W59" i="4"/>
  <c r="V59" i="4"/>
  <c r="U59" i="4"/>
  <c r="T59" i="4"/>
  <c r="S59" i="4"/>
  <c r="R59" i="4"/>
  <c r="Q59" i="4"/>
  <c r="P59" i="4"/>
  <c r="O59" i="4"/>
  <c r="N59" i="4"/>
  <c r="M59" i="4"/>
  <c r="W58" i="4"/>
  <c r="V58" i="4"/>
  <c r="U58" i="4"/>
  <c r="T58" i="4"/>
  <c r="S58" i="4"/>
  <c r="R58" i="4"/>
  <c r="Q58" i="4"/>
  <c r="P58" i="4"/>
  <c r="O58" i="4"/>
  <c r="N58" i="4"/>
  <c r="M58" i="4"/>
  <c r="W57" i="4"/>
  <c r="V57" i="4"/>
  <c r="U57" i="4"/>
  <c r="T57" i="4"/>
  <c r="S57" i="4"/>
  <c r="R57" i="4"/>
  <c r="Q57" i="4"/>
  <c r="P57" i="4"/>
  <c r="O57" i="4"/>
  <c r="N57" i="4"/>
  <c r="M57" i="4"/>
  <c r="W56" i="4"/>
  <c r="V56" i="4"/>
  <c r="U56" i="4"/>
  <c r="T56" i="4"/>
  <c r="S56" i="4"/>
  <c r="R56" i="4"/>
  <c r="Q56" i="4"/>
  <c r="P56" i="4"/>
  <c r="O56" i="4"/>
  <c r="N56" i="4"/>
  <c r="M56" i="4"/>
  <c r="W55" i="4"/>
  <c r="V55" i="4"/>
  <c r="U55" i="4"/>
  <c r="T55" i="4"/>
  <c r="S55" i="4"/>
  <c r="R55" i="4"/>
  <c r="Q55" i="4"/>
  <c r="P55" i="4"/>
  <c r="O55" i="4"/>
  <c r="N55" i="4"/>
  <c r="M55" i="4"/>
  <c r="W54" i="4"/>
  <c r="V54" i="4"/>
  <c r="U54" i="4"/>
  <c r="T54" i="4"/>
  <c r="S54" i="4"/>
  <c r="R54" i="4"/>
  <c r="Q54" i="4"/>
  <c r="P54" i="4"/>
  <c r="O54" i="4"/>
  <c r="N54" i="4"/>
  <c r="M54" i="4"/>
  <c r="W53" i="4"/>
  <c r="V53" i="4"/>
  <c r="U53" i="4"/>
  <c r="T53" i="4"/>
  <c r="S53" i="4"/>
  <c r="R53" i="4"/>
  <c r="Q53" i="4"/>
  <c r="P53" i="4"/>
  <c r="O53" i="4"/>
  <c r="N53" i="4"/>
  <c r="M53" i="4"/>
  <c r="W52" i="4"/>
  <c r="V52" i="4"/>
  <c r="U52" i="4"/>
  <c r="T52" i="4"/>
  <c r="S52" i="4"/>
  <c r="R52" i="4"/>
  <c r="Q52" i="4"/>
  <c r="P52" i="4"/>
  <c r="O52" i="4"/>
  <c r="N52" i="4"/>
  <c r="M52" i="4"/>
  <c r="W51" i="4"/>
  <c r="V51" i="4"/>
  <c r="U51" i="4"/>
  <c r="T51" i="4"/>
  <c r="S51" i="4"/>
  <c r="R51" i="4"/>
  <c r="Q51" i="4"/>
  <c r="P51" i="4"/>
  <c r="O51" i="4"/>
  <c r="N51" i="4"/>
  <c r="M51" i="4"/>
  <c r="W50" i="4"/>
  <c r="V50" i="4"/>
  <c r="U50" i="4"/>
  <c r="T50" i="4"/>
  <c r="S50" i="4"/>
  <c r="R50" i="4"/>
  <c r="Q50" i="4"/>
  <c r="P50" i="4"/>
  <c r="O50" i="4"/>
  <c r="N50" i="4"/>
  <c r="M50" i="4"/>
  <c r="W49" i="4"/>
  <c r="V49" i="4"/>
  <c r="U49" i="4"/>
  <c r="T49" i="4"/>
  <c r="S49" i="4"/>
  <c r="R49" i="4"/>
  <c r="Q49" i="4"/>
  <c r="P49" i="4"/>
  <c r="O49" i="4"/>
  <c r="N49" i="4"/>
  <c r="M49" i="4"/>
  <c r="W48" i="4"/>
  <c r="V48" i="4"/>
  <c r="U48" i="4"/>
  <c r="T48" i="4"/>
  <c r="S48" i="4"/>
  <c r="R48" i="4"/>
  <c r="Q48" i="4"/>
  <c r="P48" i="4"/>
  <c r="O48" i="4"/>
  <c r="N48" i="4"/>
  <c r="M48" i="4"/>
  <c r="W47" i="4"/>
  <c r="V47" i="4"/>
  <c r="U47" i="4"/>
  <c r="T47" i="4"/>
  <c r="S47" i="4"/>
  <c r="R47" i="4"/>
  <c r="Q47" i="4"/>
  <c r="P47" i="4"/>
  <c r="O47" i="4"/>
  <c r="N47" i="4"/>
  <c r="M47" i="4"/>
  <c r="W46" i="4"/>
  <c r="V46" i="4"/>
  <c r="U46" i="4"/>
  <c r="T46" i="4"/>
  <c r="S46" i="4"/>
  <c r="R46" i="4"/>
  <c r="Q46" i="4"/>
  <c r="P46" i="4"/>
  <c r="O46" i="4"/>
  <c r="N46" i="4"/>
  <c r="M46" i="4"/>
  <c r="W45" i="4"/>
  <c r="V45" i="4"/>
  <c r="U45" i="4"/>
  <c r="T45" i="4"/>
  <c r="S45" i="4"/>
  <c r="R45" i="4"/>
  <c r="Q45" i="4"/>
  <c r="P45" i="4"/>
  <c r="O45" i="4"/>
  <c r="N45" i="4"/>
  <c r="M45" i="4"/>
  <c r="W44" i="4"/>
  <c r="V44" i="4"/>
  <c r="U44" i="4"/>
  <c r="T44" i="4"/>
  <c r="S44" i="4"/>
  <c r="R44" i="4"/>
  <c r="Q44" i="4"/>
  <c r="P44" i="4"/>
  <c r="O44" i="4"/>
  <c r="N44" i="4"/>
  <c r="M44" i="4"/>
  <c r="W43" i="4"/>
  <c r="V43" i="4"/>
  <c r="U43" i="4"/>
  <c r="T43" i="4"/>
  <c r="S43" i="4"/>
  <c r="R43" i="4"/>
  <c r="Q43" i="4"/>
  <c r="P43" i="4"/>
  <c r="O43" i="4"/>
  <c r="N43" i="4"/>
  <c r="M43" i="4"/>
  <c r="W42" i="4"/>
  <c r="V42" i="4"/>
  <c r="U42" i="4"/>
  <c r="T42" i="4"/>
  <c r="S42" i="4"/>
  <c r="R42" i="4"/>
  <c r="Q42" i="4"/>
  <c r="P42" i="4"/>
  <c r="O42" i="4"/>
  <c r="N42" i="4"/>
  <c r="M42" i="4"/>
  <c r="W41" i="4"/>
  <c r="V41" i="4"/>
  <c r="U41" i="4"/>
  <c r="T41" i="4"/>
  <c r="S41" i="4"/>
  <c r="R41" i="4"/>
  <c r="Q41" i="4"/>
  <c r="P41" i="4"/>
  <c r="O41" i="4"/>
  <c r="N41" i="4"/>
  <c r="M41" i="4"/>
  <c r="W40" i="4"/>
  <c r="V40" i="4"/>
  <c r="U40" i="4"/>
  <c r="T40" i="4"/>
  <c r="S40" i="4"/>
  <c r="R40" i="4"/>
  <c r="Q40" i="4"/>
  <c r="P40" i="4"/>
  <c r="O40" i="4"/>
  <c r="N40" i="4"/>
  <c r="M40" i="4"/>
  <c r="W39" i="4"/>
  <c r="V39" i="4"/>
  <c r="U39" i="4"/>
  <c r="T39" i="4"/>
  <c r="S39" i="4"/>
  <c r="R39" i="4"/>
  <c r="Q39" i="4"/>
  <c r="P39" i="4"/>
  <c r="O39" i="4"/>
  <c r="N39" i="4"/>
  <c r="M39" i="4"/>
  <c r="W38" i="4"/>
  <c r="V38" i="4"/>
  <c r="U38" i="4"/>
  <c r="T38" i="4"/>
  <c r="S38" i="4"/>
  <c r="R38" i="4"/>
  <c r="Q38" i="4"/>
  <c r="P38" i="4"/>
  <c r="O38" i="4"/>
  <c r="N38" i="4"/>
  <c r="M38" i="4"/>
  <c r="W37" i="4"/>
  <c r="V37" i="4"/>
  <c r="U37" i="4"/>
  <c r="T37" i="4"/>
  <c r="S37" i="4"/>
  <c r="R37" i="4"/>
  <c r="Q37" i="4"/>
  <c r="P37" i="4"/>
  <c r="O37" i="4"/>
  <c r="N37" i="4"/>
  <c r="M37" i="4"/>
  <c r="W36" i="4"/>
  <c r="V36" i="4"/>
  <c r="U36" i="4"/>
  <c r="T36" i="4"/>
  <c r="S36" i="4"/>
  <c r="R36" i="4"/>
  <c r="Q36" i="4"/>
  <c r="P36" i="4"/>
  <c r="O36" i="4"/>
  <c r="N36" i="4"/>
  <c r="M36" i="4"/>
  <c r="W35" i="4"/>
  <c r="V35" i="4"/>
  <c r="U35" i="4"/>
  <c r="T35" i="4"/>
  <c r="S35" i="4"/>
  <c r="R35" i="4"/>
  <c r="Q35" i="4"/>
  <c r="P35" i="4"/>
  <c r="O35" i="4"/>
  <c r="N35" i="4"/>
  <c r="M35" i="4"/>
  <c r="W34" i="4"/>
  <c r="V34" i="4"/>
  <c r="U34" i="4"/>
  <c r="T34" i="4"/>
  <c r="S34" i="4"/>
  <c r="R34" i="4"/>
  <c r="Q34" i="4"/>
  <c r="P34" i="4"/>
  <c r="O34" i="4"/>
  <c r="N34" i="4"/>
  <c r="M34" i="4"/>
  <c r="W33" i="4"/>
  <c r="V33" i="4"/>
  <c r="U33" i="4"/>
  <c r="T33" i="4"/>
  <c r="S33" i="4"/>
  <c r="R33" i="4"/>
  <c r="Q33" i="4"/>
  <c r="P33" i="4"/>
  <c r="O33" i="4"/>
  <c r="N33" i="4"/>
  <c r="M33" i="4"/>
  <c r="W32" i="4"/>
  <c r="V32" i="4"/>
  <c r="U32" i="4"/>
  <c r="T32" i="4"/>
  <c r="S32" i="4"/>
  <c r="R32" i="4"/>
  <c r="Q32" i="4"/>
  <c r="P32" i="4"/>
  <c r="O32" i="4"/>
  <c r="N32" i="4"/>
  <c r="M32" i="4"/>
  <c r="W31" i="4"/>
  <c r="V31" i="4"/>
  <c r="U31" i="4"/>
  <c r="T31" i="4"/>
  <c r="S31" i="4"/>
  <c r="R31" i="4"/>
  <c r="Q31" i="4"/>
  <c r="P31" i="4"/>
  <c r="O31" i="4"/>
  <c r="N31" i="4"/>
  <c r="M31" i="4"/>
  <c r="W30" i="4"/>
  <c r="V30" i="4"/>
  <c r="U30" i="4"/>
  <c r="T30" i="4"/>
  <c r="S30" i="4"/>
  <c r="R30" i="4"/>
  <c r="Q30" i="4"/>
  <c r="P30" i="4"/>
  <c r="O30" i="4"/>
  <c r="N30" i="4"/>
  <c r="M30" i="4"/>
  <c r="W29" i="4"/>
  <c r="V29" i="4"/>
  <c r="U29" i="4"/>
  <c r="T29" i="4"/>
  <c r="S29" i="4"/>
  <c r="R29" i="4"/>
  <c r="Q29" i="4"/>
  <c r="P29" i="4"/>
  <c r="O29" i="4"/>
  <c r="N29" i="4"/>
  <c r="M29" i="4"/>
  <c r="W28" i="4"/>
  <c r="V28" i="4"/>
  <c r="U28" i="4"/>
  <c r="T28" i="4"/>
  <c r="S28" i="4"/>
  <c r="R28" i="4"/>
  <c r="Q28" i="4"/>
  <c r="P28" i="4"/>
  <c r="O28" i="4"/>
  <c r="N28" i="4"/>
  <c r="M28" i="4"/>
  <c r="W27" i="4"/>
  <c r="V27" i="4"/>
  <c r="U27" i="4"/>
  <c r="T27" i="4"/>
  <c r="S27" i="4"/>
  <c r="R27" i="4"/>
  <c r="Q27" i="4"/>
  <c r="P27" i="4"/>
  <c r="O27" i="4"/>
  <c r="N27" i="4"/>
  <c r="M27" i="4"/>
  <c r="W26" i="4"/>
  <c r="V26" i="4"/>
  <c r="U26" i="4"/>
  <c r="T26" i="4"/>
  <c r="S26" i="4"/>
  <c r="R26" i="4"/>
  <c r="Q26" i="4"/>
  <c r="P26" i="4"/>
  <c r="O26" i="4"/>
  <c r="N26" i="4"/>
  <c r="M26" i="4"/>
  <c r="W25" i="4"/>
  <c r="V25" i="4"/>
  <c r="U25" i="4"/>
  <c r="T25" i="4"/>
  <c r="S25" i="4"/>
  <c r="R25" i="4"/>
  <c r="Q25" i="4"/>
  <c r="P25" i="4"/>
  <c r="O25" i="4"/>
  <c r="N25" i="4"/>
  <c r="M25" i="4"/>
  <c r="W24" i="4"/>
  <c r="V24" i="4"/>
  <c r="U24" i="4"/>
  <c r="T24" i="4"/>
  <c r="S24" i="4"/>
  <c r="R24" i="4"/>
  <c r="Q24" i="4"/>
  <c r="P24" i="4"/>
  <c r="O24" i="4"/>
  <c r="N24" i="4"/>
  <c r="M24" i="4"/>
  <c r="W23" i="4"/>
  <c r="V23" i="4"/>
  <c r="U23" i="4"/>
  <c r="T23" i="4"/>
  <c r="S23" i="4"/>
  <c r="R23" i="4"/>
  <c r="Q23" i="4"/>
  <c r="P23" i="4"/>
  <c r="O23" i="4"/>
  <c r="N23" i="4"/>
  <c r="M23" i="4"/>
  <c r="W22" i="4"/>
  <c r="V22" i="4"/>
  <c r="U22" i="4"/>
  <c r="T22" i="4"/>
  <c r="S22" i="4"/>
  <c r="R22" i="4"/>
  <c r="Q22" i="4"/>
  <c r="P22" i="4"/>
  <c r="O22" i="4"/>
  <c r="N22" i="4"/>
  <c r="M22" i="4"/>
  <c r="W21" i="4"/>
  <c r="V21" i="4"/>
  <c r="U21" i="4"/>
  <c r="T21" i="4"/>
  <c r="S21" i="4"/>
  <c r="R21" i="4"/>
  <c r="Q21" i="4"/>
  <c r="P21" i="4"/>
  <c r="O21" i="4"/>
  <c r="N21" i="4"/>
  <c r="M21" i="4"/>
  <c r="W20" i="4"/>
  <c r="V20" i="4"/>
  <c r="U20" i="4"/>
  <c r="T20" i="4"/>
  <c r="S20" i="4"/>
  <c r="R20" i="4"/>
  <c r="Q20" i="4"/>
  <c r="P20" i="4"/>
  <c r="O20" i="4"/>
  <c r="N20" i="4"/>
  <c r="M20" i="4"/>
  <c r="W19" i="4"/>
  <c r="V19" i="4"/>
  <c r="U19" i="4"/>
  <c r="T19" i="4"/>
  <c r="S19" i="4"/>
  <c r="R19" i="4"/>
  <c r="Q19" i="4"/>
  <c r="P19" i="4"/>
  <c r="O19" i="4"/>
  <c r="N19" i="4"/>
  <c r="M19" i="4"/>
  <c r="W18" i="4"/>
  <c r="V18" i="4"/>
  <c r="U18" i="4"/>
  <c r="T18" i="4"/>
  <c r="S18" i="4"/>
  <c r="R18" i="4"/>
  <c r="Q18" i="4"/>
  <c r="P18" i="4"/>
  <c r="O18" i="4"/>
  <c r="N18" i="4"/>
  <c r="M18" i="4"/>
  <c r="W17" i="4"/>
  <c r="V17" i="4"/>
  <c r="U17" i="4"/>
  <c r="T17" i="4"/>
  <c r="S17" i="4"/>
  <c r="R17" i="4"/>
  <c r="Q17" i="4"/>
  <c r="P17" i="4"/>
  <c r="O17" i="4"/>
  <c r="N17" i="4"/>
  <c r="M17" i="4"/>
  <c r="W16" i="4"/>
  <c r="V16" i="4"/>
  <c r="U16" i="4"/>
  <c r="T16" i="4"/>
  <c r="S16" i="4"/>
  <c r="R16" i="4"/>
  <c r="Q16" i="4"/>
  <c r="P16" i="4"/>
  <c r="O16" i="4"/>
  <c r="N16" i="4"/>
  <c r="M16" i="4"/>
  <c r="W15" i="4"/>
  <c r="V15" i="4"/>
  <c r="U15" i="4"/>
  <c r="T15" i="4"/>
  <c r="S15" i="4"/>
  <c r="R15" i="4"/>
  <c r="Q15" i="4"/>
  <c r="P15" i="4"/>
  <c r="O15" i="4"/>
  <c r="N15" i="4"/>
  <c r="M15" i="4"/>
  <c r="AK14" i="4"/>
  <c r="AK15" i="4" s="1"/>
  <c r="AK16" i="4" s="1"/>
  <c r="AK19" i="4" s="1"/>
  <c r="AJ14" i="4"/>
  <c r="AJ15" i="4" s="1"/>
  <c r="AJ16" i="4" s="1"/>
  <c r="AJ19" i="4" s="1"/>
  <c r="AI14" i="4"/>
  <c r="AI15" i="4" s="1"/>
  <c r="AI16" i="4" s="1"/>
  <c r="AI19" i="4" s="1"/>
  <c r="AH14" i="4"/>
  <c r="AH15" i="4" s="1"/>
  <c r="AH16" i="4" s="1"/>
  <c r="AH19" i="4" s="1"/>
  <c r="AG14" i="4"/>
  <c r="AG15" i="4" s="1"/>
  <c r="AG16" i="4" s="1"/>
  <c r="AG19" i="4" s="1"/>
  <c r="AF14" i="4"/>
  <c r="AF15" i="4" s="1"/>
  <c r="AF16" i="4" s="1"/>
  <c r="AF19" i="4" s="1"/>
  <c r="AE14" i="4"/>
  <c r="AE15" i="4" s="1"/>
  <c r="AE16" i="4" s="1"/>
  <c r="AE19" i="4" s="1"/>
  <c r="AD14" i="4"/>
  <c r="AD15" i="4" s="1"/>
  <c r="AD16" i="4" s="1"/>
  <c r="AD19" i="4" s="1"/>
  <c r="AC14" i="4"/>
  <c r="AC15" i="4" s="1"/>
  <c r="AC16" i="4" s="1"/>
  <c r="AC19" i="4" s="1"/>
  <c r="AB14" i="4"/>
  <c r="AB15" i="4" s="1"/>
  <c r="AB16" i="4" s="1"/>
  <c r="AB19" i="4" s="1"/>
  <c r="W14" i="4"/>
  <c r="V14" i="4"/>
  <c r="U14" i="4"/>
  <c r="T14" i="4"/>
  <c r="S14" i="4"/>
  <c r="R14" i="4"/>
  <c r="Q14" i="4"/>
  <c r="P14" i="4"/>
  <c r="O14" i="4"/>
  <c r="N14" i="4"/>
  <c r="M14" i="4"/>
  <c r="W13" i="4"/>
  <c r="V13" i="4"/>
  <c r="U13" i="4"/>
  <c r="T13" i="4"/>
  <c r="S13" i="4"/>
  <c r="R13" i="4"/>
  <c r="Q13" i="4"/>
  <c r="P13" i="4"/>
  <c r="O13" i="4"/>
  <c r="N13" i="4"/>
  <c r="M13" i="4"/>
  <c r="W12" i="4"/>
  <c r="V12" i="4"/>
  <c r="U12" i="4"/>
  <c r="T12" i="4"/>
  <c r="S12" i="4"/>
  <c r="R12" i="4"/>
  <c r="Q12" i="4"/>
  <c r="P12" i="4"/>
  <c r="O12" i="4"/>
  <c r="N12" i="4"/>
  <c r="M12" i="4"/>
  <c r="AK11" i="4"/>
  <c r="AJ11" i="4"/>
  <c r="AI11" i="4"/>
  <c r="AH11" i="4"/>
  <c r="AG11" i="4"/>
  <c r="AF11" i="4"/>
  <c r="AE11" i="4"/>
  <c r="AD11" i="4"/>
  <c r="AC11" i="4"/>
  <c r="AB11" i="4"/>
  <c r="AC46" i="4" s="1"/>
  <c r="W11" i="4"/>
  <c r="V11" i="4"/>
  <c r="U11" i="4"/>
  <c r="T11" i="4"/>
  <c r="S11" i="4"/>
  <c r="R11" i="4"/>
  <c r="Q11" i="4"/>
  <c r="P11" i="4"/>
  <c r="O11" i="4"/>
  <c r="N11" i="4"/>
  <c r="M11" i="4"/>
  <c r="W10" i="4"/>
  <c r="V10" i="4"/>
  <c r="U10" i="4"/>
  <c r="T10" i="4"/>
  <c r="S10" i="4"/>
  <c r="R10" i="4"/>
  <c r="Q10" i="4"/>
  <c r="P10" i="4"/>
  <c r="O10" i="4"/>
  <c r="N10" i="4"/>
  <c r="M10" i="4"/>
  <c r="AK9" i="4"/>
  <c r="AJ9" i="4"/>
  <c r="AB42" i="4" s="1"/>
  <c r="AI9" i="4"/>
  <c r="AH9" i="4"/>
  <c r="AG9" i="4"/>
  <c r="AF9" i="4"/>
  <c r="AE9" i="4"/>
  <c r="AD9" i="4"/>
  <c r="AC9" i="4"/>
  <c r="AB9" i="4"/>
  <c r="W9" i="4"/>
  <c r="V9" i="4"/>
  <c r="U9" i="4"/>
  <c r="T9" i="4"/>
  <c r="S9" i="4"/>
  <c r="R9" i="4"/>
  <c r="Q9" i="4"/>
  <c r="P9" i="4"/>
  <c r="O9" i="4"/>
  <c r="N9" i="4"/>
  <c r="M9" i="4"/>
  <c r="W8" i="4"/>
  <c r="V8" i="4"/>
  <c r="U8" i="4"/>
  <c r="T8" i="4"/>
  <c r="S8" i="4"/>
  <c r="R8" i="4"/>
  <c r="Q8" i="4"/>
  <c r="P8" i="4"/>
  <c r="O8" i="4"/>
  <c r="N8" i="4"/>
  <c r="M8" i="4"/>
  <c r="W7" i="4"/>
  <c r="V7" i="4"/>
  <c r="U7" i="4"/>
  <c r="T7" i="4"/>
  <c r="S7" i="4"/>
  <c r="R7" i="4"/>
  <c r="Q7" i="4"/>
  <c r="P7" i="4"/>
  <c r="O7" i="4"/>
  <c r="N7" i="4"/>
  <c r="M7" i="4"/>
  <c r="AB6" i="4"/>
  <c r="W6" i="4"/>
  <c r="V6" i="4"/>
  <c r="U6" i="4"/>
  <c r="T6" i="4"/>
  <c r="S6" i="4"/>
  <c r="R6" i="4"/>
  <c r="Q6" i="4"/>
  <c r="P6" i="4"/>
  <c r="O6" i="4"/>
  <c r="N6" i="4"/>
  <c r="M6" i="4"/>
  <c r="W5" i="4"/>
  <c r="V5" i="4"/>
  <c r="U5" i="4"/>
  <c r="T5" i="4"/>
  <c r="S5" i="4"/>
  <c r="R5" i="4"/>
  <c r="Q5" i="4"/>
  <c r="P5" i="4"/>
  <c r="O5" i="4"/>
  <c r="N5" i="4"/>
  <c r="M5" i="4"/>
  <c r="W4" i="4"/>
  <c r="V4" i="4"/>
  <c r="U4" i="4"/>
  <c r="T4" i="4"/>
  <c r="S4" i="4"/>
  <c r="R4" i="4"/>
  <c r="Q4" i="4"/>
  <c r="P4" i="4"/>
  <c r="O4" i="4"/>
  <c r="N4" i="4"/>
  <c r="M4" i="4"/>
  <c r="W3" i="4"/>
  <c r="V3" i="4"/>
  <c r="U3" i="4"/>
  <c r="T3" i="4"/>
  <c r="S3" i="4"/>
  <c r="R3" i="4"/>
  <c r="Q3" i="4"/>
  <c r="P3" i="4"/>
  <c r="O3" i="4"/>
  <c r="N3" i="4"/>
  <c r="M3" i="4"/>
  <c r="AA17" i="1"/>
  <c r="AB10" i="3"/>
  <c r="AC72" i="1"/>
  <c r="AB76" i="1"/>
  <c r="AB75" i="1"/>
  <c r="AB74" i="1"/>
  <c r="AB73" i="1"/>
  <c r="AB72" i="1"/>
  <c r="AB71" i="1"/>
  <c r="AB70" i="1"/>
  <c r="AB69" i="1"/>
  <c r="AJ14" i="1"/>
  <c r="AI14" i="1"/>
  <c r="AH14" i="1"/>
  <c r="AG14" i="1"/>
  <c r="AF14" i="1"/>
  <c r="AE14" i="1"/>
  <c r="AD14" i="1"/>
  <c r="AC14" i="1"/>
  <c r="AB14" i="1"/>
  <c r="AA14" i="1"/>
  <c r="AB8" i="3"/>
  <c r="W250" i="3"/>
  <c r="V250" i="3"/>
  <c r="U250" i="3"/>
  <c r="T250" i="3"/>
  <c r="S250" i="3"/>
  <c r="R250" i="3"/>
  <c r="Q250" i="3"/>
  <c r="P250" i="3"/>
  <c r="O250" i="3"/>
  <c r="N250" i="3"/>
  <c r="M250" i="3"/>
  <c r="W249" i="3"/>
  <c r="V249" i="3"/>
  <c r="U249" i="3"/>
  <c r="T249" i="3"/>
  <c r="S249" i="3"/>
  <c r="R249" i="3"/>
  <c r="Q249" i="3"/>
  <c r="P249" i="3"/>
  <c r="O249" i="3"/>
  <c r="N249" i="3"/>
  <c r="M249" i="3"/>
  <c r="W248" i="3"/>
  <c r="V248" i="3"/>
  <c r="U248" i="3"/>
  <c r="T248" i="3"/>
  <c r="S248" i="3"/>
  <c r="R248" i="3"/>
  <c r="Q248" i="3"/>
  <c r="P248" i="3"/>
  <c r="O248" i="3"/>
  <c r="N248" i="3"/>
  <c r="M248" i="3"/>
  <c r="W247" i="3"/>
  <c r="V247" i="3"/>
  <c r="U247" i="3"/>
  <c r="T247" i="3"/>
  <c r="S247" i="3"/>
  <c r="R247" i="3"/>
  <c r="Q247" i="3"/>
  <c r="P247" i="3"/>
  <c r="O247" i="3"/>
  <c r="N247" i="3"/>
  <c r="M247" i="3"/>
  <c r="W246" i="3"/>
  <c r="V246" i="3"/>
  <c r="U246" i="3"/>
  <c r="T246" i="3"/>
  <c r="S246" i="3"/>
  <c r="R246" i="3"/>
  <c r="Q246" i="3"/>
  <c r="P246" i="3"/>
  <c r="O246" i="3"/>
  <c r="N246" i="3"/>
  <c r="M246" i="3"/>
  <c r="W245" i="3"/>
  <c r="V245" i="3"/>
  <c r="U245" i="3"/>
  <c r="T245" i="3"/>
  <c r="S245" i="3"/>
  <c r="R245" i="3"/>
  <c r="Q245" i="3"/>
  <c r="P245" i="3"/>
  <c r="O245" i="3"/>
  <c r="N245" i="3"/>
  <c r="M245" i="3"/>
  <c r="W244" i="3"/>
  <c r="V244" i="3"/>
  <c r="U244" i="3"/>
  <c r="T244" i="3"/>
  <c r="S244" i="3"/>
  <c r="R244" i="3"/>
  <c r="Q244" i="3"/>
  <c r="P244" i="3"/>
  <c r="O244" i="3"/>
  <c r="N244" i="3"/>
  <c r="M244" i="3"/>
  <c r="W243" i="3"/>
  <c r="V243" i="3"/>
  <c r="U243" i="3"/>
  <c r="T243" i="3"/>
  <c r="S243" i="3"/>
  <c r="R243" i="3"/>
  <c r="Q243" i="3"/>
  <c r="P243" i="3"/>
  <c r="O243" i="3"/>
  <c r="N243" i="3"/>
  <c r="M243" i="3"/>
  <c r="W242" i="3"/>
  <c r="V242" i="3"/>
  <c r="U242" i="3"/>
  <c r="T242" i="3"/>
  <c r="S242" i="3"/>
  <c r="R242" i="3"/>
  <c r="Q242" i="3"/>
  <c r="P242" i="3"/>
  <c r="O242" i="3"/>
  <c r="N242" i="3"/>
  <c r="M242" i="3"/>
  <c r="W241" i="3"/>
  <c r="V241" i="3"/>
  <c r="U241" i="3"/>
  <c r="T241" i="3"/>
  <c r="S241" i="3"/>
  <c r="R241" i="3"/>
  <c r="Q241" i="3"/>
  <c r="P241" i="3"/>
  <c r="O241" i="3"/>
  <c r="N241" i="3"/>
  <c r="M241" i="3"/>
  <c r="W240" i="3"/>
  <c r="V240" i="3"/>
  <c r="U240" i="3"/>
  <c r="T240" i="3"/>
  <c r="S240" i="3"/>
  <c r="R240" i="3"/>
  <c r="Q240" i="3"/>
  <c r="P240" i="3"/>
  <c r="O240" i="3"/>
  <c r="N240" i="3"/>
  <c r="M240" i="3"/>
  <c r="W239" i="3"/>
  <c r="V239" i="3"/>
  <c r="U239" i="3"/>
  <c r="T239" i="3"/>
  <c r="S239" i="3"/>
  <c r="R239" i="3"/>
  <c r="Q239" i="3"/>
  <c r="P239" i="3"/>
  <c r="O239" i="3"/>
  <c r="N239" i="3"/>
  <c r="M239" i="3"/>
  <c r="W238" i="3"/>
  <c r="V238" i="3"/>
  <c r="U238" i="3"/>
  <c r="T238" i="3"/>
  <c r="S238" i="3"/>
  <c r="R238" i="3"/>
  <c r="Q238" i="3"/>
  <c r="P238" i="3"/>
  <c r="O238" i="3"/>
  <c r="N238" i="3"/>
  <c r="M238" i="3"/>
  <c r="W237" i="3"/>
  <c r="V237" i="3"/>
  <c r="U237" i="3"/>
  <c r="T237" i="3"/>
  <c r="S237" i="3"/>
  <c r="R237" i="3"/>
  <c r="Q237" i="3"/>
  <c r="P237" i="3"/>
  <c r="O237" i="3"/>
  <c r="N237" i="3"/>
  <c r="M237" i="3"/>
  <c r="W236" i="3"/>
  <c r="V236" i="3"/>
  <c r="U236" i="3"/>
  <c r="T236" i="3"/>
  <c r="S236" i="3"/>
  <c r="R236" i="3"/>
  <c r="Q236" i="3"/>
  <c r="P236" i="3"/>
  <c r="O236" i="3"/>
  <c r="N236" i="3"/>
  <c r="M236" i="3"/>
  <c r="W235" i="3"/>
  <c r="V235" i="3"/>
  <c r="U235" i="3"/>
  <c r="T235" i="3"/>
  <c r="S235" i="3"/>
  <c r="R235" i="3"/>
  <c r="Q235" i="3"/>
  <c r="P235" i="3"/>
  <c r="O235" i="3"/>
  <c r="N235" i="3"/>
  <c r="M235" i="3"/>
  <c r="W234" i="3"/>
  <c r="V234" i="3"/>
  <c r="U234" i="3"/>
  <c r="T234" i="3"/>
  <c r="S234" i="3"/>
  <c r="R234" i="3"/>
  <c r="Q234" i="3"/>
  <c r="P234" i="3"/>
  <c r="O234" i="3"/>
  <c r="N234" i="3"/>
  <c r="M234" i="3"/>
  <c r="W233" i="3"/>
  <c r="V233" i="3"/>
  <c r="U233" i="3"/>
  <c r="T233" i="3"/>
  <c r="S233" i="3"/>
  <c r="R233" i="3"/>
  <c r="Q233" i="3"/>
  <c r="P233" i="3"/>
  <c r="O233" i="3"/>
  <c r="N233" i="3"/>
  <c r="M233" i="3"/>
  <c r="W232" i="3"/>
  <c r="V232" i="3"/>
  <c r="U232" i="3"/>
  <c r="T232" i="3"/>
  <c r="S232" i="3"/>
  <c r="R232" i="3"/>
  <c r="Q232" i="3"/>
  <c r="P232" i="3"/>
  <c r="O232" i="3"/>
  <c r="N232" i="3"/>
  <c r="M232" i="3"/>
  <c r="W231" i="3"/>
  <c r="V231" i="3"/>
  <c r="U231" i="3"/>
  <c r="T231" i="3"/>
  <c r="S231" i="3"/>
  <c r="R231" i="3"/>
  <c r="Q231" i="3"/>
  <c r="P231" i="3"/>
  <c r="O231" i="3"/>
  <c r="N231" i="3"/>
  <c r="M231" i="3"/>
  <c r="W230" i="3"/>
  <c r="V230" i="3"/>
  <c r="U230" i="3"/>
  <c r="T230" i="3"/>
  <c r="S230" i="3"/>
  <c r="R230" i="3"/>
  <c r="Q230" i="3"/>
  <c r="P230" i="3"/>
  <c r="O230" i="3"/>
  <c r="N230" i="3"/>
  <c r="M230" i="3"/>
  <c r="W229" i="3"/>
  <c r="V229" i="3"/>
  <c r="U229" i="3"/>
  <c r="T229" i="3"/>
  <c r="S229" i="3"/>
  <c r="R229" i="3"/>
  <c r="Q229" i="3"/>
  <c r="P229" i="3"/>
  <c r="O229" i="3"/>
  <c r="N229" i="3"/>
  <c r="M229" i="3"/>
  <c r="W228" i="3"/>
  <c r="V228" i="3"/>
  <c r="U228" i="3"/>
  <c r="T228" i="3"/>
  <c r="S228" i="3"/>
  <c r="R228" i="3"/>
  <c r="Q228" i="3"/>
  <c r="P228" i="3"/>
  <c r="O228" i="3"/>
  <c r="N228" i="3"/>
  <c r="M228" i="3"/>
  <c r="W227" i="3"/>
  <c r="V227" i="3"/>
  <c r="U227" i="3"/>
  <c r="T227" i="3"/>
  <c r="S227" i="3"/>
  <c r="R227" i="3"/>
  <c r="Q227" i="3"/>
  <c r="P227" i="3"/>
  <c r="O227" i="3"/>
  <c r="N227" i="3"/>
  <c r="M227" i="3"/>
  <c r="W226" i="3"/>
  <c r="V226" i="3"/>
  <c r="U226" i="3"/>
  <c r="T226" i="3"/>
  <c r="S226" i="3"/>
  <c r="R226" i="3"/>
  <c r="Q226" i="3"/>
  <c r="P226" i="3"/>
  <c r="O226" i="3"/>
  <c r="N226" i="3"/>
  <c r="M226" i="3"/>
  <c r="W225" i="3"/>
  <c r="V225" i="3"/>
  <c r="U225" i="3"/>
  <c r="T225" i="3"/>
  <c r="S225" i="3"/>
  <c r="R225" i="3"/>
  <c r="Q225" i="3"/>
  <c r="P225" i="3"/>
  <c r="O225" i="3"/>
  <c r="N225" i="3"/>
  <c r="M225" i="3"/>
  <c r="W224" i="3"/>
  <c r="V224" i="3"/>
  <c r="U224" i="3"/>
  <c r="T224" i="3"/>
  <c r="S224" i="3"/>
  <c r="R224" i="3"/>
  <c r="Q224" i="3"/>
  <c r="P224" i="3"/>
  <c r="O224" i="3"/>
  <c r="N224" i="3"/>
  <c r="M224" i="3"/>
  <c r="W223" i="3"/>
  <c r="V223" i="3"/>
  <c r="U223" i="3"/>
  <c r="T223" i="3"/>
  <c r="S223" i="3"/>
  <c r="R223" i="3"/>
  <c r="Q223" i="3"/>
  <c r="P223" i="3"/>
  <c r="O223" i="3"/>
  <c r="N223" i="3"/>
  <c r="M223" i="3"/>
  <c r="W222" i="3"/>
  <c r="V222" i="3"/>
  <c r="U222" i="3"/>
  <c r="T222" i="3"/>
  <c r="S222" i="3"/>
  <c r="R222" i="3"/>
  <c r="Q222" i="3"/>
  <c r="P222" i="3"/>
  <c r="O222" i="3"/>
  <c r="N222" i="3"/>
  <c r="M222" i="3"/>
  <c r="W221" i="3"/>
  <c r="V221" i="3"/>
  <c r="U221" i="3"/>
  <c r="T221" i="3"/>
  <c r="S221" i="3"/>
  <c r="R221" i="3"/>
  <c r="Q221" i="3"/>
  <c r="P221" i="3"/>
  <c r="O221" i="3"/>
  <c r="N221" i="3"/>
  <c r="M221" i="3"/>
  <c r="W220" i="3"/>
  <c r="V220" i="3"/>
  <c r="U220" i="3"/>
  <c r="T220" i="3"/>
  <c r="S220" i="3"/>
  <c r="R220" i="3"/>
  <c r="Q220" i="3"/>
  <c r="P220" i="3"/>
  <c r="O220" i="3"/>
  <c r="N220" i="3"/>
  <c r="M220" i="3"/>
  <c r="W219" i="3"/>
  <c r="V219" i="3"/>
  <c r="U219" i="3"/>
  <c r="T219" i="3"/>
  <c r="S219" i="3"/>
  <c r="R219" i="3"/>
  <c r="Q219" i="3"/>
  <c r="P219" i="3"/>
  <c r="O219" i="3"/>
  <c r="N219" i="3"/>
  <c r="M219" i="3"/>
  <c r="W218" i="3"/>
  <c r="V218" i="3"/>
  <c r="U218" i="3"/>
  <c r="T218" i="3"/>
  <c r="S218" i="3"/>
  <c r="R218" i="3"/>
  <c r="Q218" i="3"/>
  <c r="P218" i="3"/>
  <c r="O218" i="3"/>
  <c r="N218" i="3"/>
  <c r="M218" i="3"/>
  <c r="W217" i="3"/>
  <c r="V217" i="3"/>
  <c r="U217" i="3"/>
  <c r="T217" i="3"/>
  <c r="S217" i="3"/>
  <c r="R217" i="3"/>
  <c r="Q217" i="3"/>
  <c r="P217" i="3"/>
  <c r="O217" i="3"/>
  <c r="N217" i="3"/>
  <c r="M217" i="3"/>
  <c r="W216" i="3"/>
  <c r="V216" i="3"/>
  <c r="U216" i="3"/>
  <c r="T216" i="3"/>
  <c r="S216" i="3"/>
  <c r="R216" i="3"/>
  <c r="Q216" i="3"/>
  <c r="P216" i="3"/>
  <c r="O216" i="3"/>
  <c r="N216" i="3"/>
  <c r="M216" i="3"/>
  <c r="W215" i="3"/>
  <c r="V215" i="3"/>
  <c r="U215" i="3"/>
  <c r="T215" i="3"/>
  <c r="S215" i="3"/>
  <c r="R215" i="3"/>
  <c r="Q215" i="3"/>
  <c r="P215" i="3"/>
  <c r="O215" i="3"/>
  <c r="N215" i="3"/>
  <c r="M215" i="3"/>
  <c r="W214" i="3"/>
  <c r="V214" i="3"/>
  <c r="U214" i="3"/>
  <c r="T214" i="3"/>
  <c r="S214" i="3"/>
  <c r="R214" i="3"/>
  <c r="Q214" i="3"/>
  <c r="P214" i="3"/>
  <c r="O214" i="3"/>
  <c r="N214" i="3"/>
  <c r="M214" i="3"/>
  <c r="W213" i="3"/>
  <c r="V213" i="3"/>
  <c r="U213" i="3"/>
  <c r="T213" i="3"/>
  <c r="S213" i="3"/>
  <c r="R213" i="3"/>
  <c r="Q213" i="3"/>
  <c r="P213" i="3"/>
  <c r="O213" i="3"/>
  <c r="N213" i="3"/>
  <c r="M213" i="3"/>
  <c r="W212" i="3"/>
  <c r="V212" i="3"/>
  <c r="U212" i="3"/>
  <c r="T212" i="3"/>
  <c r="S212" i="3"/>
  <c r="R212" i="3"/>
  <c r="Q212" i="3"/>
  <c r="P212" i="3"/>
  <c r="O212" i="3"/>
  <c r="N212" i="3"/>
  <c r="M212" i="3"/>
  <c r="W211" i="3"/>
  <c r="V211" i="3"/>
  <c r="U211" i="3"/>
  <c r="T211" i="3"/>
  <c r="S211" i="3"/>
  <c r="R211" i="3"/>
  <c r="Q211" i="3"/>
  <c r="P211" i="3"/>
  <c r="O211" i="3"/>
  <c r="N211" i="3"/>
  <c r="M211" i="3"/>
  <c r="W210" i="3"/>
  <c r="V210" i="3"/>
  <c r="U210" i="3"/>
  <c r="T210" i="3"/>
  <c r="S210" i="3"/>
  <c r="R210" i="3"/>
  <c r="Q210" i="3"/>
  <c r="P210" i="3"/>
  <c r="O210" i="3"/>
  <c r="N210" i="3"/>
  <c r="M210" i="3"/>
  <c r="W209" i="3"/>
  <c r="V209" i="3"/>
  <c r="U209" i="3"/>
  <c r="T209" i="3"/>
  <c r="S209" i="3"/>
  <c r="R209" i="3"/>
  <c r="Q209" i="3"/>
  <c r="P209" i="3"/>
  <c r="O209" i="3"/>
  <c r="N209" i="3"/>
  <c r="M209" i="3"/>
  <c r="W208" i="3"/>
  <c r="V208" i="3"/>
  <c r="U208" i="3"/>
  <c r="T208" i="3"/>
  <c r="S208" i="3"/>
  <c r="R208" i="3"/>
  <c r="Q208" i="3"/>
  <c r="P208" i="3"/>
  <c r="O208" i="3"/>
  <c r="N208" i="3"/>
  <c r="M208" i="3"/>
  <c r="W207" i="3"/>
  <c r="V207" i="3"/>
  <c r="U207" i="3"/>
  <c r="T207" i="3"/>
  <c r="S207" i="3"/>
  <c r="R207" i="3"/>
  <c r="Q207" i="3"/>
  <c r="P207" i="3"/>
  <c r="O207" i="3"/>
  <c r="N207" i="3"/>
  <c r="M207" i="3"/>
  <c r="W206" i="3"/>
  <c r="V206" i="3"/>
  <c r="U206" i="3"/>
  <c r="T206" i="3"/>
  <c r="S206" i="3"/>
  <c r="R206" i="3"/>
  <c r="Q206" i="3"/>
  <c r="P206" i="3"/>
  <c r="O206" i="3"/>
  <c r="N206" i="3"/>
  <c r="M206" i="3"/>
  <c r="W205" i="3"/>
  <c r="V205" i="3"/>
  <c r="U205" i="3"/>
  <c r="T205" i="3"/>
  <c r="S205" i="3"/>
  <c r="R205" i="3"/>
  <c r="Q205" i="3"/>
  <c r="P205" i="3"/>
  <c r="O205" i="3"/>
  <c r="N205" i="3"/>
  <c r="M205" i="3"/>
  <c r="W204" i="3"/>
  <c r="V204" i="3"/>
  <c r="U204" i="3"/>
  <c r="T204" i="3"/>
  <c r="S204" i="3"/>
  <c r="R204" i="3"/>
  <c r="Q204" i="3"/>
  <c r="P204" i="3"/>
  <c r="O204" i="3"/>
  <c r="N204" i="3"/>
  <c r="M204" i="3"/>
  <c r="W203" i="3"/>
  <c r="V203" i="3"/>
  <c r="U203" i="3"/>
  <c r="T203" i="3"/>
  <c r="S203" i="3"/>
  <c r="R203" i="3"/>
  <c r="Q203" i="3"/>
  <c r="P203" i="3"/>
  <c r="O203" i="3"/>
  <c r="N203" i="3"/>
  <c r="M203" i="3"/>
  <c r="W202" i="3"/>
  <c r="V202" i="3"/>
  <c r="U202" i="3"/>
  <c r="T202" i="3"/>
  <c r="S202" i="3"/>
  <c r="R202" i="3"/>
  <c r="Q202" i="3"/>
  <c r="P202" i="3"/>
  <c r="O202" i="3"/>
  <c r="N202" i="3"/>
  <c r="M202" i="3"/>
  <c r="W201" i="3"/>
  <c r="V201" i="3"/>
  <c r="U201" i="3"/>
  <c r="T201" i="3"/>
  <c r="S201" i="3"/>
  <c r="R201" i="3"/>
  <c r="Q201" i="3"/>
  <c r="P201" i="3"/>
  <c r="O201" i="3"/>
  <c r="N201" i="3"/>
  <c r="M201" i="3"/>
  <c r="W200" i="3"/>
  <c r="V200" i="3"/>
  <c r="U200" i="3"/>
  <c r="T200" i="3"/>
  <c r="S200" i="3"/>
  <c r="R200" i="3"/>
  <c r="Q200" i="3"/>
  <c r="P200" i="3"/>
  <c r="O200" i="3"/>
  <c r="N200" i="3"/>
  <c r="M200" i="3"/>
  <c r="W199" i="3"/>
  <c r="V199" i="3"/>
  <c r="U199" i="3"/>
  <c r="T199" i="3"/>
  <c r="S199" i="3"/>
  <c r="R199" i="3"/>
  <c r="Q199" i="3"/>
  <c r="P199" i="3"/>
  <c r="O199" i="3"/>
  <c r="N199" i="3"/>
  <c r="M199" i="3"/>
  <c r="W198" i="3"/>
  <c r="V198" i="3"/>
  <c r="U198" i="3"/>
  <c r="T198" i="3"/>
  <c r="S198" i="3"/>
  <c r="R198" i="3"/>
  <c r="Q198" i="3"/>
  <c r="P198" i="3"/>
  <c r="O198" i="3"/>
  <c r="N198" i="3"/>
  <c r="M198" i="3"/>
  <c r="W197" i="3"/>
  <c r="V197" i="3"/>
  <c r="U197" i="3"/>
  <c r="T197" i="3"/>
  <c r="S197" i="3"/>
  <c r="R197" i="3"/>
  <c r="Q197" i="3"/>
  <c r="P197" i="3"/>
  <c r="O197" i="3"/>
  <c r="N197" i="3"/>
  <c r="M197" i="3"/>
  <c r="W196" i="3"/>
  <c r="V196" i="3"/>
  <c r="U196" i="3"/>
  <c r="T196" i="3"/>
  <c r="S196" i="3"/>
  <c r="R196" i="3"/>
  <c r="Q196" i="3"/>
  <c r="P196" i="3"/>
  <c r="O196" i="3"/>
  <c r="N196" i="3"/>
  <c r="M196" i="3"/>
  <c r="W195" i="3"/>
  <c r="V195" i="3"/>
  <c r="U195" i="3"/>
  <c r="T195" i="3"/>
  <c r="S195" i="3"/>
  <c r="R195" i="3"/>
  <c r="Q195" i="3"/>
  <c r="P195" i="3"/>
  <c r="O195" i="3"/>
  <c r="N195" i="3"/>
  <c r="M195" i="3"/>
  <c r="W194" i="3"/>
  <c r="V194" i="3"/>
  <c r="U194" i="3"/>
  <c r="T194" i="3"/>
  <c r="S194" i="3"/>
  <c r="R194" i="3"/>
  <c r="Q194" i="3"/>
  <c r="P194" i="3"/>
  <c r="O194" i="3"/>
  <c r="N194" i="3"/>
  <c r="M194" i="3"/>
  <c r="W193" i="3"/>
  <c r="V193" i="3"/>
  <c r="U193" i="3"/>
  <c r="T193" i="3"/>
  <c r="S193" i="3"/>
  <c r="R193" i="3"/>
  <c r="Q193" i="3"/>
  <c r="P193" i="3"/>
  <c r="O193" i="3"/>
  <c r="N193" i="3"/>
  <c r="M193" i="3"/>
  <c r="W192" i="3"/>
  <c r="V192" i="3"/>
  <c r="U192" i="3"/>
  <c r="T192" i="3"/>
  <c r="S192" i="3"/>
  <c r="R192" i="3"/>
  <c r="Q192" i="3"/>
  <c r="P192" i="3"/>
  <c r="O192" i="3"/>
  <c r="N192" i="3"/>
  <c r="M192" i="3"/>
  <c r="W191" i="3"/>
  <c r="V191" i="3"/>
  <c r="U191" i="3"/>
  <c r="T191" i="3"/>
  <c r="S191" i="3"/>
  <c r="R191" i="3"/>
  <c r="Q191" i="3"/>
  <c r="P191" i="3"/>
  <c r="O191" i="3"/>
  <c r="N191" i="3"/>
  <c r="M191" i="3"/>
  <c r="W190" i="3"/>
  <c r="V190" i="3"/>
  <c r="U190" i="3"/>
  <c r="T190" i="3"/>
  <c r="S190" i="3"/>
  <c r="R190" i="3"/>
  <c r="Q190" i="3"/>
  <c r="P190" i="3"/>
  <c r="O190" i="3"/>
  <c r="N190" i="3"/>
  <c r="M190" i="3"/>
  <c r="W189" i="3"/>
  <c r="V189" i="3"/>
  <c r="U189" i="3"/>
  <c r="T189" i="3"/>
  <c r="S189" i="3"/>
  <c r="R189" i="3"/>
  <c r="Q189" i="3"/>
  <c r="P189" i="3"/>
  <c r="O189" i="3"/>
  <c r="N189" i="3"/>
  <c r="M189" i="3"/>
  <c r="W188" i="3"/>
  <c r="V188" i="3"/>
  <c r="U188" i="3"/>
  <c r="T188" i="3"/>
  <c r="S188" i="3"/>
  <c r="R188" i="3"/>
  <c r="Q188" i="3"/>
  <c r="P188" i="3"/>
  <c r="O188" i="3"/>
  <c r="N188" i="3"/>
  <c r="M188" i="3"/>
  <c r="W187" i="3"/>
  <c r="V187" i="3"/>
  <c r="U187" i="3"/>
  <c r="T187" i="3"/>
  <c r="S187" i="3"/>
  <c r="R187" i="3"/>
  <c r="Q187" i="3"/>
  <c r="P187" i="3"/>
  <c r="O187" i="3"/>
  <c r="N187" i="3"/>
  <c r="M187" i="3"/>
  <c r="W186" i="3"/>
  <c r="V186" i="3"/>
  <c r="U186" i="3"/>
  <c r="T186" i="3"/>
  <c r="S186" i="3"/>
  <c r="R186" i="3"/>
  <c r="Q186" i="3"/>
  <c r="P186" i="3"/>
  <c r="O186" i="3"/>
  <c r="N186" i="3"/>
  <c r="M186" i="3"/>
  <c r="W185" i="3"/>
  <c r="V185" i="3"/>
  <c r="U185" i="3"/>
  <c r="T185" i="3"/>
  <c r="S185" i="3"/>
  <c r="R185" i="3"/>
  <c r="Q185" i="3"/>
  <c r="P185" i="3"/>
  <c r="O185" i="3"/>
  <c r="N185" i="3"/>
  <c r="M185" i="3"/>
  <c r="W184" i="3"/>
  <c r="V184" i="3"/>
  <c r="U184" i="3"/>
  <c r="T184" i="3"/>
  <c r="S184" i="3"/>
  <c r="R184" i="3"/>
  <c r="Q184" i="3"/>
  <c r="P184" i="3"/>
  <c r="O184" i="3"/>
  <c r="N184" i="3"/>
  <c r="M184" i="3"/>
  <c r="W183" i="3"/>
  <c r="V183" i="3"/>
  <c r="U183" i="3"/>
  <c r="T183" i="3"/>
  <c r="S183" i="3"/>
  <c r="R183" i="3"/>
  <c r="Q183" i="3"/>
  <c r="P183" i="3"/>
  <c r="O183" i="3"/>
  <c r="N183" i="3"/>
  <c r="M183" i="3"/>
  <c r="W182" i="3"/>
  <c r="V182" i="3"/>
  <c r="U182" i="3"/>
  <c r="T182" i="3"/>
  <c r="S182" i="3"/>
  <c r="R182" i="3"/>
  <c r="Q182" i="3"/>
  <c r="P182" i="3"/>
  <c r="O182" i="3"/>
  <c r="N182" i="3"/>
  <c r="M182" i="3"/>
  <c r="W181" i="3"/>
  <c r="V181" i="3"/>
  <c r="U181" i="3"/>
  <c r="T181" i="3"/>
  <c r="S181" i="3"/>
  <c r="R181" i="3"/>
  <c r="Q181" i="3"/>
  <c r="P181" i="3"/>
  <c r="O181" i="3"/>
  <c r="N181" i="3"/>
  <c r="M181" i="3"/>
  <c r="W180" i="3"/>
  <c r="V180" i="3"/>
  <c r="U180" i="3"/>
  <c r="T180" i="3"/>
  <c r="S180" i="3"/>
  <c r="R180" i="3"/>
  <c r="Q180" i="3"/>
  <c r="P180" i="3"/>
  <c r="O180" i="3"/>
  <c r="N180" i="3"/>
  <c r="M180" i="3"/>
  <c r="W179" i="3"/>
  <c r="V179" i="3"/>
  <c r="U179" i="3"/>
  <c r="T179" i="3"/>
  <c r="S179" i="3"/>
  <c r="R179" i="3"/>
  <c r="Q179" i="3"/>
  <c r="P179" i="3"/>
  <c r="O179" i="3"/>
  <c r="N179" i="3"/>
  <c r="M179" i="3"/>
  <c r="W178" i="3"/>
  <c r="V178" i="3"/>
  <c r="U178" i="3"/>
  <c r="T178" i="3"/>
  <c r="S178" i="3"/>
  <c r="R178" i="3"/>
  <c r="Q178" i="3"/>
  <c r="P178" i="3"/>
  <c r="O178" i="3"/>
  <c r="N178" i="3"/>
  <c r="M178" i="3"/>
  <c r="W177" i="3"/>
  <c r="V177" i="3"/>
  <c r="U177" i="3"/>
  <c r="T177" i="3"/>
  <c r="S177" i="3"/>
  <c r="R177" i="3"/>
  <c r="Q177" i="3"/>
  <c r="P177" i="3"/>
  <c r="O177" i="3"/>
  <c r="N177" i="3"/>
  <c r="M177" i="3"/>
  <c r="W176" i="3"/>
  <c r="V176" i="3"/>
  <c r="U176" i="3"/>
  <c r="T176" i="3"/>
  <c r="S176" i="3"/>
  <c r="R176" i="3"/>
  <c r="Q176" i="3"/>
  <c r="P176" i="3"/>
  <c r="O176" i="3"/>
  <c r="N176" i="3"/>
  <c r="M176" i="3"/>
  <c r="W175" i="3"/>
  <c r="V175" i="3"/>
  <c r="U175" i="3"/>
  <c r="T175" i="3"/>
  <c r="S175" i="3"/>
  <c r="R175" i="3"/>
  <c r="Q175" i="3"/>
  <c r="P175" i="3"/>
  <c r="O175" i="3"/>
  <c r="N175" i="3"/>
  <c r="M175" i="3"/>
  <c r="W174" i="3"/>
  <c r="V174" i="3"/>
  <c r="U174" i="3"/>
  <c r="T174" i="3"/>
  <c r="S174" i="3"/>
  <c r="R174" i="3"/>
  <c r="Q174" i="3"/>
  <c r="P174" i="3"/>
  <c r="O174" i="3"/>
  <c r="N174" i="3"/>
  <c r="M174" i="3"/>
  <c r="W173" i="3"/>
  <c r="V173" i="3"/>
  <c r="U173" i="3"/>
  <c r="T173" i="3"/>
  <c r="S173" i="3"/>
  <c r="R173" i="3"/>
  <c r="Q173" i="3"/>
  <c r="P173" i="3"/>
  <c r="O173" i="3"/>
  <c r="N173" i="3"/>
  <c r="M173" i="3"/>
  <c r="W172" i="3"/>
  <c r="V172" i="3"/>
  <c r="U172" i="3"/>
  <c r="T172" i="3"/>
  <c r="S172" i="3"/>
  <c r="R172" i="3"/>
  <c r="Q172" i="3"/>
  <c r="P172" i="3"/>
  <c r="O172" i="3"/>
  <c r="N172" i="3"/>
  <c r="M172" i="3"/>
  <c r="W171" i="3"/>
  <c r="V171" i="3"/>
  <c r="U171" i="3"/>
  <c r="T171" i="3"/>
  <c r="S171" i="3"/>
  <c r="R171" i="3"/>
  <c r="Q171" i="3"/>
  <c r="P171" i="3"/>
  <c r="O171" i="3"/>
  <c r="N171" i="3"/>
  <c r="M171" i="3"/>
  <c r="W170" i="3"/>
  <c r="V170" i="3"/>
  <c r="U170" i="3"/>
  <c r="T170" i="3"/>
  <c r="S170" i="3"/>
  <c r="R170" i="3"/>
  <c r="Q170" i="3"/>
  <c r="P170" i="3"/>
  <c r="O170" i="3"/>
  <c r="N170" i="3"/>
  <c r="M170" i="3"/>
  <c r="W169" i="3"/>
  <c r="V169" i="3"/>
  <c r="U169" i="3"/>
  <c r="T169" i="3"/>
  <c r="S169" i="3"/>
  <c r="R169" i="3"/>
  <c r="Q169" i="3"/>
  <c r="P169" i="3"/>
  <c r="O169" i="3"/>
  <c r="N169" i="3"/>
  <c r="M169" i="3"/>
  <c r="W168" i="3"/>
  <c r="V168" i="3"/>
  <c r="U168" i="3"/>
  <c r="T168" i="3"/>
  <c r="S168" i="3"/>
  <c r="R168" i="3"/>
  <c r="Q168" i="3"/>
  <c r="P168" i="3"/>
  <c r="O168" i="3"/>
  <c r="N168" i="3"/>
  <c r="M168" i="3"/>
  <c r="W167" i="3"/>
  <c r="V167" i="3"/>
  <c r="U167" i="3"/>
  <c r="T167" i="3"/>
  <c r="S167" i="3"/>
  <c r="R167" i="3"/>
  <c r="Q167" i="3"/>
  <c r="P167" i="3"/>
  <c r="O167" i="3"/>
  <c r="N167" i="3"/>
  <c r="M167" i="3"/>
  <c r="W166" i="3"/>
  <c r="V166" i="3"/>
  <c r="U166" i="3"/>
  <c r="T166" i="3"/>
  <c r="S166" i="3"/>
  <c r="R166" i="3"/>
  <c r="Q166" i="3"/>
  <c r="P166" i="3"/>
  <c r="O166" i="3"/>
  <c r="N166" i="3"/>
  <c r="M166" i="3"/>
  <c r="W165" i="3"/>
  <c r="V165" i="3"/>
  <c r="U165" i="3"/>
  <c r="T165" i="3"/>
  <c r="S165" i="3"/>
  <c r="R165" i="3"/>
  <c r="Q165" i="3"/>
  <c r="P165" i="3"/>
  <c r="O165" i="3"/>
  <c r="N165" i="3"/>
  <c r="M165" i="3"/>
  <c r="W164" i="3"/>
  <c r="V164" i="3"/>
  <c r="U164" i="3"/>
  <c r="T164" i="3"/>
  <c r="S164" i="3"/>
  <c r="R164" i="3"/>
  <c r="Q164" i="3"/>
  <c r="P164" i="3"/>
  <c r="O164" i="3"/>
  <c r="N164" i="3"/>
  <c r="M164" i="3"/>
  <c r="W163" i="3"/>
  <c r="V163" i="3"/>
  <c r="U163" i="3"/>
  <c r="T163" i="3"/>
  <c r="S163" i="3"/>
  <c r="R163" i="3"/>
  <c r="Q163" i="3"/>
  <c r="P163" i="3"/>
  <c r="O163" i="3"/>
  <c r="N163" i="3"/>
  <c r="M163" i="3"/>
  <c r="W162" i="3"/>
  <c r="V162" i="3"/>
  <c r="U162" i="3"/>
  <c r="T162" i="3"/>
  <c r="S162" i="3"/>
  <c r="R162" i="3"/>
  <c r="Q162" i="3"/>
  <c r="P162" i="3"/>
  <c r="O162" i="3"/>
  <c r="N162" i="3"/>
  <c r="M162" i="3"/>
  <c r="W161" i="3"/>
  <c r="V161" i="3"/>
  <c r="U161" i="3"/>
  <c r="T161" i="3"/>
  <c r="S161" i="3"/>
  <c r="R161" i="3"/>
  <c r="Q161" i="3"/>
  <c r="P161" i="3"/>
  <c r="O161" i="3"/>
  <c r="N161" i="3"/>
  <c r="M161" i="3"/>
  <c r="W160" i="3"/>
  <c r="V160" i="3"/>
  <c r="U160" i="3"/>
  <c r="T160" i="3"/>
  <c r="S160" i="3"/>
  <c r="R160" i="3"/>
  <c r="Q160" i="3"/>
  <c r="P160" i="3"/>
  <c r="O160" i="3"/>
  <c r="N160" i="3"/>
  <c r="M160" i="3"/>
  <c r="W159" i="3"/>
  <c r="V159" i="3"/>
  <c r="U159" i="3"/>
  <c r="T159" i="3"/>
  <c r="S159" i="3"/>
  <c r="R159" i="3"/>
  <c r="Q159" i="3"/>
  <c r="P159" i="3"/>
  <c r="O159" i="3"/>
  <c r="N159" i="3"/>
  <c r="M159" i="3"/>
  <c r="W158" i="3"/>
  <c r="V158" i="3"/>
  <c r="U158" i="3"/>
  <c r="T158" i="3"/>
  <c r="S158" i="3"/>
  <c r="R158" i="3"/>
  <c r="Q158" i="3"/>
  <c r="P158" i="3"/>
  <c r="O158" i="3"/>
  <c r="N158" i="3"/>
  <c r="M158" i="3"/>
  <c r="W157" i="3"/>
  <c r="V157" i="3"/>
  <c r="U157" i="3"/>
  <c r="T157" i="3"/>
  <c r="S157" i="3"/>
  <c r="R157" i="3"/>
  <c r="Q157" i="3"/>
  <c r="P157" i="3"/>
  <c r="O157" i="3"/>
  <c r="N157" i="3"/>
  <c r="M157" i="3"/>
  <c r="W156" i="3"/>
  <c r="V156" i="3"/>
  <c r="U156" i="3"/>
  <c r="T156" i="3"/>
  <c r="S156" i="3"/>
  <c r="R156" i="3"/>
  <c r="Q156" i="3"/>
  <c r="P156" i="3"/>
  <c r="O156" i="3"/>
  <c r="N156" i="3"/>
  <c r="M156" i="3"/>
  <c r="W155" i="3"/>
  <c r="V155" i="3"/>
  <c r="U155" i="3"/>
  <c r="T155" i="3"/>
  <c r="S155" i="3"/>
  <c r="R155" i="3"/>
  <c r="Q155" i="3"/>
  <c r="P155" i="3"/>
  <c r="O155" i="3"/>
  <c r="N155" i="3"/>
  <c r="M155" i="3"/>
  <c r="W154" i="3"/>
  <c r="V154" i="3"/>
  <c r="U154" i="3"/>
  <c r="T154" i="3"/>
  <c r="S154" i="3"/>
  <c r="R154" i="3"/>
  <c r="Q154" i="3"/>
  <c r="P154" i="3"/>
  <c r="O154" i="3"/>
  <c r="N154" i="3"/>
  <c r="M154" i="3"/>
  <c r="W153" i="3"/>
  <c r="V153" i="3"/>
  <c r="U153" i="3"/>
  <c r="T153" i="3"/>
  <c r="S153" i="3"/>
  <c r="R153" i="3"/>
  <c r="Q153" i="3"/>
  <c r="P153" i="3"/>
  <c r="O153" i="3"/>
  <c r="N153" i="3"/>
  <c r="M153" i="3"/>
  <c r="W152" i="3"/>
  <c r="V152" i="3"/>
  <c r="U152" i="3"/>
  <c r="T152" i="3"/>
  <c r="S152" i="3"/>
  <c r="R152" i="3"/>
  <c r="Q152" i="3"/>
  <c r="P152" i="3"/>
  <c r="O152" i="3"/>
  <c r="N152" i="3"/>
  <c r="M152" i="3"/>
  <c r="W151" i="3"/>
  <c r="V151" i="3"/>
  <c r="U151" i="3"/>
  <c r="T151" i="3"/>
  <c r="S151" i="3"/>
  <c r="R151" i="3"/>
  <c r="Q151" i="3"/>
  <c r="P151" i="3"/>
  <c r="O151" i="3"/>
  <c r="N151" i="3"/>
  <c r="M151" i="3"/>
  <c r="W150" i="3"/>
  <c r="V150" i="3"/>
  <c r="U150" i="3"/>
  <c r="T150" i="3"/>
  <c r="S150" i="3"/>
  <c r="R150" i="3"/>
  <c r="Q150" i="3"/>
  <c r="P150" i="3"/>
  <c r="O150" i="3"/>
  <c r="N150" i="3"/>
  <c r="M150" i="3"/>
  <c r="W149" i="3"/>
  <c r="V149" i="3"/>
  <c r="U149" i="3"/>
  <c r="T149" i="3"/>
  <c r="S149" i="3"/>
  <c r="R149" i="3"/>
  <c r="Q149" i="3"/>
  <c r="P149" i="3"/>
  <c r="O149" i="3"/>
  <c r="N149" i="3"/>
  <c r="M149" i="3"/>
  <c r="W148" i="3"/>
  <c r="V148" i="3"/>
  <c r="U148" i="3"/>
  <c r="T148" i="3"/>
  <c r="S148" i="3"/>
  <c r="R148" i="3"/>
  <c r="Q148" i="3"/>
  <c r="P148" i="3"/>
  <c r="O148" i="3"/>
  <c r="N148" i="3"/>
  <c r="M148" i="3"/>
  <c r="W147" i="3"/>
  <c r="V147" i="3"/>
  <c r="U147" i="3"/>
  <c r="T147" i="3"/>
  <c r="S147" i="3"/>
  <c r="R147" i="3"/>
  <c r="Q147" i="3"/>
  <c r="P147" i="3"/>
  <c r="O147" i="3"/>
  <c r="N147" i="3"/>
  <c r="M147" i="3"/>
  <c r="W146" i="3"/>
  <c r="V146" i="3"/>
  <c r="U146" i="3"/>
  <c r="T146" i="3"/>
  <c r="S146" i="3"/>
  <c r="R146" i="3"/>
  <c r="Q146" i="3"/>
  <c r="P146" i="3"/>
  <c r="O146" i="3"/>
  <c r="N146" i="3"/>
  <c r="M146" i="3"/>
  <c r="W145" i="3"/>
  <c r="V145" i="3"/>
  <c r="U145" i="3"/>
  <c r="T145" i="3"/>
  <c r="S145" i="3"/>
  <c r="R145" i="3"/>
  <c r="Q145" i="3"/>
  <c r="P145" i="3"/>
  <c r="O145" i="3"/>
  <c r="N145" i="3"/>
  <c r="M145" i="3"/>
  <c r="W144" i="3"/>
  <c r="V144" i="3"/>
  <c r="U144" i="3"/>
  <c r="T144" i="3"/>
  <c r="S144" i="3"/>
  <c r="R144" i="3"/>
  <c r="Q144" i="3"/>
  <c r="P144" i="3"/>
  <c r="O144" i="3"/>
  <c r="N144" i="3"/>
  <c r="M144" i="3"/>
  <c r="W143" i="3"/>
  <c r="V143" i="3"/>
  <c r="U143" i="3"/>
  <c r="T143" i="3"/>
  <c r="S143" i="3"/>
  <c r="R143" i="3"/>
  <c r="Q143" i="3"/>
  <c r="P143" i="3"/>
  <c r="O143" i="3"/>
  <c r="N143" i="3"/>
  <c r="M143" i="3"/>
  <c r="W142" i="3"/>
  <c r="V142" i="3"/>
  <c r="U142" i="3"/>
  <c r="T142" i="3"/>
  <c r="S142" i="3"/>
  <c r="R142" i="3"/>
  <c r="Q142" i="3"/>
  <c r="P142" i="3"/>
  <c r="O142" i="3"/>
  <c r="N142" i="3"/>
  <c r="M142" i="3"/>
  <c r="W141" i="3"/>
  <c r="V141" i="3"/>
  <c r="U141" i="3"/>
  <c r="T141" i="3"/>
  <c r="S141" i="3"/>
  <c r="R141" i="3"/>
  <c r="Q141" i="3"/>
  <c r="P141" i="3"/>
  <c r="O141" i="3"/>
  <c r="N141" i="3"/>
  <c r="M141" i="3"/>
  <c r="W140" i="3"/>
  <c r="V140" i="3"/>
  <c r="U140" i="3"/>
  <c r="T140" i="3"/>
  <c r="S140" i="3"/>
  <c r="R140" i="3"/>
  <c r="Q140" i="3"/>
  <c r="P140" i="3"/>
  <c r="O140" i="3"/>
  <c r="N140" i="3"/>
  <c r="M140" i="3"/>
  <c r="W139" i="3"/>
  <c r="V139" i="3"/>
  <c r="U139" i="3"/>
  <c r="T139" i="3"/>
  <c r="S139" i="3"/>
  <c r="R139" i="3"/>
  <c r="Q139" i="3"/>
  <c r="P139" i="3"/>
  <c r="O139" i="3"/>
  <c r="N139" i="3"/>
  <c r="M139" i="3"/>
  <c r="W138" i="3"/>
  <c r="V138" i="3"/>
  <c r="U138" i="3"/>
  <c r="T138" i="3"/>
  <c r="S138" i="3"/>
  <c r="R138" i="3"/>
  <c r="Q138" i="3"/>
  <c r="P138" i="3"/>
  <c r="O138" i="3"/>
  <c r="N138" i="3"/>
  <c r="M138" i="3"/>
  <c r="W137" i="3"/>
  <c r="V137" i="3"/>
  <c r="U137" i="3"/>
  <c r="T137" i="3"/>
  <c r="S137" i="3"/>
  <c r="R137" i="3"/>
  <c r="Q137" i="3"/>
  <c r="P137" i="3"/>
  <c r="O137" i="3"/>
  <c r="N137" i="3"/>
  <c r="M137" i="3"/>
  <c r="W136" i="3"/>
  <c r="V136" i="3"/>
  <c r="U136" i="3"/>
  <c r="T136" i="3"/>
  <c r="S136" i="3"/>
  <c r="R136" i="3"/>
  <c r="Q136" i="3"/>
  <c r="P136" i="3"/>
  <c r="O136" i="3"/>
  <c r="N136" i="3"/>
  <c r="M136" i="3"/>
  <c r="W135" i="3"/>
  <c r="V135" i="3"/>
  <c r="U135" i="3"/>
  <c r="T135" i="3"/>
  <c r="S135" i="3"/>
  <c r="R135" i="3"/>
  <c r="Q135" i="3"/>
  <c r="P135" i="3"/>
  <c r="O135" i="3"/>
  <c r="N135" i="3"/>
  <c r="M135" i="3"/>
  <c r="W134" i="3"/>
  <c r="V134" i="3"/>
  <c r="U134" i="3"/>
  <c r="T134" i="3"/>
  <c r="S134" i="3"/>
  <c r="R134" i="3"/>
  <c r="Q134" i="3"/>
  <c r="P134" i="3"/>
  <c r="O134" i="3"/>
  <c r="N134" i="3"/>
  <c r="M134" i="3"/>
  <c r="W133" i="3"/>
  <c r="V133" i="3"/>
  <c r="U133" i="3"/>
  <c r="T133" i="3"/>
  <c r="S133" i="3"/>
  <c r="R133" i="3"/>
  <c r="Q133" i="3"/>
  <c r="P133" i="3"/>
  <c r="O133" i="3"/>
  <c r="N133" i="3"/>
  <c r="M133" i="3"/>
  <c r="W132" i="3"/>
  <c r="V132" i="3"/>
  <c r="U132" i="3"/>
  <c r="T132" i="3"/>
  <c r="S132" i="3"/>
  <c r="R132" i="3"/>
  <c r="Q132" i="3"/>
  <c r="P132" i="3"/>
  <c r="O132" i="3"/>
  <c r="N132" i="3"/>
  <c r="M132" i="3"/>
  <c r="W131" i="3"/>
  <c r="V131" i="3"/>
  <c r="U131" i="3"/>
  <c r="T131" i="3"/>
  <c r="S131" i="3"/>
  <c r="R131" i="3"/>
  <c r="Q131" i="3"/>
  <c r="P131" i="3"/>
  <c r="O131" i="3"/>
  <c r="N131" i="3"/>
  <c r="M131" i="3"/>
  <c r="W130" i="3"/>
  <c r="V130" i="3"/>
  <c r="U130" i="3"/>
  <c r="T130" i="3"/>
  <c r="S130" i="3"/>
  <c r="R130" i="3"/>
  <c r="Q130" i="3"/>
  <c r="P130" i="3"/>
  <c r="O130" i="3"/>
  <c r="N130" i="3"/>
  <c r="M130" i="3"/>
  <c r="W129" i="3"/>
  <c r="V129" i="3"/>
  <c r="U129" i="3"/>
  <c r="T129" i="3"/>
  <c r="S129" i="3"/>
  <c r="R129" i="3"/>
  <c r="Q129" i="3"/>
  <c r="P129" i="3"/>
  <c r="O129" i="3"/>
  <c r="N129" i="3"/>
  <c r="M129" i="3"/>
  <c r="W128" i="3"/>
  <c r="V128" i="3"/>
  <c r="U128" i="3"/>
  <c r="T128" i="3"/>
  <c r="S128" i="3"/>
  <c r="R128" i="3"/>
  <c r="Q128" i="3"/>
  <c r="P128" i="3"/>
  <c r="O128" i="3"/>
  <c r="N128" i="3"/>
  <c r="M128" i="3"/>
  <c r="W127" i="3"/>
  <c r="V127" i="3"/>
  <c r="U127" i="3"/>
  <c r="T127" i="3"/>
  <c r="S127" i="3"/>
  <c r="R127" i="3"/>
  <c r="Q127" i="3"/>
  <c r="P127" i="3"/>
  <c r="O127" i="3"/>
  <c r="N127" i="3"/>
  <c r="M127" i="3"/>
  <c r="W126" i="3"/>
  <c r="V126" i="3"/>
  <c r="U126" i="3"/>
  <c r="T126" i="3"/>
  <c r="S126" i="3"/>
  <c r="R126" i="3"/>
  <c r="Q126" i="3"/>
  <c r="P126" i="3"/>
  <c r="O126" i="3"/>
  <c r="N126" i="3"/>
  <c r="M126" i="3"/>
  <c r="W125" i="3"/>
  <c r="V125" i="3"/>
  <c r="U125" i="3"/>
  <c r="T125" i="3"/>
  <c r="S125" i="3"/>
  <c r="R125" i="3"/>
  <c r="Q125" i="3"/>
  <c r="P125" i="3"/>
  <c r="O125" i="3"/>
  <c r="N125" i="3"/>
  <c r="M125" i="3"/>
  <c r="W124" i="3"/>
  <c r="V124" i="3"/>
  <c r="U124" i="3"/>
  <c r="T124" i="3"/>
  <c r="S124" i="3"/>
  <c r="R124" i="3"/>
  <c r="Q124" i="3"/>
  <c r="P124" i="3"/>
  <c r="O124" i="3"/>
  <c r="N124" i="3"/>
  <c r="M124" i="3"/>
  <c r="W123" i="3"/>
  <c r="V123" i="3"/>
  <c r="U123" i="3"/>
  <c r="T123" i="3"/>
  <c r="S123" i="3"/>
  <c r="R123" i="3"/>
  <c r="Q123" i="3"/>
  <c r="P123" i="3"/>
  <c r="O123" i="3"/>
  <c r="N123" i="3"/>
  <c r="M123" i="3"/>
  <c r="W122" i="3"/>
  <c r="V122" i="3"/>
  <c r="U122" i="3"/>
  <c r="T122" i="3"/>
  <c r="S122" i="3"/>
  <c r="R122" i="3"/>
  <c r="Q122" i="3"/>
  <c r="P122" i="3"/>
  <c r="O122" i="3"/>
  <c r="N122" i="3"/>
  <c r="M122" i="3"/>
  <c r="W121" i="3"/>
  <c r="V121" i="3"/>
  <c r="U121" i="3"/>
  <c r="T121" i="3"/>
  <c r="S121" i="3"/>
  <c r="R121" i="3"/>
  <c r="Q121" i="3"/>
  <c r="P121" i="3"/>
  <c r="O121" i="3"/>
  <c r="N121" i="3"/>
  <c r="M121" i="3"/>
  <c r="W120" i="3"/>
  <c r="V120" i="3"/>
  <c r="U120" i="3"/>
  <c r="T120" i="3"/>
  <c r="S120" i="3"/>
  <c r="R120" i="3"/>
  <c r="Q120" i="3"/>
  <c r="P120" i="3"/>
  <c r="O120" i="3"/>
  <c r="N120" i="3"/>
  <c r="M120" i="3"/>
  <c r="W119" i="3"/>
  <c r="V119" i="3"/>
  <c r="U119" i="3"/>
  <c r="T119" i="3"/>
  <c r="S119" i="3"/>
  <c r="R119" i="3"/>
  <c r="Q119" i="3"/>
  <c r="P119" i="3"/>
  <c r="O119" i="3"/>
  <c r="N119" i="3"/>
  <c r="M119" i="3"/>
  <c r="W118" i="3"/>
  <c r="V118" i="3"/>
  <c r="U118" i="3"/>
  <c r="T118" i="3"/>
  <c r="S118" i="3"/>
  <c r="R118" i="3"/>
  <c r="Q118" i="3"/>
  <c r="P118" i="3"/>
  <c r="O118" i="3"/>
  <c r="N118" i="3"/>
  <c r="M118" i="3"/>
  <c r="W117" i="3"/>
  <c r="V117" i="3"/>
  <c r="U117" i="3"/>
  <c r="T117" i="3"/>
  <c r="S117" i="3"/>
  <c r="R117" i="3"/>
  <c r="Q117" i="3"/>
  <c r="P117" i="3"/>
  <c r="O117" i="3"/>
  <c r="N117" i="3"/>
  <c r="M117" i="3"/>
  <c r="W116" i="3"/>
  <c r="V116" i="3"/>
  <c r="U116" i="3"/>
  <c r="T116" i="3"/>
  <c r="S116" i="3"/>
  <c r="R116" i="3"/>
  <c r="Q116" i="3"/>
  <c r="P116" i="3"/>
  <c r="O116" i="3"/>
  <c r="N116" i="3"/>
  <c r="M116" i="3"/>
  <c r="W115" i="3"/>
  <c r="V115" i="3"/>
  <c r="U115" i="3"/>
  <c r="T115" i="3"/>
  <c r="S115" i="3"/>
  <c r="R115" i="3"/>
  <c r="Q115" i="3"/>
  <c r="P115" i="3"/>
  <c r="O115" i="3"/>
  <c r="N115" i="3"/>
  <c r="M115" i="3"/>
  <c r="W114" i="3"/>
  <c r="V114" i="3"/>
  <c r="U114" i="3"/>
  <c r="T114" i="3"/>
  <c r="S114" i="3"/>
  <c r="R114" i="3"/>
  <c r="Q114" i="3"/>
  <c r="P114" i="3"/>
  <c r="O114" i="3"/>
  <c r="N114" i="3"/>
  <c r="M114" i="3"/>
  <c r="W113" i="3"/>
  <c r="V113" i="3"/>
  <c r="U113" i="3"/>
  <c r="T113" i="3"/>
  <c r="S113" i="3"/>
  <c r="R113" i="3"/>
  <c r="Q113" i="3"/>
  <c r="P113" i="3"/>
  <c r="O113" i="3"/>
  <c r="N113" i="3"/>
  <c r="M113" i="3"/>
  <c r="W112" i="3"/>
  <c r="V112" i="3"/>
  <c r="U112" i="3"/>
  <c r="T112" i="3"/>
  <c r="S112" i="3"/>
  <c r="R112" i="3"/>
  <c r="Q112" i="3"/>
  <c r="P112" i="3"/>
  <c r="O112" i="3"/>
  <c r="N112" i="3"/>
  <c r="M112" i="3"/>
  <c r="W111" i="3"/>
  <c r="V111" i="3"/>
  <c r="U111" i="3"/>
  <c r="T111" i="3"/>
  <c r="S111" i="3"/>
  <c r="R111" i="3"/>
  <c r="Q111" i="3"/>
  <c r="P111" i="3"/>
  <c r="O111" i="3"/>
  <c r="N111" i="3"/>
  <c r="M111" i="3"/>
  <c r="W110" i="3"/>
  <c r="V110" i="3"/>
  <c r="U110" i="3"/>
  <c r="T110" i="3"/>
  <c r="S110" i="3"/>
  <c r="R110" i="3"/>
  <c r="Q110" i="3"/>
  <c r="P110" i="3"/>
  <c r="O110" i="3"/>
  <c r="N110" i="3"/>
  <c r="M110" i="3"/>
  <c r="W109" i="3"/>
  <c r="V109" i="3"/>
  <c r="U109" i="3"/>
  <c r="T109" i="3"/>
  <c r="S109" i="3"/>
  <c r="R109" i="3"/>
  <c r="Q109" i="3"/>
  <c r="P109" i="3"/>
  <c r="O109" i="3"/>
  <c r="N109" i="3"/>
  <c r="M109" i="3"/>
  <c r="W108" i="3"/>
  <c r="V108" i="3"/>
  <c r="U108" i="3"/>
  <c r="T108" i="3"/>
  <c r="S108" i="3"/>
  <c r="R108" i="3"/>
  <c r="Q108" i="3"/>
  <c r="P108" i="3"/>
  <c r="O108" i="3"/>
  <c r="N108" i="3"/>
  <c r="M108" i="3"/>
  <c r="W107" i="3"/>
  <c r="V107" i="3"/>
  <c r="U107" i="3"/>
  <c r="T107" i="3"/>
  <c r="S107" i="3"/>
  <c r="R107" i="3"/>
  <c r="Q107" i="3"/>
  <c r="P107" i="3"/>
  <c r="O107" i="3"/>
  <c r="N107" i="3"/>
  <c r="M107" i="3"/>
  <c r="W106" i="3"/>
  <c r="V106" i="3"/>
  <c r="U106" i="3"/>
  <c r="T106" i="3"/>
  <c r="S106" i="3"/>
  <c r="R106" i="3"/>
  <c r="Q106" i="3"/>
  <c r="P106" i="3"/>
  <c r="O106" i="3"/>
  <c r="N106" i="3"/>
  <c r="M106" i="3"/>
  <c r="W105" i="3"/>
  <c r="V105" i="3"/>
  <c r="U105" i="3"/>
  <c r="T105" i="3"/>
  <c r="S105" i="3"/>
  <c r="R105" i="3"/>
  <c r="Q105" i="3"/>
  <c r="P105" i="3"/>
  <c r="O105" i="3"/>
  <c r="N105" i="3"/>
  <c r="M105" i="3"/>
  <c r="W104" i="3"/>
  <c r="V104" i="3"/>
  <c r="U104" i="3"/>
  <c r="T104" i="3"/>
  <c r="S104" i="3"/>
  <c r="R104" i="3"/>
  <c r="Q104" i="3"/>
  <c r="P104" i="3"/>
  <c r="O104" i="3"/>
  <c r="N104" i="3"/>
  <c r="M104" i="3"/>
  <c r="W103" i="3"/>
  <c r="V103" i="3"/>
  <c r="U103" i="3"/>
  <c r="T103" i="3"/>
  <c r="S103" i="3"/>
  <c r="R103" i="3"/>
  <c r="Q103" i="3"/>
  <c r="P103" i="3"/>
  <c r="O103" i="3"/>
  <c r="N103" i="3"/>
  <c r="M103" i="3"/>
  <c r="W102" i="3"/>
  <c r="V102" i="3"/>
  <c r="U102" i="3"/>
  <c r="T102" i="3"/>
  <c r="S102" i="3"/>
  <c r="R102" i="3"/>
  <c r="Q102" i="3"/>
  <c r="P102" i="3"/>
  <c r="O102" i="3"/>
  <c r="N102" i="3"/>
  <c r="M102" i="3"/>
  <c r="W101" i="3"/>
  <c r="V101" i="3"/>
  <c r="U101" i="3"/>
  <c r="T101" i="3"/>
  <c r="S101" i="3"/>
  <c r="R101" i="3"/>
  <c r="Q101" i="3"/>
  <c r="P101" i="3"/>
  <c r="O101" i="3"/>
  <c r="N101" i="3"/>
  <c r="M101" i="3"/>
  <c r="W100" i="3"/>
  <c r="V100" i="3"/>
  <c r="U100" i="3"/>
  <c r="T100" i="3"/>
  <c r="S100" i="3"/>
  <c r="R100" i="3"/>
  <c r="Q100" i="3"/>
  <c r="P100" i="3"/>
  <c r="O100" i="3"/>
  <c r="N100" i="3"/>
  <c r="M100" i="3"/>
  <c r="W99" i="3"/>
  <c r="V99" i="3"/>
  <c r="U99" i="3"/>
  <c r="T99" i="3"/>
  <c r="S99" i="3"/>
  <c r="R99" i="3"/>
  <c r="Q99" i="3"/>
  <c r="P99" i="3"/>
  <c r="O99" i="3"/>
  <c r="N99" i="3"/>
  <c r="M99" i="3"/>
  <c r="W98" i="3"/>
  <c r="V98" i="3"/>
  <c r="U98" i="3"/>
  <c r="T98" i="3"/>
  <c r="S98" i="3"/>
  <c r="R98" i="3"/>
  <c r="Q98" i="3"/>
  <c r="P98" i="3"/>
  <c r="O98" i="3"/>
  <c r="N98" i="3"/>
  <c r="M98" i="3"/>
  <c r="W97" i="3"/>
  <c r="V97" i="3"/>
  <c r="U97" i="3"/>
  <c r="T97" i="3"/>
  <c r="S97" i="3"/>
  <c r="R97" i="3"/>
  <c r="Q97" i="3"/>
  <c r="P97" i="3"/>
  <c r="O97" i="3"/>
  <c r="N97" i="3"/>
  <c r="M97" i="3"/>
  <c r="W96" i="3"/>
  <c r="V96" i="3"/>
  <c r="U96" i="3"/>
  <c r="T96" i="3"/>
  <c r="S96" i="3"/>
  <c r="R96" i="3"/>
  <c r="Q96" i="3"/>
  <c r="P96" i="3"/>
  <c r="O96" i="3"/>
  <c r="N96" i="3"/>
  <c r="M96" i="3"/>
  <c r="W95" i="3"/>
  <c r="V95" i="3"/>
  <c r="U95" i="3"/>
  <c r="T95" i="3"/>
  <c r="S95" i="3"/>
  <c r="R95" i="3"/>
  <c r="Q95" i="3"/>
  <c r="P95" i="3"/>
  <c r="O95" i="3"/>
  <c r="N95" i="3"/>
  <c r="M95" i="3"/>
  <c r="W94" i="3"/>
  <c r="V94" i="3"/>
  <c r="U94" i="3"/>
  <c r="T94" i="3"/>
  <c r="S94" i="3"/>
  <c r="R94" i="3"/>
  <c r="Q94" i="3"/>
  <c r="P94" i="3"/>
  <c r="O94" i="3"/>
  <c r="N94" i="3"/>
  <c r="M94" i="3"/>
  <c r="W93" i="3"/>
  <c r="V93" i="3"/>
  <c r="U93" i="3"/>
  <c r="T93" i="3"/>
  <c r="S93" i="3"/>
  <c r="R93" i="3"/>
  <c r="Q93" i="3"/>
  <c r="P93" i="3"/>
  <c r="O93" i="3"/>
  <c r="N93" i="3"/>
  <c r="M93" i="3"/>
  <c r="W92" i="3"/>
  <c r="V92" i="3"/>
  <c r="U92" i="3"/>
  <c r="T92" i="3"/>
  <c r="S92" i="3"/>
  <c r="R92" i="3"/>
  <c r="Q92" i="3"/>
  <c r="P92" i="3"/>
  <c r="O92" i="3"/>
  <c r="N92" i="3"/>
  <c r="M92" i="3"/>
  <c r="W91" i="3"/>
  <c r="V91" i="3"/>
  <c r="U91" i="3"/>
  <c r="T91" i="3"/>
  <c r="S91" i="3"/>
  <c r="R91" i="3"/>
  <c r="Q91" i="3"/>
  <c r="P91" i="3"/>
  <c r="O91" i="3"/>
  <c r="N91" i="3"/>
  <c r="M91" i="3"/>
  <c r="W90" i="3"/>
  <c r="V90" i="3"/>
  <c r="U90" i="3"/>
  <c r="T90" i="3"/>
  <c r="S90" i="3"/>
  <c r="R90" i="3"/>
  <c r="Q90" i="3"/>
  <c r="P90" i="3"/>
  <c r="O90" i="3"/>
  <c r="N90" i="3"/>
  <c r="M90" i="3"/>
  <c r="W89" i="3"/>
  <c r="V89" i="3"/>
  <c r="U89" i="3"/>
  <c r="T89" i="3"/>
  <c r="S89" i="3"/>
  <c r="R89" i="3"/>
  <c r="Q89" i="3"/>
  <c r="P89" i="3"/>
  <c r="O89" i="3"/>
  <c r="N89" i="3"/>
  <c r="M89" i="3"/>
  <c r="W88" i="3"/>
  <c r="V88" i="3"/>
  <c r="U88" i="3"/>
  <c r="T88" i="3"/>
  <c r="S88" i="3"/>
  <c r="R88" i="3"/>
  <c r="Q88" i="3"/>
  <c r="P88" i="3"/>
  <c r="O88" i="3"/>
  <c r="N88" i="3"/>
  <c r="M88" i="3"/>
  <c r="W87" i="3"/>
  <c r="V87" i="3"/>
  <c r="U87" i="3"/>
  <c r="T87" i="3"/>
  <c r="S87" i="3"/>
  <c r="R87" i="3"/>
  <c r="Q87" i="3"/>
  <c r="P87" i="3"/>
  <c r="O87" i="3"/>
  <c r="N87" i="3"/>
  <c r="M87" i="3"/>
  <c r="W86" i="3"/>
  <c r="V86" i="3"/>
  <c r="U86" i="3"/>
  <c r="T86" i="3"/>
  <c r="S86" i="3"/>
  <c r="R86" i="3"/>
  <c r="Q86" i="3"/>
  <c r="P86" i="3"/>
  <c r="O86" i="3"/>
  <c r="N86" i="3"/>
  <c r="M86" i="3"/>
  <c r="W85" i="3"/>
  <c r="V85" i="3"/>
  <c r="U85" i="3"/>
  <c r="T85" i="3"/>
  <c r="S85" i="3"/>
  <c r="R85" i="3"/>
  <c r="Q85" i="3"/>
  <c r="P85" i="3"/>
  <c r="O85" i="3"/>
  <c r="N85" i="3"/>
  <c r="M85" i="3"/>
  <c r="W84" i="3"/>
  <c r="V84" i="3"/>
  <c r="U84" i="3"/>
  <c r="T84" i="3"/>
  <c r="S84" i="3"/>
  <c r="R84" i="3"/>
  <c r="Q84" i="3"/>
  <c r="P84" i="3"/>
  <c r="O84" i="3"/>
  <c r="N84" i="3"/>
  <c r="M84" i="3"/>
  <c r="W83" i="3"/>
  <c r="V83" i="3"/>
  <c r="U83" i="3"/>
  <c r="T83" i="3"/>
  <c r="S83" i="3"/>
  <c r="R83" i="3"/>
  <c r="Q83" i="3"/>
  <c r="P83" i="3"/>
  <c r="O83" i="3"/>
  <c r="N83" i="3"/>
  <c r="M83" i="3"/>
  <c r="W82" i="3"/>
  <c r="V82" i="3"/>
  <c r="U82" i="3"/>
  <c r="T82" i="3"/>
  <c r="S82" i="3"/>
  <c r="R82" i="3"/>
  <c r="Q82" i="3"/>
  <c r="P82" i="3"/>
  <c r="O82" i="3"/>
  <c r="N82" i="3"/>
  <c r="M82" i="3"/>
  <c r="W81" i="3"/>
  <c r="V81" i="3"/>
  <c r="U81" i="3"/>
  <c r="T81" i="3"/>
  <c r="S81" i="3"/>
  <c r="R81" i="3"/>
  <c r="Q81" i="3"/>
  <c r="P81" i="3"/>
  <c r="O81" i="3"/>
  <c r="N81" i="3"/>
  <c r="M81" i="3"/>
  <c r="W80" i="3"/>
  <c r="V80" i="3"/>
  <c r="U80" i="3"/>
  <c r="T80" i="3"/>
  <c r="S80" i="3"/>
  <c r="R80" i="3"/>
  <c r="Q80" i="3"/>
  <c r="P80" i="3"/>
  <c r="O80" i="3"/>
  <c r="N80" i="3"/>
  <c r="M80" i="3"/>
  <c r="W79" i="3"/>
  <c r="V79" i="3"/>
  <c r="U79" i="3"/>
  <c r="T79" i="3"/>
  <c r="S79" i="3"/>
  <c r="R79" i="3"/>
  <c r="Q79" i="3"/>
  <c r="P79" i="3"/>
  <c r="O79" i="3"/>
  <c r="N79" i="3"/>
  <c r="M79" i="3"/>
  <c r="W78" i="3"/>
  <c r="V78" i="3"/>
  <c r="U78" i="3"/>
  <c r="T78" i="3"/>
  <c r="S78" i="3"/>
  <c r="R78" i="3"/>
  <c r="Q78" i="3"/>
  <c r="P78" i="3"/>
  <c r="O78" i="3"/>
  <c r="N78" i="3"/>
  <c r="M78" i="3"/>
  <c r="W77" i="3"/>
  <c r="V77" i="3"/>
  <c r="U77" i="3"/>
  <c r="T77" i="3"/>
  <c r="S77" i="3"/>
  <c r="R77" i="3"/>
  <c r="Q77" i="3"/>
  <c r="P77" i="3"/>
  <c r="O77" i="3"/>
  <c r="N77" i="3"/>
  <c r="M77" i="3"/>
  <c r="W76" i="3"/>
  <c r="V76" i="3"/>
  <c r="U76" i="3"/>
  <c r="T76" i="3"/>
  <c r="S76" i="3"/>
  <c r="R76" i="3"/>
  <c r="Q76" i="3"/>
  <c r="P76" i="3"/>
  <c r="O76" i="3"/>
  <c r="N76" i="3"/>
  <c r="M76" i="3"/>
  <c r="W75" i="3"/>
  <c r="V75" i="3"/>
  <c r="U75" i="3"/>
  <c r="T75" i="3"/>
  <c r="S75" i="3"/>
  <c r="R75" i="3"/>
  <c r="Q75" i="3"/>
  <c r="P75" i="3"/>
  <c r="O75" i="3"/>
  <c r="N75" i="3"/>
  <c r="M75" i="3"/>
  <c r="W74" i="3"/>
  <c r="V74" i="3"/>
  <c r="U74" i="3"/>
  <c r="T74" i="3"/>
  <c r="S74" i="3"/>
  <c r="R74" i="3"/>
  <c r="Q74" i="3"/>
  <c r="P74" i="3"/>
  <c r="O74" i="3"/>
  <c r="N74" i="3"/>
  <c r="M74" i="3"/>
  <c r="W73" i="3"/>
  <c r="V73" i="3"/>
  <c r="U73" i="3"/>
  <c r="T73" i="3"/>
  <c r="S73" i="3"/>
  <c r="R73" i="3"/>
  <c r="Q73" i="3"/>
  <c r="P73" i="3"/>
  <c r="O73" i="3"/>
  <c r="N73" i="3"/>
  <c r="M73" i="3"/>
  <c r="W72" i="3"/>
  <c r="V72" i="3"/>
  <c r="U72" i="3"/>
  <c r="T72" i="3"/>
  <c r="S72" i="3"/>
  <c r="R72" i="3"/>
  <c r="Q72" i="3"/>
  <c r="P72" i="3"/>
  <c r="O72" i="3"/>
  <c r="N72" i="3"/>
  <c r="M72" i="3"/>
  <c r="W71" i="3"/>
  <c r="V71" i="3"/>
  <c r="U71" i="3"/>
  <c r="T71" i="3"/>
  <c r="S71" i="3"/>
  <c r="R71" i="3"/>
  <c r="Q71" i="3"/>
  <c r="P71" i="3"/>
  <c r="O71" i="3"/>
  <c r="N71" i="3"/>
  <c r="M71" i="3"/>
  <c r="W70" i="3"/>
  <c r="V70" i="3"/>
  <c r="U70" i="3"/>
  <c r="T70" i="3"/>
  <c r="S70" i="3"/>
  <c r="R70" i="3"/>
  <c r="Q70" i="3"/>
  <c r="P70" i="3"/>
  <c r="O70" i="3"/>
  <c r="N70" i="3"/>
  <c r="M70" i="3"/>
  <c r="W69" i="3"/>
  <c r="V69" i="3"/>
  <c r="U69" i="3"/>
  <c r="T69" i="3"/>
  <c r="S69" i="3"/>
  <c r="R69" i="3"/>
  <c r="Q69" i="3"/>
  <c r="P69" i="3"/>
  <c r="O69" i="3"/>
  <c r="N69" i="3"/>
  <c r="M69" i="3"/>
  <c r="W68" i="3"/>
  <c r="V68" i="3"/>
  <c r="U68" i="3"/>
  <c r="T68" i="3"/>
  <c r="S68" i="3"/>
  <c r="R68" i="3"/>
  <c r="Q68" i="3"/>
  <c r="P68" i="3"/>
  <c r="O68" i="3"/>
  <c r="N68" i="3"/>
  <c r="M68" i="3"/>
  <c r="W67" i="3"/>
  <c r="V67" i="3"/>
  <c r="U67" i="3"/>
  <c r="T67" i="3"/>
  <c r="S67" i="3"/>
  <c r="R67" i="3"/>
  <c r="Q67" i="3"/>
  <c r="P67" i="3"/>
  <c r="O67" i="3"/>
  <c r="N67" i="3"/>
  <c r="M67" i="3"/>
  <c r="W66" i="3"/>
  <c r="V66" i="3"/>
  <c r="U66" i="3"/>
  <c r="T66" i="3"/>
  <c r="S66" i="3"/>
  <c r="R66" i="3"/>
  <c r="Q66" i="3"/>
  <c r="P66" i="3"/>
  <c r="O66" i="3"/>
  <c r="N66" i="3"/>
  <c r="M66" i="3"/>
  <c r="W65" i="3"/>
  <c r="V65" i="3"/>
  <c r="U65" i="3"/>
  <c r="T65" i="3"/>
  <c r="S65" i="3"/>
  <c r="R65" i="3"/>
  <c r="Q65" i="3"/>
  <c r="P65" i="3"/>
  <c r="O65" i="3"/>
  <c r="N65" i="3"/>
  <c r="M65" i="3"/>
  <c r="W64" i="3"/>
  <c r="V64" i="3"/>
  <c r="U64" i="3"/>
  <c r="T64" i="3"/>
  <c r="S64" i="3"/>
  <c r="R64" i="3"/>
  <c r="Q64" i="3"/>
  <c r="P64" i="3"/>
  <c r="O64" i="3"/>
  <c r="N64" i="3"/>
  <c r="M64" i="3"/>
  <c r="W63" i="3"/>
  <c r="V63" i="3"/>
  <c r="U63" i="3"/>
  <c r="T63" i="3"/>
  <c r="S63" i="3"/>
  <c r="R63" i="3"/>
  <c r="Q63" i="3"/>
  <c r="P63" i="3"/>
  <c r="O63" i="3"/>
  <c r="N63" i="3"/>
  <c r="M63" i="3"/>
  <c r="W62" i="3"/>
  <c r="V62" i="3"/>
  <c r="U62" i="3"/>
  <c r="T62" i="3"/>
  <c r="S62" i="3"/>
  <c r="R62" i="3"/>
  <c r="Q62" i="3"/>
  <c r="P62" i="3"/>
  <c r="O62" i="3"/>
  <c r="N62" i="3"/>
  <c r="M62" i="3"/>
  <c r="W61" i="3"/>
  <c r="V61" i="3"/>
  <c r="U61" i="3"/>
  <c r="T61" i="3"/>
  <c r="S61" i="3"/>
  <c r="R61" i="3"/>
  <c r="Q61" i="3"/>
  <c r="P61" i="3"/>
  <c r="O61" i="3"/>
  <c r="N61" i="3"/>
  <c r="M61" i="3"/>
  <c r="W60" i="3"/>
  <c r="V60" i="3"/>
  <c r="U60" i="3"/>
  <c r="T60" i="3"/>
  <c r="S60" i="3"/>
  <c r="R60" i="3"/>
  <c r="Q60" i="3"/>
  <c r="P60" i="3"/>
  <c r="O60" i="3"/>
  <c r="N60" i="3"/>
  <c r="M60" i="3"/>
  <c r="W59" i="3"/>
  <c r="V59" i="3"/>
  <c r="U59" i="3"/>
  <c r="T59" i="3"/>
  <c r="S59" i="3"/>
  <c r="R59" i="3"/>
  <c r="Q59" i="3"/>
  <c r="P59" i="3"/>
  <c r="O59" i="3"/>
  <c r="N59" i="3"/>
  <c r="M59" i="3"/>
  <c r="W58" i="3"/>
  <c r="V58" i="3"/>
  <c r="U58" i="3"/>
  <c r="T58" i="3"/>
  <c r="S58" i="3"/>
  <c r="R58" i="3"/>
  <c r="Q58" i="3"/>
  <c r="P58" i="3"/>
  <c r="O58" i="3"/>
  <c r="N58" i="3"/>
  <c r="M58" i="3"/>
  <c r="W57" i="3"/>
  <c r="V57" i="3"/>
  <c r="U57" i="3"/>
  <c r="T57" i="3"/>
  <c r="S57" i="3"/>
  <c r="R57" i="3"/>
  <c r="Q57" i="3"/>
  <c r="P57" i="3"/>
  <c r="O57" i="3"/>
  <c r="N57" i="3"/>
  <c r="M57" i="3"/>
  <c r="W56" i="3"/>
  <c r="V56" i="3"/>
  <c r="U56" i="3"/>
  <c r="T56" i="3"/>
  <c r="S56" i="3"/>
  <c r="R56" i="3"/>
  <c r="Q56" i="3"/>
  <c r="P56" i="3"/>
  <c r="O56" i="3"/>
  <c r="N56" i="3"/>
  <c r="M56" i="3"/>
  <c r="W55" i="3"/>
  <c r="V55" i="3"/>
  <c r="U55" i="3"/>
  <c r="T55" i="3"/>
  <c r="S55" i="3"/>
  <c r="R55" i="3"/>
  <c r="Q55" i="3"/>
  <c r="P55" i="3"/>
  <c r="O55" i="3"/>
  <c r="N55" i="3"/>
  <c r="M55" i="3"/>
  <c r="W54" i="3"/>
  <c r="V54" i="3"/>
  <c r="U54" i="3"/>
  <c r="T54" i="3"/>
  <c r="S54" i="3"/>
  <c r="R54" i="3"/>
  <c r="Q54" i="3"/>
  <c r="P54" i="3"/>
  <c r="O54" i="3"/>
  <c r="N54" i="3"/>
  <c r="M54" i="3"/>
  <c r="W53" i="3"/>
  <c r="V53" i="3"/>
  <c r="U53" i="3"/>
  <c r="T53" i="3"/>
  <c r="S53" i="3"/>
  <c r="R53" i="3"/>
  <c r="Q53" i="3"/>
  <c r="P53" i="3"/>
  <c r="O53" i="3"/>
  <c r="N53" i="3"/>
  <c r="M53" i="3"/>
  <c r="W52" i="3"/>
  <c r="V52" i="3"/>
  <c r="U52" i="3"/>
  <c r="T52" i="3"/>
  <c r="S52" i="3"/>
  <c r="R52" i="3"/>
  <c r="Q52" i="3"/>
  <c r="P52" i="3"/>
  <c r="O52" i="3"/>
  <c r="N52" i="3"/>
  <c r="M52" i="3"/>
  <c r="W51" i="3"/>
  <c r="V51" i="3"/>
  <c r="U51" i="3"/>
  <c r="T51" i="3"/>
  <c r="S51" i="3"/>
  <c r="R51" i="3"/>
  <c r="Q51" i="3"/>
  <c r="P51" i="3"/>
  <c r="O51" i="3"/>
  <c r="N51" i="3"/>
  <c r="M51" i="3"/>
  <c r="W50" i="3"/>
  <c r="V50" i="3"/>
  <c r="U50" i="3"/>
  <c r="T50" i="3"/>
  <c r="S50" i="3"/>
  <c r="R50" i="3"/>
  <c r="Q50" i="3"/>
  <c r="P50" i="3"/>
  <c r="O50" i="3"/>
  <c r="N50" i="3"/>
  <c r="M50" i="3"/>
  <c r="W49" i="3"/>
  <c r="V49" i="3"/>
  <c r="U49" i="3"/>
  <c r="T49" i="3"/>
  <c r="S49" i="3"/>
  <c r="R49" i="3"/>
  <c r="Q49" i="3"/>
  <c r="P49" i="3"/>
  <c r="O49" i="3"/>
  <c r="N49" i="3"/>
  <c r="M49" i="3"/>
  <c r="W48" i="3"/>
  <c r="V48" i="3"/>
  <c r="U48" i="3"/>
  <c r="T48" i="3"/>
  <c r="S48" i="3"/>
  <c r="R48" i="3"/>
  <c r="Q48" i="3"/>
  <c r="P48" i="3"/>
  <c r="O48" i="3"/>
  <c r="N48" i="3"/>
  <c r="M48" i="3"/>
  <c r="W47" i="3"/>
  <c r="V47" i="3"/>
  <c r="U47" i="3"/>
  <c r="T47" i="3"/>
  <c r="S47" i="3"/>
  <c r="R47" i="3"/>
  <c r="Q47" i="3"/>
  <c r="P47" i="3"/>
  <c r="O47" i="3"/>
  <c r="N47" i="3"/>
  <c r="M47" i="3"/>
  <c r="W46" i="3"/>
  <c r="V46" i="3"/>
  <c r="U46" i="3"/>
  <c r="T46" i="3"/>
  <c r="S46" i="3"/>
  <c r="R46" i="3"/>
  <c r="Q46" i="3"/>
  <c r="P46" i="3"/>
  <c r="O46" i="3"/>
  <c r="N46" i="3"/>
  <c r="M46" i="3"/>
  <c r="W45" i="3"/>
  <c r="V45" i="3"/>
  <c r="U45" i="3"/>
  <c r="T45" i="3"/>
  <c r="S45" i="3"/>
  <c r="R45" i="3"/>
  <c r="Q45" i="3"/>
  <c r="P45" i="3"/>
  <c r="O45" i="3"/>
  <c r="N45" i="3"/>
  <c r="M45" i="3"/>
  <c r="W44" i="3"/>
  <c r="V44" i="3"/>
  <c r="U44" i="3"/>
  <c r="T44" i="3"/>
  <c r="S44" i="3"/>
  <c r="R44" i="3"/>
  <c r="Q44" i="3"/>
  <c r="P44" i="3"/>
  <c r="O44" i="3"/>
  <c r="N44" i="3"/>
  <c r="M44" i="3"/>
  <c r="W43" i="3"/>
  <c r="V43" i="3"/>
  <c r="U43" i="3"/>
  <c r="T43" i="3"/>
  <c r="S43" i="3"/>
  <c r="R43" i="3"/>
  <c r="Q43" i="3"/>
  <c r="P43" i="3"/>
  <c r="O43" i="3"/>
  <c r="N43" i="3"/>
  <c r="M43" i="3"/>
  <c r="W42" i="3"/>
  <c r="V42" i="3"/>
  <c r="U42" i="3"/>
  <c r="T42" i="3"/>
  <c r="S42" i="3"/>
  <c r="R42" i="3"/>
  <c r="Q42" i="3"/>
  <c r="P42" i="3"/>
  <c r="O42" i="3"/>
  <c r="N42" i="3"/>
  <c r="M42" i="3"/>
  <c r="W41" i="3"/>
  <c r="V41" i="3"/>
  <c r="U41" i="3"/>
  <c r="T41" i="3"/>
  <c r="S41" i="3"/>
  <c r="R41" i="3"/>
  <c r="Q41" i="3"/>
  <c r="P41" i="3"/>
  <c r="O41" i="3"/>
  <c r="N41" i="3"/>
  <c r="M41" i="3"/>
  <c r="W40" i="3"/>
  <c r="V40" i="3"/>
  <c r="U40" i="3"/>
  <c r="T40" i="3"/>
  <c r="S40" i="3"/>
  <c r="R40" i="3"/>
  <c r="Q40" i="3"/>
  <c r="P40" i="3"/>
  <c r="O40" i="3"/>
  <c r="N40" i="3"/>
  <c r="M40" i="3"/>
  <c r="W39" i="3"/>
  <c r="V39" i="3"/>
  <c r="U39" i="3"/>
  <c r="T39" i="3"/>
  <c r="S39" i="3"/>
  <c r="R39" i="3"/>
  <c r="Q39" i="3"/>
  <c r="P39" i="3"/>
  <c r="O39" i="3"/>
  <c r="N39" i="3"/>
  <c r="M39" i="3"/>
  <c r="W38" i="3"/>
  <c r="V38" i="3"/>
  <c r="U38" i="3"/>
  <c r="T38" i="3"/>
  <c r="S38" i="3"/>
  <c r="R38" i="3"/>
  <c r="Q38" i="3"/>
  <c r="P38" i="3"/>
  <c r="O38" i="3"/>
  <c r="N38" i="3"/>
  <c r="M38" i="3"/>
  <c r="W37" i="3"/>
  <c r="V37" i="3"/>
  <c r="U37" i="3"/>
  <c r="T37" i="3"/>
  <c r="S37" i="3"/>
  <c r="R37" i="3"/>
  <c r="Q37" i="3"/>
  <c r="P37" i="3"/>
  <c r="O37" i="3"/>
  <c r="N37" i="3"/>
  <c r="M37" i="3"/>
  <c r="W36" i="3"/>
  <c r="V36" i="3"/>
  <c r="U36" i="3"/>
  <c r="T36" i="3"/>
  <c r="S36" i="3"/>
  <c r="R36" i="3"/>
  <c r="Q36" i="3"/>
  <c r="P36" i="3"/>
  <c r="O36" i="3"/>
  <c r="N36" i="3"/>
  <c r="M36" i="3"/>
  <c r="W35" i="3"/>
  <c r="V35" i="3"/>
  <c r="U35" i="3"/>
  <c r="T35" i="3"/>
  <c r="S35" i="3"/>
  <c r="R35" i="3"/>
  <c r="Q35" i="3"/>
  <c r="P35" i="3"/>
  <c r="O35" i="3"/>
  <c r="N35" i="3"/>
  <c r="M35" i="3"/>
  <c r="W34" i="3"/>
  <c r="V34" i="3"/>
  <c r="U34" i="3"/>
  <c r="T34" i="3"/>
  <c r="S34" i="3"/>
  <c r="R34" i="3"/>
  <c r="Q34" i="3"/>
  <c r="P34" i="3"/>
  <c r="O34" i="3"/>
  <c r="N34" i="3"/>
  <c r="M34" i="3"/>
  <c r="W33" i="3"/>
  <c r="V33" i="3"/>
  <c r="U33" i="3"/>
  <c r="T33" i="3"/>
  <c r="S33" i="3"/>
  <c r="R33" i="3"/>
  <c r="Q33" i="3"/>
  <c r="P33" i="3"/>
  <c r="O33" i="3"/>
  <c r="N33" i="3"/>
  <c r="M33" i="3"/>
  <c r="W32" i="3"/>
  <c r="V32" i="3"/>
  <c r="U32" i="3"/>
  <c r="T32" i="3"/>
  <c r="S32" i="3"/>
  <c r="R32" i="3"/>
  <c r="Q32" i="3"/>
  <c r="P32" i="3"/>
  <c r="O32" i="3"/>
  <c r="N32" i="3"/>
  <c r="M32" i="3"/>
  <c r="W31" i="3"/>
  <c r="V31" i="3"/>
  <c r="U31" i="3"/>
  <c r="T31" i="3"/>
  <c r="S31" i="3"/>
  <c r="R31" i="3"/>
  <c r="Q31" i="3"/>
  <c r="P31" i="3"/>
  <c r="O31" i="3"/>
  <c r="N31" i="3"/>
  <c r="M31" i="3"/>
  <c r="W30" i="3"/>
  <c r="V30" i="3"/>
  <c r="U30" i="3"/>
  <c r="T30" i="3"/>
  <c r="S30" i="3"/>
  <c r="R30" i="3"/>
  <c r="Q30" i="3"/>
  <c r="P30" i="3"/>
  <c r="O30" i="3"/>
  <c r="N30" i="3"/>
  <c r="M30" i="3"/>
  <c r="W29" i="3"/>
  <c r="V29" i="3"/>
  <c r="U29" i="3"/>
  <c r="T29" i="3"/>
  <c r="S29" i="3"/>
  <c r="R29" i="3"/>
  <c r="Q29" i="3"/>
  <c r="P29" i="3"/>
  <c r="O29" i="3"/>
  <c r="N29" i="3"/>
  <c r="M29" i="3"/>
  <c r="W28" i="3"/>
  <c r="V28" i="3"/>
  <c r="U28" i="3"/>
  <c r="T28" i="3"/>
  <c r="S28" i="3"/>
  <c r="R28" i="3"/>
  <c r="Q28" i="3"/>
  <c r="P28" i="3"/>
  <c r="O28" i="3"/>
  <c r="N28" i="3"/>
  <c r="M28" i="3"/>
  <c r="W27" i="3"/>
  <c r="V27" i="3"/>
  <c r="U27" i="3"/>
  <c r="T27" i="3"/>
  <c r="S27" i="3"/>
  <c r="R27" i="3"/>
  <c r="Q27" i="3"/>
  <c r="P27" i="3"/>
  <c r="O27" i="3"/>
  <c r="N27" i="3"/>
  <c r="M27" i="3"/>
  <c r="W26" i="3"/>
  <c r="V26" i="3"/>
  <c r="U26" i="3"/>
  <c r="T26" i="3"/>
  <c r="S26" i="3"/>
  <c r="R26" i="3"/>
  <c r="Q26" i="3"/>
  <c r="P26" i="3"/>
  <c r="O26" i="3"/>
  <c r="N26" i="3"/>
  <c r="M26" i="3"/>
  <c r="W25" i="3"/>
  <c r="V25" i="3"/>
  <c r="U25" i="3"/>
  <c r="T25" i="3"/>
  <c r="S25" i="3"/>
  <c r="R25" i="3"/>
  <c r="Q25" i="3"/>
  <c r="P25" i="3"/>
  <c r="O25" i="3"/>
  <c r="N25" i="3"/>
  <c r="M25" i="3"/>
  <c r="W24" i="3"/>
  <c r="V24" i="3"/>
  <c r="U24" i="3"/>
  <c r="T24" i="3"/>
  <c r="S24" i="3"/>
  <c r="R24" i="3"/>
  <c r="Q24" i="3"/>
  <c r="P24" i="3"/>
  <c r="O24" i="3"/>
  <c r="N24" i="3"/>
  <c r="M24" i="3"/>
  <c r="W23" i="3"/>
  <c r="V23" i="3"/>
  <c r="U23" i="3"/>
  <c r="T23" i="3"/>
  <c r="S23" i="3"/>
  <c r="R23" i="3"/>
  <c r="Q23" i="3"/>
  <c r="P23" i="3"/>
  <c r="O23" i="3"/>
  <c r="N23" i="3"/>
  <c r="M23" i="3"/>
  <c r="W22" i="3"/>
  <c r="V22" i="3"/>
  <c r="U22" i="3"/>
  <c r="T22" i="3"/>
  <c r="S22" i="3"/>
  <c r="R22" i="3"/>
  <c r="Q22" i="3"/>
  <c r="P22" i="3"/>
  <c r="O22" i="3"/>
  <c r="N22" i="3"/>
  <c r="M22" i="3"/>
  <c r="W21" i="3"/>
  <c r="V21" i="3"/>
  <c r="U21" i="3"/>
  <c r="T21" i="3"/>
  <c r="S21" i="3"/>
  <c r="R21" i="3"/>
  <c r="Q21" i="3"/>
  <c r="P21" i="3"/>
  <c r="O21" i="3"/>
  <c r="N21" i="3"/>
  <c r="M21" i="3"/>
  <c r="W20" i="3"/>
  <c r="V20" i="3"/>
  <c r="U20" i="3"/>
  <c r="T20" i="3"/>
  <c r="S20" i="3"/>
  <c r="R20" i="3"/>
  <c r="Q20" i="3"/>
  <c r="P20" i="3"/>
  <c r="O20" i="3"/>
  <c r="N20" i="3"/>
  <c r="M20" i="3"/>
  <c r="W19" i="3"/>
  <c r="V19" i="3"/>
  <c r="U19" i="3"/>
  <c r="T19" i="3"/>
  <c r="S19" i="3"/>
  <c r="R19" i="3"/>
  <c r="Q19" i="3"/>
  <c r="P19" i="3"/>
  <c r="O19" i="3"/>
  <c r="N19" i="3"/>
  <c r="M19" i="3"/>
  <c r="W18" i="3"/>
  <c r="V18" i="3"/>
  <c r="U18" i="3"/>
  <c r="T18" i="3"/>
  <c r="S18" i="3"/>
  <c r="R18" i="3"/>
  <c r="Q18" i="3"/>
  <c r="P18" i="3"/>
  <c r="O18" i="3"/>
  <c r="N18" i="3"/>
  <c r="M18" i="3"/>
  <c r="W17" i="3"/>
  <c r="V17" i="3"/>
  <c r="U17" i="3"/>
  <c r="T17" i="3"/>
  <c r="S17" i="3"/>
  <c r="R17" i="3"/>
  <c r="Q17" i="3"/>
  <c r="P17" i="3"/>
  <c r="O17" i="3"/>
  <c r="N17" i="3"/>
  <c r="M17" i="3"/>
  <c r="W16" i="3"/>
  <c r="V16" i="3"/>
  <c r="U16" i="3"/>
  <c r="T16" i="3"/>
  <c r="S16" i="3"/>
  <c r="R16" i="3"/>
  <c r="Q16" i="3"/>
  <c r="P16" i="3"/>
  <c r="O16" i="3"/>
  <c r="N16" i="3"/>
  <c r="M16" i="3"/>
  <c r="W15" i="3"/>
  <c r="V15" i="3"/>
  <c r="U15" i="3"/>
  <c r="T15" i="3"/>
  <c r="S15" i="3"/>
  <c r="R15" i="3"/>
  <c r="Q15" i="3"/>
  <c r="P15" i="3"/>
  <c r="O15" i="3"/>
  <c r="N15" i="3"/>
  <c r="M15" i="3"/>
  <c r="AK12" i="3"/>
  <c r="AK13" i="3" s="1"/>
  <c r="AK15" i="3" s="1"/>
  <c r="AK18" i="3" s="1"/>
  <c r="AJ12" i="3"/>
  <c r="AJ13" i="3" s="1"/>
  <c r="AJ15" i="3" s="1"/>
  <c r="AJ18" i="3" s="1"/>
  <c r="AI12" i="3"/>
  <c r="AI13" i="3" s="1"/>
  <c r="AI15" i="3" s="1"/>
  <c r="AI18" i="3" s="1"/>
  <c r="AH12" i="3"/>
  <c r="AH13" i="3" s="1"/>
  <c r="AH15" i="3" s="1"/>
  <c r="AH18" i="3" s="1"/>
  <c r="AG12" i="3"/>
  <c r="AG13" i="3" s="1"/>
  <c r="AG15" i="3" s="1"/>
  <c r="AG18" i="3" s="1"/>
  <c r="AF12" i="3"/>
  <c r="AF13" i="3" s="1"/>
  <c r="AF15" i="3" s="1"/>
  <c r="AF18" i="3" s="1"/>
  <c r="AE12" i="3"/>
  <c r="AE13" i="3" s="1"/>
  <c r="AE15" i="3" s="1"/>
  <c r="AE18" i="3" s="1"/>
  <c r="AD12" i="3"/>
  <c r="AD13" i="3" s="1"/>
  <c r="AD15" i="3" s="1"/>
  <c r="AD18" i="3" s="1"/>
  <c r="AC12" i="3"/>
  <c r="AC13" i="3" s="1"/>
  <c r="AC15" i="3" s="1"/>
  <c r="AC18" i="3" s="1"/>
  <c r="AB12" i="3"/>
  <c r="AB13" i="3" s="1"/>
  <c r="AB15" i="3" s="1"/>
  <c r="AB18" i="3" s="1"/>
  <c r="W14" i="3"/>
  <c r="V14" i="3"/>
  <c r="U14" i="3"/>
  <c r="T14" i="3"/>
  <c r="S14" i="3"/>
  <c r="R14" i="3"/>
  <c r="Q14" i="3"/>
  <c r="P14" i="3"/>
  <c r="O14" i="3"/>
  <c r="N14" i="3"/>
  <c r="M14" i="3"/>
  <c r="W13" i="3"/>
  <c r="V13" i="3"/>
  <c r="U13" i="3"/>
  <c r="T13" i="3"/>
  <c r="S13" i="3"/>
  <c r="R13" i="3"/>
  <c r="Q13" i="3"/>
  <c r="P13" i="3"/>
  <c r="O13" i="3"/>
  <c r="N13" i="3"/>
  <c r="M13" i="3"/>
  <c r="W12" i="3"/>
  <c r="V12" i="3"/>
  <c r="U12" i="3"/>
  <c r="T12" i="3"/>
  <c r="S12" i="3"/>
  <c r="R12" i="3"/>
  <c r="Q12" i="3"/>
  <c r="P12" i="3"/>
  <c r="O12" i="3"/>
  <c r="N12" i="3"/>
  <c r="M12" i="3"/>
  <c r="AK10" i="3"/>
  <c r="AJ10" i="3"/>
  <c r="AI10" i="3"/>
  <c r="AH10" i="3"/>
  <c r="AG10" i="3"/>
  <c r="AF10" i="3"/>
  <c r="AE10" i="3"/>
  <c r="AD10" i="3"/>
  <c r="AC10" i="3"/>
  <c r="AC45" i="3"/>
  <c r="W11" i="3"/>
  <c r="V11" i="3"/>
  <c r="U11" i="3"/>
  <c r="T11" i="3"/>
  <c r="S11" i="3"/>
  <c r="R11" i="3"/>
  <c r="Q11" i="3"/>
  <c r="P11" i="3"/>
  <c r="O11" i="3"/>
  <c r="N11" i="3"/>
  <c r="M11" i="3"/>
  <c r="W10" i="3"/>
  <c r="V10" i="3"/>
  <c r="U10" i="3"/>
  <c r="T10" i="3"/>
  <c r="S10" i="3"/>
  <c r="R10" i="3"/>
  <c r="Q10" i="3"/>
  <c r="P10" i="3"/>
  <c r="O10" i="3"/>
  <c r="N10" i="3"/>
  <c r="M10" i="3"/>
  <c r="AK8" i="3"/>
  <c r="AB42" i="3" s="1"/>
  <c r="AJ8" i="3"/>
  <c r="AB41" i="3" s="1"/>
  <c r="AI8" i="3"/>
  <c r="AB40" i="3" s="1"/>
  <c r="AH8" i="3"/>
  <c r="AB39" i="3" s="1"/>
  <c r="AG8" i="3"/>
  <c r="AB38" i="3" s="1"/>
  <c r="AF8" i="3"/>
  <c r="AB37" i="3" s="1"/>
  <c r="AE8" i="3"/>
  <c r="AB36" i="3" s="1"/>
  <c r="AD8" i="3"/>
  <c r="AB35" i="3" s="1"/>
  <c r="AC8" i="3"/>
  <c r="AB34" i="3" s="1"/>
  <c r="AB33" i="3"/>
  <c r="W9" i="3"/>
  <c r="V9" i="3"/>
  <c r="U9" i="3"/>
  <c r="T9" i="3"/>
  <c r="S9" i="3"/>
  <c r="R9" i="3"/>
  <c r="Q9" i="3"/>
  <c r="P9" i="3"/>
  <c r="O9" i="3"/>
  <c r="N9" i="3"/>
  <c r="M9" i="3"/>
  <c r="W8" i="3"/>
  <c r="V8" i="3"/>
  <c r="U8" i="3"/>
  <c r="T8" i="3"/>
  <c r="S8" i="3"/>
  <c r="R8" i="3"/>
  <c r="Q8" i="3"/>
  <c r="P8" i="3"/>
  <c r="O8" i="3"/>
  <c r="N8" i="3"/>
  <c r="M8" i="3"/>
  <c r="W7" i="3"/>
  <c r="V7" i="3"/>
  <c r="U7" i="3"/>
  <c r="T7" i="3"/>
  <c r="S7" i="3"/>
  <c r="R7" i="3"/>
  <c r="Q7" i="3"/>
  <c r="P7" i="3"/>
  <c r="O7" i="3"/>
  <c r="N7" i="3"/>
  <c r="M7" i="3"/>
  <c r="AB5" i="3"/>
  <c r="W6" i="3"/>
  <c r="V6" i="3"/>
  <c r="U6" i="3"/>
  <c r="T6" i="3"/>
  <c r="S6" i="3"/>
  <c r="R6" i="3"/>
  <c r="Q6" i="3"/>
  <c r="P6" i="3"/>
  <c r="O6" i="3"/>
  <c r="N6" i="3"/>
  <c r="M6" i="3"/>
  <c r="W5" i="3"/>
  <c r="V5" i="3"/>
  <c r="U5" i="3"/>
  <c r="T5" i="3"/>
  <c r="S5" i="3"/>
  <c r="R5" i="3"/>
  <c r="Q5" i="3"/>
  <c r="P5" i="3"/>
  <c r="O5" i="3"/>
  <c r="N5" i="3"/>
  <c r="M5" i="3"/>
  <c r="W4" i="3"/>
  <c r="V4" i="3"/>
  <c r="U4" i="3"/>
  <c r="T4" i="3"/>
  <c r="S4" i="3"/>
  <c r="R4" i="3"/>
  <c r="Q4" i="3"/>
  <c r="P4" i="3"/>
  <c r="O4" i="3"/>
  <c r="N4" i="3"/>
  <c r="M4" i="3"/>
  <c r="W3" i="3"/>
  <c r="V3" i="3"/>
  <c r="U3" i="3"/>
  <c r="T3" i="3"/>
  <c r="S3" i="3"/>
  <c r="R3" i="3"/>
  <c r="Q3" i="3"/>
  <c r="P3" i="3"/>
  <c r="O3" i="3"/>
  <c r="N3" i="3"/>
  <c r="M3" i="3"/>
  <c r="AB45" i="1"/>
  <c r="AB44" i="1"/>
  <c r="AB43" i="1"/>
  <c r="AB11" i="2"/>
  <c r="AA9" i="1"/>
  <c r="AC9" i="2"/>
  <c r="AD9" i="2"/>
  <c r="AE9" i="2"/>
  <c r="AF9" i="2"/>
  <c r="AG9" i="2"/>
  <c r="AH9" i="2"/>
  <c r="AI9" i="2"/>
  <c r="AJ9" i="2"/>
  <c r="AK9" i="2"/>
  <c r="AB9" i="2"/>
  <c r="AA31" i="1"/>
  <c r="AA32" i="1"/>
  <c r="AA33" i="1"/>
  <c r="AA34" i="1"/>
  <c r="AA35" i="1"/>
  <c r="AA36" i="1"/>
  <c r="AA37" i="1"/>
  <c r="AA38" i="1"/>
  <c r="AA39" i="1"/>
  <c r="AA40" i="1"/>
  <c r="AJ7" i="1"/>
  <c r="AI7" i="1"/>
  <c r="AH7" i="1"/>
  <c r="AG7" i="1"/>
  <c r="AF7" i="1"/>
  <c r="AE7" i="1"/>
  <c r="AD7" i="1"/>
  <c r="AC7" i="1"/>
  <c r="AB7" i="1"/>
  <c r="AA7" i="1"/>
  <c r="AB9" i="1"/>
  <c r="AC9" i="1"/>
  <c r="AD9" i="1"/>
  <c r="AE9" i="1"/>
  <c r="AF9" i="1"/>
  <c r="AG9" i="1"/>
  <c r="AH9" i="1"/>
  <c r="AI9" i="1"/>
  <c r="AJ9" i="1"/>
  <c r="AB6" i="2"/>
  <c r="AB17" i="1"/>
  <c r="AC17" i="1"/>
  <c r="AD17" i="1"/>
  <c r="AE17" i="1"/>
  <c r="AF17" i="1"/>
  <c r="AG17" i="1"/>
  <c r="AH17" i="1"/>
  <c r="AI17" i="1"/>
  <c r="AB13" i="1"/>
  <c r="AC13" i="1"/>
  <c r="AD13" i="1"/>
  <c r="AE13" i="1"/>
  <c r="AF13" i="1"/>
  <c r="AG13" i="1"/>
  <c r="AH13" i="1"/>
  <c r="AI13" i="1"/>
  <c r="AB12" i="1"/>
  <c r="AC12" i="1"/>
  <c r="AD12" i="1"/>
  <c r="AE12" i="1"/>
  <c r="AF12" i="1"/>
  <c r="AG12" i="1"/>
  <c r="AH12" i="1"/>
  <c r="AI12" i="1"/>
  <c r="AJ12" i="1"/>
  <c r="AJ13" i="1" s="1"/>
  <c r="AJ17" i="1" s="1"/>
  <c r="AA13" i="1"/>
  <c r="AA12" i="1"/>
  <c r="AC14" i="2"/>
  <c r="AC15" i="2" s="1"/>
  <c r="AC57" i="2" s="1"/>
  <c r="AD14" i="2"/>
  <c r="AD15" i="2" s="1"/>
  <c r="AC58" i="2" s="1"/>
  <c r="AE14" i="2"/>
  <c r="AE15" i="2" s="1"/>
  <c r="AC59" i="2" s="1"/>
  <c r="AF14" i="2"/>
  <c r="AF15" i="2" s="1"/>
  <c r="AC60" i="2" s="1"/>
  <c r="AG14" i="2"/>
  <c r="AG15" i="2" s="1"/>
  <c r="AC61" i="2" s="1"/>
  <c r="AH14" i="2"/>
  <c r="AH15" i="2" s="1"/>
  <c r="AC62" i="2" s="1"/>
  <c r="AI14" i="2"/>
  <c r="AI15" i="2" s="1"/>
  <c r="AC63" i="2" s="1"/>
  <c r="AJ14" i="2"/>
  <c r="AJ15" i="2" s="1"/>
  <c r="AK14" i="2"/>
  <c r="AK15" i="2" s="1"/>
  <c r="AB14" i="2"/>
  <c r="U4" i="2"/>
  <c r="V4" i="2"/>
  <c r="W4" i="2"/>
  <c r="U5" i="2"/>
  <c r="V5" i="2"/>
  <c r="W5" i="2"/>
  <c r="U6" i="2"/>
  <c r="V6" i="2"/>
  <c r="W6" i="2"/>
  <c r="U7" i="2"/>
  <c r="V7" i="2"/>
  <c r="W7" i="2"/>
  <c r="U8" i="2"/>
  <c r="V8" i="2"/>
  <c r="W8" i="2"/>
  <c r="U9" i="2"/>
  <c r="V9" i="2"/>
  <c r="W9" i="2"/>
  <c r="U10" i="2"/>
  <c r="V10" i="2"/>
  <c r="W10" i="2"/>
  <c r="U11" i="2"/>
  <c r="V11" i="2"/>
  <c r="W11" i="2"/>
  <c r="U12" i="2"/>
  <c r="V12" i="2"/>
  <c r="W12" i="2"/>
  <c r="U13" i="2"/>
  <c r="V13" i="2"/>
  <c r="W13" i="2"/>
  <c r="U14" i="2"/>
  <c r="V14" i="2"/>
  <c r="W14" i="2"/>
  <c r="U15" i="2"/>
  <c r="V15" i="2"/>
  <c r="W15" i="2"/>
  <c r="U16" i="2"/>
  <c r="V16" i="2"/>
  <c r="W16" i="2"/>
  <c r="U17" i="2"/>
  <c r="V17" i="2"/>
  <c r="W17" i="2"/>
  <c r="U18" i="2"/>
  <c r="V18" i="2"/>
  <c r="W18" i="2"/>
  <c r="U19" i="2"/>
  <c r="V19" i="2"/>
  <c r="W19" i="2"/>
  <c r="U20" i="2"/>
  <c r="V20" i="2"/>
  <c r="W20" i="2"/>
  <c r="U21" i="2"/>
  <c r="V21" i="2"/>
  <c r="W21" i="2"/>
  <c r="U22" i="2"/>
  <c r="V22" i="2"/>
  <c r="W22" i="2"/>
  <c r="U23" i="2"/>
  <c r="V23" i="2"/>
  <c r="W23" i="2"/>
  <c r="U24" i="2"/>
  <c r="V24" i="2"/>
  <c r="W24" i="2"/>
  <c r="U25" i="2"/>
  <c r="V25" i="2"/>
  <c r="W25" i="2"/>
  <c r="U26" i="2"/>
  <c r="V26" i="2"/>
  <c r="W26" i="2"/>
  <c r="U27" i="2"/>
  <c r="V27" i="2"/>
  <c r="W27" i="2"/>
  <c r="U28" i="2"/>
  <c r="V28" i="2"/>
  <c r="W28" i="2"/>
  <c r="U29" i="2"/>
  <c r="V29" i="2"/>
  <c r="W29" i="2"/>
  <c r="U30" i="2"/>
  <c r="V30" i="2"/>
  <c r="W30" i="2"/>
  <c r="U31" i="2"/>
  <c r="V31" i="2"/>
  <c r="W31" i="2"/>
  <c r="U32" i="2"/>
  <c r="V32" i="2"/>
  <c r="W32" i="2"/>
  <c r="U33" i="2"/>
  <c r="V33" i="2"/>
  <c r="W33" i="2"/>
  <c r="U34" i="2"/>
  <c r="V34" i="2"/>
  <c r="W34" i="2"/>
  <c r="U35" i="2"/>
  <c r="V35" i="2"/>
  <c r="W35" i="2"/>
  <c r="U36" i="2"/>
  <c r="V36" i="2"/>
  <c r="W36" i="2"/>
  <c r="U37" i="2"/>
  <c r="V37" i="2"/>
  <c r="W37" i="2"/>
  <c r="U38" i="2"/>
  <c r="V38" i="2"/>
  <c r="W38" i="2"/>
  <c r="U39" i="2"/>
  <c r="V39" i="2"/>
  <c r="W39" i="2"/>
  <c r="U40" i="2"/>
  <c r="V40" i="2"/>
  <c r="W40" i="2"/>
  <c r="U41" i="2"/>
  <c r="V41" i="2"/>
  <c r="W41" i="2"/>
  <c r="U42" i="2"/>
  <c r="V42" i="2"/>
  <c r="W42" i="2"/>
  <c r="U43" i="2"/>
  <c r="V43" i="2"/>
  <c r="W43" i="2"/>
  <c r="U44" i="2"/>
  <c r="V44" i="2"/>
  <c r="W44" i="2"/>
  <c r="U45" i="2"/>
  <c r="V45" i="2"/>
  <c r="W45" i="2"/>
  <c r="U46" i="2"/>
  <c r="V46" i="2"/>
  <c r="W46" i="2"/>
  <c r="U47" i="2"/>
  <c r="V47" i="2"/>
  <c r="W47" i="2"/>
  <c r="U48" i="2"/>
  <c r="V48" i="2"/>
  <c r="W48" i="2"/>
  <c r="U49" i="2"/>
  <c r="V49" i="2"/>
  <c r="W49" i="2"/>
  <c r="U50" i="2"/>
  <c r="V50" i="2"/>
  <c r="W50" i="2"/>
  <c r="U51" i="2"/>
  <c r="V51" i="2"/>
  <c r="W51" i="2"/>
  <c r="U52" i="2"/>
  <c r="V52" i="2"/>
  <c r="W52" i="2"/>
  <c r="U53" i="2"/>
  <c r="V53" i="2"/>
  <c r="W53" i="2"/>
  <c r="U54" i="2"/>
  <c r="V54" i="2"/>
  <c r="W54" i="2"/>
  <c r="U55" i="2"/>
  <c r="V55" i="2"/>
  <c r="W55" i="2"/>
  <c r="U56" i="2"/>
  <c r="V56" i="2"/>
  <c r="W56" i="2"/>
  <c r="U57" i="2"/>
  <c r="V57" i="2"/>
  <c r="W57" i="2"/>
  <c r="U58" i="2"/>
  <c r="V58" i="2"/>
  <c r="W58" i="2"/>
  <c r="U59" i="2"/>
  <c r="V59" i="2"/>
  <c r="W59" i="2"/>
  <c r="U60" i="2"/>
  <c r="V60" i="2"/>
  <c r="W60" i="2"/>
  <c r="U61" i="2"/>
  <c r="V61" i="2"/>
  <c r="W61" i="2"/>
  <c r="U62" i="2"/>
  <c r="V62" i="2"/>
  <c r="W62" i="2"/>
  <c r="U63" i="2"/>
  <c r="V63" i="2"/>
  <c r="W63" i="2"/>
  <c r="U64" i="2"/>
  <c r="V64" i="2"/>
  <c r="W64" i="2"/>
  <c r="U65" i="2"/>
  <c r="V65" i="2"/>
  <c r="W65" i="2"/>
  <c r="U66" i="2"/>
  <c r="V66" i="2"/>
  <c r="W66" i="2"/>
  <c r="U67" i="2"/>
  <c r="V67" i="2"/>
  <c r="W67" i="2"/>
  <c r="U68" i="2"/>
  <c r="V68" i="2"/>
  <c r="W68" i="2"/>
  <c r="U69" i="2"/>
  <c r="V69" i="2"/>
  <c r="W69" i="2"/>
  <c r="U70" i="2"/>
  <c r="V70" i="2"/>
  <c r="W70" i="2"/>
  <c r="U71" i="2"/>
  <c r="V71" i="2"/>
  <c r="W71" i="2"/>
  <c r="U72" i="2"/>
  <c r="V72" i="2"/>
  <c r="W72" i="2"/>
  <c r="U73" i="2"/>
  <c r="V73" i="2"/>
  <c r="W73" i="2"/>
  <c r="U74" i="2"/>
  <c r="V74" i="2"/>
  <c r="W74" i="2"/>
  <c r="U75" i="2"/>
  <c r="V75" i="2"/>
  <c r="W75" i="2"/>
  <c r="U76" i="2"/>
  <c r="V76" i="2"/>
  <c r="W76" i="2"/>
  <c r="U77" i="2"/>
  <c r="V77" i="2"/>
  <c r="W77" i="2"/>
  <c r="U78" i="2"/>
  <c r="V78" i="2"/>
  <c r="W78" i="2"/>
  <c r="U79" i="2"/>
  <c r="V79" i="2"/>
  <c r="W79" i="2"/>
  <c r="U80" i="2"/>
  <c r="V80" i="2"/>
  <c r="W80" i="2"/>
  <c r="U81" i="2"/>
  <c r="V81" i="2"/>
  <c r="W81" i="2"/>
  <c r="U82" i="2"/>
  <c r="V82" i="2"/>
  <c r="W82" i="2"/>
  <c r="U83" i="2"/>
  <c r="V83" i="2"/>
  <c r="W83" i="2"/>
  <c r="U84" i="2"/>
  <c r="V84" i="2"/>
  <c r="W84" i="2"/>
  <c r="U85" i="2"/>
  <c r="V85" i="2"/>
  <c r="W85" i="2"/>
  <c r="U86" i="2"/>
  <c r="V86" i="2"/>
  <c r="W86" i="2"/>
  <c r="U87" i="2"/>
  <c r="V87" i="2"/>
  <c r="W87" i="2"/>
  <c r="U88" i="2"/>
  <c r="V88" i="2"/>
  <c r="W88" i="2"/>
  <c r="U89" i="2"/>
  <c r="V89" i="2"/>
  <c r="W89" i="2"/>
  <c r="U90" i="2"/>
  <c r="V90" i="2"/>
  <c r="W90" i="2"/>
  <c r="U91" i="2"/>
  <c r="V91" i="2"/>
  <c r="W91" i="2"/>
  <c r="U92" i="2"/>
  <c r="V92" i="2"/>
  <c r="W92" i="2"/>
  <c r="U93" i="2"/>
  <c r="V93" i="2"/>
  <c r="W93" i="2"/>
  <c r="U94" i="2"/>
  <c r="V94" i="2"/>
  <c r="W94" i="2"/>
  <c r="U95" i="2"/>
  <c r="V95" i="2"/>
  <c r="W95" i="2"/>
  <c r="U96" i="2"/>
  <c r="V96" i="2"/>
  <c r="W96" i="2"/>
  <c r="U97" i="2"/>
  <c r="V97" i="2"/>
  <c r="W97" i="2"/>
  <c r="U98" i="2"/>
  <c r="V98" i="2"/>
  <c r="W98" i="2"/>
  <c r="U99" i="2"/>
  <c r="V99" i="2"/>
  <c r="W99" i="2"/>
  <c r="U100" i="2"/>
  <c r="V100" i="2"/>
  <c r="W100" i="2"/>
  <c r="U101" i="2"/>
  <c r="V101" i="2"/>
  <c r="W101" i="2"/>
  <c r="U102" i="2"/>
  <c r="V102" i="2"/>
  <c r="W102" i="2"/>
  <c r="U103" i="2"/>
  <c r="V103" i="2"/>
  <c r="W103" i="2"/>
  <c r="U104" i="2"/>
  <c r="V104" i="2"/>
  <c r="W104" i="2"/>
  <c r="U105" i="2"/>
  <c r="V105" i="2"/>
  <c r="W105" i="2"/>
  <c r="U106" i="2"/>
  <c r="V106" i="2"/>
  <c r="W106" i="2"/>
  <c r="U107" i="2"/>
  <c r="V107" i="2"/>
  <c r="W107" i="2"/>
  <c r="U108" i="2"/>
  <c r="V108" i="2"/>
  <c r="W108" i="2"/>
  <c r="U109" i="2"/>
  <c r="V109" i="2"/>
  <c r="W109" i="2"/>
  <c r="U110" i="2"/>
  <c r="V110" i="2"/>
  <c r="W110" i="2"/>
  <c r="U111" i="2"/>
  <c r="V111" i="2"/>
  <c r="W111" i="2"/>
  <c r="U112" i="2"/>
  <c r="V112" i="2"/>
  <c r="W112" i="2"/>
  <c r="U113" i="2"/>
  <c r="V113" i="2"/>
  <c r="W113" i="2"/>
  <c r="U114" i="2"/>
  <c r="V114" i="2"/>
  <c r="W114" i="2"/>
  <c r="U115" i="2"/>
  <c r="V115" i="2"/>
  <c r="W115" i="2"/>
  <c r="U116" i="2"/>
  <c r="V116" i="2"/>
  <c r="W116" i="2"/>
  <c r="U117" i="2"/>
  <c r="V117" i="2"/>
  <c r="W117" i="2"/>
  <c r="U118" i="2"/>
  <c r="V118" i="2"/>
  <c r="W118" i="2"/>
  <c r="U119" i="2"/>
  <c r="V119" i="2"/>
  <c r="W119" i="2"/>
  <c r="U120" i="2"/>
  <c r="V120" i="2"/>
  <c r="W120" i="2"/>
  <c r="U121" i="2"/>
  <c r="V121" i="2"/>
  <c r="W121" i="2"/>
  <c r="U122" i="2"/>
  <c r="V122" i="2"/>
  <c r="W122" i="2"/>
  <c r="U123" i="2"/>
  <c r="V123" i="2"/>
  <c r="W123" i="2"/>
  <c r="U124" i="2"/>
  <c r="V124" i="2"/>
  <c r="W124" i="2"/>
  <c r="U125" i="2"/>
  <c r="V125" i="2"/>
  <c r="W125" i="2"/>
  <c r="U126" i="2"/>
  <c r="V126" i="2"/>
  <c r="W126" i="2"/>
  <c r="U127" i="2"/>
  <c r="V127" i="2"/>
  <c r="W127" i="2"/>
  <c r="U128" i="2"/>
  <c r="V128" i="2"/>
  <c r="W128" i="2"/>
  <c r="U129" i="2"/>
  <c r="V129" i="2"/>
  <c r="W129" i="2"/>
  <c r="U130" i="2"/>
  <c r="V130" i="2"/>
  <c r="W130" i="2"/>
  <c r="U131" i="2"/>
  <c r="V131" i="2"/>
  <c r="W131" i="2"/>
  <c r="U132" i="2"/>
  <c r="V132" i="2"/>
  <c r="W132" i="2"/>
  <c r="U133" i="2"/>
  <c r="V133" i="2"/>
  <c r="W133" i="2"/>
  <c r="U134" i="2"/>
  <c r="V134" i="2"/>
  <c r="W134" i="2"/>
  <c r="U135" i="2"/>
  <c r="V135" i="2"/>
  <c r="W135" i="2"/>
  <c r="U136" i="2"/>
  <c r="V136" i="2"/>
  <c r="W136" i="2"/>
  <c r="U137" i="2"/>
  <c r="V137" i="2"/>
  <c r="W137" i="2"/>
  <c r="U138" i="2"/>
  <c r="V138" i="2"/>
  <c r="W138" i="2"/>
  <c r="U139" i="2"/>
  <c r="V139" i="2"/>
  <c r="W139" i="2"/>
  <c r="U140" i="2"/>
  <c r="V140" i="2"/>
  <c r="W140" i="2"/>
  <c r="U141" i="2"/>
  <c r="V141" i="2"/>
  <c r="W141" i="2"/>
  <c r="U142" i="2"/>
  <c r="V142" i="2"/>
  <c r="W142" i="2"/>
  <c r="U143" i="2"/>
  <c r="V143" i="2"/>
  <c r="W143" i="2"/>
  <c r="U144" i="2"/>
  <c r="V144" i="2"/>
  <c r="W144" i="2"/>
  <c r="U145" i="2"/>
  <c r="V145" i="2"/>
  <c r="W145" i="2"/>
  <c r="U146" i="2"/>
  <c r="V146" i="2"/>
  <c r="W146" i="2"/>
  <c r="U147" i="2"/>
  <c r="V147" i="2"/>
  <c r="W147" i="2"/>
  <c r="U148" i="2"/>
  <c r="V148" i="2"/>
  <c r="W148" i="2"/>
  <c r="U149" i="2"/>
  <c r="V149" i="2"/>
  <c r="W149" i="2"/>
  <c r="U150" i="2"/>
  <c r="V150" i="2"/>
  <c r="W150" i="2"/>
  <c r="U151" i="2"/>
  <c r="V151" i="2"/>
  <c r="W151" i="2"/>
  <c r="U152" i="2"/>
  <c r="V152" i="2"/>
  <c r="W152" i="2"/>
  <c r="U153" i="2"/>
  <c r="V153" i="2"/>
  <c r="W153" i="2"/>
  <c r="U154" i="2"/>
  <c r="V154" i="2"/>
  <c r="W154" i="2"/>
  <c r="U155" i="2"/>
  <c r="V155" i="2"/>
  <c r="W155" i="2"/>
  <c r="U156" i="2"/>
  <c r="V156" i="2"/>
  <c r="W156" i="2"/>
  <c r="U157" i="2"/>
  <c r="V157" i="2"/>
  <c r="W157" i="2"/>
  <c r="U158" i="2"/>
  <c r="V158" i="2"/>
  <c r="W158" i="2"/>
  <c r="U159" i="2"/>
  <c r="V159" i="2"/>
  <c r="W159" i="2"/>
  <c r="U160" i="2"/>
  <c r="V160" i="2"/>
  <c r="W160" i="2"/>
  <c r="U161" i="2"/>
  <c r="V161" i="2"/>
  <c r="W161" i="2"/>
  <c r="U162" i="2"/>
  <c r="V162" i="2"/>
  <c r="W162" i="2"/>
  <c r="U163" i="2"/>
  <c r="V163" i="2"/>
  <c r="W163" i="2"/>
  <c r="U164" i="2"/>
  <c r="V164" i="2"/>
  <c r="W164" i="2"/>
  <c r="U165" i="2"/>
  <c r="V165" i="2"/>
  <c r="W165" i="2"/>
  <c r="U166" i="2"/>
  <c r="V166" i="2"/>
  <c r="W166" i="2"/>
  <c r="U167" i="2"/>
  <c r="V167" i="2"/>
  <c r="W167" i="2"/>
  <c r="U168" i="2"/>
  <c r="V168" i="2"/>
  <c r="W168" i="2"/>
  <c r="U169" i="2"/>
  <c r="V169" i="2"/>
  <c r="W169" i="2"/>
  <c r="U170" i="2"/>
  <c r="V170" i="2"/>
  <c r="W170" i="2"/>
  <c r="U171" i="2"/>
  <c r="V171" i="2"/>
  <c r="W171" i="2"/>
  <c r="U172" i="2"/>
  <c r="V172" i="2"/>
  <c r="W172" i="2"/>
  <c r="U173" i="2"/>
  <c r="V173" i="2"/>
  <c r="W173" i="2"/>
  <c r="U174" i="2"/>
  <c r="V174" i="2"/>
  <c r="W174" i="2"/>
  <c r="U175" i="2"/>
  <c r="V175" i="2"/>
  <c r="W175" i="2"/>
  <c r="U176" i="2"/>
  <c r="V176" i="2"/>
  <c r="W176" i="2"/>
  <c r="U177" i="2"/>
  <c r="V177" i="2"/>
  <c r="W177" i="2"/>
  <c r="U178" i="2"/>
  <c r="V178" i="2"/>
  <c r="W178" i="2"/>
  <c r="U179" i="2"/>
  <c r="V179" i="2"/>
  <c r="W179" i="2"/>
  <c r="U180" i="2"/>
  <c r="V180" i="2"/>
  <c r="W180" i="2"/>
  <c r="U181" i="2"/>
  <c r="V181" i="2"/>
  <c r="W181" i="2"/>
  <c r="U182" i="2"/>
  <c r="V182" i="2"/>
  <c r="W182" i="2"/>
  <c r="U183" i="2"/>
  <c r="V183" i="2"/>
  <c r="W183" i="2"/>
  <c r="U184" i="2"/>
  <c r="V184" i="2"/>
  <c r="W184" i="2"/>
  <c r="U185" i="2"/>
  <c r="V185" i="2"/>
  <c r="W185" i="2"/>
  <c r="U186" i="2"/>
  <c r="V186" i="2"/>
  <c r="W186" i="2"/>
  <c r="U187" i="2"/>
  <c r="V187" i="2"/>
  <c r="W187" i="2"/>
  <c r="U188" i="2"/>
  <c r="V188" i="2"/>
  <c r="W188" i="2"/>
  <c r="U189" i="2"/>
  <c r="V189" i="2"/>
  <c r="W189" i="2"/>
  <c r="U190" i="2"/>
  <c r="V190" i="2"/>
  <c r="W190" i="2"/>
  <c r="U191" i="2"/>
  <c r="V191" i="2"/>
  <c r="W191" i="2"/>
  <c r="U192" i="2"/>
  <c r="V192" i="2"/>
  <c r="W192" i="2"/>
  <c r="U193" i="2"/>
  <c r="V193" i="2"/>
  <c r="W193" i="2"/>
  <c r="U194" i="2"/>
  <c r="V194" i="2"/>
  <c r="W194" i="2"/>
  <c r="U195" i="2"/>
  <c r="V195" i="2"/>
  <c r="W195" i="2"/>
  <c r="U196" i="2"/>
  <c r="V196" i="2"/>
  <c r="W196" i="2"/>
  <c r="U197" i="2"/>
  <c r="V197" i="2"/>
  <c r="W197" i="2"/>
  <c r="U198" i="2"/>
  <c r="V198" i="2"/>
  <c r="W198" i="2"/>
  <c r="U199" i="2"/>
  <c r="V199" i="2"/>
  <c r="W199" i="2"/>
  <c r="U200" i="2"/>
  <c r="V200" i="2"/>
  <c r="W200" i="2"/>
  <c r="U201" i="2"/>
  <c r="V201" i="2"/>
  <c r="W201" i="2"/>
  <c r="U202" i="2"/>
  <c r="V202" i="2"/>
  <c r="W202" i="2"/>
  <c r="U203" i="2"/>
  <c r="V203" i="2"/>
  <c r="W203" i="2"/>
  <c r="U204" i="2"/>
  <c r="V204" i="2"/>
  <c r="W204" i="2"/>
  <c r="U205" i="2"/>
  <c r="V205" i="2"/>
  <c r="W205" i="2"/>
  <c r="U206" i="2"/>
  <c r="V206" i="2"/>
  <c r="W206" i="2"/>
  <c r="U207" i="2"/>
  <c r="V207" i="2"/>
  <c r="W207" i="2"/>
  <c r="U208" i="2"/>
  <c r="V208" i="2"/>
  <c r="W208" i="2"/>
  <c r="U209" i="2"/>
  <c r="V209" i="2"/>
  <c r="W209" i="2"/>
  <c r="U210" i="2"/>
  <c r="V210" i="2"/>
  <c r="W210" i="2"/>
  <c r="U211" i="2"/>
  <c r="V211" i="2"/>
  <c r="W211" i="2"/>
  <c r="U212" i="2"/>
  <c r="V212" i="2"/>
  <c r="W212" i="2"/>
  <c r="U213" i="2"/>
  <c r="V213" i="2"/>
  <c r="W213" i="2"/>
  <c r="U214" i="2"/>
  <c r="V214" i="2"/>
  <c r="W214" i="2"/>
  <c r="U215" i="2"/>
  <c r="V215" i="2"/>
  <c r="W215" i="2"/>
  <c r="U216" i="2"/>
  <c r="V216" i="2"/>
  <c r="W216" i="2"/>
  <c r="U217" i="2"/>
  <c r="V217" i="2"/>
  <c r="W217" i="2"/>
  <c r="U218" i="2"/>
  <c r="V218" i="2"/>
  <c r="W218" i="2"/>
  <c r="U219" i="2"/>
  <c r="V219" i="2"/>
  <c r="W219" i="2"/>
  <c r="U220" i="2"/>
  <c r="V220" i="2"/>
  <c r="W220" i="2"/>
  <c r="U221" i="2"/>
  <c r="V221" i="2"/>
  <c r="W221" i="2"/>
  <c r="U222" i="2"/>
  <c r="V222" i="2"/>
  <c r="W222" i="2"/>
  <c r="U223" i="2"/>
  <c r="V223" i="2"/>
  <c r="W223" i="2"/>
  <c r="U224" i="2"/>
  <c r="V224" i="2"/>
  <c r="W224" i="2"/>
  <c r="U225" i="2"/>
  <c r="V225" i="2"/>
  <c r="W225" i="2"/>
  <c r="U226" i="2"/>
  <c r="V226" i="2"/>
  <c r="W226" i="2"/>
  <c r="U227" i="2"/>
  <c r="V227" i="2"/>
  <c r="W227" i="2"/>
  <c r="U228" i="2"/>
  <c r="V228" i="2"/>
  <c r="W228" i="2"/>
  <c r="U229" i="2"/>
  <c r="V229" i="2"/>
  <c r="W229" i="2"/>
  <c r="U230" i="2"/>
  <c r="V230" i="2"/>
  <c r="W230" i="2"/>
  <c r="U231" i="2"/>
  <c r="V231" i="2"/>
  <c r="W231" i="2"/>
  <c r="U232" i="2"/>
  <c r="V232" i="2"/>
  <c r="W232" i="2"/>
  <c r="U233" i="2"/>
  <c r="V233" i="2"/>
  <c r="W233" i="2"/>
  <c r="U234" i="2"/>
  <c r="V234" i="2"/>
  <c r="W234" i="2"/>
  <c r="U235" i="2"/>
  <c r="V235" i="2"/>
  <c r="W235" i="2"/>
  <c r="U236" i="2"/>
  <c r="V236" i="2"/>
  <c r="W236" i="2"/>
  <c r="U237" i="2"/>
  <c r="V237" i="2"/>
  <c r="W237" i="2"/>
  <c r="U238" i="2"/>
  <c r="V238" i="2"/>
  <c r="W238" i="2"/>
  <c r="U239" i="2"/>
  <c r="V239" i="2"/>
  <c r="W239" i="2"/>
  <c r="U240" i="2"/>
  <c r="V240" i="2"/>
  <c r="W240" i="2"/>
  <c r="U241" i="2"/>
  <c r="V241" i="2"/>
  <c r="W241" i="2"/>
  <c r="U242" i="2"/>
  <c r="V242" i="2"/>
  <c r="W242" i="2"/>
  <c r="U243" i="2"/>
  <c r="V243" i="2"/>
  <c r="W243" i="2"/>
  <c r="U244" i="2"/>
  <c r="V244" i="2"/>
  <c r="W244" i="2"/>
  <c r="U245" i="2"/>
  <c r="V245" i="2"/>
  <c r="W245" i="2"/>
  <c r="U246" i="2"/>
  <c r="V246" i="2"/>
  <c r="W246" i="2"/>
  <c r="U247" i="2"/>
  <c r="V247" i="2"/>
  <c r="W247" i="2"/>
  <c r="U248" i="2"/>
  <c r="V248" i="2"/>
  <c r="W248" i="2"/>
  <c r="U249" i="2"/>
  <c r="V249" i="2"/>
  <c r="W249" i="2"/>
  <c r="U250" i="2"/>
  <c r="V250" i="2"/>
  <c r="W250" i="2"/>
  <c r="T4" i="2"/>
  <c r="T5" i="2"/>
  <c r="T6" i="2"/>
  <c r="T7" i="2"/>
  <c r="T8" i="2"/>
  <c r="T9" i="2"/>
  <c r="T10" i="2"/>
  <c r="T11" i="2"/>
  <c r="T12" i="2"/>
  <c r="T13" i="2"/>
  <c r="T14" i="2"/>
  <c r="T15" i="2"/>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T76" i="2"/>
  <c r="T77" i="2"/>
  <c r="T78" i="2"/>
  <c r="T79" i="2"/>
  <c r="T80" i="2"/>
  <c r="T81" i="2"/>
  <c r="T82" i="2"/>
  <c r="T83" i="2"/>
  <c r="T84" i="2"/>
  <c r="T85" i="2"/>
  <c r="T86" i="2"/>
  <c r="T87" i="2"/>
  <c r="T88" i="2"/>
  <c r="T89" i="2"/>
  <c r="T90" i="2"/>
  <c r="T91" i="2"/>
  <c r="T92" i="2"/>
  <c r="T93" i="2"/>
  <c r="T94" i="2"/>
  <c r="T95" i="2"/>
  <c r="T96" i="2"/>
  <c r="T97" i="2"/>
  <c r="T98" i="2"/>
  <c r="T99" i="2"/>
  <c r="T100" i="2"/>
  <c r="T101" i="2"/>
  <c r="T102" i="2"/>
  <c r="T103" i="2"/>
  <c r="T104" i="2"/>
  <c r="T105" i="2"/>
  <c r="T106" i="2"/>
  <c r="T107" i="2"/>
  <c r="T108" i="2"/>
  <c r="T109" i="2"/>
  <c r="T110" i="2"/>
  <c r="T111" i="2"/>
  <c r="T112" i="2"/>
  <c r="T113" i="2"/>
  <c r="T114" i="2"/>
  <c r="T115" i="2"/>
  <c r="T116" i="2"/>
  <c r="T117" i="2"/>
  <c r="T118" i="2"/>
  <c r="T119" i="2"/>
  <c r="T120" i="2"/>
  <c r="T121" i="2"/>
  <c r="T122" i="2"/>
  <c r="T123" i="2"/>
  <c r="T124" i="2"/>
  <c r="T125" i="2"/>
  <c r="T126" i="2"/>
  <c r="T127" i="2"/>
  <c r="T128" i="2"/>
  <c r="T129" i="2"/>
  <c r="T130" i="2"/>
  <c r="T131" i="2"/>
  <c r="T132" i="2"/>
  <c r="T133" i="2"/>
  <c r="T134" i="2"/>
  <c r="T135" i="2"/>
  <c r="T136" i="2"/>
  <c r="T137" i="2"/>
  <c r="T138" i="2"/>
  <c r="T139" i="2"/>
  <c r="T140" i="2"/>
  <c r="T141" i="2"/>
  <c r="T142" i="2"/>
  <c r="T143" i="2"/>
  <c r="T144" i="2"/>
  <c r="T145" i="2"/>
  <c r="T146" i="2"/>
  <c r="T147" i="2"/>
  <c r="T148" i="2"/>
  <c r="T149" i="2"/>
  <c r="T150" i="2"/>
  <c r="T151" i="2"/>
  <c r="T152" i="2"/>
  <c r="T153" i="2"/>
  <c r="T154" i="2"/>
  <c r="T155" i="2"/>
  <c r="T156" i="2"/>
  <c r="T157" i="2"/>
  <c r="T158" i="2"/>
  <c r="T159" i="2"/>
  <c r="T160" i="2"/>
  <c r="T161" i="2"/>
  <c r="T162" i="2"/>
  <c r="T163" i="2"/>
  <c r="T164" i="2"/>
  <c r="T165" i="2"/>
  <c r="T166" i="2"/>
  <c r="T167" i="2"/>
  <c r="T168" i="2"/>
  <c r="T169" i="2"/>
  <c r="T170" i="2"/>
  <c r="T171" i="2"/>
  <c r="T172" i="2"/>
  <c r="T173" i="2"/>
  <c r="T174" i="2"/>
  <c r="T175" i="2"/>
  <c r="T176" i="2"/>
  <c r="T177" i="2"/>
  <c r="T178" i="2"/>
  <c r="T179" i="2"/>
  <c r="T180" i="2"/>
  <c r="T181" i="2"/>
  <c r="T182" i="2"/>
  <c r="T183" i="2"/>
  <c r="T184" i="2"/>
  <c r="T185" i="2"/>
  <c r="T186" i="2"/>
  <c r="T187" i="2"/>
  <c r="T188" i="2"/>
  <c r="T189" i="2"/>
  <c r="T190" i="2"/>
  <c r="T191" i="2"/>
  <c r="T192" i="2"/>
  <c r="T193" i="2"/>
  <c r="T194" i="2"/>
  <c r="T195" i="2"/>
  <c r="T196" i="2"/>
  <c r="T197" i="2"/>
  <c r="T198" i="2"/>
  <c r="T199" i="2"/>
  <c r="T200" i="2"/>
  <c r="T201" i="2"/>
  <c r="T202" i="2"/>
  <c r="T203" i="2"/>
  <c r="T204" i="2"/>
  <c r="T205" i="2"/>
  <c r="T206" i="2"/>
  <c r="T207" i="2"/>
  <c r="T208" i="2"/>
  <c r="T209" i="2"/>
  <c r="T210" i="2"/>
  <c r="T211" i="2"/>
  <c r="T212" i="2"/>
  <c r="T213" i="2"/>
  <c r="T214" i="2"/>
  <c r="T215" i="2"/>
  <c r="T216" i="2"/>
  <c r="T217" i="2"/>
  <c r="T218" i="2"/>
  <c r="T219" i="2"/>
  <c r="T220" i="2"/>
  <c r="T221" i="2"/>
  <c r="T222" i="2"/>
  <c r="T223" i="2"/>
  <c r="T224" i="2"/>
  <c r="T225" i="2"/>
  <c r="T226" i="2"/>
  <c r="T227" i="2"/>
  <c r="T228" i="2"/>
  <c r="T229" i="2"/>
  <c r="T230" i="2"/>
  <c r="T231" i="2"/>
  <c r="T232" i="2"/>
  <c r="T233" i="2"/>
  <c r="T234" i="2"/>
  <c r="T235" i="2"/>
  <c r="T236" i="2"/>
  <c r="T237" i="2"/>
  <c r="T238" i="2"/>
  <c r="T239" i="2"/>
  <c r="T240" i="2"/>
  <c r="T241" i="2"/>
  <c r="T242" i="2"/>
  <c r="T243" i="2"/>
  <c r="T244" i="2"/>
  <c r="T245" i="2"/>
  <c r="T246" i="2"/>
  <c r="T247" i="2"/>
  <c r="T248" i="2"/>
  <c r="T249" i="2"/>
  <c r="T250" i="2"/>
  <c r="S4" i="2"/>
  <c r="S5" i="2"/>
  <c r="S6" i="2"/>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78" i="2"/>
  <c r="S79" i="2"/>
  <c r="S80" i="2"/>
  <c r="S81" i="2"/>
  <c r="S82" i="2"/>
  <c r="S83" i="2"/>
  <c r="S84" i="2"/>
  <c r="S85" i="2"/>
  <c r="S86" i="2"/>
  <c r="S87" i="2"/>
  <c r="S88" i="2"/>
  <c r="S89" i="2"/>
  <c r="S90" i="2"/>
  <c r="S91" i="2"/>
  <c r="S92" i="2"/>
  <c r="S93" i="2"/>
  <c r="S94" i="2"/>
  <c r="S95" i="2"/>
  <c r="S96" i="2"/>
  <c r="S97" i="2"/>
  <c r="S98" i="2"/>
  <c r="S99" i="2"/>
  <c r="S100" i="2"/>
  <c r="S101" i="2"/>
  <c r="S102" i="2"/>
  <c r="S103" i="2"/>
  <c r="S104" i="2"/>
  <c r="S105" i="2"/>
  <c r="S106" i="2"/>
  <c r="S107" i="2"/>
  <c r="S108" i="2"/>
  <c r="S109" i="2"/>
  <c r="S110" i="2"/>
  <c r="S111" i="2"/>
  <c r="S112" i="2"/>
  <c r="S113" i="2"/>
  <c r="S114" i="2"/>
  <c r="S115" i="2"/>
  <c r="S116" i="2"/>
  <c r="S117" i="2"/>
  <c r="S118" i="2"/>
  <c r="S119" i="2"/>
  <c r="S120" i="2"/>
  <c r="S121" i="2"/>
  <c r="S122" i="2"/>
  <c r="S123" i="2"/>
  <c r="S124" i="2"/>
  <c r="S125" i="2"/>
  <c r="S126" i="2"/>
  <c r="S127" i="2"/>
  <c r="S128" i="2"/>
  <c r="S129" i="2"/>
  <c r="S130" i="2"/>
  <c r="S131" i="2"/>
  <c r="S132" i="2"/>
  <c r="S133" i="2"/>
  <c r="S134" i="2"/>
  <c r="S135" i="2"/>
  <c r="S136" i="2"/>
  <c r="S137" i="2"/>
  <c r="S138" i="2"/>
  <c r="S139" i="2"/>
  <c r="S140" i="2"/>
  <c r="S141" i="2"/>
  <c r="S142" i="2"/>
  <c r="S143" i="2"/>
  <c r="S144" i="2"/>
  <c r="S145" i="2"/>
  <c r="S146" i="2"/>
  <c r="S147" i="2"/>
  <c r="S148" i="2"/>
  <c r="S149" i="2"/>
  <c r="S150" i="2"/>
  <c r="S151" i="2"/>
  <c r="S152" i="2"/>
  <c r="S153" i="2"/>
  <c r="S154" i="2"/>
  <c r="S155" i="2"/>
  <c r="S156" i="2"/>
  <c r="S157" i="2"/>
  <c r="S158" i="2"/>
  <c r="S159" i="2"/>
  <c r="S160" i="2"/>
  <c r="S161" i="2"/>
  <c r="S162" i="2"/>
  <c r="S163" i="2"/>
  <c r="S164" i="2"/>
  <c r="S165" i="2"/>
  <c r="S166" i="2"/>
  <c r="S167" i="2"/>
  <c r="S168" i="2"/>
  <c r="S169" i="2"/>
  <c r="S170" i="2"/>
  <c r="S171" i="2"/>
  <c r="S172" i="2"/>
  <c r="S173" i="2"/>
  <c r="S174" i="2"/>
  <c r="S175" i="2"/>
  <c r="S176" i="2"/>
  <c r="S177" i="2"/>
  <c r="S178" i="2"/>
  <c r="S179" i="2"/>
  <c r="S180" i="2"/>
  <c r="S181" i="2"/>
  <c r="S182" i="2"/>
  <c r="S183" i="2"/>
  <c r="S184" i="2"/>
  <c r="S185" i="2"/>
  <c r="S186" i="2"/>
  <c r="S187" i="2"/>
  <c r="S188" i="2"/>
  <c r="S189" i="2"/>
  <c r="S190" i="2"/>
  <c r="S191" i="2"/>
  <c r="S192" i="2"/>
  <c r="S193" i="2"/>
  <c r="S194" i="2"/>
  <c r="S195" i="2"/>
  <c r="S196" i="2"/>
  <c r="S197" i="2"/>
  <c r="S198" i="2"/>
  <c r="S199" i="2"/>
  <c r="S200" i="2"/>
  <c r="S201" i="2"/>
  <c r="S202" i="2"/>
  <c r="S203" i="2"/>
  <c r="S204" i="2"/>
  <c r="S205" i="2"/>
  <c r="S206" i="2"/>
  <c r="S207" i="2"/>
  <c r="S208" i="2"/>
  <c r="S209" i="2"/>
  <c r="S210" i="2"/>
  <c r="S211" i="2"/>
  <c r="S212" i="2"/>
  <c r="S213" i="2"/>
  <c r="S214" i="2"/>
  <c r="S215" i="2"/>
  <c r="S216" i="2"/>
  <c r="S217" i="2"/>
  <c r="S218" i="2"/>
  <c r="S219" i="2"/>
  <c r="S220" i="2"/>
  <c r="S221" i="2"/>
  <c r="S222" i="2"/>
  <c r="S223" i="2"/>
  <c r="S224" i="2"/>
  <c r="S225" i="2"/>
  <c r="S226" i="2"/>
  <c r="S227" i="2"/>
  <c r="S228" i="2"/>
  <c r="S229" i="2"/>
  <c r="S230" i="2"/>
  <c r="S231" i="2"/>
  <c r="S232" i="2"/>
  <c r="S233" i="2"/>
  <c r="S234" i="2"/>
  <c r="S235" i="2"/>
  <c r="S236" i="2"/>
  <c r="S237" i="2"/>
  <c r="S238" i="2"/>
  <c r="S239" i="2"/>
  <c r="S240" i="2"/>
  <c r="S241" i="2"/>
  <c r="S242" i="2"/>
  <c r="S243" i="2"/>
  <c r="S244" i="2"/>
  <c r="S245" i="2"/>
  <c r="S246" i="2"/>
  <c r="S247" i="2"/>
  <c r="S248" i="2"/>
  <c r="S249" i="2"/>
  <c r="S250" i="2"/>
  <c r="R4" i="2"/>
  <c r="R5" i="2"/>
  <c r="R6" i="2"/>
  <c r="R7" i="2"/>
  <c r="R8" i="2"/>
  <c r="R9" i="2"/>
  <c r="R10" i="2"/>
  <c r="R11" i="2"/>
  <c r="R12" i="2"/>
  <c r="R13" i="2"/>
  <c r="R14" i="2"/>
  <c r="R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45" i="2"/>
  <c r="R46" i="2"/>
  <c r="R47" i="2"/>
  <c r="R48" i="2"/>
  <c r="R49" i="2"/>
  <c r="R50" i="2"/>
  <c r="R51" i="2"/>
  <c r="R52" i="2"/>
  <c r="R53" i="2"/>
  <c r="R54" i="2"/>
  <c r="R55" i="2"/>
  <c r="R56" i="2"/>
  <c r="R57" i="2"/>
  <c r="R58" i="2"/>
  <c r="R59" i="2"/>
  <c r="R60" i="2"/>
  <c r="R61" i="2"/>
  <c r="R62" i="2"/>
  <c r="R63" i="2"/>
  <c r="R64" i="2"/>
  <c r="R65" i="2"/>
  <c r="R66" i="2"/>
  <c r="R67" i="2"/>
  <c r="R68" i="2"/>
  <c r="R69" i="2"/>
  <c r="R70" i="2"/>
  <c r="R71" i="2"/>
  <c r="R72" i="2"/>
  <c r="R73" i="2"/>
  <c r="R74" i="2"/>
  <c r="R75" i="2"/>
  <c r="R76" i="2"/>
  <c r="R77" i="2"/>
  <c r="R78" i="2"/>
  <c r="R79" i="2"/>
  <c r="R80" i="2"/>
  <c r="R81" i="2"/>
  <c r="R82" i="2"/>
  <c r="R83" i="2"/>
  <c r="R84" i="2"/>
  <c r="R85" i="2"/>
  <c r="R86" i="2"/>
  <c r="R87" i="2"/>
  <c r="R88" i="2"/>
  <c r="R89" i="2"/>
  <c r="R90" i="2"/>
  <c r="R91" i="2"/>
  <c r="R92" i="2"/>
  <c r="R93" i="2"/>
  <c r="R94" i="2"/>
  <c r="R95" i="2"/>
  <c r="R96" i="2"/>
  <c r="R97" i="2"/>
  <c r="R98" i="2"/>
  <c r="R99" i="2"/>
  <c r="R100" i="2"/>
  <c r="R101" i="2"/>
  <c r="R102" i="2"/>
  <c r="R103" i="2"/>
  <c r="R104" i="2"/>
  <c r="R105" i="2"/>
  <c r="R106" i="2"/>
  <c r="R107" i="2"/>
  <c r="R108" i="2"/>
  <c r="R109" i="2"/>
  <c r="R110" i="2"/>
  <c r="R111" i="2"/>
  <c r="R112" i="2"/>
  <c r="R113" i="2"/>
  <c r="R114" i="2"/>
  <c r="R115" i="2"/>
  <c r="R116" i="2"/>
  <c r="R117" i="2"/>
  <c r="R118" i="2"/>
  <c r="R119" i="2"/>
  <c r="R120" i="2"/>
  <c r="R121" i="2"/>
  <c r="R122" i="2"/>
  <c r="R123" i="2"/>
  <c r="R124" i="2"/>
  <c r="R125" i="2"/>
  <c r="R126" i="2"/>
  <c r="R127" i="2"/>
  <c r="R128" i="2"/>
  <c r="R129" i="2"/>
  <c r="R130" i="2"/>
  <c r="R131" i="2"/>
  <c r="R132" i="2"/>
  <c r="R133" i="2"/>
  <c r="R134" i="2"/>
  <c r="R135" i="2"/>
  <c r="R136" i="2"/>
  <c r="R137" i="2"/>
  <c r="R138" i="2"/>
  <c r="R139" i="2"/>
  <c r="R140" i="2"/>
  <c r="R141" i="2"/>
  <c r="R142" i="2"/>
  <c r="R143" i="2"/>
  <c r="R144" i="2"/>
  <c r="R145" i="2"/>
  <c r="R146" i="2"/>
  <c r="R147" i="2"/>
  <c r="R148" i="2"/>
  <c r="R149" i="2"/>
  <c r="R150" i="2"/>
  <c r="R151" i="2"/>
  <c r="R152" i="2"/>
  <c r="R153" i="2"/>
  <c r="R154" i="2"/>
  <c r="R155" i="2"/>
  <c r="R156" i="2"/>
  <c r="R157" i="2"/>
  <c r="R158" i="2"/>
  <c r="R159" i="2"/>
  <c r="R160" i="2"/>
  <c r="R161" i="2"/>
  <c r="R162" i="2"/>
  <c r="R163" i="2"/>
  <c r="R164" i="2"/>
  <c r="R165" i="2"/>
  <c r="R166" i="2"/>
  <c r="R167" i="2"/>
  <c r="R168" i="2"/>
  <c r="R169" i="2"/>
  <c r="R170" i="2"/>
  <c r="R171" i="2"/>
  <c r="R172" i="2"/>
  <c r="R173" i="2"/>
  <c r="R174" i="2"/>
  <c r="R175" i="2"/>
  <c r="R176" i="2"/>
  <c r="R177" i="2"/>
  <c r="R178" i="2"/>
  <c r="R179" i="2"/>
  <c r="R180" i="2"/>
  <c r="R181" i="2"/>
  <c r="R182" i="2"/>
  <c r="R183" i="2"/>
  <c r="R184" i="2"/>
  <c r="R185" i="2"/>
  <c r="R186" i="2"/>
  <c r="R187" i="2"/>
  <c r="R188" i="2"/>
  <c r="R189" i="2"/>
  <c r="R190" i="2"/>
  <c r="R191" i="2"/>
  <c r="R192" i="2"/>
  <c r="R193" i="2"/>
  <c r="R194" i="2"/>
  <c r="R195" i="2"/>
  <c r="R196" i="2"/>
  <c r="R197" i="2"/>
  <c r="R198" i="2"/>
  <c r="R199" i="2"/>
  <c r="R200" i="2"/>
  <c r="R201" i="2"/>
  <c r="R202" i="2"/>
  <c r="R203" i="2"/>
  <c r="R204" i="2"/>
  <c r="R205" i="2"/>
  <c r="R206" i="2"/>
  <c r="R207" i="2"/>
  <c r="R208" i="2"/>
  <c r="R209" i="2"/>
  <c r="R210" i="2"/>
  <c r="R211" i="2"/>
  <c r="R212" i="2"/>
  <c r="R213" i="2"/>
  <c r="R214" i="2"/>
  <c r="R215" i="2"/>
  <c r="R216" i="2"/>
  <c r="R217" i="2"/>
  <c r="R218" i="2"/>
  <c r="R219" i="2"/>
  <c r="R220" i="2"/>
  <c r="R221" i="2"/>
  <c r="R222" i="2"/>
  <c r="R223" i="2"/>
  <c r="R224" i="2"/>
  <c r="R225" i="2"/>
  <c r="R226" i="2"/>
  <c r="R227" i="2"/>
  <c r="R228" i="2"/>
  <c r="R229" i="2"/>
  <c r="R230" i="2"/>
  <c r="R231" i="2"/>
  <c r="R232" i="2"/>
  <c r="R233" i="2"/>
  <c r="R234" i="2"/>
  <c r="R235" i="2"/>
  <c r="R236" i="2"/>
  <c r="R237" i="2"/>
  <c r="R238" i="2"/>
  <c r="R239" i="2"/>
  <c r="R240" i="2"/>
  <c r="R241" i="2"/>
  <c r="R242" i="2"/>
  <c r="R243" i="2"/>
  <c r="R244" i="2"/>
  <c r="R245" i="2"/>
  <c r="R246" i="2"/>
  <c r="R247" i="2"/>
  <c r="R248" i="2"/>
  <c r="R249" i="2"/>
  <c r="R250" i="2"/>
  <c r="Q11" i="2"/>
  <c r="Q12" i="2"/>
  <c r="Q13" i="2"/>
  <c r="Q14"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Q46" i="2"/>
  <c r="Q47" i="2"/>
  <c r="Q48" i="2"/>
  <c r="Q49" i="2"/>
  <c r="Q50" i="2"/>
  <c r="Q51" i="2"/>
  <c r="Q52" i="2"/>
  <c r="Q53" i="2"/>
  <c r="Q54" i="2"/>
  <c r="Q55" i="2"/>
  <c r="Q56" i="2"/>
  <c r="Q57" i="2"/>
  <c r="Q58" i="2"/>
  <c r="Q59" i="2"/>
  <c r="Q60" i="2"/>
  <c r="Q61" i="2"/>
  <c r="Q62" i="2"/>
  <c r="Q63" i="2"/>
  <c r="Q64" i="2"/>
  <c r="Q65" i="2"/>
  <c r="Q66" i="2"/>
  <c r="Q67" i="2"/>
  <c r="Q68" i="2"/>
  <c r="Q69" i="2"/>
  <c r="Q70" i="2"/>
  <c r="Q71" i="2"/>
  <c r="Q72" i="2"/>
  <c r="Q73" i="2"/>
  <c r="Q74" i="2"/>
  <c r="Q75" i="2"/>
  <c r="Q76" i="2"/>
  <c r="Q77" i="2"/>
  <c r="Q78" i="2"/>
  <c r="Q79" i="2"/>
  <c r="Q80" i="2"/>
  <c r="Q81" i="2"/>
  <c r="Q82" i="2"/>
  <c r="Q83" i="2"/>
  <c r="Q84" i="2"/>
  <c r="Q85" i="2"/>
  <c r="Q86" i="2"/>
  <c r="Q87" i="2"/>
  <c r="Q88" i="2"/>
  <c r="Q89" i="2"/>
  <c r="Q90" i="2"/>
  <c r="Q91" i="2"/>
  <c r="Q92" i="2"/>
  <c r="Q93" i="2"/>
  <c r="Q94" i="2"/>
  <c r="Q95" i="2"/>
  <c r="Q96" i="2"/>
  <c r="Q97" i="2"/>
  <c r="Q98" i="2"/>
  <c r="Q99" i="2"/>
  <c r="Q100" i="2"/>
  <c r="Q101" i="2"/>
  <c r="Q102" i="2"/>
  <c r="Q103" i="2"/>
  <c r="Q104" i="2"/>
  <c r="Q105" i="2"/>
  <c r="Q106" i="2"/>
  <c r="Q107" i="2"/>
  <c r="Q108" i="2"/>
  <c r="Q109" i="2"/>
  <c r="Q110" i="2"/>
  <c r="Q111" i="2"/>
  <c r="Q112" i="2"/>
  <c r="Q113" i="2"/>
  <c r="Q114" i="2"/>
  <c r="Q115" i="2"/>
  <c r="Q116" i="2"/>
  <c r="Q117" i="2"/>
  <c r="Q118" i="2"/>
  <c r="Q119" i="2"/>
  <c r="Q120" i="2"/>
  <c r="Q121" i="2"/>
  <c r="Q122" i="2"/>
  <c r="Q123" i="2"/>
  <c r="Q124" i="2"/>
  <c r="Q125" i="2"/>
  <c r="Q126" i="2"/>
  <c r="Q127" i="2"/>
  <c r="Q128" i="2"/>
  <c r="Q129" i="2"/>
  <c r="Q130" i="2"/>
  <c r="Q131" i="2"/>
  <c r="Q132" i="2"/>
  <c r="Q133" i="2"/>
  <c r="Q134" i="2"/>
  <c r="Q135" i="2"/>
  <c r="Q136" i="2"/>
  <c r="Q137" i="2"/>
  <c r="Q138" i="2"/>
  <c r="Q139" i="2"/>
  <c r="Q140" i="2"/>
  <c r="Q141" i="2"/>
  <c r="Q142" i="2"/>
  <c r="Q143" i="2"/>
  <c r="Q144" i="2"/>
  <c r="Q145" i="2"/>
  <c r="Q146" i="2"/>
  <c r="Q147" i="2"/>
  <c r="Q148" i="2"/>
  <c r="Q149" i="2"/>
  <c r="Q150" i="2"/>
  <c r="Q151" i="2"/>
  <c r="Q152" i="2"/>
  <c r="Q153" i="2"/>
  <c r="Q154" i="2"/>
  <c r="Q155" i="2"/>
  <c r="Q156" i="2"/>
  <c r="Q157" i="2"/>
  <c r="Q158" i="2"/>
  <c r="Q159" i="2"/>
  <c r="Q160" i="2"/>
  <c r="Q161" i="2"/>
  <c r="Q162" i="2"/>
  <c r="Q163" i="2"/>
  <c r="Q164" i="2"/>
  <c r="Q165" i="2"/>
  <c r="Q166" i="2"/>
  <c r="Q167" i="2"/>
  <c r="Q168" i="2"/>
  <c r="Q169" i="2"/>
  <c r="Q170" i="2"/>
  <c r="Q171" i="2"/>
  <c r="Q172" i="2"/>
  <c r="Q173" i="2"/>
  <c r="Q174" i="2"/>
  <c r="Q175" i="2"/>
  <c r="Q176" i="2"/>
  <c r="Q177" i="2"/>
  <c r="Q178" i="2"/>
  <c r="Q179" i="2"/>
  <c r="Q180" i="2"/>
  <c r="Q181" i="2"/>
  <c r="Q182" i="2"/>
  <c r="Q183" i="2"/>
  <c r="Q184" i="2"/>
  <c r="Q185" i="2"/>
  <c r="Q186" i="2"/>
  <c r="Q187" i="2"/>
  <c r="Q188" i="2"/>
  <c r="Q189" i="2"/>
  <c r="Q190" i="2"/>
  <c r="Q191" i="2"/>
  <c r="Q192" i="2"/>
  <c r="Q193" i="2"/>
  <c r="Q194" i="2"/>
  <c r="Q195" i="2"/>
  <c r="Q196" i="2"/>
  <c r="Q197" i="2"/>
  <c r="Q198" i="2"/>
  <c r="Q199" i="2"/>
  <c r="Q200" i="2"/>
  <c r="Q201" i="2"/>
  <c r="Q202" i="2"/>
  <c r="Q203" i="2"/>
  <c r="Q204" i="2"/>
  <c r="Q205" i="2"/>
  <c r="Q206" i="2"/>
  <c r="Q207" i="2"/>
  <c r="Q208" i="2"/>
  <c r="Q209" i="2"/>
  <c r="Q210" i="2"/>
  <c r="Q211" i="2"/>
  <c r="Q212" i="2"/>
  <c r="Q213" i="2"/>
  <c r="Q214" i="2"/>
  <c r="Q215" i="2"/>
  <c r="Q216" i="2"/>
  <c r="Q217" i="2"/>
  <c r="Q218" i="2"/>
  <c r="Q219" i="2"/>
  <c r="Q220" i="2"/>
  <c r="Q221" i="2"/>
  <c r="Q222" i="2"/>
  <c r="Q223" i="2"/>
  <c r="Q224" i="2"/>
  <c r="Q225" i="2"/>
  <c r="Q226" i="2"/>
  <c r="Q227" i="2"/>
  <c r="Q228" i="2"/>
  <c r="Q229" i="2"/>
  <c r="Q230" i="2"/>
  <c r="Q231" i="2"/>
  <c r="Q232" i="2"/>
  <c r="Q233" i="2"/>
  <c r="Q234" i="2"/>
  <c r="Q235" i="2"/>
  <c r="Q236" i="2"/>
  <c r="Q237" i="2"/>
  <c r="Q238" i="2"/>
  <c r="Q239" i="2"/>
  <c r="Q240" i="2"/>
  <c r="Q241" i="2"/>
  <c r="Q242" i="2"/>
  <c r="Q243" i="2"/>
  <c r="Q244" i="2"/>
  <c r="Q245" i="2"/>
  <c r="Q246" i="2"/>
  <c r="Q247" i="2"/>
  <c r="Q248" i="2"/>
  <c r="Q249" i="2"/>
  <c r="Q250" i="2"/>
  <c r="Q4" i="2"/>
  <c r="Q5" i="2"/>
  <c r="Q6" i="2"/>
  <c r="Q7" i="2"/>
  <c r="Q8" i="2"/>
  <c r="Q9" i="2"/>
  <c r="Q10"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W3" i="2"/>
  <c r="AB26" i="2" s="1"/>
  <c r="N3" i="2"/>
  <c r="O3" i="2"/>
  <c r="AD36" i="2" s="1"/>
  <c r="P3" i="2"/>
  <c r="AD37" i="2" s="1"/>
  <c r="Q3" i="2"/>
  <c r="AD38" i="2" s="1"/>
  <c r="R3" i="2"/>
  <c r="AD39" i="2" s="1"/>
  <c r="S3" i="2"/>
  <c r="AD40" i="2" s="1"/>
  <c r="T3" i="2"/>
  <c r="AD41" i="2" s="1"/>
  <c r="U3" i="2"/>
  <c r="AD42" i="2" s="1"/>
  <c r="V3" i="2"/>
  <c r="AD43" i="2" s="1"/>
  <c r="M3" i="2"/>
  <c r="M4" i="1"/>
  <c r="N4" i="1"/>
  <c r="O4" i="1"/>
  <c r="P4" i="1"/>
  <c r="Q4" i="1"/>
  <c r="R4" i="1"/>
  <c r="S4" i="1"/>
  <c r="T4" i="1"/>
  <c r="U4" i="1"/>
  <c r="V4" i="1"/>
  <c r="W4" i="1"/>
  <c r="M5" i="1"/>
  <c r="N5" i="1"/>
  <c r="O5" i="1"/>
  <c r="P5" i="1"/>
  <c r="Q5" i="1"/>
  <c r="R5" i="1"/>
  <c r="S5" i="1"/>
  <c r="T5" i="1"/>
  <c r="U5" i="1"/>
  <c r="V5" i="1"/>
  <c r="W5" i="1"/>
  <c r="M6" i="1"/>
  <c r="N6" i="1"/>
  <c r="O6" i="1"/>
  <c r="P6" i="1"/>
  <c r="Q6" i="1"/>
  <c r="R6" i="1"/>
  <c r="S6" i="1"/>
  <c r="T6" i="1"/>
  <c r="U6" i="1"/>
  <c r="V6" i="1"/>
  <c r="W6" i="1"/>
  <c r="M7" i="1"/>
  <c r="N7" i="1"/>
  <c r="O7" i="1"/>
  <c r="P7" i="1"/>
  <c r="Q7" i="1"/>
  <c r="R7" i="1"/>
  <c r="S7" i="1"/>
  <c r="T7" i="1"/>
  <c r="U7" i="1"/>
  <c r="V7" i="1"/>
  <c r="W7" i="1"/>
  <c r="M8" i="1"/>
  <c r="N8" i="1"/>
  <c r="O8" i="1"/>
  <c r="P8" i="1"/>
  <c r="Q8" i="1"/>
  <c r="R8" i="1"/>
  <c r="S8" i="1"/>
  <c r="T8" i="1"/>
  <c r="U8" i="1"/>
  <c r="V8" i="1"/>
  <c r="W8" i="1"/>
  <c r="M9" i="1"/>
  <c r="N9" i="1"/>
  <c r="O9" i="1"/>
  <c r="P9" i="1"/>
  <c r="Q9" i="1"/>
  <c r="R9" i="1"/>
  <c r="S9" i="1"/>
  <c r="T9" i="1"/>
  <c r="U9" i="1"/>
  <c r="V9" i="1"/>
  <c r="W9" i="1"/>
  <c r="M10" i="1"/>
  <c r="N10" i="1"/>
  <c r="O10" i="1"/>
  <c r="P10" i="1"/>
  <c r="Q10" i="1"/>
  <c r="R10" i="1"/>
  <c r="S10" i="1"/>
  <c r="T10" i="1"/>
  <c r="U10" i="1"/>
  <c r="V10" i="1"/>
  <c r="W10" i="1"/>
  <c r="M11" i="1"/>
  <c r="N11" i="1"/>
  <c r="O11" i="1"/>
  <c r="P11" i="1"/>
  <c r="Q11" i="1"/>
  <c r="R11" i="1"/>
  <c r="S11" i="1"/>
  <c r="T11" i="1"/>
  <c r="U11" i="1"/>
  <c r="V11" i="1"/>
  <c r="W11" i="1"/>
  <c r="M12" i="1"/>
  <c r="N12" i="1"/>
  <c r="O12" i="1"/>
  <c r="P12" i="1"/>
  <c r="Q12" i="1"/>
  <c r="R12" i="1"/>
  <c r="S12" i="1"/>
  <c r="T12" i="1"/>
  <c r="U12" i="1"/>
  <c r="V12" i="1"/>
  <c r="W12" i="1"/>
  <c r="M13" i="1"/>
  <c r="N13" i="1"/>
  <c r="O13" i="1"/>
  <c r="P13" i="1"/>
  <c r="Q13" i="1"/>
  <c r="R13" i="1"/>
  <c r="S13" i="1"/>
  <c r="T13" i="1"/>
  <c r="U13" i="1"/>
  <c r="V13" i="1"/>
  <c r="W13" i="1"/>
  <c r="M14" i="1"/>
  <c r="N14" i="1"/>
  <c r="O14" i="1"/>
  <c r="P14" i="1"/>
  <c r="Q14" i="1"/>
  <c r="R14" i="1"/>
  <c r="S14" i="1"/>
  <c r="T14" i="1"/>
  <c r="U14" i="1"/>
  <c r="V14" i="1"/>
  <c r="W14" i="1"/>
  <c r="M15" i="1"/>
  <c r="N15" i="1"/>
  <c r="O15" i="1"/>
  <c r="P15" i="1"/>
  <c r="Q15" i="1"/>
  <c r="R15" i="1"/>
  <c r="S15" i="1"/>
  <c r="T15" i="1"/>
  <c r="U15" i="1"/>
  <c r="V15" i="1"/>
  <c r="W15" i="1"/>
  <c r="M16" i="1"/>
  <c r="N16" i="1"/>
  <c r="O16" i="1"/>
  <c r="P16" i="1"/>
  <c r="Q16" i="1"/>
  <c r="R16" i="1"/>
  <c r="S16" i="1"/>
  <c r="T16" i="1"/>
  <c r="U16" i="1"/>
  <c r="V16" i="1"/>
  <c r="W16" i="1"/>
  <c r="M17" i="1"/>
  <c r="N17" i="1"/>
  <c r="O17" i="1"/>
  <c r="P17" i="1"/>
  <c r="Q17" i="1"/>
  <c r="R17" i="1"/>
  <c r="S17" i="1"/>
  <c r="T17" i="1"/>
  <c r="U17" i="1"/>
  <c r="V17" i="1"/>
  <c r="W17" i="1"/>
  <c r="M18" i="1"/>
  <c r="N18" i="1"/>
  <c r="O18" i="1"/>
  <c r="P18" i="1"/>
  <c r="Q18" i="1"/>
  <c r="R18" i="1"/>
  <c r="S18" i="1"/>
  <c r="T18" i="1"/>
  <c r="U18" i="1"/>
  <c r="V18" i="1"/>
  <c r="W18" i="1"/>
  <c r="M19" i="1"/>
  <c r="N19" i="1"/>
  <c r="O19" i="1"/>
  <c r="P19" i="1"/>
  <c r="Q19" i="1"/>
  <c r="R19" i="1"/>
  <c r="S19" i="1"/>
  <c r="T19" i="1"/>
  <c r="U19" i="1"/>
  <c r="V19" i="1"/>
  <c r="W19" i="1"/>
  <c r="M20" i="1"/>
  <c r="N20" i="1"/>
  <c r="O20" i="1"/>
  <c r="P20" i="1"/>
  <c r="Q20" i="1"/>
  <c r="R20" i="1"/>
  <c r="S20" i="1"/>
  <c r="T20" i="1"/>
  <c r="U20" i="1"/>
  <c r="V20" i="1"/>
  <c r="W20" i="1"/>
  <c r="M21" i="1"/>
  <c r="N21" i="1"/>
  <c r="O21" i="1"/>
  <c r="P21" i="1"/>
  <c r="Q21" i="1"/>
  <c r="R21" i="1"/>
  <c r="S21" i="1"/>
  <c r="T21" i="1"/>
  <c r="U21" i="1"/>
  <c r="V21" i="1"/>
  <c r="W21" i="1"/>
  <c r="M22" i="1"/>
  <c r="N22" i="1"/>
  <c r="O22" i="1"/>
  <c r="P22" i="1"/>
  <c r="Q22" i="1"/>
  <c r="R22" i="1"/>
  <c r="S22" i="1"/>
  <c r="T22" i="1"/>
  <c r="U22" i="1"/>
  <c r="V22" i="1"/>
  <c r="W22" i="1"/>
  <c r="M23" i="1"/>
  <c r="N23" i="1"/>
  <c r="O23" i="1"/>
  <c r="P23" i="1"/>
  <c r="Q23" i="1"/>
  <c r="R23" i="1"/>
  <c r="S23" i="1"/>
  <c r="T23" i="1"/>
  <c r="U23" i="1"/>
  <c r="V23" i="1"/>
  <c r="W23" i="1"/>
  <c r="M24" i="1"/>
  <c r="N24" i="1"/>
  <c r="O24" i="1"/>
  <c r="P24" i="1"/>
  <c r="Q24" i="1"/>
  <c r="R24" i="1"/>
  <c r="S24" i="1"/>
  <c r="T24" i="1"/>
  <c r="U24" i="1"/>
  <c r="V24" i="1"/>
  <c r="W24" i="1"/>
  <c r="M25" i="1"/>
  <c r="N25" i="1"/>
  <c r="O25" i="1"/>
  <c r="P25" i="1"/>
  <c r="Q25" i="1"/>
  <c r="R25" i="1"/>
  <c r="S25" i="1"/>
  <c r="T25" i="1"/>
  <c r="U25" i="1"/>
  <c r="V25" i="1"/>
  <c r="W25" i="1"/>
  <c r="M26" i="1"/>
  <c r="N26" i="1"/>
  <c r="O26" i="1"/>
  <c r="P26" i="1"/>
  <c r="Q26" i="1"/>
  <c r="R26" i="1"/>
  <c r="S26" i="1"/>
  <c r="T26" i="1"/>
  <c r="U26" i="1"/>
  <c r="V26" i="1"/>
  <c r="W26" i="1"/>
  <c r="M27" i="1"/>
  <c r="N27" i="1"/>
  <c r="O27" i="1"/>
  <c r="P27" i="1"/>
  <c r="Q27" i="1"/>
  <c r="R27" i="1"/>
  <c r="S27" i="1"/>
  <c r="T27" i="1"/>
  <c r="U27" i="1"/>
  <c r="V27" i="1"/>
  <c r="W27" i="1"/>
  <c r="M28" i="1"/>
  <c r="N28" i="1"/>
  <c r="O28" i="1"/>
  <c r="P28" i="1"/>
  <c r="Q28" i="1"/>
  <c r="R28" i="1"/>
  <c r="S28" i="1"/>
  <c r="T28" i="1"/>
  <c r="U28" i="1"/>
  <c r="V28" i="1"/>
  <c r="W28" i="1"/>
  <c r="M29" i="1"/>
  <c r="N29" i="1"/>
  <c r="O29" i="1"/>
  <c r="P29" i="1"/>
  <c r="Q29" i="1"/>
  <c r="R29" i="1"/>
  <c r="S29" i="1"/>
  <c r="T29" i="1"/>
  <c r="U29" i="1"/>
  <c r="V29" i="1"/>
  <c r="W29" i="1"/>
  <c r="M30" i="1"/>
  <c r="N30" i="1"/>
  <c r="O30" i="1"/>
  <c r="P30" i="1"/>
  <c r="Q30" i="1"/>
  <c r="R30" i="1"/>
  <c r="S30" i="1"/>
  <c r="T30" i="1"/>
  <c r="U30" i="1"/>
  <c r="V30" i="1"/>
  <c r="W30" i="1"/>
  <c r="M31" i="1"/>
  <c r="N31" i="1"/>
  <c r="O31" i="1"/>
  <c r="P31" i="1"/>
  <c r="Q31" i="1"/>
  <c r="R31" i="1"/>
  <c r="S31" i="1"/>
  <c r="T31" i="1"/>
  <c r="U31" i="1"/>
  <c r="V31" i="1"/>
  <c r="W31" i="1"/>
  <c r="M32" i="1"/>
  <c r="N32" i="1"/>
  <c r="O32" i="1"/>
  <c r="P32" i="1"/>
  <c r="Q32" i="1"/>
  <c r="R32" i="1"/>
  <c r="S32" i="1"/>
  <c r="T32" i="1"/>
  <c r="U32" i="1"/>
  <c r="V32" i="1"/>
  <c r="W32" i="1"/>
  <c r="M33" i="1"/>
  <c r="N33" i="1"/>
  <c r="O33" i="1"/>
  <c r="P33" i="1"/>
  <c r="Q33" i="1"/>
  <c r="R33" i="1"/>
  <c r="S33" i="1"/>
  <c r="T33" i="1"/>
  <c r="U33" i="1"/>
  <c r="V33" i="1"/>
  <c r="W33" i="1"/>
  <c r="M34" i="1"/>
  <c r="N34" i="1"/>
  <c r="O34" i="1"/>
  <c r="P34" i="1"/>
  <c r="Q34" i="1"/>
  <c r="R34" i="1"/>
  <c r="S34" i="1"/>
  <c r="T34" i="1"/>
  <c r="U34" i="1"/>
  <c r="V34" i="1"/>
  <c r="W34" i="1"/>
  <c r="M35" i="1"/>
  <c r="N35" i="1"/>
  <c r="O35" i="1"/>
  <c r="P35" i="1"/>
  <c r="Q35" i="1"/>
  <c r="R35" i="1"/>
  <c r="S35" i="1"/>
  <c r="T35" i="1"/>
  <c r="U35" i="1"/>
  <c r="V35" i="1"/>
  <c r="W35" i="1"/>
  <c r="M36" i="1"/>
  <c r="N36" i="1"/>
  <c r="O36" i="1"/>
  <c r="P36" i="1"/>
  <c r="Q36" i="1"/>
  <c r="R36" i="1"/>
  <c r="S36" i="1"/>
  <c r="T36" i="1"/>
  <c r="U36" i="1"/>
  <c r="V36" i="1"/>
  <c r="W36" i="1"/>
  <c r="M37" i="1"/>
  <c r="N37" i="1"/>
  <c r="O37" i="1"/>
  <c r="P37" i="1"/>
  <c r="Q37" i="1"/>
  <c r="R37" i="1"/>
  <c r="S37" i="1"/>
  <c r="T37" i="1"/>
  <c r="U37" i="1"/>
  <c r="V37" i="1"/>
  <c r="W37" i="1"/>
  <c r="M38" i="1"/>
  <c r="N38" i="1"/>
  <c r="O38" i="1"/>
  <c r="P38" i="1"/>
  <c r="Q38" i="1"/>
  <c r="R38" i="1"/>
  <c r="S38" i="1"/>
  <c r="T38" i="1"/>
  <c r="U38" i="1"/>
  <c r="V38" i="1"/>
  <c r="W38" i="1"/>
  <c r="M39" i="1"/>
  <c r="N39" i="1"/>
  <c r="O39" i="1"/>
  <c r="P39" i="1"/>
  <c r="Q39" i="1"/>
  <c r="R39" i="1"/>
  <c r="S39" i="1"/>
  <c r="T39" i="1"/>
  <c r="U39" i="1"/>
  <c r="V39" i="1"/>
  <c r="W39" i="1"/>
  <c r="M40" i="1"/>
  <c r="N40" i="1"/>
  <c r="O40" i="1"/>
  <c r="P40" i="1"/>
  <c r="Q40" i="1"/>
  <c r="R40" i="1"/>
  <c r="S40" i="1"/>
  <c r="T40" i="1"/>
  <c r="U40" i="1"/>
  <c r="V40" i="1"/>
  <c r="W40" i="1"/>
  <c r="M41" i="1"/>
  <c r="N41" i="1"/>
  <c r="O41" i="1"/>
  <c r="P41" i="1"/>
  <c r="Q41" i="1"/>
  <c r="R41" i="1"/>
  <c r="S41" i="1"/>
  <c r="T41" i="1"/>
  <c r="U41" i="1"/>
  <c r="V41" i="1"/>
  <c r="W41" i="1"/>
  <c r="M42" i="1"/>
  <c r="N42" i="1"/>
  <c r="O42" i="1"/>
  <c r="P42" i="1"/>
  <c r="Q42" i="1"/>
  <c r="R42" i="1"/>
  <c r="S42" i="1"/>
  <c r="T42" i="1"/>
  <c r="U42" i="1"/>
  <c r="V42" i="1"/>
  <c r="W42" i="1"/>
  <c r="M43" i="1"/>
  <c r="N43" i="1"/>
  <c r="O43" i="1"/>
  <c r="P43" i="1"/>
  <c r="Q43" i="1"/>
  <c r="R43" i="1"/>
  <c r="S43" i="1"/>
  <c r="T43" i="1"/>
  <c r="U43" i="1"/>
  <c r="V43" i="1"/>
  <c r="W43" i="1"/>
  <c r="M44" i="1"/>
  <c r="N44" i="1"/>
  <c r="O44" i="1"/>
  <c r="P44" i="1"/>
  <c r="Q44" i="1"/>
  <c r="R44" i="1"/>
  <c r="S44" i="1"/>
  <c r="T44" i="1"/>
  <c r="U44" i="1"/>
  <c r="V44" i="1"/>
  <c r="W44" i="1"/>
  <c r="M45" i="1"/>
  <c r="N45" i="1"/>
  <c r="O45" i="1"/>
  <c r="P45" i="1"/>
  <c r="Q45" i="1"/>
  <c r="R45" i="1"/>
  <c r="S45" i="1"/>
  <c r="T45" i="1"/>
  <c r="U45" i="1"/>
  <c r="V45" i="1"/>
  <c r="W45" i="1"/>
  <c r="M46" i="1"/>
  <c r="N46" i="1"/>
  <c r="O46" i="1"/>
  <c r="P46" i="1"/>
  <c r="Q46" i="1"/>
  <c r="R46" i="1"/>
  <c r="S46" i="1"/>
  <c r="T46" i="1"/>
  <c r="U46" i="1"/>
  <c r="V46" i="1"/>
  <c r="W46" i="1"/>
  <c r="M47" i="1"/>
  <c r="N47" i="1"/>
  <c r="O47" i="1"/>
  <c r="P47" i="1"/>
  <c r="Q47" i="1"/>
  <c r="R47" i="1"/>
  <c r="S47" i="1"/>
  <c r="T47" i="1"/>
  <c r="U47" i="1"/>
  <c r="V47" i="1"/>
  <c r="W47" i="1"/>
  <c r="M48" i="1"/>
  <c r="N48" i="1"/>
  <c r="O48" i="1"/>
  <c r="P48" i="1"/>
  <c r="Q48" i="1"/>
  <c r="R48" i="1"/>
  <c r="S48" i="1"/>
  <c r="T48" i="1"/>
  <c r="U48" i="1"/>
  <c r="V48" i="1"/>
  <c r="W48" i="1"/>
  <c r="M49" i="1"/>
  <c r="N49" i="1"/>
  <c r="O49" i="1"/>
  <c r="P49" i="1"/>
  <c r="Q49" i="1"/>
  <c r="R49" i="1"/>
  <c r="S49" i="1"/>
  <c r="T49" i="1"/>
  <c r="U49" i="1"/>
  <c r="V49" i="1"/>
  <c r="W49" i="1"/>
  <c r="M50" i="1"/>
  <c r="N50" i="1"/>
  <c r="O50" i="1"/>
  <c r="P50" i="1"/>
  <c r="Q50" i="1"/>
  <c r="R50" i="1"/>
  <c r="S50" i="1"/>
  <c r="T50" i="1"/>
  <c r="U50" i="1"/>
  <c r="V50" i="1"/>
  <c r="W50" i="1"/>
  <c r="M51" i="1"/>
  <c r="N51" i="1"/>
  <c r="O51" i="1"/>
  <c r="P51" i="1"/>
  <c r="Q51" i="1"/>
  <c r="R51" i="1"/>
  <c r="S51" i="1"/>
  <c r="T51" i="1"/>
  <c r="U51" i="1"/>
  <c r="V51" i="1"/>
  <c r="W51" i="1"/>
  <c r="M52" i="1"/>
  <c r="N52" i="1"/>
  <c r="O52" i="1"/>
  <c r="P52" i="1"/>
  <c r="Q52" i="1"/>
  <c r="R52" i="1"/>
  <c r="S52" i="1"/>
  <c r="T52" i="1"/>
  <c r="U52" i="1"/>
  <c r="V52" i="1"/>
  <c r="W52" i="1"/>
  <c r="M53" i="1"/>
  <c r="N53" i="1"/>
  <c r="O53" i="1"/>
  <c r="P53" i="1"/>
  <c r="Q53" i="1"/>
  <c r="R53" i="1"/>
  <c r="S53" i="1"/>
  <c r="T53" i="1"/>
  <c r="U53" i="1"/>
  <c r="V53" i="1"/>
  <c r="W53" i="1"/>
  <c r="M54" i="1"/>
  <c r="N54" i="1"/>
  <c r="O54" i="1"/>
  <c r="P54" i="1"/>
  <c r="Q54" i="1"/>
  <c r="R54" i="1"/>
  <c r="S54" i="1"/>
  <c r="T54" i="1"/>
  <c r="U54" i="1"/>
  <c r="V54" i="1"/>
  <c r="W54" i="1"/>
  <c r="M55" i="1"/>
  <c r="N55" i="1"/>
  <c r="O55" i="1"/>
  <c r="P55" i="1"/>
  <c r="Q55" i="1"/>
  <c r="R55" i="1"/>
  <c r="S55" i="1"/>
  <c r="T55" i="1"/>
  <c r="U55" i="1"/>
  <c r="V55" i="1"/>
  <c r="W55" i="1"/>
  <c r="M56" i="1"/>
  <c r="N56" i="1"/>
  <c r="O56" i="1"/>
  <c r="P56" i="1"/>
  <c r="Q56" i="1"/>
  <c r="R56" i="1"/>
  <c r="S56" i="1"/>
  <c r="T56" i="1"/>
  <c r="U56" i="1"/>
  <c r="V56" i="1"/>
  <c r="W56" i="1"/>
  <c r="M57" i="1"/>
  <c r="N57" i="1"/>
  <c r="O57" i="1"/>
  <c r="P57" i="1"/>
  <c r="Q57" i="1"/>
  <c r="R57" i="1"/>
  <c r="S57" i="1"/>
  <c r="T57" i="1"/>
  <c r="U57" i="1"/>
  <c r="V57" i="1"/>
  <c r="W57" i="1"/>
  <c r="M58" i="1"/>
  <c r="N58" i="1"/>
  <c r="O58" i="1"/>
  <c r="P58" i="1"/>
  <c r="Q58" i="1"/>
  <c r="R58" i="1"/>
  <c r="S58" i="1"/>
  <c r="T58" i="1"/>
  <c r="U58" i="1"/>
  <c r="V58" i="1"/>
  <c r="W58" i="1"/>
  <c r="M59" i="1"/>
  <c r="N59" i="1"/>
  <c r="O59" i="1"/>
  <c r="P59" i="1"/>
  <c r="Q59" i="1"/>
  <c r="R59" i="1"/>
  <c r="S59" i="1"/>
  <c r="T59" i="1"/>
  <c r="U59" i="1"/>
  <c r="V59" i="1"/>
  <c r="W59" i="1"/>
  <c r="M60" i="1"/>
  <c r="N60" i="1"/>
  <c r="O60" i="1"/>
  <c r="P60" i="1"/>
  <c r="Q60" i="1"/>
  <c r="R60" i="1"/>
  <c r="S60" i="1"/>
  <c r="T60" i="1"/>
  <c r="U60" i="1"/>
  <c r="V60" i="1"/>
  <c r="W60" i="1"/>
  <c r="M61" i="1"/>
  <c r="N61" i="1"/>
  <c r="O61" i="1"/>
  <c r="P61" i="1"/>
  <c r="Q61" i="1"/>
  <c r="R61" i="1"/>
  <c r="S61" i="1"/>
  <c r="T61" i="1"/>
  <c r="U61" i="1"/>
  <c r="V61" i="1"/>
  <c r="W61" i="1"/>
  <c r="M62" i="1"/>
  <c r="N62" i="1"/>
  <c r="O62" i="1"/>
  <c r="P62" i="1"/>
  <c r="Q62" i="1"/>
  <c r="R62" i="1"/>
  <c r="S62" i="1"/>
  <c r="T62" i="1"/>
  <c r="U62" i="1"/>
  <c r="V62" i="1"/>
  <c r="W62" i="1"/>
  <c r="M63" i="1"/>
  <c r="N63" i="1"/>
  <c r="O63" i="1"/>
  <c r="P63" i="1"/>
  <c r="Q63" i="1"/>
  <c r="R63" i="1"/>
  <c r="S63" i="1"/>
  <c r="T63" i="1"/>
  <c r="U63" i="1"/>
  <c r="V63" i="1"/>
  <c r="W63" i="1"/>
  <c r="M64" i="1"/>
  <c r="N64" i="1"/>
  <c r="O64" i="1"/>
  <c r="P64" i="1"/>
  <c r="Q64" i="1"/>
  <c r="R64" i="1"/>
  <c r="S64" i="1"/>
  <c r="T64" i="1"/>
  <c r="U64" i="1"/>
  <c r="V64" i="1"/>
  <c r="W64" i="1"/>
  <c r="M65" i="1"/>
  <c r="N65" i="1"/>
  <c r="O65" i="1"/>
  <c r="P65" i="1"/>
  <c r="Q65" i="1"/>
  <c r="R65" i="1"/>
  <c r="S65" i="1"/>
  <c r="T65" i="1"/>
  <c r="U65" i="1"/>
  <c r="V65" i="1"/>
  <c r="W65" i="1"/>
  <c r="M66" i="1"/>
  <c r="N66" i="1"/>
  <c r="O66" i="1"/>
  <c r="P66" i="1"/>
  <c r="Q66" i="1"/>
  <c r="R66" i="1"/>
  <c r="S66" i="1"/>
  <c r="T66" i="1"/>
  <c r="U66" i="1"/>
  <c r="V66" i="1"/>
  <c r="W66" i="1"/>
  <c r="M67" i="1"/>
  <c r="N67" i="1"/>
  <c r="O67" i="1"/>
  <c r="P67" i="1"/>
  <c r="Q67" i="1"/>
  <c r="R67" i="1"/>
  <c r="S67" i="1"/>
  <c r="T67" i="1"/>
  <c r="U67" i="1"/>
  <c r="V67" i="1"/>
  <c r="W67" i="1"/>
  <c r="M68" i="1"/>
  <c r="N68" i="1"/>
  <c r="O68" i="1"/>
  <c r="P68" i="1"/>
  <c r="Q68" i="1"/>
  <c r="R68" i="1"/>
  <c r="S68" i="1"/>
  <c r="T68" i="1"/>
  <c r="U68" i="1"/>
  <c r="V68" i="1"/>
  <c r="W68" i="1"/>
  <c r="M69" i="1"/>
  <c r="N69" i="1"/>
  <c r="O69" i="1"/>
  <c r="P69" i="1"/>
  <c r="Q69" i="1"/>
  <c r="R69" i="1"/>
  <c r="S69" i="1"/>
  <c r="T69" i="1"/>
  <c r="U69" i="1"/>
  <c r="V69" i="1"/>
  <c r="W69" i="1"/>
  <c r="M70" i="1"/>
  <c r="N70" i="1"/>
  <c r="O70" i="1"/>
  <c r="P70" i="1"/>
  <c r="Q70" i="1"/>
  <c r="R70" i="1"/>
  <c r="S70" i="1"/>
  <c r="T70" i="1"/>
  <c r="U70" i="1"/>
  <c r="V70" i="1"/>
  <c r="W70" i="1"/>
  <c r="M71" i="1"/>
  <c r="N71" i="1"/>
  <c r="O71" i="1"/>
  <c r="P71" i="1"/>
  <c r="Q71" i="1"/>
  <c r="R71" i="1"/>
  <c r="S71" i="1"/>
  <c r="T71" i="1"/>
  <c r="U71" i="1"/>
  <c r="V71" i="1"/>
  <c r="W71" i="1"/>
  <c r="M72" i="1"/>
  <c r="N72" i="1"/>
  <c r="O72" i="1"/>
  <c r="P72" i="1"/>
  <c r="Q72" i="1"/>
  <c r="R72" i="1"/>
  <c r="S72" i="1"/>
  <c r="T72" i="1"/>
  <c r="U72" i="1"/>
  <c r="V72" i="1"/>
  <c r="W72" i="1"/>
  <c r="M73" i="1"/>
  <c r="N73" i="1"/>
  <c r="O73" i="1"/>
  <c r="P73" i="1"/>
  <c r="Q73" i="1"/>
  <c r="R73" i="1"/>
  <c r="S73" i="1"/>
  <c r="T73" i="1"/>
  <c r="U73" i="1"/>
  <c r="V73" i="1"/>
  <c r="W73" i="1"/>
  <c r="M74" i="1"/>
  <c r="N74" i="1"/>
  <c r="O74" i="1"/>
  <c r="P74" i="1"/>
  <c r="Q74" i="1"/>
  <c r="R74" i="1"/>
  <c r="S74" i="1"/>
  <c r="T74" i="1"/>
  <c r="U74" i="1"/>
  <c r="V74" i="1"/>
  <c r="W74" i="1"/>
  <c r="M75" i="1"/>
  <c r="N75" i="1"/>
  <c r="O75" i="1"/>
  <c r="P75" i="1"/>
  <c r="Q75" i="1"/>
  <c r="R75" i="1"/>
  <c r="S75" i="1"/>
  <c r="T75" i="1"/>
  <c r="U75" i="1"/>
  <c r="V75" i="1"/>
  <c r="W75" i="1"/>
  <c r="M76" i="1"/>
  <c r="N76" i="1"/>
  <c r="O76" i="1"/>
  <c r="P76" i="1"/>
  <c r="Q76" i="1"/>
  <c r="R76" i="1"/>
  <c r="S76" i="1"/>
  <c r="T76" i="1"/>
  <c r="U76" i="1"/>
  <c r="V76" i="1"/>
  <c r="W76" i="1"/>
  <c r="M77" i="1"/>
  <c r="N77" i="1"/>
  <c r="O77" i="1"/>
  <c r="P77" i="1"/>
  <c r="Q77" i="1"/>
  <c r="R77" i="1"/>
  <c r="S77" i="1"/>
  <c r="T77" i="1"/>
  <c r="U77" i="1"/>
  <c r="V77" i="1"/>
  <c r="W77" i="1"/>
  <c r="M78" i="1"/>
  <c r="N78" i="1"/>
  <c r="O78" i="1"/>
  <c r="P78" i="1"/>
  <c r="Q78" i="1"/>
  <c r="R78" i="1"/>
  <c r="S78" i="1"/>
  <c r="T78" i="1"/>
  <c r="U78" i="1"/>
  <c r="V78" i="1"/>
  <c r="W78" i="1"/>
  <c r="M79" i="1"/>
  <c r="N79" i="1"/>
  <c r="O79" i="1"/>
  <c r="P79" i="1"/>
  <c r="Q79" i="1"/>
  <c r="R79" i="1"/>
  <c r="S79" i="1"/>
  <c r="T79" i="1"/>
  <c r="U79" i="1"/>
  <c r="V79" i="1"/>
  <c r="W79" i="1"/>
  <c r="M80" i="1"/>
  <c r="N80" i="1"/>
  <c r="O80" i="1"/>
  <c r="P80" i="1"/>
  <c r="Q80" i="1"/>
  <c r="R80" i="1"/>
  <c r="S80" i="1"/>
  <c r="T80" i="1"/>
  <c r="U80" i="1"/>
  <c r="V80" i="1"/>
  <c r="W80" i="1"/>
  <c r="M81" i="1"/>
  <c r="N81" i="1"/>
  <c r="O81" i="1"/>
  <c r="P81" i="1"/>
  <c r="Q81" i="1"/>
  <c r="R81" i="1"/>
  <c r="S81" i="1"/>
  <c r="T81" i="1"/>
  <c r="U81" i="1"/>
  <c r="V81" i="1"/>
  <c r="W81" i="1"/>
  <c r="M82" i="1"/>
  <c r="N82" i="1"/>
  <c r="O82" i="1"/>
  <c r="P82" i="1"/>
  <c r="Q82" i="1"/>
  <c r="R82" i="1"/>
  <c r="S82" i="1"/>
  <c r="T82" i="1"/>
  <c r="U82" i="1"/>
  <c r="V82" i="1"/>
  <c r="W82" i="1"/>
  <c r="M83" i="1"/>
  <c r="N83" i="1"/>
  <c r="O83" i="1"/>
  <c r="P83" i="1"/>
  <c r="Q83" i="1"/>
  <c r="R83" i="1"/>
  <c r="S83" i="1"/>
  <c r="T83" i="1"/>
  <c r="U83" i="1"/>
  <c r="V83" i="1"/>
  <c r="W83" i="1"/>
  <c r="M84" i="1"/>
  <c r="N84" i="1"/>
  <c r="O84" i="1"/>
  <c r="P84" i="1"/>
  <c r="Q84" i="1"/>
  <c r="R84" i="1"/>
  <c r="S84" i="1"/>
  <c r="T84" i="1"/>
  <c r="U84" i="1"/>
  <c r="V84" i="1"/>
  <c r="W84" i="1"/>
  <c r="M85" i="1"/>
  <c r="N85" i="1"/>
  <c r="O85" i="1"/>
  <c r="P85" i="1"/>
  <c r="Q85" i="1"/>
  <c r="R85" i="1"/>
  <c r="S85" i="1"/>
  <c r="T85" i="1"/>
  <c r="U85" i="1"/>
  <c r="V85" i="1"/>
  <c r="W85" i="1"/>
  <c r="M86" i="1"/>
  <c r="N86" i="1"/>
  <c r="O86" i="1"/>
  <c r="P86" i="1"/>
  <c r="Q86" i="1"/>
  <c r="R86" i="1"/>
  <c r="S86" i="1"/>
  <c r="T86" i="1"/>
  <c r="U86" i="1"/>
  <c r="V86" i="1"/>
  <c r="W86" i="1"/>
  <c r="M87" i="1"/>
  <c r="N87" i="1"/>
  <c r="O87" i="1"/>
  <c r="P87" i="1"/>
  <c r="Q87" i="1"/>
  <c r="R87" i="1"/>
  <c r="S87" i="1"/>
  <c r="T87" i="1"/>
  <c r="U87" i="1"/>
  <c r="V87" i="1"/>
  <c r="W87" i="1"/>
  <c r="M88" i="1"/>
  <c r="N88" i="1"/>
  <c r="O88" i="1"/>
  <c r="P88" i="1"/>
  <c r="Q88" i="1"/>
  <c r="R88" i="1"/>
  <c r="S88" i="1"/>
  <c r="T88" i="1"/>
  <c r="U88" i="1"/>
  <c r="V88" i="1"/>
  <c r="W88" i="1"/>
  <c r="M89" i="1"/>
  <c r="N89" i="1"/>
  <c r="O89" i="1"/>
  <c r="P89" i="1"/>
  <c r="Q89" i="1"/>
  <c r="R89" i="1"/>
  <c r="S89" i="1"/>
  <c r="T89" i="1"/>
  <c r="U89" i="1"/>
  <c r="V89" i="1"/>
  <c r="W89" i="1"/>
  <c r="M90" i="1"/>
  <c r="N90" i="1"/>
  <c r="O90" i="1"/>
  <c r="P90" i="1"/>
  <c r="Q90" i="1"/>
  <c r="R90" i="1"/>
  <c r="S90" i="1"/>
  <c r="T90" i="1"/>
  <c r="U90" i="1"/>
  <c r="V90" i="1"/>
  <c r="W90" i="1"/>
  <c r="M91" i="1"/>
  <c r="N91" i="1"/>
  <c r="O91" i="1"/>
  <c r="P91" i="1"/>
  <c r="Q91" i="1"/>
  <c r="R91" i="1"/>
  <c r="S91" i="1"/>
  <c r="T91" i="1"/>
  <c r="U91" i="1"/>
  <c r="V91" i="1"/>
  <c r="W91" i="1"/>
  <c r="M92" i="1"/>
  <c r="N92" i="1"/>
  <c r="O92" i="1"/>
  <c r="P92" i="1"/>
  <c r="Q92" i="1"/>
  <c r="R92" i="1"/>
  <c r="S92" i="1"/>
  <c r="T92" i="1"/>
  <c r="U92" i="1"/>
  <c r="V92" i="1"/>
  <c r="W92" i="1"/>
  <c r="M93" i="1"/>
  <c r="N93" i="1"/>
  <c r="O93" i="1"/>
  <c r="P93" i="1"/>
  <c r="Q93" i="1"/>
  <c r="R93" i="1"/>
  <c r="S93" i="1"/>
  <c r="T93" i="1"/>
  <c r="U93" i="1"/>
  <c r="V93" i="1"/>
  <c r="W93" i="1"/>
  <c r="M94" i="1"/>
  <c r="N94" i="1"/>
  <c r="O94" i="1"/>
  <c r="P94" i="1"/>
  <c r="Q94" i="1"/>
  <c r="R94" i="1"/>
  <c r="S94" i="1"/>
  <c r="T94" i="1"/>
  <c r="U94" i="1"/>
  <c r="V94" i="1"/>
  <c r="W94" i="1"/>
  <c r="M95" i="1"/>
  <c r="N95" i="1"/>
  <c r="O95" i="1"/>
  <c r="P95" i="1"/>
  <c r="Q95" i="1"/>
  <c r="R95" i="1"/>
  <c r="S95" i="1"/>
  <c r="T95" i="1"/>
  <c r="U95" i="1"/>
  <c r="V95" i="1"/>
  <c r="W95" i="1"/>
  <c r="M96" i="1"/>
  <c r="N96" i="1"/>
  <c r="O96" i="1"/>
  <c r="P96" i="1"/>
  <c r="Q96" i="1"/>
  <c r="R96" i="1"/>
  <c r="S96" i="1"/>
  <c r="T96" i="1"/>
  <c r="U96" i="1"/>
  <c r="V96" i="1"/>
  <c r="W96" i="1"/>
  <c r="M97" i="1"/>
  <c r="N97" i="1"/>
  <c r="O97" i="1"/>
  <c r="P97" i="1"/>
  <c r="Q97" i="1"/>
  <c r="R97" i="1"/>
  <c r="S97" i="1"/>
  <c r="T97" i="1"/>
  <c r="U97" i="1"/>
  <c r="V97" i="1"/>
  <c r="W97" i="1"/>
  <c r="M98" i="1"/>
  <c r="N98" i="1"/>
  <c r="O98" i="1"/>
  <c r="P98" i="1"/>
  <c r="Q98" i="1"/>
  <c r="R98" i="1"/>
  <c r="S98" i="1"/>
  <c r="T98" i="1"/>
  <c r="U98" i="1"/>
  <c r="V98" i="1"/>
  <c r="W98" i="1"/>
  <c r="M99" i="1"/>
  <c r="N99" i="1"/>
  <c r="O99" i="1"/>
  <c r="P99" i="1"/>
  <c r="Q99" i="1"/>
  <c r="R99" i="1"/>
  <c r="S99" i="1"/>
  <c r="T99" i="1"/>
  <c r="U99" i="1"/>
  <c r="V99" i="1"/>
  <c r="W99" i="1"/>
  <c r="M100" i="1"/>
  <c r="N100" i="1"/>
  <c r="O100" i="1"/>
  <c r="P100" i="1"/>
  <c r="Q100" i="1"/>
  <c r="R100" i="1"/>
  <c r="S100" i="1"/>
  <c r="T100" i="1"/>
  <c r="U100" i="1"/>
  <c r="V100" i="1"/>
  <c r="W100" i="1"/>
  <c r="M101" i="1"/>
  <c r="N101" i="1"/>
  <c r="O101" i="1"/>
  <c r="P101" i="1"/>
  <c r="Q101" i="1"/>
  <c r="R101" i="1"/>
  <c r="S101" i="1"/>
  <c r="T101" i="1"/>
  <c r="U101" i="1"/>
  <c r="V101" i="1"/>
  <c r="W101" i="1"/>
  <c r="M102" i="1"/>
  <c r="N102" i="1"/>
  <c r="O102" i="1"/>
  <c r="P102" i="1"/>
  <c r="Q102" i="1"/>
  <c r="R102" i="1"/>
  <c r="S102" i="1"/>
  <c r="T102" i="1"/>
  <c r="U102" i="1"/>
  <c r="V102" i="1"/>
  <c r="W102" i="1"/>
  <c r="M103" i="1"/>
  <c r="N103" i="1"/>
  <c r="O103" i="1"/>
  <c r="P103" i="1"/>
  <c r="Q103" i="1"/>
  <c r="R103" i="1"/>
  <c r="S103" i="1"/>
  <c r="T103" i="1"/>
  <c r="U103" i="1"/>
  <c r="V103" i="1"/>
  <c r="W103" i="1"/>
  <c r="M104" i="1"/>
  <c r="N104" i="1"/>
  <c r="O104" i="1"/>
  <c r="P104" i="1"/>
  <c r="Q104" i="1"/>
  <c r="R104" i="1"/>
  <c r="S104" i="1"/>
  <c r="T104" i="1"/>
  <c r="U104" i="1"/>
  <c r="V104" i="1"/>
  <c r="W104" i="1"/>
  <c r="M105" i="1"/>
  <c r="N105" i="1"/>
  <c r="O105" i="1"/>
  <c r="P105" i="1"/>
  <c r="Q105" i="1"/>
  <c r="R105" i="1"/>
  <c r="S105" i="1"/>
  <c r="T105" i="1"/>
  <c r="U105" i="1"/>
  <c r="V105" i="1"/>
  <c r="W105" i="1"/>
  <c r="M106" i="1"/>
  <c r="N106" i="1"/>
  <c r="O106" i="1"/>
  <c r="P106" i="1"/>
  <c r="Q106" i="1"/>
  <c r="R106" i="1"/>
  <c r="S106" i="1"/>
  <c r="T106" i="1"/>
  <c r="U106" i="1"/>
  <c r="V106" i="1"/>
  <c r="W106" i="1"/>
  <c r="M107" i="1"/>
  <c r="N107" i="1"/>
  <c r="O107" i="1"/>
  <c r="P107" i="1"/>
  <c r="Q107" i="1"/>
  <c r="R107" i="1"/>
  <c r="S107" i="1"/>
  <c r="T107" i="1"/>
  <c r="U107" i="1"/>
  <c r="V107" i="1"/>
  <c r="W107" i="1"/>
  <c r="M108" i="1"/>
  <c r="N108" i="1"/>
  <c r="O108" i="1"/>
  <c r="P108" i="1"/>
  <c r="Q108" i="1"/>
  <c r="R108" i="1"/>
  <c r="S108" i="1"/>
  <c r="T108" i="1"/>
  <c r="U108" i="1"/>
  <c r="V108" i="1"/>
  <c r="W108" i="1"/>
  <c r="M109" i="1"/>
  <c r="N109" i="1"/>
  <c r="O109" i="1"/>
  <c r="P109" i="1"/>
  <c r="Q109" i="1"/>
  <c r="R109" i="1"/>
  <c r="S109" i="1"/>
  <c r="T109" i="1"/>
  <c r="U109" i="1"/>
  <c r="V109" i="1"/>
  <c r="W109" i="1"/>
  <c r="M110" i="1"/>
  <c r="N110" i="1"/>
  <c r="O110" i="1"/>
  <c r="P110" i="1"/>
  <c r="Q110" i="1"/>
  <c r="R110" i="1"/>
  <c r="S110" i="1"/>
  <c r="T110" i="1"/>
  <c r="U110" i="1"/>
  <c r="V110" i="1"/>
  <c r="W110" i="1"/>
  <c r="M111" i="1"/>
  <c r="N111" i="1"/>
  <c r="O111" i="1"/>
  <c r="P111" i="1"/>
  <c r="Q111" i="1"/>
  <c r="R111" i="1"/>
  <c r="S111" i="1"/>
  <c r="T111" i="1"/>
  <c r="U111" i="1"/>
  <c r="V111" i="1"/>
  <c r="W111" i="1"/>
  <c r="M112" i="1"/>
  <c r="N112" i="1"/>
  <c r="O112" i="1"/>
  <c r="P112" i="1"/>
  <c r="Q112" i="1"/>
  <c r="R112" i="1"/>
  <c r="S112" i="1"/>
  <c r="T112" i="1"/>
  <c r="U112" i="1"/>
  <c r="V112" i="1"/>
  <c r="W112" i="1"/>
  <c r="M113" i="1"/>
  <c r="N113" i="1"/>
  <c r="O113" i="1"/>
  <c r="P113" i="1"/>
  <c r="Q113" i="1"/>
  <c r="R113" i="1"/>
  <c r="S113" i="1"/>
  <c r="T113" i="1"/>
  <c r="U113" i="1"/>
  <c r="V113" i="1"/>
  <c r="W113" i="1"/>
  <c r="M114" i="1"/>
  <c r="N114" i="1"/>
  <c r="O114" i="1"/>
  <c r="P114" i="1"/>
  <c r="Q114" i="1"/>
  <c r="R114" i="1"/>
  <c r="S114" i="1"/>
  <c r="T114" i="1"/>
  <c r="U114" i="1"/>
  <c r="V114" i="1"/>
  <c r="W114" i="1"/>
  <c r="M115" i="1"/>
  <c r="N115" i="1"/>
  <c r="O115" i="1"/>
  <c r="P115" i="1"/>
  <c r="Q115" i="1"/>
  <c r="R115" i="1"/>
  <c r="S115" i="1"/>
  <c r="T115" i="1"/>
  <c r="U115" i="1"/>
  <c r="V115" i="1"/>
  <c r="W115" i="1"/>
  <c r="M116" i="1"/>
  <c r="N116" i="1"/>
  <c r="O116" i="1"/>
  <c r="P116" i="1"/>
  <c r="Q116" i="1"/>
  <c r="R116" i="1"/>
  <c r="S116" i="1"/>
  <c r="T116" i="1"/>
  <c r="U116" i="1"/>
  <c r="V116" i="1"/>
  <c r="W116" i="1"/>
  <c r="M117" i="1"/>
  <c r="N117" i="1"/>
  <c r="O117" i="1"/>
  <c r="P117" i="1"/>
  <c r="Q117" i="1"/>
  <c r="R117" i="1"/>
  <c r="S117" i="1"/>
  <c r="T117" i="1"/>
  <c r="U117" i="1"/>
  <c r="V117" i="1"/>
  <c r="W117" i="1"/>
  <c r="M118" i="1"/>
  <c r="N118" i="1"/>
  <c r="O118" i="1"/>
  <c r="P118" i="1"/>
  <c r="Q118" i="1"/>
  <c r="R118" i="1"/>
  <c r="S118" i="1"/>
  <c r="T118" i="1"/>
  <c r="U118" i="1"/>
  <c r="V118" i="1"/>
  <c r="W118" i="1"/>
  <c r="M119" i="1"/>
  <c r="N119" i="1"/>
  <c r="O119" i="1"/>
  <c r="P119" i="1"/>
  <c r="Q119" i="1"/>
  <c r="R119" i="1"/>
  <c r="S119" i="1"/>
  <c r="T119" i="1"/>
  <c r="U119" i="1"/>
  <c r="V119" i="1"/>
  <c r="W119" i="1"/>
  <c r="M120" i="1"/>
  <c r="N120" i="1"/>
  <c r="O120" i="1"/>
  <c r="P120" i="1"/>
  <c r="Q120" i="1"/>
  <c r="R120" i="1"/>
  <c r="S120" i="1"/>
  <c r="T120" i="1"/>
  <c r="U120" i="1"/>
  <c r="V120" i="1"/>
  <c r="W120" i="1"/>
  <c r="M121" i="1"/>
  <c r="N121" i="1"/>
  <c r="O121" i="1"/>
  <c r="P121" i="1"/>
  <c r="Q121" i="1"/>
  <c r="R121" i="1"/>
  <c r="S121" i="1"/>
  <c r="T121" i="1"/>
  <c r="U121" i="1"/>
  <c r="V121" i="1"/>
  <c r="W121" i="1"/>
  <c r="M122" i="1"/>
  <c r="N122" i="1"/>
  <c r="O122" i="1"/>
  <c r="P122" i="1"/>
  <c r="Q122" i="1"/>
  <c r="R122" i="1"/>
  <c r="S122" i="1"/>
  <c r="T122" i="1"/>
  <c r="U122" i="1"/>
  <c r="V122" i="1"/>
  <c r="W122" i="1"/>
  <c r="M123" i="1"/>
  <c r="N123" i="1"/>
  <c r="O123" i="1"/>
  <c r="P123" i="1"/>
  <c r="Q123" i="1"/>
  <c r="R123" i="1"/>
  <c r="S123" i="1"/>
  <c r="T123" i="1"/>
  <c r="U123" i="1"/>
  <c r="V123" i="1"/>
  <c r="W123" i="1"/>
  <c r="M124" i="1"/>
  <c r="N124" i="1"/>
  <c r="O124" i="1"/>
  <c r="P124" i="1"/>
  <c r="Q124" i="1"/>
  <c r="R124" i="1"/>
  <c r="S124" i="1"/>
  <c r="T124" i="1"/>
  <c r="U124" i="1"/>
  <c r="V124" i="1"/>
  <c r="W124" i="1"/>
  <c r="M125" i="1"/>
  <c r="N125" i="1"/>
  <c r="O125" i="1"/>
  <c r="P125" i="1"/>
  <c r="Q125" i="1"/>
  <c r="R125" i="1"/>
  <c r="S125" i="1"/>
  <c r="T125" i="1"/>
  <c r="U125" i="1"/>
  <c r="V125" i="1"/>
  <c r="W125" i="1"/>
  <c r="M126" i="1"/>
  <c r="N126" i="1"/>
  <c r="O126" i="1"/>
  <c r="P126" i="1"/>
  <c r="Q126" i="1"/>
  <c r="R126" i="1"/>
  <c r="S126" i="1"/>
  <c r="T126" i="1"/>
  <c r="U126" i="1"/>
  <c r="V126" i="1"/>
  <c r="W126" i="1"/>
  <c r="M127" i="1"/>
  <c r="N127" i="1"/>
  <c r="O127" i="1"/>
  <c r="P127" i="1"/>
  <c r="Q127" i="1"/>
  <c r="R127" i="1"/>
  <c r="S127" i="1"/>
  <c r="T127" i="1"/>
  <c r="U127" i="1"/>
  <c r="V127" i="1"/>
  <c r="W127" i="1"/>
  <c r="M128" i="1"/>
  <c r="N128" i="1"/>
  <c r="O128" i="1"/>
  <c r="P128" i="1"/>
  <c r="Q128" i="1"/>
  <c r="R128" i="1"/>
  <c r="S128" i="1"/>
  <c r="T128" i="1"/>
  <c r="U128" i="1"/>
  <c r="V128" i="1"/>
  <c r="W128" i="1"/>
  <c r="M129" i="1"/>
  <c r="N129" i="1"/>
  <c r="O129" i="1"/>
  <c r="P129" i="1"/>
  <c r="Q129" i="1"/>
  <c r="R129" i="1"/>
  <c r="S129" i="1"/>
  <c r="T129" i="1"/>
  <c r="U129" i="1"/>
  <c r="V129" i="1"/>
  <c r="W129" i="1"/>
  <c r="M130" i="1"/>
  <c r="N130" i="1"/>
  <c r="O130" i="1"/>
  <c r="P130" i="1"/>
  <c r="Q130" i="1"/>
  <c r="R130" i="1"/>
  <c r="S130" i="1"/>
  <c r="T130" i="1"/>
  <c r="U130" i="1"/>
  <c r="V130" i="1"/>
  <c r="W130" i="1"/>
  <c r="M131" i="1"/>
  <c r="N131" i="1"/>
  <c r="O131" i="1"/>
  <c r="P131" i="1"/>
  <c r="Q131" i="1"/>
  <c r="R131" i="1"/>
  <c r="S131" i="1"/>
  <c r="T131" i="1"/>
  <c r="U131" i="1"/>
  <c r="V131" i="1"/>
  <c r="W131" i="1"/>
  <c r="M132" i="1"/>
  <c r="N132" i="1"/>
  <c r="O132" i="1"/>
  <c r="P132" i="1"/>
  <c r="Q132" i="1"/>
  <c r="R132" i="1"/>
  <c r="S132" i="1"/>
  <c r="T132" i="1"/>
  <c r="U132" i="1"/>
  <c r="V132" i="1"/>
  <c r="W132" i="1"/>
  <c r="M133" i="1"/>
  <c r="N133" i="1"/>
  <c r="O133" i="1"/>
  <c r="P133" i="1"/>
  <c r="Q133" i="1"/>
  <c r="R133" i="1"/>
  <c r="S133" i="1"/>
  <c r="T133" i="1"/>
  <c r="U133" i="1"/>
  <c r="V133" i="1"/>
  <c r="W133" i="1"/>
  <c r="M134" i="1"/>
  <c r="N134" i="1"/>
  <c r="O134" i="1"/>
  <c r="P134" i="1"/>
  <c r="Q134" i="1"/>
  <c r="R134" i="1"/>
  <c r="S134" i="1"/>
  <c r="T134" i="1"/>
  <c r="U134" i="1"/>
  <c r="V134" i="1"/>
  <c r="W134" i="1"/>
  <c r="M135" i="1"/>
  <c r="N135" i="1"/>
  <c r="O135" i="1"/>
  <c r="P135" i="1"/>
  <c r="Q135" i="1"/>
  <c r="R135" i="1"/>
  <c r="S135" i="1"/>
  <c r="T135" i="1"/>
  <c r="U135" i="1"/>
  <c r="V135" i="1"/>
  <c r="W135" i="1"/>
  <c r="M136" i="1"/>
  <c r="N136" i="1"/>
  <c r="O136" i="1"/>
  <c r="P136" i="1"/>
  <c r="Q136" i="1"/>
  <c r="R136" i="1"/>
  <c r="S136" i="1"/>
  <c r="T136" i="1"/>
  <c r="U136" i="1"/>
  <c r="V136" i="1"/>
  <c r="W136" i="1"/>
  <c r="M137" i="1"/>
  <c r="N137" i="1"/>
  <c r="O137" i="1"/>
  <c r="P137" i="1"/>
  <c r="Q137" i="1"/>
  <c r="R137" i="1"/>
  <c r="S137" i="1"/>
  <c r="T137" i="1"/>
  <c r="U137" i="1"/>
  <c r="V137" i="1"/>
  <c r="W137" i="1"/>
  <c r="M138" i="1"/>
  <c r="N138" i="1"/>
  <c r="O138" i="1"/>
  <c r="P138" i="1"/>
  <c r="Q138" i="1"/>
  <c r="R138" i="1"/>
  <c r="S138" i="1"/>
  <c r="T138" i="1"/>
  <c r="U138" i="1"/>
  <c r="V138" i="1"/>
  <c r="W138" i="1"/>
  <c r="M139" i="1"/>
  <c r="N139" i="1"/>
  <c r="O139" i="1"/>
  <c r="P139" i="1"/>
  <c r="Q139" i="1"/>
  <c r="R139" i="1"/>
  <c r="S139" i="1"/>
  <c r="T139" i="1"/>
  <c r="U139" i="1"/>
  <c r="V139" i="1"/>
  <c r="W139" i="1"/>
  <c r="M140" i="1"/>
  <c r="N140" i="1"/>
  <c r="O140" i="1"/>
  <c r="P140" i="1"/>
  <c r="Q140" i="1"/>
  <c r="R140" i="1"/>
  <c r="S140" i="1"/>
  <c r="T140" i="1"/>
  <c r="U140" i="1"/>
  <c r="V140" i="1"/>
  <c r="W140" i="1"/>
  <c r="M141" i="1"/>
  <c r="N141" i="1"/>
  <c r="O141" i="1"/>
  <c r="P141" i="1"/>
  <c r="Q141" i="1"/>
  <c r="R141" i="1"/>
  <c r="S141" i="1"/>
  <c r="T141" i="1"/>
  <c r="U141" i="1"/>
  <c r="V141" i="1"/>
  <c r="W141" i="1"/>
  <c r="M142" i="1"/>
  <c r="N142" i="1"/>
  <c r="O142" i="1"/>
  <c r="P142" i="1"/>
  <c r="Q142" i="1"/>
  <c r="R142" i="1"/>
  <c r="S142" i="1"/>
  <c r="T142" i="1"/>
  <c r="U142" i="1"/>
  <c r="V142" i="1"/>
  <c r="W142" i="1"/>
  <c r="M143" i="1"/>
  <c r="N143" i="1"/>
  <c r="O143" i="1"/>
  <c r="P143" i="1"/>
  <c r="Q143" i="1"/>
  <c r="R143" i="1"/>
  <c r="S143" i="1"/>
  <c r="T143" i="1"/>
  <c r="U143" i="1"/>
  <c r="V143" i="1"/>
  <c r="W143" i="1"/>
  <c r="M144" i="1"/>
  <c r="N144" i="1"/>
  <c r="O144" i="1"/>
  <c r="P144" i="1"/>
  <c r="Q144" i="1"/>
  <c r="R144" i="1"/>
  <c r="S144" i="1"/>
  <c r="T144" i="1"/>
  <c r="U144" i="1"/>
  <c r="V144" i="1"/>
  <c r="W144" i="1"/>
  <c r="M145" i="1"/>
  <c r="N145" i="1"/>
  <c r="O145" i="1"/>
  <c r="P145" i="1"/>
  <c r="Q145" i="1"/>
  <c r="R145" i="1"/>
  <c r="S145" i="1"/>
  <c r="T145" i="1"/>
  <c r="U145" i="1"/>
  <c r="V145" i="1"/>
  <c r="W145" i="1"/>
  <c r="M146" i="1"/>
  <c r="N146" i="1"/>
  <c r="O146" i="1"/>
  <c r="P146" i="1"/>
  <c r="Q146" i="1"/>
  <c r="R146" i="1"/>
  <c r="S146" i="1"/>
  <c r="T146" i="1"/>
  <c r="U146" i="1"/>
  <c r="V146" i="1"/>
  <c r="W146" i="1"/>
  <c r="M147" i="1"/>
  <c r="N147" i="1"/>
  <c r="O147" i="1"/>
  <c r="P147" i="1"/>
  <c r="Q147" i="1"/>
  <c r="R147" i="1"/>
  <c r="S147" i="1"/>
  <c r="T147" i="1"/>
  <c r="U147" i="1"/>
  <c r="V147" i="1"/>
  <c r="W147" i="1"/>
  <c r="M148" i="1"/>
  <c r="N148" i="1"/>
  <c r="O148" i="1"/>
  <c r="P148" i="1"/>
  <c r="Q148" i="1"/>
  <c r="R148" i="1"/>
  <c r="S148" i="1"/>
  <c r="T148" i="1"/>
  <c r="U148" i="1"/>
  <c r="V148" i="1"/>
  <c r="W148" i="1"/>
  <c r="M149" i="1"/>
  <c r="N149" i="1"/>
  <c r="O149" i="1"/>
  <c r="P149" i="1"/>
  <c r="Q149" i="1"/>
  <c r="R149" i="1"/>
  <c r="S149" i="1"/>
  <c r="T149" i="1"/>
  <c r="U149" i="1"/>
  <c r="V149" i="1"/>
  <c r="W149" i="1"/>
  <c r="M150" i="1"/>
  <c r="N150" i="1"/>
  <c r="O150" i="1"/>
  <c r="P150" i="1"/>
  <c r="Q150" i="1"/>
  <c r="R150" i="1"/>
  <c r="S150" i="1"/>
  <c r="T150" i="1"/>
  <c r="U150" i="1"/>
  <c r="V150" i="1"/>
  <c r="W150" i="1"/>
  <c r="M151" i="1"/>
  <c r="N151" i="1"/>
  <c r="O151" i="1"/>
  <c r="P151" i="1"/>
  <c r="Q151" i="1"/>
  <c r="R151" i="1"/>
  <c r="S151" i="1"/>
  <c r="T151" i="1"/>
  <c r="U151" i="1"/>
  <c r="V151" i="1"/>
  <c r="W151" i="1"/>
  <c r="M152" i="1"/>
  <c r="N152" i="1"/>
  <c r="O152" i="1"/>
  <c r="P152" i="1"/>
  <c r="Q152" i="1"/>
  <c r="R152" i="1"/>
  <c r="S152" i="1"/>
  <c r="T152" i="1"/>
  <c r="U152" i="1"/>
  <c r="V152" i="1"/>
  <c r="W152" i="1"/>
  <c r="M153" i="1"/>
  <c r="N153" i="1"/>
  <c r="O153" i="1"/>
  <c r="P153" i="1"/>
  <c r="Q153" i="1"/>
  <c r="R153" i="1"/>
  <c r="S153" i="1"/>
  <c r="T153" i="1"/>
  <c r="U153" i="1"/>
  <c r="V153" i="1"/>
  <c r="W153" i="1"/>
  <c r="M154" i="1"/>
  <c r="N154" i="1"/>
  <c r="O154" i="1"/>
  <c r="P154" i="1"/>
  <c r="Q154" i="1"/>
  <c r="R154" i="1"/>
  <c r="S154" i="1"/>
  <c r="T154" i="1"/>
  <c r="U154" i="1"/>
  <c r="V154" i="1"/>
  <c r="W154" i="1"/>
  <c r="M155" i="1"/>
  <c r="N155" i="1"/>
  <c r="O155" i="1"/>
  <c r="P155" i="1"/>
  <c r="Q155" i="1"/>
  <c r="R155" i="1"/>
  <c r="S155" i="1"/>
  <c r="T155" i="1"/>
  <c r="U155" i="1"/>
  <c r="V155" i="1"/>
  <c r="W155" i="1"/>
  <c r="M156" i="1"/>
  <c r="N156" i="1"/>
  <c r="O156" i="1"/>
  <c r="P156" i="1"/>
  <c r="Q156" i="1"/>
  <c r="R156" i="1"/>
  <c r="S156" i="1"/>
  <c r="T156" i="1"/>
  <c r="U156" i="1"/>
  <c r="V156" i="1"/>
  <c r="W156" i="1"/>
  <c r="M157" i="1"/>
  <c r="N157" i="1"/>
  <c r="O157" i="1"/>
  <c r="P157" i="1"/>
  <c r="Q157" i="1"/>
  <c r="R157" i="1"/>
  <c r="S157" i="1"/>
  <c r="T157" i="1"/>
  <c r="U157" i="1"/>
  <c r="V157" i="1"/>
  <c r="W157" i="1"/>
  <c r="M158" i="1"/>
  <c r="N158" i="1"/>
  <c r="O158" i="1"/>
  <c r="P158" i="1"/>
  <c r="Q158" i="1"/>
  <c r="R158" i="1"/>
  <c r="S158" i="1"/>
  <c r="T158" i="1"/>
  <c r="U158" i="1"/>
  <c r="V158" i="1"/>
  <c r="W158" i="1"/>
  <c r="M159" i="1"/>
  <c r="N159" i="1"/>
  <c r="O159" i="1"/>
  <c r="P159" i="1"/>
  <c r="Q159" i="1"/>
  <c r="R159" i="1"/>
  <c r="S159" i="1"/>
  <c r="T159" i="1"/>
  <c r="U159" i="1"/>
  <c r="V159" i="1"/>
  <c r="W159" i="1"/>
  <c r="M160" i="1"/>
  <c r="N160" i="1"/>
  <c r="O160" i="1"/>
  <c r="P160" i="1"/>
  <c r="Q160" i="1"/>
  <c r="R160" i="1"/>
  <c r="S160" i="1"/>
  <c r="T160" i="1"/>
  <c r="U160" i="1"/>
  <c r="V160" i="1"/>
  <c r="W160" i="1"/>
  <c r="M161" i="1"/>
  <c r="N161" i="1"/>
  <c r="O161" i="1"/>
  <c r="P161" i="1"/>
  <c r="Q161" i="1"/>
  <c r="R161" i="1"/>
  <c r="S161" i="1"/>
  <c r="T161" i="1"/>
  <c r="U161" i="1"/>
  <c r="V161" i="1"/>
  <c r="W161" i="1"/>
  <c r="M162" i="1"/>
  <c r="N162" i="1"/>
  <c r="O162" i="1"/>
  <c r="P162" i="1"/>
  <c r="Q162" i="1"/>
  <c r="R162" i="1"/>
  <c r="S162" i="1"/>
  <c r="T162" i="1"/>
  <c r="U162" i="1"/>
  <c r="V162" i="1"/>
  <c r="W162" i="1"/>
  <c r="M163" i="1"/>
  <c r="N163" i="1"/>
  <c r="O163" i="1"/>
  <c r="P163" i="1"/>
  <c r="Q163" i="1"/>
  <c r="R163" i="1"/>
  <c r="S163" i="1"/>
  <c r="T163" i="1"/>
  <c r="U163" i="1"/>
  <c r="V163" i="1"/>
  <c r="W163" i="1"/>
  <c r="M164" i="1"/>
  <c r="N164" i="1"/>
  <c r="O164" i="1"/>
  <c r="P164" i="1"/>
  <c r="Q164" i="1"/>
  <c r="R164" i="1"/>
  <c r="S164" i="1"/>
  <c r="T164" i="1"/>
  <c r="U164" i="1"/>
  <c r="V164" i="1"/>
  <c r="W164" i="1"/>
  <c r="M165" i="1"/>
  <c r="N165" i="1"/>
  <c r="O165" i="1"/>
  <c r="P165" i="1"/>
  <c r="Q165" i="1"/>
  <c r="R165" i="1"/>
  <c r="S165" i="1"/>
  <c r="T165" i="1"/>
  <c r="U165" i="1"/>
  <c r="V165" i="1"/>
  <c r="W165" i="1"/>
  <c r="M166" i="1"/>
  <c r="N166" i="1"/>
  <c r="O166" i="1"/>
  <c r="P166" i="1"/>
  <c r="Q166" i="1"/>
  <c r="R166" i="1"/>
  <c r="S166" i="1"/>
  <c r="T166" i="1"/>
  <c r="U166" i="1"/>
  <c r="V166" i="1"/>
  <c r="W166" i="1"/>
  <c r="M167" i="1"/>
  <c r="N167" i="1"/>
  <c r="O167" i="1"/>
  <c r="P167" i="1"/>
  <c r="Q167" i="1"/>
  <c r="R167" i="1"/>
  <c r="S167" i="1"/>
  <c r="T167" i="1"/>
  <c r="U167" i="1"/>
  <c r="V167" i="1"/>
  <c r="W167" i="1"/>
  <c r="M168" i="1"/>
  <c r="N168" i="1"/>
  <c r="O168" i="1"/>
  <c r="P168" i="1"/>
  <c r="Q168" i="1"/>
  <c r="R168" i="1"/>
  <c r="S168" i="1"/>
  <c r="T168" i="1"/>
  <c r="U168" i="1"/>
  <c r="V168" i="1"/>
  <c r="W168" i="1"/>
  <c r="M169" i="1"/>
  <c r="N169" i="1"/>
  <c r="O169" i="1"/>
  <c r="P169" i="1"/>
  <c r="Q169" i="1"/>
  <c r="R169" i="1"/>
  <c r="S169" i="1"/>
  <c r="T169" i="1"/>
  <c r="U169" i="1"/>
  <c r="V169" i="1"/>
  <c r="W169" i="1"/>
  <c r="M170" i="1"/>
  <c r="N170" i="1"/>
  <c r="O170" i="1"/>
  <c r="P170" i="1"/>
  <c r="Q170" i="1"/>
  <c r="R170" i="1"/>
  <c r="S170" i="1"/>
  <c r="T170" i="1"/>
  <c r="U170" i="1"/>
  <c r="V170" i="1"/>
  <c r="W170" i="1"/>
  <c r="M171" i="1"/>
  <c r="N171" i="1"/>
  <c r="O171" i="1"/>
  <c r="P171" i="1"/>
  <c r="Q171" i="1"/>
  <c r="R171" i="1"/>
  <c r="S171" i="1"/>
  <c r="T171" i="1"/>
  <c r="U171" i="1"/>
  <c r="V171" i="1"/>
  <c r="W171" i="1"/>
  <c r="M172" i="1"/>
  <c r="N172" i="1"/>
  <c r="O172" i="1"/>
  <c r="P172" i="1"/>
  <c r="Q172" i="1"/>
  <c r="R172" i="1"/>
  <c r="S172" i="1"/>
  <c r="T172" i="1"/>
  <c r="U172" i="1"/>
  <c r="V172" i="1"/>
  <c r="W172" i="1"/>
  <c r="M173" i="1"/>
  <c r="N173" i="1"/>
  <c r="O173" i="1"/>
  <c r="P173" i="1"/>
  <c r="Q173" i="1"/>
  <c r="R173" i="1"/>
  <c r="S173" i="1"/>
  <c r="T173" i="1"/>
  <c r="U173" i="1"/>
  <c r="V173" i="1"/>
  <c r="W173" i="1"/>
  <c r="M174" i="1"/>
  <c r="N174" i="1"/>
  <c r="O174" i="1"/>
  <c r="P174" i="1"/>
  <c r="Q174" i="1"/>
  <c r="R174" i="1"/>
  <c r="S174" i="1"/>
  <c r="T174" i="1"/>
  <c r="U174" i="1"/>
  <c r="V174" i="1"/>
  <c r="W174" i="1"/>
  <c r="M175" i="1"/>
  <c r="N175" i="1"/>
  <c r="O175" i="1"/>
  <c r="P175" i="1"/>
  <c r="Q175" i="1"/>
  <c r="R175" i="1"/>
  <c r="S175" i="1"/>
  <c r="T175" i="1"/>
  <c r="U175" i="1"/>
  <c r="V175" i="1"/>
  <c r="W175" i="1"/>
  <c r="M176" i="1"/>
  <c r="N176" i="1"/>
  <c r="O176" i="1"/>
  <c r="P176" i="1"/>
  <c r="Q176" i="1"/>
  <c r="R176" i="1"/>
  <c r="S176" i="1"/>
  <c r="T176" i="1"/>
  <c r="U176" i="1"/>
  <c r="V176" i="1"/>
  <c r="W176" i="1"/>
  <c r="M177" i="1"/>
  <c r="N177" i="1"/>
  <c r="O177" i="1"/>
  <c r="P177" i="1"/>
  <c r="Q177" i="1"/>
  <c r="R177" i="1"/>
  <c r="S177" i="1"/>
  <c r="T177" i="1"/>
  <c r="U177" i="1"/>
  <c r="V177" i="1"/>
  <c r="W177" i="1"/>
  <c r="M178" i="1"/>
  <c r="N178" i="1"/>
  <c r="O178" i="1"/>
  <c r="P178" i="1"/>
  <c r="Q178" i="1"/>
  <c r="R178" i="1"/>
  <c r="S178" i="1"/>
  <c r="T178" i="1"/>
  <c r="U178" i="1"/>
  <c r="V178" i="1"/>
  <c r="W178" i="1"/>
  <c r="M179" i="1"/>
  <c r="N179" i="1"/>
  <c r="O179" i="1"/>
  <c r="P179" i="1"/>
  <c r="Q179" i="1"/>
  <c r="R179" i="1"/>
  <c r="S179" i="1"/>
  <c r="T179" i="1"/>
  <c r="U179" i="1"/>
  <c r="V179" i="1"/>
  <c r="W179" i="1"/>
  <c r="M180" i="1"/>
  <c r="N180" i="1"/>
  <c r="O180" i="1"/>
  <c r="P180" i="1"/>
  <c r="Q180" i="1"/>
  <c r="R180" i="1"/>
  <c r="S180" i="1"/>
  <c r="T180" i="1"/>
  <c r="U180" i="1"/>
  <c r="V180" i="1"/>
  <c r="W180" i="1"/>
  <c r="M181" i="1"/>
  <c r="N181" i="1"/>
  <c r="O181" i="1"/>
  <c r="P181" i="1"/>
  <c r="Q181" i="1"/>
  <c r="R181" i="1"/>
  <c r="S181" i="1"/>
  <c r="T181" i="1"/>
  <c r="U181" i="1"/>
  <c r="V181" i="1"/>
  <c r="W181" i="1"/>
  <c r="M182" i="1"/>
  <c r="N182" i="1"/>
  <c r="O182" i="1"/>
  <c r="P182" i="1"/>
  <c r="Q182" i="1"/>
  <c r="R182" i="1"/>
  <c r="S182" i="1"/>
  <c r="T182" i="1"/>
  <c r="U182" i="1"/>
  <c r="V182" i="1"/>
  <c r="W182" i="1"/>
  <c r="M183" i="1"/>
  <c r="N183" i="1"/>
  <c r="O183" i="1"/>
  <c r="P183" i="1"/>
  <c r="Q183" i="1"/>
  <c r="R183" i="1"/>
  <c r="S183" i="1"/>
  <c r="T183" i="1"/>
  <c r="U183" i="1"/>
  <c r="V183" i="1"/>
  <c r="W183" i="1"/>
  <c r="M184" i="1"/>
  <c r="N184" i="1"/>
  <c r="O184" i="1"/>
  <c r="P184" i="1"/>
  <c r="Q184" i="1"/>
  <c r="R184" i="1"/>
  <c r="S184" i="1"/>
  <c r="T184" i="1"/>
  <c r="U184" i="1"/>
  <c r="V184" i="1"/>
  <c r="W184" i="1"/>
  <c r="M185" i="1"/>
  <c r="N185" i="1"/>
  <c r="O185" i="1"/>
  <c r="P185" i="1"/>
  <c r="Q185" i="1"/>
  <c r="R185" i="1"/>
  <c r="S185" i="1"/>
  <c r="T185" i="1"/>
  <c r="U185" i="1"/>
  <c r="V185" i="1"/>
  <c r="W185" i="1"/>
  <c r="M186" i="1"/>
  <c r="N186" i="1"/>
  <c r="O186" i="1"/>
  <c r="P186" i="1"/>
  <c r="Q186" i="1"/>
  <c r="R186" i="1"/>
  <c r="S186" i="1"/>
  <c r="T186" i="1"/>
  <c r="U186" i="1"/>
  <c r="V186" i="1"/>
  <c r="W186" i="1"/>
  <c r="M187" i="1"/>
  <c r="N187" i="1"/>
  <c r="O187" i="1"/>
  <c r="P187" i="1"/>
  <c r="Q187" i="1"/>
  <c r="R187" i="1"/>
  <c r="S187" i="1"/>
  <c r="T187" i="1"/>
  <c r="U187" i="1"/>
  <c r="V187" i="1"/>
  <c r="W187" i="1"/>
  <c r="M188" i="1"/>
  <c r="N188" i="1"/>
  <c r="O188" i="1"/>
  <c r="P188" i="1"/>
  <c r="Q188" i="1"/>
  <c r="R188" i="1"/>
  <c r="S188" i="1"/>
  <c r="T188" i="1"/>
  <c r="U188" i="1"/>
  <c r="V188" i="1"/>
  <c r="W188" i="1"/>
  <c r="M189" i="1"/>
  <c r="N189" i="1"/>
  <c r="O189" i="1"/>
  <c r="P189" i="1"/>
  <c r="Q189" i="1"/>
  <c r="R189" i="1"/>
  <c r="S189" i="1"/>
  <c r="T189" i="1"/>
  <c r="U189" i="1"/>
  <c r="V189" i="1"/>
  <c r="W189" i="1"/>
  <c r="M190" i="1"/>
  <c r="N190" i="1"/>
  <c r="O190" i="1"/>
  <c r="P190" i="1"/>
  <c r="Q190" i="1"/>
  <c r="R190" i="1"/>
  <c r="S190" i="1"/>
  <c r="T190" i="1"/>
  <c r="U190" i="1"/>
  <c r="V190" i="1"/>
  <c r="W190" i="1"/>
  <c r="M191" i="1"/>
  <c r="N191" i="1"/>
  <c r="O191" i="1"/>
  <c r="P191" i="1"/>
  <c r="Q191" i="1"/>
  <c r="R191" i="1"/>
  <c r="S191" i="1"/>
  <c r="T191" i="1"/>
  <c r="U191" i="1"/>
  <c r="V191" i="1"/>
  <c r="W191" i="1"/>
  <c r="M192" i="1"/>
  <c r="N192" i="1"/>
  <c r="O192" i="1"/>
  <c r="P192" i="1"/>
  <c r="Q192" i="1"/>
  <c r="R192" i="1"/>
  <c r="S192" i="1"/>
  <c r="T192" i="1"/>
  <c r="U192" i="1"/>
  <c r="V192" i="1"/>
  <c r="W192" i="1"/>
  <c r="M193" i="1"/>
  <c r="N193" i="1"/>
  <c r="O193" i="1"/>
  <c r="P193" i="1"/>
  <c r="Q193" i="1"/>
  <c r="R193" i="1"/>
  <c r="S193" i="1"/>
  <c r="T193" i="1"/>
  <c r="U193" i="1"/>
  <c r="V193" i="1"/>
  <c r="W193" i="1"/>
  <c r="M194" i="1"/>
  <c r="N194" i="1"/>
  <c r="O194" i="1"/>
  <c r="P194" i="1"/>
  <c r="Q194" i="1"/>
  <c r="R194" i="1"/>
  <c r="S194" i="1"/>
  <c r="T194" i="1"/>
  <c r="U194" i="1"/>
  <c r="V194" i="1"/>
  <c r="W194" i="1"/>
  <c r="M195" i="1"/>
  <c r="N195" i="1"/>
  <c r="O195" i="1"/>
  <c r="P195" i="1"/>
  <c r="Q195" i="1"/>
  <c r="R195" i="1"/>
  <c r="S195" i="1"/>
  <c r="T195" i="1"/>
  <c r="U195" i="1"/>
  <c r="V195" i="1"/>
  <c r="W195" i="1"/>
  <c r="M196" i="1"/>
  <c r="N196" i="1"/>
  <c r="O196" i="1"/>
  <c r="P196" i="1"/>
  <c r="Q196" i="1"/>
  <c r="R196" i="1"/>
  <c r="S196" i="1"/>
  <c r="T196" i="1"/>
  <c r="U196" i="1"/>
  <c r="V196" i="1"/>
  <c r="W196" i="1"/>
  <c r="M197" i="1"/>
  <c r="N197" i="1"/>
  <c r="O197" i="1"/>
  <c r="P197" i="1"/>
  <c r="Q197" i="1"/>
  <c r="R197" i="1"/>
  <c r="S197" i="1"/>
  <c r="T197" i="1"/>
  <c r="U197" i="1"/>
  <c r="V197" i="1"/>
  <c r="W197" i="1"/>
  <c r="M198" i="1"/>
  <c r="N198" i="1"/>
  <c r="O198" i="1"/>
  <c r="P198" i="1"/>
  <c r="Q198" i="1"/>
  <c r="R198" i="1"/>
  <c r="S198" i="1"/>
  <c r="T198" i="1"/>
  <c r="U198" i="1"/>
  <c r="V198" i="1"/>
  <c r="W198" i="1"/>
  <c r="M199" i="1"/>
  <c r="N199" i="1"/>
  <c r="O199" i="1"/>
  <c r="P199" i="1"/>
  <c r="Q199" i="1"/>
  <c r="R199" i="1"/>
  <c r="S199" i="1"/>
  <c r="T199" i="1"/>
  <c r="U199" i="1"/>
  <c r="V199" i="1"/>
  <c r="W199" i="1"/>
  <c r="M200" i="1"/>
  <c r="N200" i="1"/>
  <c r="O200" i="1"/>
  <c r="P200" i="1"/>
  <c r="Q200" i="1"/>
  <c r="R200" i="1"/>
  <c r="S200" i="1"/>
  <c r="T200" i="1"/>
  <c r="U200" i="1"/>
  <c r="V200" i="1"/>
  <c r="W200" i="1"/>
  <c r="M201" i="1"/>
  <c r="N201" i="1"/>
  <c r="O201" i="1"/>
  <c r="P201" i="1"/>
  <c r="Q201" i="1"/>
  <c r="R201" i="1"/>
  <c r="S201" i="1"/>
  <c r="T201" i="1"/>
  <c r="U201" i="1"/>
  <c r="V201" i="1"/>
  <c r="W201" i="1"/>
  <c r="M202" i="1"/>
  <c r="N202" i="1"/>
  <c r="O202" i="1"/>
  <c r="P202" i="1"/>
  <c r="Q202" i="1"/>
  <c r="R202" i="1"/>
  <c r="S202" i="1"/>
  <c r="T202" i="1"/>
  <c r="U202" i="1"/>
  <c r="V202" i="1"/>
  <c r="W202" i="1"/>
  <c r="M203" i="1"/>
  <c r="N203" i="1"/>
  <c r="O203" i="1"/>
  <c r="P203" i="1"/>
  <c r="Q203" i="1"/>
  <c r="R203" i="1"/>
  <c r="S203" i="1"/>
  <c r="T203" i="1"/>
  <c r="U203" i="1"/>
  <c r="V203" i="1"/>
  <c r="W203" i="1"/>
  <c r="M204" i="1"/>
  <c r="N204" i="1"/>
  <c r="O204" i="1"/>
  <c r="P204" i="1"/>
  <c r="Q204" i="1"/>
  <c r="R204" i="1"/>
  <c r="S204" i="1"/>
  <c r="T204" i="1"/>
  <c r="U204" i="1"/>
  <c r="V204" i="1"/>
  <c r="W204" i="1"/>
  <c r="M205" i="1"/>
  <c r="N205" i="1"/>
  <c r="O205" i="1"/>
  <c r="P205" i="1"/>
  <c r="Q205" i="1"/>
  <c r="R205" i="1"/>
  <c r="S205" i="1"/>
  <c r="T205" i="1"/>
  <c r="U205" i="1"/>
  <c r="V205" i="1"/>
  <c r="W205" i="1"/>
  <c r="M206" i="1"/>
  <c r="N206" i="1"/>
  <c r="O206" i="1"/>
  <c r="P206" i="1"/>
  <c r="Q206" i="1"/>
  <c r="R206" i="1"/>
  <c r="S206" i="1"/>
  <c r="T206" i="1"/>
  <c r="U206" i="1"/>
  <c r="V206" i="1"/>
  <c r="W206" i="1"/>
  <c r="M207" i="1"/>
  <c r="N207" i="1"/>
  <c r="O207" i="1"/>
  <c r="P207" i="1"/>
  <c r="Q207" i="1"/>
  <c r="R207" i="1"/>
  <c r="S207" i="1"/>
  <c r="T207" i="1"/>
  <c r="U207" i="1"/>
  <c r="V207" i="1"/>
  <c r="W207" i="1"/>
  <c r="M208" i="1"/>
  <c r="N208" i="1"/>
  <c r="O208" i="1"/>
  <c r="P208" i="1"/>
  <c r="Q208" i="1"/>
  <c r="R208" i="1"/>
  <c r="S208" i="1"/>
  <c r="T208" i="1"/>
  <c r="U208" i="1"/>
  <c r="V208" i="1"/>
  <c r="W208" i="1"/>
  <c r="M209" i="1"/>
  <c r="N209" i="1"/>
  <c r="O209" i="1"/>
  <c r="P209" i="1"/>
  <c r="Q209" i="1"/>
  <c r="R209" i="1"/>
  <c r="S209" i="1"/>
  <c r="T209" i="1"/>
  <c r="U209" i="1"/>
  <c r="V209" i="1"/>
  <c r="W209" i="1"/>
  <c r="M210" i="1"/>
  <c r="N210" i="1"/>
  <c r="O210" i="1"/>
  <c r="P210" i="1"/>
  <c r="Q210" i="1"/>
  <c r="R210" i="1"/>
  <c r="S210" i="1"/>
  <c r="T210" i="1"/>
  <c r="U210" i="1"/>
  <c r="V210" i="1"/>
  <c r="W210" i="1"/>
  <c r="M211" i="1"/>
  <c r="N211" i="1"/>
  <c r="O211" i="1"/>
  <c r="P211" i="1"/>
  <c r="Q211" i="1"/>
  <c r="R211" i="1"/>
  <c r="S211" i="1"/>
  <c r="T211" i="1"/>
  <c r="U211" i="1"/>
  <c r="V211" i="1"/>
  <c r="W211" i="1"/>
  <c r="M212" i="1"/>
  <c r="N212" i="1"/>
  <c r="O212" i="1"/>
  <c r="P212" i="1"/>
  <c r="Q212" i="1"/>
  <c r="R212" i="1"/>
  <c r="S212" i="1"/>
  <c r="T212" i="1"/>
  <c r="U212" i="1"/>
  <c r="V212" i="1"/>
  <c r="W212" i="1"/>
  <c r="M213" i="1"/>
  <c r="N213" i="1"/>
  <c r="O213" i="1"/>
  <c r="P213" i="1"/>
  <c r="Q213" i="1"/>
  <c r="R213" i="1"/>
  <c r="S213" i="1"/>
  <c r="T213" i="1"/>
  <c r="U213" i="1"/>
  <c r="V213" i="1"/>
  <c r="W213" i="1"/>
  <c r="M214" i="1"/>
  <c r="N214" i="1"/>
  <c r="O214" i="1"/>
  <c r="P214" i="1"/>
  <c r="Q214" i="1"/>
  <c r="R214" i="1"/>
  <c r="S214" i="1"/>
  <c r="T214" i="1"/>
  <c r="U214" i="1"/>
  <c r="V214" i="1"/>
  <c r="W214" i="1"/>
  <c r="M215" i="1"/>
  <c r="N215" i="1"/>
  <c r="O215" i="1"/>
  <c r="P215" i="1"/>
  <c r="Q215" i="1"/>
  <c r="R215" i="1"/>
  <c r="S215" i="1"/>
  <c r="T215" i="1"/>
  <c r="U215" i="1"/>
  <c r="V215" i="1"/>
  <c r="W215" i="1"/>
  <c r="M216" i="1"/>
  <c r="N216" i="1"/>
  <c r="O216" i="1"/>
  <c r="P216" i="1"/>
  <c r="Q216" i="1"/>
  <c r="R216" i="1"/>
  <c r="S216" i="1"/>
  <c r="T216" i="1"/>
  <c r="U216" i="1"/>
  <c r="V216" i="1"/>
  <c r="W216" i="1"/>
  <c r="M217" i="1"/>
  <c r="N217" i="1"/>
  <c r="O217" i="1"/>
  <c r="P217" i="1"/>
  <c r="Q217" i="1"/>
  <c r="R217" i="1"/>
  <c r="S217" i="1"/>
  <c r="T217" i="1"/>
  <c r="U217" i="1"/>
  <c r="V217" i="1"/>
  <c r="W217" i="1"/>
  <c r="M218" i="1"/>
  <c r="N218" i="1"/>
  <c r="O218" i="1"/>
  <c r="P218" i="1"/>
  <c r="Q218" i="1"/>
  <c r="R218" i="1"/>
  <c r="S218" i="1"/>
  <c r="T218" i="1"/>
  <c r="U218" i="1"/>
  <c r="V218" i="1"/>
  <c r="W218" i="1"/>
  <c r="M219" i="1"/>
  <c r="N219" i="1"/>
  <c r="O219" i="1"/>
  <c r="P219" i="1"/>
  <c r="Q219" i="1"/>
  <c r="R219" i="1"/>
  <c r="S219" i="1"/>
  <c r="T219" i="1"/>
  <c r="U219" i="1"/>
  <c r="V219" i="1"/>
  <c r="W219" i="1"/>
  <c r="M220" i="1"/>
  <c r="N220" i="1"/>
  <c r="O220" i="1"/>
  <c r="P220" i="1"/>
  <c r="Q220" i="1"/>
  <c r="R220" i="1"/>
  <c r="S220" i="1"/>
  <c r="T220" i="1"/>
  <c r="U220" i="1"/>
  <c r="V220" i="1"/>
  <c r="W220" i="1"/>
  <c r="M221" i="1"/>
  <c r="N221" i="1"/>
  <c r="O221" i="1"/>
  <c r="P221" i="1"/>
  <c r="Q221" i="1"/>
  <c r="R221" i="1"/>
  <c r="S221" i="1"/>
  <c r="T221" i="1"/>
  <c r="U221" i="1"/>
  <c r="V221" i="1"/>
  <c r="W221" i="1"/>
  <c r="M222" i="1"/>
  <c r="N222" i="1"/>
  <c r="O222" i="1"/>
  <c r="P222" i="1"/>
  <c r="Q222" i="1"/>
  <c r="R222" i="1"/>
  <c r="S222" i="1"/>
  <c r="T222" i="1"/>
  <c r="U222" i="1"/>
  <c r="V222" i="1"/>
  <c r="W222" i="1"/>
  <c r="M223" i="1"/>
  <c r="N223" i="1"/>
  <c r="O223" i="1"/>
  <c r="P223" i="1"/>
  <c r="Q223" i="1"/>
  <c r="R223" i="1"/>
  <c r="S223" i="1"/>
  <c r="T223" i="1"/>
  <c r="U223" i="1"/>
  <c r="V223" i="1"/>
  <c r="W223" i="1"/>
  <c r="M224" i="1"/>
  <c r="N224" i="1"/>
  <c r="O224" i="1"/>
  <c r="P224" i="1"/>
  <c r="Q224" i="1"/>
  <c r="R224" i="1"/>
  <c r="S224" i="1"/>
  <c r="T224" i="1"/>
  <c r="U224" i="1"/>
  <c r="V224" i="1"/>
  <c r="W224" i="1"/>
  <c r="M225" i="1"/>
  <c r="N225" i="1"/>
  <c r="O225" i="1"/>
  <c r="P225" i="1"/>
  <c r="Q225" i="1"/>
  <c r="R225" i="1"/>
  <c r="S225" i="1"/>
  <c r="T225" i="1"/>
  <c r="U225" i="1"/>
  <c r="V225" i="1"/>
  <c r="W225" i="1"/>
  <c r="M226" i="1"/>
  <c r="N226" i="1"/>
  <c r="O226" i="1"/>
  <c r="P226" i="1"/>
  <c r="Q226" i="1"/>
  <c r="R226" i="1"/>
  <c r="S226" i="1"/>
  <c r="T226" i="1"/>
  <c r="U226" i="1"/>
  <c r="V226" i="1"/>
  <c r="W226" i="1"/>
  <c r="M227" i="1"/>
  <c r="N227" i="1"/>
  <c r="O227" i="1"/>
  <c r="P227" i="1"/>
  <c r="Q227" i="1"/>
  <c r="R227" i="1"/>
  <c r="S227" i="1"/>
  <c r="T227" i="1"/>
  <c r="U227" i="1"/>
  <c r="V227" i="1"/>
  <c r="W227" i="1"/>
  <c r="M228" i="1"/>
  <c r="N228" i="1"/>
  <c r="O228" i="1"/>
  <c r="P228" i="1"/>
  <c r="Q228" i="1"/>
  <c r="R228" i="1"/>
  <c r="S228" i="1"/>
  <c r="T228" i="1"/>
  <c r="U228" i="1"/>
  <c r="V228" i="1"/>
  <c r="W228" i="1"/>
  <c r="M229" i="1"/>
  <c r="N229" i="1"/>
  <c r="O229" i="1"/>
  <c r="P229" i="1"/>
  <c r="Q229" i="1"/>
  <c r="R229" i="1"/>
  <c r="S229" i="1"/>
  <c r="T229" i="1"/>
  <c r="U229" i="1"/>
  <c r="V229" i="1"/>
  <c r="W229" i="1"/>
  <c r="M230" i="1"/>
  <c r="N230" i="1"/>
  <c r="O230" i="1"/>
  <c r="P230" i="1"/>
  <c r="Q230" i="1"/>
  <c r="R230" i="1"/>
  <c r="S230" i="1"/>
  <c r="T230" i="1"/>
  <c r="U230" i="1"/>
  <c r="V230" i="1"/>
  <c r="W230" i="1"/>
  <c r="M231" i="1"/>
  <c r="N231" i="1"/>
  <c r="O231" i="1"/>
  <c r="P231" i="1"/>
  <c r="Q231" i="1"/>
  <c r="R231" i="1"/>
  <c r="S231" i="1"/>
  <c r="T231" i="1"/>
  <c r="U231" i="1"/>
  <c r="V231" i="1"/>
  <c r="W231" i="1"/>
  <c r="M232" i="1"/>
  <c r="N232" i="1"/>
  <c r="O232" i="1"/>
  <c r="P232" i="1"/>
  <c r="Q232" i="1"/>
  <c r="R232" i="1"/>
  <c r="S232" i="1"/>
  <c r="T232" i="1"/>
  <c r="U232" i="1"/>
  <c r="V232" i="1"/>
  <c r="W232" i="1"/>
  <c r="M233" i="1"/>
  <c r="N233" i="1"/>
  <c r="O233" i="1"/>
  <c r="P233" i="1"/>
  <c r="Q233" i="1"/>
  <c r="R233" i="1"/>
  <c r="S233" i="1"/>
  <c r="T233" i="1"/>
  <c r="U233" i="1"/>
  <c r="V233" i="1"/>
  <c r="W233" i="1"/>
  <c r="M234" i="1"/>
  <c r="N234" i="1"/>
  <c r="O234" i="1"/>
  <c r="P234" i="1"/>
  <c r="Q234" i="1"/>
  <c r="R234" i="1"/>
  <c r="S234" i="1"/>
  <c r="T234" i="1"/>
  <c r="U234" i="1"/>
  <c r="V234" i="1"/>
  <c r="W234" i="1"/>
  <c r="M235" i="1"/>
  <c r="N235" i="1"/>
  <c r="O235" i="1"/>
  <c r="P235" i="1"/>
  <c r="Q235" i="1"/>
  <c r="R235" i="1"/>
  <c r="S235" i="1"/>
  <c r="T235" i="1"/>
  <c r="U235" i="1"/>
  <c r="V235" i="1"/>
  <c r="W235" i="1"/>
  <c r="M236" i="1"/>
  <c r="N236" i="1"/>
  <c r="O236" i="1"/>
  <c r="P236" i="1"/>
  <c r="Q236" i="1"/>
  <c r="R236" i="1"/>
  <c r="S236" i="1"/>
  <c r="T236" i="1"/>
  <c r="U236" i="1"/>
  <c r="V236" i="1"/>
  <c r="W236" i="1"/>
  <c r="M237" i="1"/>
  <c r="N237" i="1"/>
  <c r="O237" i="1"/>
  <c r="P237" i="1"/>
  <c r="Q237" i="1"/>
  <c r="R237" i="1"/>
  <c r="S237" i="1"/>
  <c r="T237" i="1"/>
  <c r="U237" i="1"/>
  <c r="V237" i="1"/>
  <c r="W237" i="1"/>
  <c r="M238" i="1"/>
  <c r="N238" i="1"/>
  <c r="O238" i="1"/>
  <c r="P238" i="1"/>
  <c r="Q238" i="1"/>
  <c r="R238" i="1"/>
  <c r="S238" i="1"/>
  <c r="T238" i="1"/>
  <c r="U238" i="1"/>
  <c r="V238" i="1"/>
  <c r="W238" i="1"/>
  <c r="M239" i="1"/>
  <c r="N239" i="1"/>
  <c r="O239" i="1"/>
  <c r="P239" i="1"/>
  <c r="Q239" i="1"/>
  <c r="R239" i="1"/>
  <c r="S239" i="1"/>
  <c r="T239" i="1"/>
  <c r="U239" i="1"/>
  <c r="V239" i="1"/>
  <c r="W239" i="1"/>
  <c r="M240" i="1"/>
  <c r="N240" i="1"/>
  <c r="O240" i="1"/>
  <c r="P240" i="1"/>
  <c r="Q240" i="1"/>
  <c r="R240" i="1"/>
  <c r="S240" i="1"/>
  <c r="T240" i="1"/>
  <c r="U240" i="1"/>
  <c r="V240" i="1"/>
  <c r="W240" i="1"/>
  <c r="M241" i="1"/>
  <c r="N241" i="1"/>
  <c r="O241" i="1"/>
  <c r="P241" i="1"/>
  <c r="Q241" i="1"/>
  <c r="R241" i="1"/>
  <c r="S241" i="1"/>
  <c r="T241" i="1"/>
  <c r="U241" i="1"/>
  <c r="V241" i="1"/>
  <c r="W241" i="1"/>
  <c r="M242" i="1"/>
  <c r="N242" i="1"/>
  <c r="O242" i="1"/>
  <c r="P242" i="1"/>
  <c r="Q242" i="1"/>
  <c r="R242" i="1"/>
  <c r="S242" i="1"/>
  <c r="T242" i="1"/>
  <c r="U242" i="1"/>
  <c r="V242" i="1"/>
  <c r="W242" i="1"/>
  <c r="M243" i="1"/>
  <c r="N243" i="1"/>
  <c r="O243" i="1"/>
  <c r="P243" i="1"/>
  <c r="Q243" i="1"/>
  <c r="R243" i="1"/>
  <c r="S243" i="1"/>
  <c r="T243" i="1"/>
  <c r="U243" i="1"/>
  <c r="V243" i="1"/>
  <c r="W243" i="1"/>
  <c r="M244" i="1"/>
  <c r="N244" i="1"/>
  <c r="O244" i="1"/>
  <c r="P244" i="1"/>
  <c r="Q244" i="1"/>
  <c r="R244" i="1"/>
  <c r="S244" i="1"/>
  <c r="T244" i="1"/>
  <c r="U244" i="1"/>
  <c r="V244" i="1"/>
  <c r="W244" i="1"/>
  <c r="M245" i="1"/>
  <c r="N245" i="1"/>
  <c r="O245" i="1"/>
  <c r="P245" i="1"/>
  <c r="Q245" i="1"/>
  <c r="R245" i="1"/>
  <c r="S245" i="1"/>
  <c r="T245" i="1"/>
  <c r="U245" i="1"/>
  <c r="V245" i="1"/>
  <c r="W245" i="1"/>
  <c r="M246" i="1"/>
  <c r="N246" i="1"/>
  <c r="O246" i="1"/>
  <c r="P246" i="1"/>
  <c r="Q246" i="1"/>
  <c r="R246" i="1"/>
  <c r="S246" i="1"/>
  <c r="T246" i="1"/>
  <c r="U246" i="1"/>
  <c r="V246" i="1"/>
  <c r="W246" i="1"/>
  <c r="M247" i="1"/>
  <c r="N247" i="1"/>
  <c r="O247" i="1"/>
  <c r="P247" i="1"/>
  <c r="Q247" i="1"/>
  <c r="R247" i="1"/>
  <c r="S247" i="1"/>
  <c r="T247" i="1"/>
  <c r="U247" i="1"/>
  <c r="V247" i="1"/>
  <c r="W247" i="1"/>
  <c r="M248" i="1"/>
  <c r="N248" i="1"/>
  <c r="O248" i="1"/>
  <c r="P248" i="1"/>
  <c r="Q248" i="1"/>
  <c r="R248" i="1"/>
  <c r="S248" i="1"/>
  <c r="T248" i="1"/>
  <c r="U248" i="1"/>
  <c r="V248" i="1"/>
  <c r="W248" i="1"/>
  <c r="M249" i="1"/>
  <c r="N249" i="1"/>
  <c r="O249" i="1"/>
  <c r="P249" i="1"/>
  <c r="Q249" i="1"/>
  <c r="R249" i="1"/>
  <c r="S249" i="1"/>
  <c r="T249" i="1"/>
  <c r="U249" i="1"/>
  <c r="V249" i="1"/>
  <c r="W249" i="1"/>
  <c r="M250" i="1"/>
  <c r="N250" i="1"/>
  <c r="O250" i="1"/>
  <c r="P250" i="1"/>
  <c r="Q250" i="1"/>
  <c r="R250" i="1"/>
  <c r="S250" i="1"/>
  <c r="T250" i="1"/>
  <c r="U250" i="1"/>
  <c r="V250" i="1"/>
  <c r="W250" i="1"/>
  <c r="N3" i="1"/>
  <c r="O3" i="1"/>
  <c r="P3" i="1"/>
  <c r="Q3" i="1"/>
  <c r="R3" i="1"/>
  <c r="S3" i="1"/>
  <c r="T3" i="1"/>
  <c r="U3" i="1"/>
  <c r="V3" i="1"/>
  <c r="W3" i="1"/>
  <c r="M3" i="1"/>
  <c r="AD138" i="1" l="1"/>
  <c r="AD137" i="1"/>
  <c r="AE139" i="1"/>
  <c r="AE138" i="1"/>
  <c r="AE140" i="1"/>
  <c r="AD140" i="1"/>
  <c r="AD139" i="1"/>
  <c r="AB12" i="2"/>
  <c r="AK12" i="2"/>
  <c r="AJ12" i="2"/>
  <c r="AI12" i="2"/>
  <c r="AH12" i="2"/>
  <c r="AG12" i="2"/>
  <c r="AF12" i="2"/>
  <c r="AE12" i="2"/>
  <c r="AD12" i="2"/>
  <c r="AC12" i="2"/>
  <c r="AB34" i="2"/>
  <c r="AB43" i="2"/>
  <c r="AB42" i="2"/>
  <c r="AB41" i="2"/>
  <c r="AB40" i="2"/>
  <c r="AB39" i="2"/>
  <c r="AB38" i="2"/>
  <c r="AB37" i="2"/>
  <c r="AB36" i="2"/>
  <c r="AB35" i="2"/>
  <c r="AC34" i="8"/>
  <c r="AC35" i="8"/>
  <c r="AC36" i="8"/>
  <c r="AC37" i="8"/>
  <c r="AC38" i="8"/>
  <c r="AC39" i="8"/>
  <c r="AC40" i="8"/>
  <c r="AC41" i="8"/>
  <c r="AC42" i="8"/>
  <c r="AC43" i="8"/>
  <c r="AD43" i="8"/>
  <c r="AD42" i="8"/>
  <c r="AD41" i="8"/>
  <c r="AD40" i="8"/>
  <c r="AD39" i="8"/>
  <c r="AD38" i="8"/>
  <c r="AD37" i="8"/>
  <c r="AD36" i="8"/>
  <c r="AD35" i="8"/>
  <c r="AD34" i="8"/>
  <c r="AK25" i="8"/>
  <c r="AJ25" i="8"/>
  <c r="AI25" i="8"/>
  <c r="AH25" i="8"/>
  <c r="AG25" i="8"/>
  <c r="AF25" i="8"/>
  <c r="AE25" i="8"/>
  <c r="AD25" i="8"/>
  <c r="AC25" i="8"/>
  <c r="AB25" i="8"/>
  <c r="AK23" i="8"/>
  <c r="AK29" i="8" s="1"/>
  <c r="AJ23" i="8"/>
  <c r="AJ29" i="8" s="1"/>
  <c r="AI23" i="8"/>
  <c r="AI29" i="8" s="1"/>
  <c r="AH23" i="8"/>
  <c r="AH29" i="8" s="1"/>
  <c r="AG23" i="8"/>
  <c r="AG29" i="8" s="1"/>
  <c r="AF23" i="8"/>
  <c r="AF29" i="8" s="1"/>
  <c r="AE23" i="8"/>
  <c r="AE29" i="8" s="1"/>
  <c r="AD23" i="8"/>
  <c r="AD29" i="8" s="1"/>
  <c r="AC23" i="8"/>
  <c r="AC29" i="8" s="1"/>
  <c r="AB23" i="8"/>
  <c r="AB29" i="8" s="1"/>
  <c r="AK18" i="8"/>
  <c r="AK21" i="8" s="1"/>
  <c r="AJ18" i="8"/>
  <c r="AJ21" i="8" s="1"/>
  <c r="AI18" i="8"/>
  <c r="AI21" i="8" s="1"/>
  <c r="AH18" i="8"/>
  <c r="AH21" i="8" s="1"/>
  <c r="AG18" i="8"/>
  <c r="AG21" i="8" s="1"/>
  <c r="AF18" i="8"/>
  <c r="AF21" i="8" s="1"/>
  <c r="AE18" i="8"/>
  <c r="AE21" i="8" s="1"/>
  <c r="AD18" i="8"/>
  <c r="AD21" i="8" s="1"/>
  <c r="AC18" i="8"/>
  <c r="AC21" i="8" s="1"/>
  <c r="AB18" i="8"/>
  <c r="AB21" i="8" s="1"/>
  <c r="AC40" i="1"/>
  <c r="AJ23" i="1"/>
  <c r="AC39" i="1"/>
  <c r="AI23" i="1"/>
  <c r="AI21" i="1"/>
  <c r="AI27" i="1" s="1"/>
  <c r="AI16" i="1"/>
  <c r="AC38" i="1"/>
  <c r="AH23" i="1"/>
  <c r="AH21" i="1"/>
  <c r="AH27" i="1" s="1"/>
  <c r="AH16" i="1"/>
  <c r="AC37" i="1"/>
  <c r="AG23" i="1"/>
  <c r="AG21" i="1"/>
  <c r="AG27" i="1" s="1"/>
  <c r="AG16" i="1"/>
  <c r="AC36" i="1"/>
  <c r="AD36" i="1" s="1"/>
  <c r="AF23" i="1"/>
  <c r="AF21" i="1"/>
  <c r="AF27" i="1" s="1"/>
  <c r="AF16" i="1"/>
  <c r="AC35" i="1"/>
  <c r="AE23" i="1"/>
  <c r="AE21" i="1"/>
  <c r="AE27" i="1" s="1"/>
  <c r="AE16" i="1"/>
  <c r="AC34" i="1"/>
  <c r="AD23" i="1"/>
  <c r="AD21" i="1"/>
  <c r="AD27" i="1" s="1"/>
  <c r="AD16" i="1"/>
  <c r="AC33" i="1"/>
  <c r="AC23" i="1"/>
  <c r="AC21" i="1"/>
  <c r="AC27" i="1" s="1"/>
  <c r="AC16" i="1"/>
  <c r="AC32" i="1"/>
  <c r="AB23" i="1"/>
  <c r="AB21" i="1"/>
  <c r="AB27" i="1" s="1"/>
  <c r="AB16" i="1"/>
  <c r="AA21" i="1"/>
  <c r="AC31" i="1"/>
  <c r="AA23" i="1"/>
  <c r="AA16" i="1"/>
  <c r="AA19" i="1" s="1"/>
  <c r="AI19" i="1"/>
  <c r="AH19" i="1"/>
  <c r="AG19" i="1"/>
  <c r="AF19" i="1"/>
  <c r="AE19" i="1"/>
  <c r="AD19" i="1"/>
  <c r="AC19" i="1"/>
  <c r="AB19" i="1"/>
  <c r="AD34" i="2"/>
  <c r="AB23" i="2"/>
  <c r="AK16" i="2"/>
  <c r="AK19" i="2" s="1"/>
  <c r="AC65" i="2"/>
  <c r="AJ16" i="2"/>
  <c r="AJ19" i="2" s="1"/>
  <c r="AC64" i="2"/>
  <c r="AI16" i="2"/>
  <c r="AI19" i="2" s="1"/>
  <c r="AH16" i="2"/>
  <c r="AH19" i="2" s="1"/>
  <c r="AG16" i="2"/>
  <c r="AG19" i="2" s="1"/>
  <c r="AF16" i="2"/>
  <c r="AF19" i="2" s="1"/>
  <c r="AE16" i="2"/>
  <c r="AE19" i="2" s="1"/>
  <c r="AD16" i="2"/>
  <c r="AD19" i="2" s="1"/>
  <c r="AC16" i="2"/>
  <c r="AC19" i="2" s="1"/>
  <c r="AB15" i="2"/>
  <c r="AC56" i="2" s="1"/>
  <c r="AB43" i="4"/>
  <c r="AK12" i="4"/>
  <c r="AB41" i="4"/>
  <c r="AI12" i="4"/>
  <c r="AB40" i="4"/>
  <c r="AH12" i="4"/>
  <c r="AB39" i="4"/>
  <c r="AG12" i="4"/>
  <c r="AB38" i="4"/>
  <c r="AF12" i="4"/>
  <c r="AB37" i="4"/>
  <c r="AE12" i="4"/>
  <c r="AB36" i="4"/>
  <c r="AD12" i="4"/>
  <c r="AB35" i="4"/>
  <c r="AC12" i="4"/>
  <c r="AB34" i="4"/>
  <c r="AB12" i="4"/>
  <c r="AD34" i="5"/>
  <c r="AB25" i="5"/>
  <c r="AB23" i="5"/>
  <c r="AB29" i="5" s="1"/>
  <c r="AB18" i="5"/>
  <c r="AB21" i="5" s="1"/>
  <c r="AD35" i="5"/>
  <c r="AC25" i="5"/>
  <c r="AC23" i="5"/>
  <c r="AC29" i="5" s="1"/>
  <c r="AC18" i="5"/>
  <c r="AC21" i="5" s="1"/>
  <c r="AD36" i="5"/>
  <c r="AD25" i="5"/>
  <c r="AD23" i="5"/>
  <c r="AD29" i="5" s="1"/>
  <c r="AD18" i="5"/>
  <c r="AD21" i="5" s="1"/>
  <c r="AD37" i="5"/>
  <c r="AE25" i="5"/>
  <c r="AE23" i="5"/>
  <c r="AE29" i="5" s="1"/>
  <c r="AE18" i="5"/>
  <c r="AE21" i="5" s="1"/>
  <c r="AD38" i="5"/>
  <c r="AF25" i="5"/>
  <c r="AF23" i="5"/>
  <c r="AF29" i="5" s="1"/>
  <c r="AF18" i="5"/>
  <c r="AF21" i="5" s="1"/>
  <c r="AD39" i="5"/>
  <c r="AG25" i="5"/>
  <c r="AG23" i="5"/>
  <c r="AG29" i="5" s="1"/>
  <c r="AG18" i="5"/>
  <c r="AG21" i="5" s="1"/>
  <c r="AD40" i="5"/>
  <c r="AH25" i="5"/>
  <c r="AH23" i="5"/>
  <c r="AH29" i="5" s="1"/>
  <c r="AH18" i="5"/>
  <c r="AH21" i="5" s="1"/>
  <c r="AD41" i="5"/>
  <c r="AI25" i="5"/>
  <c r="AI23" i="5"/>
  <c r="AI29" i="5" s="1"/>
  <c r="AI18" i="5"/>
  <c r="AI21" i="5" s="1"/>
  <c r="AD42" i="5"/>
  <c r="AJ25" i="5"/>
  <c r="AJ23" i="5"/>
  <c r="AJ29" i="5" s="1"/>
  <c r="AJ18" i="5"/>
  <c r="AJ21" i="5" s="1"/>
  <c r="AD43" i="5"/>
  <c r="AK25" i="5"/>
  <c r="AK23" i="5"/>
  <c r="AK29" i="5" s="1"/>
  <c r="AK18" i="5"/>
  <c r="AK21" i="5" s="1"/>
  <c r="AB34" i="5"/>
  <c r="AB12" i="5"/>
  <c r="AB35" i="5"/>
  <c r="AC12" i="5"/>
  <c r="AB36" i="5"/>
  <c r="AD12" i="5"/>
  <c r="AB37" i="5"/>
  <c r="AE12" i="5"/>
  <c r="AB38" i="5"/>
  <c r="AF12" i="5"/>
  <c r="AB39" i="5"/>
  <c r="AG12" i="5"/>
  <c r="AB40" i="5"/>
  <c r="AH12" i="5"/>
  <c r="AB41" i="5"/>
  <c r="AI12" i="5"/>
  <c r="AB42" i="5"/>
  <c r="AJ12" i="5"/>
  <c r="AB43" i="5"/>
  <c r="AK12" i="5"/>
  <c r="AD34" i="4"/>
  <c r="AD56" i="4" s="1"/>
  <c r="AB25" i="4"/>
  <c r="AB23" i="4"/>
  <c r="AB29" i="4" s="1"/>
  <c r="AB18" i="4"/>
  <c r="AB21" i="4" s="1"/>
  <c r="AD35" i="4"/>
  <c r="AD57" i="4" s="1"/>
  <c r="AC25" i="4"/>
  <c r="AC23" i="4"/>
  <c r="AC29" i="4" s="1"/>
  <c r="AC18" i="4"/>
  <c r="AC21" i="4" s="1"/>
  <c r="AD36" i="4"/>
  <c r="AD58" i="4" s="1"/>
  <c r="AD25" i="4"/>
  <c r="AD23" i="4"/>
  <c r="AD29" i="4" s="1"/>
  <c r="AD18" i="4"/>
  <c r="AD21" i="4" s="1"/>
  <c r="AD37" i="4"/>
  <c r="AD59" i="4" s="1"/>
  <c r="AE25" i="4"/>
  <c r="AE23" i="4"/>
  <c r="AE29" i="4" s="1"/>
  <c r="AE18" i="4"/>
  <c r="AE21" i="4" s="1"/>
  <c r="AD38" i="4"/>
  <c r="AD60" i="4" s="1"/>
  <c r="AF25" i="4"/>
  <c r="AF23" i="4"/>
  <c r="AF29" i="4" s="1"/>
  <c r="AF18" i="4"/>
  <c r="AF21" i="4" s="1"/>
  <c r="AD39" i="4"/>
  <c r="AD61" i="4" s="1"/>
  <c r="AG25" i="4"/>
  <c r="AG23" i="4"/>
  <c r="AG29" i="4" s="1"/>
  <c r="AG18" i="4"/>
  <c r="AG21" i="4" s="1"/>
  <c r="AD40" i="4"/>
  <c r="AD62" i="4" s="1"/>
  <c r="AH25" i="4"/>
  <c r="AH23" i="4"/>
  <c r="AH29" i="4" s="1"/>
  <c r="AH18" i="4"/>
  <c r="AH21" i="4" s="1"/>
  <c r="AD41" i="4"/>
  <c r="AD63" i="4" s="1"/>
  <c r="AI25" i="4"/>
  <c r="AI23" i="4"/>
  <c r="AI29" i="4" s="1"/>
  <c r="AI18" i="4"/>
  <c r="AI21" i="4" s="1"/>
  <c r="AD42" i="4"/>
  <c r="AD64" i="4" s="1"/>
  <c r="AJ25" i="4"/>
  <c r="AJ23" i="4"/>
  <c r="AJ29" i="4" s="1"/>
  <c r="AJ18" i="4"/>
  <c r="AJ21" i="4" s="1"/>
  <c r="AD43" i="4"/>
  <c r="AD65" i="4" s="1"/>
  <c r="AK25" i="4"/>
  <c r="AK23" i="4"/>
  <c r="AK29" i="4" s="1"/>
  <c r="AK18" i="4"/>
  <c r="AK21" i="4" s="1"/>
  <c r="AB44" i="4"/>
  <c r="AC44" i="4" s="1"/>
  <c r="AC34" i="4"/>
  <c r="AE34" i="4" s="1"/>
  <c r="AC35" i="4"/>
  <c r="AE35" i="4" s="1"/>
  <c r="AC36" i="4"/>
  <c r="AE36" i="4" s="1"/>
  <c r="AC37" i="4"/>
  <c r="AE37" i="4" s="1"/>
  <c r="AC38" i="4"/>
  <c r="AE38" i="4" s="1"/>
  <c r="AC39" i="4"/>
  <c r="AE39" i="4" s="1"/>
  <c r="AC40" i="4"/>
  <c r="AE40" i="4" s="1"/>
  <c r="AC41" i="4"/>
  <c r="AE41" i="4" s="1"/>
  <c r="AC42" i="4"/>
  <c r="AE42" i="4" s="1"/>
  <c r="AC43" i="4"/>
  <c r="AE43" i="4" s="1"/>
  <c r="AC47" i="4"/>
  <c r="AC48" i="4" s="1"/>
  <c r="AD33" i="3"/>
  <c r="AB24" i="3"/>
  <c r="AB22" i="3"/>
  <c r="AB28" i="3" s="1"/>
  <c r="AB17" i="3"/>
  <c r="AB20" i="3" s="1"/>
  <c r="AD34" i="3"/>
  <c r="AC24" i="3"/>
  <c r="AC22" i="3"/>
  <c r="AC28" i="3" s="1"/>
  <c r="AC17" i="3"/>
  <c r="AC20" i="3" s="1"/>
  <c r="AD35" i="3"/>
  <c r="AD24" i="3"/>
  <c r="AD22" i="3"/>
  <c r="AD28" i="3" s="1"/>
  <c r="AD17" i="3"/>
  <c r="AD20" i="3" s="1"/>
  <c r="AD36" i="3"/>
  <c r="AE24" i="3"/>
  <c r="AE22" i="3"/>
  <c r="AE28" i="3" s="1"/>
  <c r="AE17" i="3"/>
  <c r="AE20" i="3" s="1"/>
  <c r="AD37" i="3"/>
  <c r="AF24" i="3"/>
  <c r="AF22" i="3"/>
  <c r="AF28" i="3" s="1"/>
  <c r="AF17" i="3"/>
  <c r="AF20" i="3" s="1"/>
  <c r="AD38" i="3"/>
  <c r="AG24" i="3"/>
  <c r="AG22" i="3"/>
  <c r="AG28" i="3" s="1"/>
  <c r="AG17" i="3"/>
  <c r="AG20" i="3" s="1"/>
  <c r="AD39" i="3"/>
  <c r="AH24" i="3"/>
  <c r="AH22" i="3"/>
  <c r="AH28" i="3" s="1"/>
  <c r="AH17" i="3"/>
  <c r="AH20" i="3" s="1"/>
  <c r="AD40" i="3"/>
  <c r="AI24" i="3"/>
  <c r="AI22" i="3"/>
  <c r="AI28" i="3" s="1"/>
  <c r="AI17" i="3"/>
  <c r="AI20" i="3" s="1"/>
  <c r="AD41" i="3"/>
  <c r="AJ24" i="3"/>
  <c r="AJ22" i="3"/>
  <c r="AJ28" i="3" s="1"/>
  <c r="AJ17" i="3"/>
  <c r="AJ20" i="3" s="1"/>
  <c r="AD42" i="3"/>
  <c r="AK24" i="3"/>
  <c r="AK22" i="3"/>
  <c r="AK28" i="3" s="1"/>
  <c r="AK17" i="3"/>
  <c r="AK20" i="3" s="1"/>
  <c r="AB43" i="3"/>
  <c r="AC43" i="3" s="1"/>
  <c r="AC33" i="3"/>
  <c r="AE33" i="3" s="1"/>
  <c r="AC34" i="3"/>
  <c r="AE34" i="3" s="1"/>
  <c r="AC35" i="3"/>
  <c r="AE35" i="3" s="1"/>
  <c r="AC36" i="3"/>
  <c r="AE36" i="3" s="1"/>
  <c r="AC37" i="3"/>
  <c r="AE37" i="3" s="1"/>
  <c r="AC38" i="3"/>
  <c r="AE38" i="3" s="1"/>
  <c r="AC39" i="3"/>
  <c r="AE39" i="3" s="1"/>
  <c r="AC40" i="3"/>
  <c r="AE40" i="3" s="1"/>
  <c r="AC41" i="3"/>
  <c r="AE41" i="3" s="1"/>
  <c r="AC42" i="3"/>
  <c r="AE42" i="3" s="1"/>
  <c r="AC46" i="3"/>
  <c r="AC47" i="3" s="1"/>
  <c r="AB25" i="2"/>
  <c r="AB29" i="2"/>
  <c r="AK25" i="2"/>
  <c r="AK23" i="2"/>
  <c r="AK29" i="2" s="1"/>
  <c r="AJ25" i="2"/>
  <c r="AJ23" i="2"/>
  <c r="AJ29" i="2" s="1"/>
  <c r="AI25" i="2"/>
  <c r="AI23" i="2"/>
  <c r="AI29" i="2" s="1"/>
  <c r="AH25" i="2"/>
  <c r="AH23" i="2"/>
  <c r="AH29" i="2" s="1"/>
  <c r="AG25" i="2"/>
  <c r="AG23" i="2"/>
  <c r="AG29" i="2" s="1"/>
  <c r="AF25" i="2"/>
  <c r="AF23" i="2"/>
  <c r="AF29" i="2" s="1"/>
  <c r="AE25" i="2"/>
  <c r="AE23" i="2"/>
  <c r="AE29" i="2" s="1"/>
  <c r="AD25" i="2"/>
  <c r="AD23" i="2"/>
  <c r="AD29" i="2" s="1"/>
  <c r="AC25" i="2"/>
  <c r="AC23" i="2"/>
  <c r="AC29" i="2" s="1"/>
  <c r="AA41" i="1"/>
  <c r="AJ21" i="1"/>
  <c r="AJ27" i="1" s="1"/>
  <c r="AJ16" i="1"/>
  <c r="AJ19" i="1" s="1"/>
  <c r="AJ10" i="1"/>
  <c r="AI10" i="1"/>
  <c r="AH10" i="1"/>
  <c r="AG10" i="1"/>
  <c r="AB10" i="1"/>
  <c r="AF10" i="1"/>
  <c r="AE10" i="1"/>
  <c r="AD10" i="1"/>
  <c r="AC10" i="1"/>
  <c r="AD18" i="2"/>
  <c r="AD21" i="2"/>
  <c r="AC18" i="2"/>
  <c r="AC21" i="2"/>
  <c r="AE18" i="2"/>
  <c r="AE21" i="2"/>
  <c r="AF18" i="2"/>
  <c r="AF21" i="2"/>
  <c r="AG18" i="2"/>
  <c r="AG21" i="2"/>
  <c r="AH18" i="2"/>
  <c r="AH21" i="2"/>
  <c r="AI18" i="2"/>
  <c r="AI21" i="2"/>
  <c r="AJ18" i="2"/>
  <c r="AJ21" i="2"/>
  <c r="AK18" i="2"/>
  <c r="AK21" i="2"/>
  <c r="AB18" i="2"/>
  <c r="AL29" i="2" l="1"/>
  <c r="AB44" i="2"/>
  <c r="AE43" i="8"/>
  <c r="AE42" i="8"/>
  <c r="AE41" i="8"/>
  <c r="AE40" i="8"/>
  <c r="AE39" i="8"/>
  <c r="AE38" i="8"/>
  <c r="AE37" i="8"/>
  <c r="AE36" i="8"/>
  <c r="AE35" i="8"/>
  <c r="AE34" i="8"/>
  <c r="AC50" i="8" s="1"/>
  <c r="AC120" i="1"/>
  <c r="AC102" i="1"/>
  <c r="AI67" i="1"/>
  <c r="AC67" i="1"/>
  <c r="AD31" i="1"/>
  <c r="AA27" i="1"/>
  <c r="AC121" i="1"/>
  <c r="AC103" i="1"/>
  <c r="AI68" i="1"/>
  <c r="AC68" i="1"/>
  <c r="AD32" i="1"/>
  <c r="AC122" i="1"/>
  <c r="AC104" i="1"/>
  <c r="AI69" i="1"/>
  <c r="AC69" i="1"/>
  <c r="AD33" i="1"/>
  <c r="AC123" i="1"/>
  <c r="AC105" i="1"/>
  <c r="AI70" i="1"/>
  <c r="AC70" i="1"/>
  <c r="AD34" i="1"/>
  <c r="AC124" i="1"/>
  <c r="AC106" i="1"/>
  <c r="AI71" i="1"/>
  <c r="AC71" i="1"/>
  <c r="AD35" i="1"/>
  <c r="AC126" i="1"/>
  <c r="AC108" i="1"/>
  <c r="AI73" i="1"/>
  <c r="AC73" i="1"/>
  <c r="AD37" i="1"/>
  <c r="AC127" i="1"/>
  <c r="AC109" i="1"/>
  <c r="AI74" i="1"/>
  <c r="AC74" i="1"/>
  <c r="AD38" i="1"/>
  <c r="AC128" i="1"/>
  <c r="AC110" i="1"/>
  <c r="AI75" i="1"/>
  <c r="AC75" i="1"/>
  <c r="AD39" i="1"/>
  <c r="AC129" i="1"/>
  <c r="AC111" i="1"/>
  <c r="AI76" i="1"/>
  <c r="AC76" i="1"/>
  <c r="AD40" i="1"/>
  <c r="AB16" i="2"/>
  <c r="AB19" i="2" s="1"/>
  <c r="AB44" i="5"/>
  <c r="AC34" i="5"/>
  <c r="AE34" i="5" s="1"/>
  <c r="AC50" i="4"/>
  <c r="AC48" i="3"/>
  <c r="AC44" i="2" l="1"/>
  <c r="AC48" i="2"/>
  <c r="AC34" i="2"/>
  <c r="AC36" i="2"/>
  <c r="AD58" i="2" s="1"/>
  <c r="AC38" i="2"/>
  <c r="AD60" i="2" s="1"/>
  <c r="AC39" i="2"/>
  <c r="AD61" i="2" s="1"/>
  <c r="AC40" i="2"/>
  <c r="AD62" i="2" s="1"/>
  <c r="AC41" i="2"/>
  <c r="AD63" i="2" s="1"/>
  <c r="AC42" i="2"/>
  <c r="AC43" i="2"/>
  <c r="AC35" i="2"/>
  <c r="AD57" i="2" s="1"/>
  <c r="AC37" i="2"/>
  <c r="AD59" i="2" s="1"/>
  <c r="AB47" i="1"/>
  <c r="AB69" i="2" a="1"/>
  <c r="AB69" i="2" s="1"/>
  <c r="AB68" i="2" s="1"/>
  <c r="AB21" i="2"/>
  <c r="AC44" i="5"/>
  <c r="AC47" i="5"/>
  <c r="AC48" i="5" s="1"/>
  <c r="AC43" i="5"/>
  <c r="AE43" i="5" s="1"/>
  <c r="AC42" i="5"/>
  <c r="AE42" i="5" s="1"/>
  <c r="AC41" i="5"/>
  <c r="AE41" i="5" s="1"/>
  <c r="AC40" i="5"/>
  <c r="AE40" i="5" s="1"/>
  <c r="AC39" i="5"/>
  <c r="AE39" i="5" s="1"/>
  <c r="AC38" i="5"/>
  <c r="AE38" i="5" s="1"/>
  <c r="AC37" i="5"/>
  <c r="AE37" i="5" s="1"/>
  <c r="AC36" i="5"/>
  <c r="AE36" i="5" s="1"/>
  <c r="AC35" i="5"/>
  <c r="AE35" i="5" s="1"/>
  <c r="AC50" i="5" s="1"/>
  <c r="AC67" i="4"/>
  <c r="AD56" i="2" l="1"/>
  <c r="AL18" i="2" a="1"/>
  <c r="AL18" i="2" s="1"/>
  <c r="AL19" i="2" a="1"/>
  <c r="AL19" i="2" s="1"/>
  <c r="AB118" i="2" s="1"/>
  <c r="AE37" i="2"/>
  <c r="AE35" i="2"/>
  <c r="AE43" i="2"/>
  <c r="AD65" i="2"/>
  <c r="AE42" i="2"/>
  <c r="AD64" i="2"/>
  <c r="AE41" i="2"/>
  <c r="AE40" i="2"/>
  <c r="AE39" i="2"/>
  <c r="AE38" i="2"/>
  <c r="AE36" i="2"/>
  <c r="AE34" i="2"/>
  <c r="AC50" i="2" s="1"/>
  <c r="AC67" i="2"/>
  <c r="AB117" i="2" s="1"/>
  <c r="AC101" i="4"/>
  <c r="AC118" i="4"/>
  <c r="AC84" i="8"/>
  <c r="AC67" i="8"/>
  <c r="AC67" i="5"/>
  <c r="AC118" i="8"/>
  <c r="AC101" i="8"/>
  <c r="AC84" i="5"/>
  <c r="AC118" i="5"/>
  <c r="AC101"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<sst xmlns="http://schemas.openxmlformats.org/spreadsheetml/2006/main" count="967" uniqueCount="166">
  <si>
    <t>LOG Returns</t>
  </si>
  <si>
    <t>Exchange Date</t>
  </si>
  <si>
    <t>Axis Bank</t>
  </si>
  <si>
    <t>Bharti Airtel</t>
  </si>
  <si>
    <t>Infosys</t>
  </si>
  <si>
    <t>ITC</t>
  </si>
  <si>
    <t>JSW STEEL</t>
  </si>
  <si>
    <t>HCL Tech</t>
  </si>
  <si>
    <t>Reliance</t>
  </si>
  <si>
    <t>SBI</t>
  </si>
  <si>
    <t>TATA Motors</t>
  </si>
  <si>
    <t>Power Grid Corp</t>
  </si>
  <si>
    <t>Nifty 500</t>
  </si>
  <si>
    <t>Market Return</t>
  </si>
  <si>
    <t>STOCK NAME</t>
  </si>
  <si>
    <t>Buy Price</t>
  </si>
  <si>
    <t>Unit</t>
  </si>
  <si>
    <t>Total Amount Invested</t>
  </si>
  <si>
    <t>Amount as on 28-Sep-23</t>
  </si>
  <si>
    <t>Profit/Loss</t>
  </si>
  <si>
    <t>HPR</t>
  </si>
  <si>
    <t>Daily Avg Market Return</t>
  </si>
  <si>
    <t>Yearly Avg Market Return</t>
  </si>
  <si>
    <t>Risk Free Rate</t>
  </si>
  <si>
    <t>Beta</t>
  </si>
  <si>
    <t>Market Risk Premium</t>
  </si>
  <si>
    <t>CAPM</t>
  </si>
  <si>
    <t>1 Year Return</t>
  </si>
  <si>
    <t>Standard Dev</t>
  </si>
  <si>
    <t>Let Coeff of Risk Aversion</t>
  </si>
  <si>
    <t>Expected Utility, E(U)</t>
  </si>
  <si>
    <t>Security</t>
  </si>
  <si>
    <t>Total Amount invested</t>
  </si>
  <si>
    <t>% of total amt.</t>
  </si>
  <si>
    <t xml:space="preserve">Std. Deviation </t>
  </si>
  <si>
    <t>Weighted Std. Deviation</t>
  </si>
  <si>
    <t> </t>
  </si>
  <si>
    <t>Current Value</t>
  </si>
  <si>
    <t>PROFIT/LOSS</t>
  </si>
  <si>
    <t>PROFIT/LOSS (%)</t>
  </si>
  <si>
    <t>Std of Portfolio</t>
  </si>
  <si>
    <t>Optimal Portfolio</t>
  </si>
  <si>
    <t>Actual Portfolio</t>
  </si>
  <si>
    <t>Securities</t>
  </si>
  <si>
    <t>Weight</t>
  </si>
  <si>
    <t>Return</t>
  </si>
  <si>
    <t>Volatility</t>
  </si>
  <si>
    <t>Minimum</t>
  </si>
  <si>
    <t>Portfolio</t>
  </si>
  <si>
    <t>Sharpe Ratio</t>
  </si>
  <si>
    <t>Expected Risk Premium</t>
  </si>
  <si>
    <t>Portfolio 3 (Profit maximisation)</t>
  </si>
  <si>
    <t>Portfolio 4 (Volatality minimisation)</t>
  </si>
  <si>
    <t>Volatality</t>
  </si>
  <si>
    <t>Sharpe ratio</t>
  </si>
  <si>
    <t>Treynor Ratio</t>
  </si>
  <si>
    <t>Jensen Ratio</t>
  </si>
  <si>
    <t>Log Return</t>
  </si>
  <si>
    <t xml:space="preserve">Exchange Date </t>
  </si>
  <si>
    <t>Bajaj Consumer</t>
  </si>
  <si>
    <t xml:space="preserve">Asian Paints </t>
  </si>
  <si>
    <t xml:space="preserve">Bank Of India </t>
  </si>
  <si>
    <t xml:space="preserve">Dixon Technology </t>
  </si>
  <si>
    <t xml:space="preserve">Emami </t>
  </si>
  <si>
    <t>Godrej Consumer</t>
  </si>
  <si>
    <t>Max Health</t>
  </si>
  <si>
    <t xml:space="preserve">Reliance Power </t>
  </si>
  <si>
    <t xml:space="preserve">Tata Motors </t>
  </si>
  <si>
    <t>Wipro</t>
  </si>
  <si>
    <t>count</t>
  </si>
  <si>
    <t>RM</t>
  </si>
  <si>
    <t xml:space="preserve">Equally weighted portfolio </t>
  </si>
  <si>
    <t xml:space="preserve">Covariance Matrix </t>
  </si>
  <si>
    <t>Expected Return</t>
  </si>
  <si>
    <t>Portfolio for higher sharpe ratio</t>
  </si>
  <si>
    <t>.</t>
  </si>
  <si>
    <t>---</t>
  </si>
  <si>
    <t>239.75%</t>
  </si>
  <si>
    <t xml:space="preserve">Portfolio for least risk </t>
  </si>
  <si>
    <t xml:space="preserve">Portfolio with higher expeted return </t>
  </si>
  <si>
    <t xml:space="preserve">Treynor  Ratio </t>
  </si>
  <si>
    <t xml:space="preserve">Jensen's Alpha </t>
  </si>
  <si>
    <t>Cipla</t>
  </si>
  <si>
    <t xml:space="preserve">Berger Paints </t>
  </si>
  <si>
    <t>P&amp;G</t>
  </si>
  <si>
    <t>Adani</t>
  </si>
  <si>
    <t>IRCTC</t>
  </si>
  <si>
    <t>Crompton</t>
  </si>
  <si>
    <t>Interglobe Aviation</t>
  </si>
  <si>
    <t>Marico</t>
  </si>
  <si>
    <t>Pidilite</t>
  </si>
  <si>
    <t>Voltas</t>
  </si>
  <si>
    <t>Berger Paints</t>
  </si>
  <si>
    <t>Count</t>
  </si>
  <si>
    <t>Covariance Matrix</t>
  </si>
  <si>
    <t>Rf</t>
  </si>
  <si>
    <t>Maximization of Sharpe Ratio</t>
  </si>
  <si>
    <t>Maximization of Portfolio Return</t>
  </si>
  <si>
    <t>Minimization of Volatility</t>
  </si>
  <si>
    <t xml:space="preserve">Adani Ports </t>
  </si>
  <si>
    <t>Tata Power</t>
  </si>
  <si>
    <t>Bajaj Finance</t>
  </si>
  <si>
    <t>Tech Mahindra</t>
  </si>
  <si>
    <t>Dr Reddy's</t>
  </si>
  <si>
    <t>BEML</t>
  </si>
  <si>
    <t>HDFC</t>
  </si>
  <si>
    <t>Maruti Suzuki</t>
  </si>
  <si>
    <t>Religare</t>
  </si>
  <si>
    <t>Kotak Mahindra</t>
  </si>
  <si>
    <t>BHEL</t>
  </si>
  <si>
    <t>Aditya Birla Capital</t>
  </si>
  <si>
    <t>HUL</t>
  </si>
  <si>
    <t xml:space="preserve">Sun Pharmaceuticals </t>
  </si>
  <si>
    <t>Mahindra &amp; Mahindra</t>
  </si>
  <si>
    <t>REASONS FOR SELECTING A COMPANY</t>
  </si>
  <si>
    <t>ANISHA</t>
  </si>
  <si>
    <t>Strong fundamentals: Cipla is a leading global pharmaceutical company with a strong track record of growth and profitability. It has a diversified portfolio of products and services, and a strong presence in both . Growth opportunities: Cipla is well-positioned to benefit from several long-term growth trends, such as the increasing demand for affordable healthcare in emerging markets and the growing prevalence of chronic diseases.developed and emerging markets. Valuation: Cipla's stock is currently trading at a relatively attractive valuation, making it a good opportunity for investors to enter the stock.</t>
  </si>
  <si>
    <t>Focus on innovative products: Berger has a strong focus on innovation and is constantly developing new products to meet the changing needs of its customers. For example, the company recently launched a range of eco-friendly paints.
Expansion into new markets: Berger is expanding its presence into new markets, both domestically and internationally. For example, the company recently acquired a paint company in Bangladesh.
Strong brand recognition: Berger has a strong brand recognition in the Indian paint market. This gives the company a competitive advantage over its peers.</t>
  </si>
  <si>
    <t>Growth opportunities: P&amp;G is well-positioned to benefit from several long-term growth trends, such as the increasing demand for consumer goods in emerging markets and the growing popularity of e-commerce.
Dividend: P&amp;G is a Dividend Aristocrat, meaning that it has increased its dividend for at least 25 consecutive years. This makes it a good investment for investors who are looking for a steady stream of income.
Valuation: P&amp;G's stock is currently trading at a relatively attractive valuation, making it a good opportunity for investors to enter the stock.</t>
  </si>
  <si>
    <t>Focus on renewable energy: Adani is a leader in the development of renewable energy in India. The company has a number of solar and wind power projects in the pipeline, and it is also investing in green hydrogen production.
Expansion into new markets: Adani is expanding its presence into new markets, such as Australia and the Middle East. This could help the company to drive growth in the coming years.
Government support: Adani has close ties to the Indian government. This could give the company an advantage in winning new contracts and obtaining regulatory approvals.</t>
  </si>
  <si>
    <t>Government support: IRCTC is a subsidiary of the Indian Railways. This gives the company a strong competitive advantage.
Digitalization initiatives: IRCTC is investing in a number of digitalization initiatives, such as artificial intelligence and machine learning. This could help the company to improve its efficiency and profitability.
Pandemic recovery: The COVID-19 pandemic had a negative impact on IRCTC's business. However, the company is now recovering, and its revenue and profits are expected to grow in the coming years.</t>
  </si>
  <si>
    <t>Focus on innovation: Crompton is constantly innovating and developing new products to meet the changing needs of consumers.
Strong brand recognition: Crompton is a well-known and trusted brand in India. This gives the company a competitive advantage in the market.
Distribution network: Crompton has a wide distribution network across India. This helps the company to reach a large number of customers.</t>
  </si>
  <si>
    <t>Focus on low-cost travel: IndiGo is a low-cost airline, which makes it affordable for a wider range of people to travel by air. This is a key advantage in the Indian market, where disposable incomes are rising.
Expansion into new markets: IndiGo is expanding its international operations and is also entering new domestic markets. This could help the company to drive growth in the coming years.
Management team: IndiGo has a strong management team with a proven track record of success. This gives investors confidence in the company's ability to execute on its growth plans.</t>
  </si>
  <si>
    <t>Focus on premium products: Marico is increasingly focusing on premium products, which have higher margins and are less price-sensitive. This could help to boost the company's profitability in the coming years.
Expansion into new markets: Marico is expanding its presence into new markets, such as Africa and the Middle East. This could help the company to drive growth in the coming years.
Strong brand portfolio: Marico has a strong portfolio of brands, including Parachute, Saffola, and Set Wet. These brands are well-known and trusted by consumers.</t>
  </si>
  <si>
    <t>Strong brand recognition: Pidilite has a number of strong brands, such as Fevicol, Sikaflex, and Dr. Fixit. These brands are well-known and trusted by consumers.
Focus on innovation: Pidilite is constantly innovating new products and technologies. This helps the company to stay ahead of the competition and meet the changing needs of consumers.
Commitment to sustainability: Pidilite is committed to sustainability and reducing its environmental impact. This is an important factor for many investors today.</t>
  </si>
  <si>
    <t>Government support: Voltas is part of the Tata Group, which is one of India's largest and most respected conglomerates. The Tata Group has close ties to the Indian government, which could give Voltas an advantage in winning new contracts and obtaining regulatory approvals.
Expansion into new markets: Voltas is expanding its presence into new markets, such as Africa and the Middle East. This could help the company to drive growth in the coming years.
Strong management team: Voltas has a strong management team with a proven track record of success</t>
  </si>
  <si>
    <t>BHUMIKA</t>
  </si>
  <si>
    <t>Focus on 5G: Bharti Airtel is one of the leading players in the rollout of 5G in India. The company has already launched 5G services in several cities and is planning to expand its coverage to more cities in the coming months.
Digital services: Bharti Airtel is also investing heavily in digital services. For example, the company offers a range of digital services such as Airtel Payments Bank, Airtel Xstream, and Airtel Thanks. These services could help to drive growth in the coming years.
Strong management team: Bharti Airtel has a strong management team with a proven track record of success.</t>
  </si>
  <si>
    <t>Focus on infrastructure: Adani Ports is investing heavily in new infrastructure, such as new ports and terminals. This will help the company to increase its capacity and handle more cargo in the future.
Strong market position: Adani Ports is the largest port operator in India. This gives the company a competitive advantage in the market.
Government support: Adani Ports has close ties to the Indian government. This could give the company an advantage in winning new contracts and obtaining regulatory approvals.</t>
  </si>
  <si>
    <t>Focus on renewable energy: Tata Power is a leader in the development of renewable energy in India. The company has a number of solar and wind power projects in the pipeline, and it is also investing in green hydrogen production.
Expansion into new markets: Tata Power is expanding its presence into new markets, such as Southeast Asia and Africa. This could help the company to drive growth in the coming years.</t>
  </si>
  <si>
    <t>Focus on technology: Bajaj Finance is a leader in the use of technology to deliver financial services. The company has a strong digital platform that allows it to reach customers quickly and efficiently.
Strong brand recognition: Bajaj Finance is a well-known and trusted brand in India. This gives the company a competitive advantage in the market.
Commitment to customer service: Bajaj Finance is committed to providing excellent customer service. The company has a high customer satisfaction rating.</t>
  </si>
  <si>
    <t>Strong brand recognition: Tech Mahindra is a well-known and trusted brand in the IT industry. This gives the company a competitive advantage in the market.
Global presence: Tech Mahindra has a global presence with offices in over 90 countries. This gives the company the ability to serve clients all over the world.</t>
  </si>
  <si>
    <t>Strong focus on generics: Dr Reddy's is a leading player in the global generics market. Generics are generic drugs that are just as effective and safe as brand-name drugs, but they are much cheaper. This makes them very popular in emerging markets and among cost-conscious consumers in developed markets.
Growing biosimilars business: Dr Reddy's is also growing its biosimilars business. Biosimilars are similar to generics, but they are based on biological drugs, rather than chemical drugs. Biological drugs are more complex to develop and manufacture than chemical drugs, but they can be very effective in treating a wide range of diseases.
Pipeline of innovative products: Dr Reddy's also has a pipeline of innovative products in development. These products are designed to treat a variety of diseases, including cancer, infectious diseases, and neurological disorders.</t>
  </si>
  <si>
    <t>Strong brand portfolio: ITC has a portfolio of strong brands, such as Gold Flake, Kingsway, Wills, Aashirvaad, and Bingo. These brands are well-known and trusted by consumers.
Wide distribution network: ITC has a wide distribution network, which gives it access to millions of consumers across India.
Government support: ITC is a major contributor to the Indian government's tax revenue. This gives the company a certain degree of government support</t>
  </si>
  <si>
    <t>Focus on defense: BEML is a major supplier of defense equipment to the Indian Army, Navy, and Air Force. The Indian government is planning to increase its defense spending in the coming years, which could benefit BEML.
Expansion into new markets: BEML is expanding its presence into new markets, such as Africa and the Middle East. This could help the company to drive growth in the coming years.
Government support: BEML is a PSU, which means that it has the support of the Indian government. This could give the company an advantage in winning new contracts and obtaining regulatory approvals.</t>
  </si>
  <si>
    <t>Focus on innovation: HDFC is constantly innovating to develop new and better financial products and services. For example, the company recently launched a number of digital banking products and services.
Strong brand recognition: HDFC is a well-known and trusted brand in India. This gives the company a competitive advantage in the market.
Commitment to customer service: HDFC is committed to providing excellent customer service. This has helped the company to build a large and loyal customer base</t>
  </si>
  <si>
    <t>Focus on innovation: Maruti Suzuki is constantly innovating to develop new and better products. For example, the company recently launched a range of electric vehicles.
Commitment to sustainability: Maruti Suzuki is committed to sustainability and is working to reduce its environmental impact. For example, the company is developing fuel-efficient vehicles.
Government support: Maruti Suzuki is a major contributor to the Indian economy and is supported by the government. This could give the company an advantage in obtaining regulatory approvals and winning new contracts.</t>
  </si>
  <si>
    <t>HARMEET</t>
  </si>
  <si>
    <t>Strong brand portfolio: Bajaj Consumer has a strong portfolio of brands, including Bajaj Almond Drops, Bajaj Nomarks, and Parachute. These brands are well-known and trusted by consumers.
Market leadership: Bajaj Consumer is a market leader in several categories, such as hair care and oral care. This gives the company a competitive advantage in the market.
Commitment to innovation: Bajaj Consumer is constantly innovating to develop new and better products. For example, the company recently launched a range of natural hair care products.</t>
  </si>
  <si>
    <t>Government support: The Indian government is investing heavily in infrastructure and housing, which is driving demand for paints. This is expected to benefit Asian Paints in the coming years.
Expansion into new markets: Asian Paints is expanding its presence into new markets, such as Africa and the Middle East. This could help the company to drive growth in the coming years.
Strong management team: Asian Paints has a strong management team with a proven track record of success.</t>
  </si>
  <si>
    <t>Focus on retail banking: BOI is increasingly focusing on retail banking, which is a high-growth segment.
Expansion into new markets: BOI is expanding its presence into new markets, such as rural and semi-urban areas. This could help the company to drive growth in the coming years.
Strong digital banking platform: BOI has a strong digital banking platform, which is becoming increasingly important in the current banking landscape.</t>
  </si>
  <si>
    <t>Strong order book: Dixon Technologies has a strong order book, which gives it visibility into future earnings.
New product launches: Dixon Technologies is constantly launching new products to meet the growing demand for electronics in India.
Expansion into new markets: Dixon Technologies is expanding its presence into new markets, such as Africa and the Middle East. This could help the company to drive growth in the coming years.</t>
  </si>
  <si>
    <t>Focus on innovation: Emami is constantly innovating to develop new and better products. For example, the company recently launched a range of Ayurvedic products.
Commitment to sustainability: Emami is committed to sustainability and is working to reduce its environmental impact. For example, the company is using recycled materials in its packaging.</t>
  </si>
  <si>
    <t>Market leadership: GCPL is a market leader in several categories in the Indian consumer goods industry. This gives the company a competitive advantage in the market.
Strong brand recognition: GCPL has a number of well-known and trusted brands, such as Cinthol, GoodKnight, and Godrej No.1. This gives the company a competitive advantage in the market.
Focus on innovation: GCPL is constantly innovating to develop new and better products. For example, the company recently launched a range of sustainable personal care products</t>
  </si>
  <si>
    <t>Market leadership: Max Healthcare is one of the largest private healthcare providers in India. This gives the company a competitive advantage in the market.
Focus on innovation: Max Healthcare is constantly innovating to improve its services and patient care. For example, the company recently launched a telemedicine platform.
Commitment to sustainability: Max Healthcare is committed to sustainability and is working to reduce its environmental impact. For example, the company is using solar energy to power its hospitals.</t>
  </si>
  <si>
    <t>Debt reduction: Reliance Power has been reducing its debt in recent years. This has improved the company's financial health and made it more attractive to investors.
Government support: Reliance Power is one of the largest private power producers in India. The Indian government is supportive of the private sector's participation in the power sector. This could benefit Reliance Power in the coming years.</t>
  </si>
  <si>
    <t>Focus on electric vehicles: Tata Motors is one of the leading electric vehicle companies in India. The company has a strong portfolio of electric vehicles, including the Nexon EV and the Tigor EV.
Expansion into new markets: Tata Motors is expanding its presence into new markets, such as Africa and the Middle East. This could help the company to drive growth in the coming years.</t>
  </si>
  <si>
    <t>Focus on innovation: Wipro is constantly innovating to develop new and better services. For example, the company is investing in artificial intelligence, machine learning, and blockchain technologies.
Global reach: Wipro has a global presence with offices in over 60 countries. This gives the company a competitive advantage in the global IT services market.
Strong brand recognition: Wipro is a well-known and trusted brand in the IT industry. This gives the company a competitive advantage in attracting customers and employees.</t>
  </si>
  <si>
    <t>PRAKRITI</t>
  </si>
  <si>
    <t>Focus on innovation: Reliance is constantly innovating to develop new and better products and services. For example, the company is investing heavily in 5G and renewable energy.
Strong brand recognition: Reliance is a well-known and trusted brand in India. This gives the company a competitive advantage in all of its businesses.
Management expertise: Reliance has a strong management team with a proven track record of success.</t>
  </si>
  <si>
    <t>Strong fundamentals: Religare is a leading Indian financial services company with a strong track record of growth and profitability. It has a diversified portfolio of businesses, including investment banking, asset management, and broking.
Growth opportunities: Religare is well-positioned to benefit from several long-term growth trends, such as the increasing demand for financial services in India and other emerging markets and the growing popularity of digital financial services.
Valuation: Religare's stock is currently trading at a relatively attractive valuation, making it a good opportunity for investors to enter the stock.</t>
  </si>
  <si>
    <t>Focus on innovation: Kotak Mahindra Bank is a leader in innovation in the Indian banking industry. The bank has invested heavily in digital banking and has developed a number of innovative products and services, such as its mobile banking app and its online investment platform.
Strong brand recognition: Kotak Mahindra Bank is a well-known and trusted brand in India. This gives the bank a competitive advantage in the market.
Commitment to customer service: Kotak Mahindra Bank is known for its excellent customer service. The bank has won numerous awards for its customer service.</t>
  </si>
  <si>
    <t>Government support: BHEL is a public sector company and enjoys the support of the Indian government. This could give the company an advantage in winning new contracts and obtaining regulatory approvals.
Focus on renewable energy: BHEL is investing heavily in renewable energy and is developing new technologies in this area. This could help the company to drive growth in the coming years.
Strong order book: BHEL has a strong order book, which gives it visibility into future earnings.</t>
  </si>
  <si>
    <t>Focus on innovation: Infosys is constantly innovating to develop new and better services. For example, the company is investing heavily in artificial intelligence and machine learning.
Strong brand recognition: Infosys is a well-known and trusted brand in the IT industry. This gives the company a competitive advantage in the market.
Global presence: Infosys has a global presence with offices in over 50 countries. This gives the company access to a large pool of customers and talent.</t>
  </si>
  <si>
    <t>Focus on innovation: Aditya Birla Capital is constantly innovating to develop new and better financial products and services. For example, the company recently launched a new digital platform that allows customers to access a wide range of financial products and services from a single place.
Strong brand recognition: Aditya Birla Capital is part of the Aditya Birla Group, which is one of India's largest and most respected conglomerates. This gives the company a competitive advantage in the market.
Commitment to sustainability: Aditya Birla Capital is committed to sustainability and is working to reduce its environmental impact. For example, the company is investing in renewable energy and is working to reduce its paper consumption.</t>
  </si>
  <si>
    <t>Government support: The Indian government is focusing on promoting domestic manufacturing and reducing imports. This is expected to benefit HUL, which is a major manufacturer of consumer goods in India.
Expansion into new markets: HUL is expanding its presence into new markets, such as Africa and Southeast Asia. This could help the company to drive growth in the coming years.</t>
  </si>
  <si>
    <t>Focus on specialty drugs: Sun Pharmaceuticals is increasingly focusing on specialty drugs, which have higher margins and are less price-sensitive than generic drugs. This could help to boost the company's profitability in the coming years.
Global reach: Sun Pharmaceuticals has a global presence, with operations in over 100 countries. This gives the company a competitive advantage in the global pharmaceutical market.
Strong management team: Sun Pharmaceuticals has a strong management team with a proven track record of success.</t>
  </si>
  <si>
    <t>Focus on innovation: M&amp;M is constantly innovating to develop new and better products. For example, the company recently launched a range of electric vehicles.
Strong brand recognition: M&amp;M is a well-known and trusted brand in India. This gives the company a competitive advantage in the market.
Global presence: M&amp;M has a global presence, with operations in over 100 countries. This gives the company a competitive advantage over other Indian automakers.</t>
  </si>
  <si>
    <t>RIYA</t>
  </si>
  <si>
    <t>Strong brand recognition: Axis Bank is a well-known and trusted brand in India. This gives the bank a competitive advantage in the market.
Commitment to sustainability: Axis Bank is committed to sustainability and is working to reduce its environmental impact. For example, the bank has set a target to achieve net-zero carbon emissions by 2050</t>
  </si>
  <si>
    <t>Market leadership: Bharti Airtel is the market leader in the Indian telecom industry. This gives the company a competitive advantage in the market.
Focus on innovation: Bharti Airtel is constantly innovating to develop new and better services. For example, the company is one of the leading players in the 5G rollout in India.
Commitment to sustainability: Bharti Airtel is committed to sustainability and is working to reduce its environmental impact. For example, the company is investing in renewable energy</t>
  </si>
  <si>
    <t>Expansion into new markets: JSW Steel is expanding its presence into new markets, such as Africa and the Middle East. This could help the company to drive growth in the coming years.
Strong management team: JSW Steel has a strong management team with a proven track record of success.
Commitment to sustainability: JSW Steel is committed to sustainability and is working to reduce its environmental impact. For example, the company is investing in renewable energy and energy efficiency initiatives.</t>
  </si>
  <si>
    <t>Strong management team: HCL Tech has a strong management team with a proven track record of success.
Global reach: HCL Tech has a global presence with offices in over 50 countries. This gives the company a competitive advantage in the market.
Diversified customer base: HCL Tech has a diversified customer base with clients across a variety of industries. This reduces the company's risk exposure.</t>
  </si>
  <si>
    <t>Focus on retail banking: SBI is increasingly focusing on retail banking, which is a high-growth segment of the Indian banking industry.
Expansion into new markets: SBI is expanding its presence into new markets, such as overseas markets and rural markets. This could help the company to drive growth in the coming years.
Strong management team: SBI has a strong management team with a proven track record of success.</t>
  </si>
  <si>
    <t>Recovery in commercial vehicle demand: Commercial vehicle demand in India is expected to recover in 2023, which could boost Tata Motors' revenue and profits. Strong demand for electric vehicles: Demand for electric vehicles is expected to grow rapidly in India in the coming years. Tata Motors is well-positioned to benefit from this growth, as it has a strong portfolio of electric vehicles.Expansion into new markets: Tata Motors is expanding into new markets, such as Latin America and Africa. This expansion could help the company to generate more revenue and profits in the future.</t>
  </si>
  <si>
    <t>Government support: The Indian government is supportive of the power sector and is investing heavily in new transmission projects. This support could benefit Power Grid, as the company is the largest transmission company in India. Transition to renewable energy: The Indian government is committed to increasing the share of renewable energy in the country's energy mix. This transition will require significant investment in new transmission infrastructure. Power Grid is well-positioned to benefit from this investment, as it is the leading company in the Indian transmission sector. Recovery in economic growth: The Indian economy is expected to recover in 2023, which could lead to increased demand for electricity. This could boost Power Grid's revenue and profits.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</si>
</sst>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d\-mmm\-yyyy"/>
    <numFmt numFmtId="165" formatCode="#,##0.00;\-#,##0.00;#,##0.00;&quot;--&quot;"/>
    <numFmt numFmtId="166" formatCode="0.000%"/>
    <numFmt numFmtId="167" formatCode="0.000"/>
    <numFmt numFmtId="168" formatCode="0.0000"/>
  </numFmts>
  <fonts count="20">
    <font>
      <sz val="11"/>
      <color theme="1"/>
      <name val="Calibri"/>
      <family val="2"/>
      <scheme val="minor"/>
    </font>
    <font>
      <sz val="11"/>
      <color theme="1"/>
      <name val="Calibri"/>
      <family val="2"/>
      <scheme val="minor"/>
    </font>
    <font>
      <sz val="10"/>
      <color rgb="FF000000"/>
      <name val="Calibri"/>
      <family val="2"/>
    </font>
    <font>
      <sz val="10"/>
      <color rgb="FF000000"/>
      <name val="Calibri"/>
      <family val="2"/>
    </font>
    <font>
      <b/>
      <sz val="11"/>
      <color rgb="FF000000"/>
      <name val="Calibri"/>
      <family val="2"/>
    </font>
    <font>
      <sz val="11"/>
      <color rgb="FF000000"/>
      <name val="Calibri"/>
      <family val="2"/>
    </font>
    <font>
      <b/>
      <sz val="11"/>
      <color rgb="FF242424"/>
      <name val="Calibri"/>
      <family val="2"/>
    </font>
    <font>
      <i/>
      <sz val="11"/>
      <color rgb="FF000000"/>
      <name val="Calibri"/>
      <family val="2"/>
    </font>
    <font>
      <sz val="11"/>
      <color rgb="FF000000"/>
      <name val="Calibri"/>
      <family val="2"/>
    </font>
    <font>
      <sz val="11"/>
      <color theme="1"/>
      <name val="Georgia"/>
      <family val="1"/>
    </font>
    <font>
      <sz val="10"/>
      <color rgb="FF000000"/>
      <name val="Georgia"/>
      <family val="1"/>
    </font>
    <font>
      <sz val="10"/>
      <color theme="1"/>
      <name val="Georgia"/>
      <family val="1"/>
    </font>
    <font>
      <b/>
      <sz val="10"/>
      <color theme="1"/>
      <name val="Georgia"/>
      <family val="1"/>
    </font>
    <font>
      <b/>
      <sz val="11"/>
      <color rgb="FF000000"/>
      <name val="Georgia"/>
      <family val="1"/>
    </font>
    <font>
      <sz val="11"/>
      <color rgb="FF000000"/>
      <name val="Georgia"/>
      <family val="1"/>
    </font>
    <font>
      <b/>
      <sz val="11"/>
      <color theme="1"/>
      <name val="Georgia"/>
      <family val="1"/>
    </font>
    <font>
      <b/>
      <sz val="11"/>
      <color theme="1"/>
      <name val="Calibri"/>
      <family val="2"/>
      <scheme val="minor"/>
    </font>
    <font>
      <b/>
      <sz val="11"/>
      <color rgb="FF000000"/>
      <name val="Calibri"/>
      <family val="2"/>
    </font>
    <font>
      <i/>
      <sz val="11"/>
      <color rgb="FF000000"/>
      <name val="Calibri"/>
      <family val="2"/>
    </font>
    <font>
      <sz val="12"/>
      <color theme="1"/>
      <name val="Google Sans"/>
      <charset val="1"/>
    </font>
  </fonts>
  <fills count="20">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2"/>
        <bgColor indexed="64"/>
      </patternFill>
    </fill>
    <fill>
      <patternFill patternType="solid">
        <fgColor rgb="FFF8CBAD"/>
        <bgColor rgb="FF000000"/>
      </patternFill>
    </fill>
    <fill>
      <patternFill patternType="solid">
        <fgColor rgb="FF8EA9DB"/>
        <bgColor rgb="FF000000"/>
      </patternFill>
    </fill>
    <fill>
      <patternFill patternType="solid">
        <fgColor theme="5" tint="0.79998168889431442"/>
        <bgColor indexed="64"/>
      </patternFill>
    </fill>
    <fill>
      <patternFill patternType="solid">
        <fgColor theme="8" tint="0.39997558519241921"/>
        <bgColor indexed="64"/>
      </patternFill>
    </fill>
    <fill>
      <patternFill patternType="solid">
        <fgColor theme="0" tint="-4.9989318521683403E-2"/>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rgb="FFB4C6E7"/>
        <bgColor rgb="FF000000"/>
      </patternFill>
    </fill>
    <fill>
      <patternFill patternType="solid">
        <fgColor rgb="FFD9E1F2"/>
        <bgColor rgb="FFD9E1F2"/>
      </patternFill>
    </fill>
    <fill>
      <patternFill patternType="solid">
        <fgColor theme="6" tint="0.79998168889431442"/>
        <bgColor indexed="64"/>
      </patternFill>
    </fill>
    <fill>
      <patternFill patternType="solid">
        <fgColor theme="5" tint="0.59999389629810485"/>
        <bgColor indexed="64"/>
      </patternFill>
    </fill>
    <fill>
      <patternFill patternType="solid">
        <fgColor rgb="FFFFFFFF"/>
        <bgColor indexed="64"/>
      </patternFill>
    </fill>
    <fill>
      <patternFill patternType="solid">
        <fgColor theme="7" tint="0.39997558519241921"/>
        <bgColor indexed="64"/>
      </patternFill>
    </fill>
    <fill>
      <patternFill patternType="solid">
        <fgColor theme="0"/>
        <bgColor indexed="64"/>
      </patternFill>
    </fill>
  </fills>
  <borders count="76">
    <border>
      <left/>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style="medium">
        <color rgb="FF000000"/>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thin">
        <color rgb="FF000000"/>
      </left>
      <right/>
      <top style="thin">
        <color rgb="FF000000"/>
      </top>
      <bottom style="thin">
        <color rgb="FF000000"/>
      </bottom>
      <diagonal/>
    </border>
    <border>
      <left style="medium">
        <color rgb="FF000000"/>
      </left>
      <right style="medium">
        <color indexed="64"/>
      </right>
      <top style="medium">
        <color rgb="FF000000"/>
      </top>
      <bottom style="medium">
        <color rgb="FF000000"/>
      </bottom>
      <diagonal/>
    </border>
    <border>
      <left/>
      <right style="medium">
        <color indexed="64"/>
      </right>
      <top style="medium">
        <color rgb="FF000000"/>
      </top>
      <bottom style="medium">
        <color rgb="FF000000"/>
      </bottom>
      <diagonal/>
    </border>
    <border>
      <left style="thin">
        <color rgb="FF000000"/>
      </left>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thin">
        <color rgb="FF000000"/>
      </left>
      <right/>
      <top style="medium">
        <color rgb="FF000000"/>
      </top>
      <bottom style="medium">
        <color rgb="FF000000"/>
      </bottom>
      <diagonal/>
    </border>
    <border>
      <left style="medium">
        <color rgb="FF000000"/>
      </left>
      <right style="thin">
        <color rgb="FF000000"/>
      </right>
      <top/>
      <bottom/>
      <diagonal/>
    </border>
    <border>
      <left style="thin">
        <color rgb="FF000000"/>
      </left>
      <right style="thin">
        <color rgb="FF000000"/>
      </right>
      <top/>
      <bottom/>
      <diagonal/>
    </border>
    <border>
      <left style="thin">
        <color rgb="FF000000"/>
      </left>
      <right style="medium">
        <color rgb="FF000000"/>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top style="thin">
        <color rgb="FF8EA9DB"/>
      </top>
      <bottom style="thin">
        <color rgb="FF8EA9DB"/>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rgb="FF000000"/>
      </left>
      <right style="medium">
        <color indexed="64"/>
      </right>
      <top style="medium">
        <color rgb="FF000000"/>
      </top>
      <bottom/>
      <diagonal/>
    </border>
    <border>
      <left/>
      <right style="medium">
        <color indexed="64"/>
      </right>
      <top style="medium">
        <color rgb="FF000000"/>
      </top>
      <bottom/>
      <diagonal/>
    </border>
    <border>
      <left style="medium">
        <color rgb="FF000000"/>
      </left>
      <right style="medium">
        <color indexed="64"/>
      </right>
      <top/>
      <bottom/>
      <diagonal/>
    </border>
    <border>
      <left style="medium">
        <color indexed="64"/>
      </left>
      <right style="medium">
        <color rgb="FF000000"/>
      </right>
      <top style="medium">
        <color rgb="FF000000"/>
      </top>
      <bottom style="medium">
        <color indexed="64"/>
      </bottom>
      <diagonal/>
    </border>
    <border>
      <left style="medium">
        <color indexed="64"/>
      </left>
      <right style="medium">
        <color rgb="FF000000"/>
      </right>
      <top style="medium">
        <color indexed="64"/>
      </top>
      <bottom style="medium">
        <color indexed="64"/>
      </bottom>
      <diagonal/>
    </border>
    <border>
      <left style="medium">
        <color indexed="64"/>
      </left>
      <right style="medium">
        <color rgb="FF000000"/>
      </right>
      <top style="medium">
        <color indexed="64"/>
      </top>
      <bottom style="medium">
        <color rgb="FF000000"/>
      </bottom>
      <diagonal/>
    </border>
    <border>
      <left style="medium">
        <color rgb="FF000000"/>
      </left>
      <right/>
      <top style="medium">
        <color rgb="FF000000"/>
      </top>
      <bottom style="thin">
        <color indexed="64"/>
      </bottom>
      <diagonal/>
    </border>
    <border>
      <left/>
      <right/>
      <top style="medium">
        <color rgb="FF000000"/>
      </top>
      <bottom style="thin">
        <color indexed="64"/>
      </bottom>
      <diagonal/>
    </border>
    <border>
      <left/>
      <right style="medium">
        <color rgb="FF000000"/>
      </right>
      <top style="medium">
        <color rgb="FF000000"/>
      </top>
      <bottom style="thin">
        <color indexed="64"/>
      </bottom>
      <diagonal/>
    </border>
    <border>
      <left/>
      <right style="medium">
        <color rgb="FF000000"/>
      </right>
      <top/>
      <bottom style="medium">
        <color indexed="64"/>
      </bottom>
      <diagonal/>
    </border>
    <border>
      <left/>
      <right style="thin">
        <color rgb="FF000000"/>
      </right>
      <top/>
      <bottom/>
      <diagonal/>
    </border>
    <border>
      <left style="medium">
        <color indexed="64"/>
      </left>
      <right style="medium">
        <color indexed="64"/>
      </right>
      <top style="medium">
        <color indexed="64"/>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s>
  <cellStyleXfs count="2">
    <xf numFmtId="0" fontId="0" fillId="0" borderId="0"/>
    <xf numFmtId="9" fontId="1" fillId="0" borderId="0" applyFont="0" applyFill="0" applyBorder="0" applyAlignment="0" applyProtection="0">
      <alignment vertical="center"/>
    </xf>
  </cellStyleXfs>
  <cellXfs count="351">
    <xf numFmtId="0" fontId="0" fillId="0" borderId="0" xfId="0"/>
    <xf numFmtId="0" fontId="0" fillId="2" borderId="0" xfId="0" applyFill="1" applyAlignment="1">
      <alignment horizontal="center"/>
    </xf>
    <xf numFmtId="0" fontId="2" fillId="0" borderId="1" xfId="0" applyFont="1" applyBorder="1"/>
    <xf numFmtId="15" fontId="2" fillId="0" borderId="1" xfId="0" applyNumberFormat="1" applyFont="1" applyBorder="1"/>
    <xf numFmtId="0" fontId="2" fillId="0" borderId="2" xfId="0" applyFont="1" applyBorder="1"/>
    <xf numFmtId="4" fontId="2" fillId="0" borderId="1" xfId="0" applyNumberFormat="1" applyFont="1" applyBorder="1"/>
    <xf numFmtId="164" fontId="3" fillId="0" borderId="3" xfId="0" applyNumberFormat="1" applyFont="1" applyBorder="1"/>
    <xf numFmtId="165" fontId="3" fillId="0" borderId="3" xfId="0" applyNumberFormat="1" applyFont="1" applyBorder="1"/>
    <xf numFmtId="0" fontId="0" fillId="2" borderId="0" xfId="0" applyFill="1"/>
    <xf numFmtId="0" fontId="0" fillId="4" borderId="0" xfId="0" applyFill="1"/>
    <xf numFmtId="0" fontId="4" fillId="0" borderId="0" xfId="0" applyFont="1"/>
    <xf numFmtId="15" fontId="0" fillId="0" borderId="0" xfId="0" applyNumberFormat="1"/>
    <xf numFmtId="166" fontId="0" fillId="0" borderId="0" xfId="1" applyNumberFormat="1" applyFont="1" applyAlignment="1"/>
    <xf numFmtId="10" fontId="0" fillId="0" borderId="0" xfId="0" applyNumberFormat="1"/>
    <xf numFmtId="167" fontId="0" fillId="0" borderId="0" xfId="0" applyNumberFormat="1"/>
    <xf numFmtId="0" fontId="3" fillId="0" borderId="0" xfId="0" applyFont="1"/>
    <xf numFmtId="0" fontId="4" fillId="2" borderId="0" xfId="0" applyFont="1" applyFill="1"/>
    <xf numFmtId="10" fontId="4" fillId="2" borderId="0" xfId="1" applyNumberFormat="1" applyFont="1" applyFill="1" applyAlignment="1"/>
    <xf numFmtId="10" fontId="4" fillId="2" borderId="0" xfId="0" applyNumberFormat="1" applyFont="1" applyFill="1"/>
    <xf numFmtId="168" fontId="4" fillId="2" borderId="0" xfId="0" applyNumberFormat="1" applyFont="1" applyFill="1"/>
    <xf numFmtId="168" fontId="4" fillId="0" borderId="0" xfId="0" applyNumberFormat="1" applyFont="1"/>
    <xf numFmtId="0" fontId="5" fillId="0" borderId="0" xfId="0" applyFont="1"/>
    <xf numFmtId="9" fontId="5" fillId="0" borderId="0" xfId="0" applyNumberFormat="1" applyFont="1"/>
    <xf numFmtId="0" fontId="5" fillId="0" borderId="11" xfId="0" applyFont="1" applyBorder="1"/>
    <xf numFmtId="0" fontId="5" fillId="0" borderId="13" xfId="0" applyFont="1" applyBorder="1"/>
    <xf numFmtId="0" fontId="5" fillId="0" borderId="14" xfId="0" applyFont="1" applyBorder="1"/>
    <xf numFmtId="0" fontId="5" fillId="0" borderId="16" xfId="0" applyFont="1" applyBorder="1"/>
    <xf numFmtId="165" fontId="0" fillId="0" borderId="0" xfId="0" applyNumberFormat="1"/>
    <xf numFmtId="4" fontId="4" fillId="2" borderId="0" xfId="0" applyNumberFormat="1" applyFont="1" applyFill="1"/>
    <xf numFmtId="4" fontId="0" fillId="0" borderId="0" xfId="0" applyNumberFormat="1"/>
    <xf numFmtId="0" fontId="3" fillId="0" borderId="3" xfId="0" applyFont="1" applyBorder="1"/>
    <xf numFmtId="0" fontId="3" fillId="0" borderId="1" xfId="0" applyFont="1" applyBorder="1"/>
    <xf numFmtId="165" fontId="5" fillId="0" borderId="17" xfId="0" applyNumberFormat="1" applyFont="1" applyBorder="1"/>
    <xf numFmtId="4" fontId="5" fillId="0" borderId="11" xfId="0" applyNumberFormat="1" applyFont="1" applyBorder="1"/>
    <xf numFmtId="10" fontId="5" fillId="0" borderId="11" xfId="0" applyNumberFormat="1" applyFont="1" applyBorder="1"/>
    <xf numFmtId="0" fontId="4" fillId="2" borderId="15" xfId="0" applyFont="1" applyFill="1" applyBorder="1"/>
    <xf numFmtId="0" fontId="4" fillId="2" borderId="10" xfId="0" applyFont="1" applyFill="1" applyBorder="1"/>
    <xf numFmtId="0" fontId="5" fillId="2" borderId="10" xfId="0" applyFont="1" applyFill="1" applyBorder="1"/>
    <xf numFmtId="0" fontId="5" fillId="2" borderId="12" xfId="0" applyFont="1" applyFill="1" applyBorder="1"/>
    <xf numFmtId="0" fontId="7" fillId="0" borderId="18" xfId="0" applyFont="1" applyBorder="1"/>
    <xf numFmtId="0" fontId="8" fillId="0" borderId="0" xfId="0" applyFont="1"/>
    <xf numFmtId="0" fontId="8" fillId="0" borderId="13" xfId="0" applyFont="1" applyBorder="1"/>
    <xf numFmtId="9" fontId="8" fillId="0" borderId="0" xfId="0" applyNumberFormat="1" applyFont="1"/>
    <xf numFmtId="9" fontId="8" fillId="7" borderId="19" xfId="0" applyNumberFormat="1" applyFont="1" applyFill="1" applyBorder="1"/>
    <xf numFmtId="10" fontId="8" fillId="7" borderId="20" xfId="0" applyNumberFormat="1" applyFont="1" applyFill="1" applyBorder="1"/>
    <xf numFmtId="10" fontId="8" fillId="7" borderId="9" xfId="0" applyNumberFormat="1" applyFont="1" applyFill="1" applyBorder="1"/>
    <xf numFmtId="10" fontId="8" fillId="7" borderId="8" xfId="0" applyNumberFormat="1" applyFont="1" applyFill="1" applyBorder="1"/>
    <xf numFmtId="0" fontId="9" fillId="0" borderId="0" xfId="0" applyFont="1"/>
    <xf numFmtId="15" fontId="10" fillId="0" borderId="1" xfId="0" applyNumberFormat="1" applyFont="1" applyBorder="1"/>
    <xf numFmtId="4" fontId="10" fillId="0" borderId="3" xfId="0" applyNumberFormat="1" applyFont="1" applyBorder="1"/>
    <xf numFmtId="0" fontId="10" fillId="0" borderId="3" xfId="0" applyFont="1" applyBorder="1"/>
    <xf numFmtId="4" fontId="10" fillId="0" borderId="1" xfId="0" applyNumberFormat="1" applyFont="1" applyBorder="1"/>
    <xf numFmtId="0" fontId="10" fillId="0" borderId="1" xfId="0" applyFont="1" applyBorder="1"/>
    <xf numFmtId="15" fontId="10" fillId="0" borderId="3" xfId="0" applyNumberFormat="1" applyFont="1" applyBorder="1"/>
    <xf numFmtId="0" fontId="9" fillId="0" borderId="3" xfId="0" applyFont="1" applyBorder="1"/>
    <xf numFmtId="0" fontId="11" fillId="0" borderId="0" xfId="0" applyFont="1"/>
    <xf numFmtId="0" fontId="11" fillId="0" borderId="3" xfId="0" applyFont="1" applyBorder="1"/>
    <xf numFmtId="0" fontId="12" fillId="3" borderId="3" xfId="0" applyFont="1" applyFill="1" applyBorder="1"/>
    <xf numFmtId="0" fontId="11" fillId="0" borderId="1" xfId="0" applyFont="1" applyBorder="1"/>
    <xf numFmtId="0" fontId="12" fillId="3" borderId="1" xfId="0" applyFont="1" applyFill="1" applyBorder="1"/>
    <xf numFmtId="0" fontId="13" fillId="2" borderId="3" xfId="0" applyFont="1" applyFill="1" applyBorder="1"/>
    <xf numFmtId="0" fontId="9" fillId="2" borderId="3" xfId="0" applyFont="1" applyFill="1" applyBorder="1"/>
    <xf numFmtId="0" fontId="10" fillId="0" borderId="0" xfId="0" applyFont="1"/>
    <xf numFmtId="0" fontId="14" fillId="0" borderId="12" xfId="0" applyFont="1" applyBorder="1"/>
    <xf numFmtId="9" fontId="14" fillId="0" borderId="3" xfId="0" applyNumberFormat="1" applyFont="1" applyBorder="1"/>
    <xf numFmtId="0" fontId="14" fillId="0" borderId="3" xfId="0" applyFont="1" applyBorder="1"/>
    <xf numFmtId="0" fontId="15" fillId="2" borderId="24" xfId="0" applyFont="1" applyFill="1" applyBorder="1"/>
    <xf numFmtId="0" fontId="13" fillId="0" borderId="25" xfId="0" applyFont="1" applyBorder="1"/>
    <xf numFmtId="0" fontId="13" fillId="0" borderId="26" xfId="0" applyFont="1" applyBorder="1"/>
    <xf numFmtId="0" fontId="15" fillId="2" borderId="27" xfId="0" applyFont="1" applyFill="1" applyBorder="1"/>
    <xf numFmtId="0" fontId="9" fillId="0" borderId="1" xfId="0" applyFont="1" applyBorder="1"/>
    <xf numFmtId="9" fontId="14" fillId="0" borderId="1" xfId="0" applyNumberFormat="1" applyFont="1" applyBorder="1"/>
    <xf numFmtId="0" fontId="13" fillId="2" borderId="1" xfId="0" applyFont="1" applyFill="1" applyBorder="1"/>
    <xf numFmtId="0" fontId="13" fillId="0" borderId="5" xfId="0" applyFont="1" applyBorder="1"/>
    <xf numFmtId="0" fontId="13" fillId="0" borderId="28" xfId="0" applyFont="1" applyBorder="1"/>
    <xf numFmtId="0" fontId="13" fillId="0" borderId="3" xfId="0" applyFont="1" applyBorder="1"/>
    <xf numFmtId="9" fontId="13" fillId="0" borderId="3" xfId="0" applyNumberFormat="1" applyFont="1" applyBorder="1"/>
    <xf numFmtId="0" fontId="13" fillId="2" borderId="21" xfId="0" applyFont="1" applyFill="1" applyBorder="1"/>
    <xf numFmtId="0" fontId="14" fillId="0" borderId="22" xfId="0" applyFont="1" applyBorder="1"/>
    <xf numFmtId="165" fontId="14" fillId="0" borderId="23" xfId="0" applyNumberFormat="1" applyFont="1" applyBorder="1"/>
    <xf numFmtId="0" fontId="13" fillId="2" borderId="29" xfId="0" applyFont="1" applyFill="1" applyBorder="1"/>
    <xf numFmtId="0" fontId="14" fillId="0" borderId="0" xfId="0" applyFont="1"/>
    <xf numFmtId="4" fontId="14" fillId="0" borderId="30" xfId="0" applyNumberFormat="1" applyFont="1" applyBorder="1"/>
    <xf numFmtId="9" fontId="14" fillId="0" borderId="0" xfId="0" applyNumberFormat="1" applyFont="1"/>
    <xf numFmtId="10" fontId="14" fillId="0" borderId="30" xfId="0" applyNumberFormat="1" applyFont="1" applyBorder="1"/>
    <xf numFmtId="0" fontId="13" fillId="2" borderId="31" xfId="0" applyFont="1" applyFill="1" applyBorder="1"/>
    <xf numFmtId="9" fontId="14" fillId="0" borderId="7" xfId="0" applyNumberFormat="1" applyFont="1" applyBorder="1"/>
    <xf numFmtId="10" fontId="14" fillId="0" borderId="32" xfId="0" applyNumberFormat="1" applyFont="1" applyBorder="1"/>
    <xf numFmtId="10" fontId="13" fillId="2" borderId="3" xfId="0" applyNumberFormat="1" applyFont="1" applyFill="1" applyBorder="1"/>
    <xf numFmtId="10" fontId="13" fillId="2" borderId="3" xfId="1" applyNumberFormat="1" applyFont="1" applyFill="1" applyBorder="1" applyAlignment="1"/>
    <xf numFmtId="168" fontId="13" fillId="2" borderId="3" xfId="0" applyNumberFormat="1" applyFont="1" applyFill="1" applyBorder="1"/>
    <xf numFmtId="166" fontId="9" fillId="0" borderId="3" xfId="1" applyNumberFormat="1" applyFont="1" applyBorder="1" applyAlignment="1"/>
    <xf numFmtId="10" fontId="9" fillId="0" borderId="3" xfId="0" applyNumberFormat="1" applyFont="1" applyBorder="1"/>
    <xf numFmtId="167" fontId="9" fillId="0" borderId="3" xfId="0" applyNumberFormat="1" applyFont="1" applyBorder="1"/>
    <xf numFmtId="0" fontId="13" fillId="2" borderId="33" xfId="0" applyFont="1" applyFill="1" applyBorder="1"/>
    <xf numFmtId="0" fontId="15" fillId="2" borderId="33" xfId="0" applyFont="1" applyFill="1" applyBorder="1"/>
    <xf numFmtId="0" fontId="15" fillId="0" borderId="3" xfId="0" applyFont="1" applyBorder="1"/>
    <xf numFmtId="0" fontId="2" fillId="8" borderId="3" xfId="0" applyFont="1" applyFill="1" applyBorder="1"/>
    <xf numFmtId="0" fontId="2" fillId="8" borderId="1" xfId="0" applyFont="1" applyFill="1" applyBorder="1"/>
    <xf numFmtId="4" fontId="2" fillId="8" borderId="3" xfId="0" applyNumberFormat="1" applyFont="1" applyFill="1" applyBorder="1"/>
    <xf numFmtId="4" fontId="2" fillId="8" borderId="1" xfId="0" applyNumberFormat="1" applyFont="1" applyFill="1" applyBorder="1"/>
    <xf numFmtId="0" fontId="2" fillId="8" borderId="40" xfId="0" applyFont="1" applyFill="1" applyBorder="1"/>
    <xf numFmtId="4" fontId="2" fillId="8" borderId="40" xfId="0" applyNumberFormat="1" applyFont="1" applyFill="1" applyBorder="1"/>
    <xf numFmtId="4" fontId="2" fillId="8" borderId="41" xfId="0" applyNumberFormat="1" applyFont="1" applyFill="1" applyBorder="1"/>
    <xf numFmtId="15" fontId="2" fillId="10" borderId="37" xfId="0" applyNumberFormat="1" applyFont="1" applyFill="1" applyBorder="1"/>
    <xf numFmtId="15" fontId="2" fillId="10" borderId="39" xfId="0" applyNumberFormat="1" applyFont="1" applyFill="1" applyBorder="1"/>
    <xf numFmtId="4" fontId="2" fillId="8" borderId="27" xfId="0" applyNumberFormat="1" applyFont="1" applyFill="1" applyBorder="1"/>
    <xf numFmtId="0" fontId="0" fillId="0" borderId="3" xfId="0" applyBorder="1"/>
    <xf numFmtId="0" fontId="0" fillId="0" borderId="46" xfId="0" applyBorder="1"/>
    <xf numFmtId="0" fontId="0" fillId="0" borderId="49" xfId="0" applyBorder="1"/>
    <xf numFmtId="0" fontId="0" fillId="0" borderId="50" xfId="0" applyBorder="1"/>
    <xf numFmtId="0" fontId="0" fillId="0" borderId="51" xfId="0" applyBorder="1"/>
    <xf numFmtId="0" fontId="0" fillId="10" borderId="46" xfId="0" applyFill="1" applyBorder="1"/>
    <xf numFmtId="0" fontId="0" fillId="10" borderId="47" xfId="0" applyFill="1" applyBorder="1"/>
    <xf numFmtId="0" fontId="0" fillId="10" borderId="48" xfId="0" applyFill="1" applyBorder="1"/>
    <xf numFmtId="0" fontId="0" fillId="10" borderId="49" xfId="0" applyFill="1" applyBorder="1"/>
    <xf numFmtId="0" fontId="0" fillId="10" borderId="3" xfId="0" applyFill="1" applyBorder="1"/>
    <xf numFmtId="0" fontId="0" fillId="10" borderId="50" xfId="0" applyFill="1" applyBorder="1"/>
    <xf numFmtId="0" fontId="0" fillId="10" borderId="51" xfId="0" applyFill="1" applyBorder="1"/>
    <xf numFmtId="0" fontId="0" fillId="10" borderId="52" xfId="0" applyFill="1" applyBorder="1"/>
    <xf numFmtId="0" fontId="0" fillId="10" borderId="53" xfId="0" applyFill="1" applyBorder="1"/>
    <xf numFmtId="0" fontId="4" fillId="2" borderId="3" xfId="0" applyFont="1" applyFill="1" applyBorder="1"/>
    <xf numFmtId="0" fontId="4" fillId="2" borderId="34" xfId="0" applyFont="1" applyFill="1" applyBorder="1"/>
    <xf numFmtId="0" fontId="0" fillId="0" borderId="37" xfId="0" applyBorder="1"/>
    <xf numFmtId="15" fontId="0" fillId="0" borderId="1" xfId="0" applyNumberFormat="1" applyBorder="1"/>
    <xf numFmtId="0" fontId="0" fillId="0" borderId="1" xfId="0" applyBorder="1"/>
    <xf numFmtId="0" fontId="0" fillId="0" borderId="38" xfId="0" applyBorder="1"/>
    <xf numFmtId="0" fontId="16" fillId="2" borderId="35" xfId="0" applyFont="1" applyFill="1" applyBorder="1"/>
    <xf numFmtId="0" fontId="16" fillId="2" borderId="36" xfId="0" applyFont="1" applyFill="1" applyBorder="1"/>
    <xf numFmtId="0" fontId="16" fillId="9" borderId="34" xfId="0" applyFont="1" applyFill="1" applyBorder="1" applyAlignment="1">
      <alignment horizontal="center" vertical="center"/>
    </xf>
    <xf numFmtId="0" fontId="16" fillId="9" borderId="35" xfId="0" applyFont="1" applyFill="1" applyBorder="1" applyAlignment="1">
      <alignment horizontal="center" vertical="center"/>
    </xf>
    <xf numFmtId="0" fontId="16" fillId="9" borderId="42" xfId="0" applyFont="1" applyFill="1" applyBorder="1" applyAlignment="1">
      <alignment horizontal="center" vertical="center"/>
    </xf>
    <xf numFmtId="0" fontId="16" fillId="3" borderId="43" xfId="0" applyFont="1" applyFill="1" applyBorder="1"/>
    <xf numFmtId="0" fontId="16" fillId="3" borderId="44" xfId="0" applyFont="1" applyFill="1" applyBorder="1"/>
    <xf numFmtId="0" fontId="16" fillId="3" borderId="45" xfId="0" applyFont="1" applyFill="1" applyBorder="1"/>
    <xf numFmtId="0" fontId="4" fillId="2" borderId="4" xfId="0" applyFont="1" applyFill="1" applyBorder="1"/>
    <xf numFmtId="0" fontId="4" fillId="2" borderId="5" xfId="0" applyFont="1" applyFill="1" applyBorder="1"/>
    <xf numFmtId="0" fontId="4" fillId="2" borderId="6" xfId="0" applyFont="1" applyFill="1" applyBorder="1"/>
    <xf numFmtId="0" fontId="0" fillId="0" borderId="54" xfId="0" applyBorder="1"/>
    <xf numFmtId="0" fontId="0" fillId="0" borderId="33" xfId="0" applyBorder="1"/>
    <xf numFmtId="0" fontId="0" fillId="0" borderId="55" xfId="0" applyBorder="1"/>
    <xf numFmtId="166" fontId="0" fillId="0" borderId="3" xfId="1" applyNumberFormat="1" applyFont="1" applyBorder="1" applyAlignment="1"/>
    <xf numFmtId="10" fontId="4" fillId="2" borderId="3" xfId="1" applyNumberFormat="1" applyFont="1" applyFill="1" applyBorder="1" applyAlignment="1"/>
    <xf numFmtId="10" fontId="0" fillId="0" borderId="3" xfId="0" applyNumberFormat="1" applyBorder="1"/>
    <xf numFmtId="167" fontId="0" fillId="0" borderId="3" xfId="0" applyNumberFormat="1" applyBorder="1"/>
    <xf numFmtId="166" fontId="0" fillId="0" borderId="47" xfId="1" applyNumberFormat="1" applyFont="1" applyBorder="1" applyAlignment="1"/>
    <xf numFmtId="166" fontId="0" fillId="0" borderId="48" xfId="1" applyNumberFormat="1" applyFont="1" applyBorder="1" applyAlignment="1"/>
    <xf numFmtId="166" fontId="0" fillId="0" borderId="50" xfId="1" applyNumberFormat="1" applyFont="1" applyBorder="1" applyAlignment="1"/>
    <xf numFmtId="0" fontId="4" fillId="2" borderId="49" xfId="0" applyFont="1" applyFill="1" applyBorder="1"/>
    <xf numFmtId="10" fontId="4" fillId="2" borderId="50" xfId="1" applyNumberFormat="1" applyFont="1" applyFill="1" applyBorder="1" applyAlignment="1"/>
    <xf numFmtId="10" fontId="0" fillId="0" borderId="50" xfId="0" applyNumberFormat="1" applyBorder="1"/>
    <xf numFmtId="167" fontId="0" fillId="0" borderId="50" xfId="0" applyNumberFormat="1" applyBorder="1"/>
    <xf numFmtId="10" fontId="0" fillId="0" borderId="52" xfId="0" applyNumberFormat="1" applyBorder="1"/>
    <xf numFmtId="10" fontId="0" fillId="0" borderId="53" xfId="0" applyNumberFormat="1" applyBorder="1"/>
    <xf numFmtId="10" fontId="4" fillId="2" borderId="5" xfId="0" applyNumberFormat="1" applyFont="1" applyFill="1" applyBorder="1"/>
    <xf numFmtId="10" fontId="4" fillId="2" borderId="6" xfId="0" applyNumberFormat="1" applyFont="1" applyFill="1" applyBorder="1"/>
    <xf numFmtId="10" fontId="4" fillId="2" borderId="5" xfId="1" applyNumberFormat="1" applyFont="1" applyFill="1" applyBorder="1" applyAlignment="1"/>
    <xf numFmtId="10" fontId="4" fillId="2" borderId="6" xfId="1" applyNumberFormat="1" applyFont="1" applyFill="1" applyBorder="1" applyAlignment="1"/>
    <xf numFmtId="0" fontId="0" fillId="0" borderId="34" xfId="0" applyBorder="1"/>
    <xf numFmtId="0" fontId="0" fillId="0" borderId="35" xfId="0" applyBorder="1"/>
    <xf numFmtId="0" fontId="0" fillId="0" borderId="36" xfId="0" applyBorder="1"/>
    <xf numFmtId="168" fontId="4" fillId="2" borderId="35" xfId="0" applyNumberFormat="1" applyFont="1" applyFill="1" applyBorder="1"/>
    <xf numFmtId="168" fontId="4" fillId="2" borderId="36" xfId="0" applyNumberFormat="1" applyFont="1" applyFill="1" applyBorder="1"/>
    <xf numFmtId="9" fontId="5" fillId="0" borderId="3" xfId="0" applyNumberFormat="1" applyFont="1" applyBorder="1"/>
    <xf numFmtId="0" fontId="0" fillId="2" borderId="49" xfId="0" applyFill="1" applyBorder="1"/>
    <xf numFmtId="0" fontId="4" fillId="0" borderId="34" xfId="0" applyFont="1" applyBorder="1"/>
    <xf numFmtId="0" fontId="4" fillId="0" borderId="35" xfId="0" applyFont="1" applyBorder="1"/>
    <xf numFmtId="0" fontId="6" fillId="0" borderId="36" xfId="0" applyFont="1" applyBorder="1"/>
    <xf numFmtId="0" fontId="0" fillId="2" borderId="37" xfId="0" applyFill="1" applyBorder="1"/>
    <xf numFmtId="9" fontId="5" fillId="0" borderId="1" xfId="0" applyNumberFormat="1" applyFont="1" applyBorder="1"/>
    <xf numFmtId="0" fontId="4" fillId="2" borderId="1" xfId="0" applyFont="1" applyFill="1" applyBorder="1"/>
    <xf numFmtId="0" fontId="0" fillId="2" borderId="54" xfId="0" applyFill="1" applyBorder="1"/>
    <xf numFmtId="9" fontId="5" fillId="0" borderId="33" xfId="0" applyNumberFormat="1" applyFont="1" applyBorder="1"/>
    <xf numFmtId="0" fontId="4" fillId="2" borderId="33" xfId="0" applyFont="1" applyFill="1" applyBorder="1"/>
    <xf numFmtId="9" fontId="4" fillId="0" borderId="35" xfId="0" applyNumberFormat="1" applyFont="1" applyBorder="1"/>
    <xf numFmtId="0" fontId="16" fillId="0" borderId="36" xfId="0" applyFont="1" applyBorder="1"/>
    <xf numFmtId="15" fontId="2" fillId="0" borderId="37" xfId="0" applyNumberFormat="1" applyFont="1" applyBorder="1"/>
    <xf numFmtId="4" fontId="2" fillId="0" borderId="27" xfId="0" applyNumberFormat="1" applyFont="1" applyBorder="1"/>
    <xf numFmtId="0" fontId="0" fillId="0" borderId="47" xfId="0" applyBorder="1"/>
    <xf numFmtId="0" fontId="0" fillId="0" borderId="48" xfId="0" applyBorder="1"/>
    <xf numFmtId="0" fontId="0" fillId="0" borderId="52" xfId="0" applyBorder="1"/>
    <xf numFmtId="0" fontId="0" fillId="0" borderId="53" xfId="0" applyBorder="1"/>
    <xf numFmtId="15" fontId="2" fillId="0" borderId="39" xfId="0" applyNumberFormat="1" applyFont="1" applyBorder="1"/>
    <xf numFmtId="4" fontId="2" fillId="0" borderId="41" xfId="0" applyNumberFormat="1" applyFont="1" applyBorder="1"/>
    <xf numFmtId="0" fontId="2" fillId="0" borderId="3" xfId="0" applyFont="1" applyBorder="1"/>
    <xf numFmtId="4" fontId="2" fillId="0" borderId="3" xfId="0" applyNumberFormat="1" applyFont="1" applyBorder="1"/>
    <xf numFmtId="0" fontId="17" fillId="0" borderId="0" xfId="0" applyFont="1"/>
    <xf numFmtId="10" fontId="8" fillId="0" borderId="0" xfId="0" applyNumberFormat="1" applyFont="1"/>
    <xf numFmtId="0" fontId="16" fillId="0" borderId="0" xfId="0" applyFont="1"/>
    <xf numFmtId="166" fontId="8" fillId="0" borderId="0" xfId="0" applyNumberFormat="1" applyFont="1"/>
    <xf numFmtId="0" fontId="18" fillId="0" borderId="18" xfId="0" applyFont="1" applyBorder="1"/>
    <xf numFmtId="11" fontId="5" fillId="0" borderId="0" xfId="0" applyNumberFormat="1" applyFont="1"/>
    <xf numFmtId="11" fontId="5" fillId="0" borderId="13" xfId="0" applyNumberFormat="1" applyFont="1" applyBorder="1"/>
    <xf numFmtId="0" fontId="8" fillId="11" borderId="0" xfId="0" applyFont="1" applyFill="1"/>
    <xf numFmtId="0" fontId="8" fillId="12" borderId="0" xfId="0" applyFont="1" applyFill="1"/>
    <xf numFmtId="9" fontId="0" fillId="0" borderId="0" xfId="0" applyNumberFormat="1"/>
    <xf numFmtId="9" fontId="5" fillId="14" borderId="56" xfId="0" applyNumberFormat="1" applyFont="1" applyFill="1" applyBorder="1"/>
    <xf numFmtId="9" fontId="5" fillId="0" borderId="56" xfId="0" applyNumberFormat="1" applyFont="1" applyBorder="1"/>
    <xf numFmtId="0" fontId="0" fillId="0" borderId="0" xfId="0" applyAlignment="1">
      <alignment wrapText="1"/>
    </xf>
    <xf numFmtId="0" fontId="0" fillId="0" borderId="0" xfId="0" applyAlignment="1">
      <alignment vertical="top" wrapText="1"/>
    </xf>
    <xf numFmtId="0" fontId="15" fillId="2" borderId="27" xfId="0" applyFont="1" applyFill="1" applyBorder="1" applyAlignment="1">
      <alignment vertical="center"/>
    </xf>
    <xf numFmtId="0" fontId="5" fillId="13" borderId="3" xfId="0" applyFont="1" applyFill="1" applyBorder="1"/>
    <xf numFmtId="9" fontId="5" fillId="6" borderId="3" xfId="0" applyNumberFormat="1" applyFont="1" applyFill="1" applyBorder="1"/>
    <xf numFmtId="10" fontId="4" fillId="13" borderId="3" xfId="0" applyNumberFormat="1" applyFont="1" applyFill="1" applyBorder="1"/>
    <xf numFmtId="0" fontId="5" fillId="13" borderId="33" xfId="0" applyFont="1" applyFill="1" applyBorder="1"/>
    <xf numFmtId="9" fontId="5" fillId="6" borderId="33" xfId="0" applyNumberFormat="1" applyFont="1" applyFill="1" applyBorder="1"/>
    <xf numFmtId="10" fontId="4" fillId="13" borderId="33" xfId="0" applyNumberFormat="1" applyFont="1" applyFill="1" applyBorder="1"/>
    <xf numFmtId="0" fontId="7" fillId="0" borderId="0" xfId="0" applyFont="1"/>
    <xf numFmtId="10" fontId="4" fillId="0" borderId="0" xfId="1" applyNumberFormat="1" applyFont="1" applyFill="1" applyBorder="1" applyAlignment="1"/>
    <xf numFmtId="0" fontId="5" fillId="11" borderId="0" xfId="0" applyFont="1" applyFill="1"/>
    <xf numFmtId="10" fontId="5" fillId="7" borderId="20" xfId="0" applyNumberFormat="1" applyFont="1" applyFill="1" applyBorder="1"/>
    <xf numFmtId="10" fontId="5" fillId="0" borderId="0" xfId="0" applyNumberFormat="1" applyFont="1"/>
    <xf numFmtId="9" fontId="5" fillId="7" borderId="19" xfId="0" applyNumberFormat="1" applyFont="1" applyFill="1" applyBorder="1"/>
    <xf numFmtId="10" fontId="5" fillId="7" borderId="9" xfId="0" applyNumberFormat="1" applyFont="1" applyFill="1" applyBorder="1"/>
    <xf numFmtId="0" fontId="0" fillId="0" borderId="30" xfId="0" applyBorder="1"/>
    <xf numFmtId="0" fontId="5" fillId="0" borderId="31" xfId="0" applyFont="1" applyBorder="1"/>
    <xf numFmtId="9" fontId="5" fillId="0" borderId="7" xfId="0" applyNumberFormat="1" applyFont="1" applyBorder="1"/>
    <xf numFmtId="0" fontId="0" fillId="0" borderId="32" xfId="0" applyBorder="1"/>
    <xf numFmtId="0" fontId="4" fillId="13" borderId="57" xfId="0" applyFont="1" applyFill="1" applyBorder="1"/>
    <xf numFmtId="0" fontId="4" fillId="13" borderId="58" xfId="0" applyFont="1" applyFill="1" applyBorder="1"/>
    <xf numFmtId="0" fontId="4" fillId="13" borderId="59" xfId="0" applyFont="1" applyFill="1" applyBorder="1"/>
    <xf numFmtId="9" fontId="5" fillId="0" borderId="60" xfId="0" applyNumberFormat="1" applyFont="1" applyBorder="1"/>
    <xf numFmtId="10" fontId="5" fillId="0" borderId="60" xfId="0" applyNumberFormat="1" applyFont="1" applyBorder="1"/>
    <xf numFmtId="0" fontId="4" fillId="15" borderId="3" xfId="0" applyFont="1" applyFill="1" applyBorder="1"/>
    <xf numFmtId="0" fontId="6" fillId="15" borderId="3" xfId="0" applyFont="1" applyFill="1" applyBorder="1" applyAlignment="1">
      <alignment wrapText="1"/>
    </xf>
    <xf numFmtId="0" fontId="0" fillId="15" borderId="3" xfId="0" applyFill="1" applyBorder="1"/>
    <xf numFmtId="9" fontId="5" fillId="15" borderId="3" xfId="0" applyNumberFormat="1" applyFont="1" applyFill="1" applyBorder="1"/>
    <xf numFmtId="0" fontId="5" fillId="0" borderId="32" xfId="0" applyFont="1" applyBorder="1"/>
    <xf numFmtId="0" fontId="5" fillId="15" borderId="3" xfId="0" applyFont="1" applyFill="1" applyBorder="1"/>
    <xf numFmtId="10" fontId="5" fillId="7" borderId="8" xfId="0" applyNumberFormat="1" applyFont="1" applyFill="1" applyBorder="1"/>
    <xf numFmtId="10" fontId="4" fillId="2" borderId="0" xfId="1" applyNumberFormat="1" applyFont="1" applyFill="1" applyBorder="1" applyAlignment="1"/>
    <xf numFmtId="0" fontId="0" fillId="2" borderId="3" xfId="0" applyFill="1" applyBorder="1"/>
    <xf numFmtId="166" fontId="5" fillId="0" borderId="3" xfId="0" applyNumberFormat="1" applyFont="1" applyBorder="1"/>
    <xf numFmtId="9" fontId="8" fillId="6" borderId="3" xfId="0" applyNumberFormat="1" applyFont="1" applyFill="1" applyBorder="1"/>
    <xf numFmtId="0" fontId="0" fillId="16" borderId="3" xfId="0" applyFill="1" applyBorder="1"/>
    <xf numFmtId="0" fontId="4" fillId="0" borderId="3" xfId="0" applyFont="1" applyBorder="1"/>
    <xf numFmtId="0" fontId="16" fillId="2" borderId="3" xfId="0" applyFont="1" applyFill="1" applyBorder="1"/>
    <xf numFmtId="15" fontId="3" fillId="10" borderId="37" xfId="0" applyNumberFormat="1" applyFont="1" applyFill="1" applyBorder="1"/>
    <xf numFmtId="0" fontId="3" fillId="8" borderId="3" xfId="0" applyFont="1" applyFill="1" applyBorder="1"/>
    <xf numFmtId="0" fontId="3" fillId="8" borderId="1" xfId="0" applyFont="1" applyFill="1" applyBorder="1"/>
    <xf numFmtId="4" fontId="3" fillId="8" borderId="3" xfId="0" applyNumberFormat="1" applyFont="1" applyFill="1" applyBorder="1"/>
    <xf numFmtId="4" fontId="3" fillId="8" borderId="1" xfId="0" applyNumberFormat="1" applyFont="1" applyFill="1" applyBorder="1"/>
    <xf numFmtId="4" fontId="3" fillId="8" borderId="27" xfId="0" applyNumberFormat="1" applyFont="1" applyFill="1" applyBorder="1"/>
    <xf numFmtId="0" fontId="18" fillId="0" borderId="0" xfId="0" applyFont="1"/>
    <xf numFmtId="10" fontId="4" fillId="0" borderId="0" xfId="1" applyNumberFormat="1" applyFont="1" applyAlignment="1"/>
    <xf numFmtId="15" fontId="3" fillId="10" borderId="39" xfId="0" applyNumberFormat="1" applyFont="1" applyFill="1" applyBorder="1"/>
    <xf numFmtId="0" fontId="3" fillId="8" borderId="40" xfId="0" applyFont="1" applyFill="1" applyBorder="1"/>
    <xf numFmtId="4" fontId="3" fillId="8" borderId="40" xfId="0" applyNumberFormat="1" applyFont="1" applyFill="1" applyBorder="1"/>
    <xf numFmtId="4" fontId="3" fillId="8" borderId="41" xfId="0" applyNumberFormat="1" applyFont="1" applyFill="1" applyBorder="1"/>
    <xf numFmtId="0" fontId="19" fillId="17" borderId="0" xfId="0" applyFont="1" applyFill="1"/>
    <xf numFmtId="10" fontId="0" fillId="3" borderId="0" xfId="0" applyNumberFormat="1" applyFill="1"/>
    <xf numFmtId="0" fontId="0" fillId="10" borderId="1" xfId="0" applyFill="1" applyBorder="1"/>
    <xf numFmtId="0" fontId="16" fillId="3" borderId="4" xfId="0" applyFont="1" applyFill="1" applyBorder="1"/>
    <xf numFmtId="0" fontId="16" fillId="3" borderId="5" xfId="0" applyFont="1" applyFill="1" applyBorder="1"/>
    <xf numFmtId="0" fontId="16" fillId="3" borderId="6" xfId="0" applyFont="1" applyFill="1" applyBorder="1"/>
    <xf numFmtId="0" fontId="0" fillId="0" borderId="29" xfId="0" applyBorder="1"/>
    <xf numFmtId="0" fontId="4" fillId="2" borderId="29" xfId="0" applyFont="1" applyFill="1" applyBorder="1"/>
    <xf numFmtId="0" fontId="4" fillId="0" borderId="29" xfId="0" applyFont="1" applyBorder="1"/>
    <xf numFmtId="166" fontId="0" fillId="0" borderId="0" xfId="1" applyNumberFormat="1" applyFont="1" applyBorder="1" applyAlignment="1"/>
    <xf numFmtId="166" fontId="0" fillId="0" borderId="30" xfId="1" applyNumberFormat="1" applyFont="1" applyBorder="1" applyAlignment="1"/>
    <xf numFmtId="10" fontId="4" fillId="2" borderId="30" xfId="1" applyNumberFormat="1" applyFont="1" applyFill="1" applyBorder="1" applyAlignment="1"/>
    <xf numFmtId="10" fontId="0" fillId="0" borderId="30" xfId="0" applyNumberFormat="1" applyBorder="1"/>
    <xf numFmtId="167" fontId="0" fillId="0" borderId="30" xfId="0" applyNumberFormat="1" applyBorder="1"/>
    <xf numFmtId="10" fontId="4" fillId="2" borderId="30" xfId="0" applyNumberFormat="1" applyFont="1" applyFill="1" applyBorder="1"/>
    <xf numFmtId="0" fontId="4" fillId="2" borderId="30" xfId="0" applyFont="1" applyFill="1" applyBorder="1"/>
    <xf numFmtId="0" fontId="3" fillId="0" borderId="29" xfId="0" applyFont="1" applyBorder="1"/>
    <xf numFmtId="0" fontId="4" fillId="2" borderId="31" xfId="0" applyFont="1" applyFill="1" applyBorder="1"/>
    <xf numFmtId="168" fontId="4" fillId="2" borderId="7" xfId="0" applyNumberFormat="1" applyFont="1" applyFill="1" applyBorder="1"/>
    <xf numFmtId="168" fontId="4" fillId="2" borderId="32" xfId="0" applyNumberFormat="1" applyFont="1" applyFill="1" applyBorder="1"/>
    <xf numFmtId="0" fontId="4" fillId="12" borderId="28" xfId="0" applyFont="1" applyFill="1" applyBorder="1"/>
    <xf numFmtId="0" fontId="16" fillId="12" borderId="5" xfId="0" applyFont="1" applyFill="1" applyBorder="1" applyAlignment="1">
      <alignment wrapText="1"/>
    </xf>
    <xf numFmtId="0" fontId="16" fillId="12" borderId="6" xfId="0" applyFont="1" applyFill="1" applyBorder="1" applyAlignment="1">
      <alignment wrapText="1"/>
    </xf>
    <xf numFmtId="0" fontId="5" fillId="16" borderId="3" xfId="0" applyFont="1" applyFill="1" applyBorder="1"/>
    <xf numFmtId="0" fontId="5" fillId="16" borderId="33" xfId="0" applyFont="1" applyFill="1" applyBorder="1"/>
    <xf numFmtId="0" fontId="4" fillId="0" borderId="61" xfId="0" applyFont="1" applyBorder="1"/>
    <xf numFmtId="0" fontId="4" fillId="0" borderId="62" xfId="0" applyFont="1" applyBorder="1"/>
    <xf numFmtId="0" fontId="4" fillId="0" borderId="23" xfId="0" applyFont="1" applyBorder="1"/>
    <xf numFmtId="0" fontId="5" fillId="0" borderId="39" xfId="0" applyFont="1" applyBorder="1"/>
    <xf numFmtId="0" fontId="5" fillId="0" borderId="40" xfId="0" applyFont="1" applyBorder="1"/>
    <xf numFmtId="9" fontId="5" fillId="0" borderId="40" xfId="0" applyNumberFormat="1" applyFont="1" applyBorder="1"/>
    <xf numFmtId="0" fontId="5" fillId="0" borderId="41" xfId="0" applyFont="1" applyBorder="1"/>
    <xf numFmtId="9" fontId="5" fillId="2" borderId="3" xfId="0" applyNumberFormat="1" applyFont="1" applyFill="1" applyBorder="1"/>
    <xf numFmtId="0" fontId="4" fillId="16" borderId="3" xfId="0" applyFont="1" applyFill="1" applyBorder="1"/>
    <xf numFmtId="0" fontId="0" fillId="18" borderId="5" xfId="0" applyFill="1" applyBorder="1"/>
    <xf numFmtId="0" fontId="16" fillId="18" borderId="4" xfId="0" applyFont="1" applyFill="1" applyBorder="1"/>
    <xf numFmtId="0" fontId="4" fillId="0" borderId="63" xfId="0" applyFont="1" applyBorder="1"/>
    <xf numFmtId="0" fontId="4" fillId="0" borderId="11" xfId="0" applyFont="1" applyBorder="1"/>
    <xf numFmtId="0" fontId="8" fillId="19" borderId="1" xfId="0" applyFont="1" applyFill="1" applyBorder="1"/>
    <xf numFmtId="10" fontId="8" fillId="18" borderId="36" xfId="0" applyNumberFormat="1" applyFont="1" applyFill="1" applyBorder="1"/>
    <xf numFmtId="0" fontId="8" fillId="2" borderId="21" xfId="0" applyFont="1" applyFill="1" applyBorder="1"/>
    <xf numFmtId="9" fontId="8" fillId="2" borderId="64" xfId="0" applyNumberFormat="1" applyFont="1" applyFill="1" applyBorder="1"/>
    <xf numFmtId="0" fontId="8" fillId="2" borderId="29" xfId="0" applyFont="1" applyFill="1" applyBorder="1"/>
    <xf numFmtId="10" fontId="8" fillId="2" borderId="65" xfId="0" applyNumberFormat="1" applyFont="1" applyFill="1" applyBorder="1"/>
    <xf numFmtId="0" fontId="8" fillId="2" borderId="31" xfId="0" applyFont="1" applyFill="1" applyBorder="1"/>
    <xf numFmtId="10" fontId="8" fillId="2" borderId="66" xfId="0" applyNumberFormat="1" applyFont="1" applyFill="1" applyBorder="1"/>
    <xf numFmtId="0" fontId="5" fillId="2" borderId="16" xfId="0" applyFont="1" applyFill="1" applyBorder="1"/>
    <xf numFmtId="165" fontId="5" fillId="2" borderId="17" xfId="0" applyNumberFormat="1" applyFont="1" applyFill="1" applyBorder="1"/>
    <xf numFmtId="0" fontId="5" fillId="2" borderId="0" xfId="0" applyFont="1" applyFill="1"/>
    <xf numFmtId="4" fontId="5" fillId="2" borderId="11" xfId="0" applyNumberFormat="1" applyFont="1" applyFill="1" applyBorder="1"/>
    <xf numFmtId="9" fontId="5" fillId="2" borderId="0" xfId="0" applyNumberFormat="1" applyFont="1" applyFill="1"/>
    <xf numFmtId="10" fontId="5" fillId="2" borderId="11" xfId="0" applyNumberFormat="1" applyFont="1" applyFill="1" applyBorder="1"/>
    <xf numFmtId="0" fontId="5" fillId="2" borderId="11" xfId="0" applyFont="1" applyFill="1" applyBorder="1"/>
    <xf numFmtId="0" fontId="5" fillId="2" borderId="13" xfId="0" applyFont="1" applyFill="1" applyBorder="1"/>
    <xf numFmtId="0" fontId="5" fillId="2" borderId="14" xfId="0" applyFont="1" applyFill="1" applyBorder="1"/>
    <xf numFmtId="0" fontId="18" fillId="0" borderId="67" xfId="0" applyFont="1" applyBorder="1"/>
    <xf numFmtId="0" fontId="18" fillId="0" borderId="68" xfId="0" applyFont="1" applyBorder="1"/>
    <xf numFmtId="0" fontId="18" fillId="0" borderId="69" xfId="0" applyFont="1" applyBorder="1"/>
    <xf numFmtId="0" fontId="5" fillId="0" borderId="29" xfId="0" applyFont="1" applyBorder="1"/>
    <xf numFmtId="11" fontId="5" fillId="0" borderId="70" xfId="0" applyNumberFormat="1" applyFont="1" applyBorder="1"/>
    <xf numFmtId="0" fontId="5" fillId="0" borderId="30" xfId="0" applyFont="1" applyBorder="1"/>
    <xf numFmtId="11" fontId="5" fillId="0" borderId="7" xfId="0" applyNumberFormat="1" applyFont="1" applyBorder="1"/>
    <xf numFmtId="0" fontId="4" fillId="18" borderId="28" xfId="0" applyFont="1" applyFill="1" applyBorder="1"/>
    <xf numFmtId="0" fontId="16" fillId="18" borderId="6" xfId="0" applyFont="1" applyFill="1" applyBorder="1"/>
    <xf numFmtId="0" fontId="16" fillId="18" borderId="5" xfId="0" applyFont="1" applyFill="1" applyBorder="1"/>
    <xf numFmtId="10" fontId="4" fillId="18" borderId="6" xfId="0" applyNumberFormat="1" applyFont="1" applyFill="1" applyBorder="1"/>
    <xf numFmtId="0" fontId="4" fillId="11" borderId="0" xfId="0" applyFont="1" applyFill="1"/>
    <xf numFmtId="9" fontId="5" fillId="0" borderId="57" xfId="0" applyNumberFormat="1" applyFont="1" applyBorder="1"/>
    <xf numFmtId="9" fontId="5" fillId="0" borderId="59" xfId="0" applyNumberFormat="1" applyFont="1" applyBorder="1"/>
    <xf numFmtId="0" fontId="16" fillId="18" borderId="0" xfId="0" applyFont="1" applyFill="1"/>
    <xf numFmtId="10" fontId="16" fillId="18" borderId="0" xfId="0" applyNumberFormat="1" applyFont="1" applyFill="1"/>
    <xf numFmtId="10" fontId="5" fillId="16" borderId="3" xfId="0" applyNumberFormat="1" applyFont="1" applyFill="1" applyBorder="1"/>
    <xf numFmtId="0" fontId="0" fillId="0" borderId="71" xfId="0" applyBorder="1"/>
    <xf numFmtId="0" fontId="4" fillId="2" borderId="71" xfId="0" applyFont="1" applyFill="1" applyBorder="1"/>
    <xf numFmtId="168" fontId="0" fillId="0" borderId="0" xfId="0" applyNumberFormat="1"/>
    <xf numFmtId="166" fontId="5" fillId="0" borderId="0" xfId="0" applyNumberFormat="1" applyFont="1"/>
    <xf numFmtId="0" fontId="5" fillId="0" borderId="23" xfId="0" applyFont="1" applyBorder="1"/>
    <xf numFmtId="0" fontId="5" fillId="0" borderId="22" xfId="0" applyFont="1" applyBorder="1" applyAlignment="1">
      <alignment wrapText="1"/>
    </xf>
    <xf numFmtId="0" fontId="5" fillId="0" borderId="22" xfId="0" applyFont="1" applyBorder="1"/>
    <xf numFmtId="9" fontId="5" fillId="0" borderId="44" xfId="0" applyNumberFormat="1" applyFont="1" applyBorder="1"/>
    <xf numFmtId="0" fontId="5" fillId="0" borderId="7" xfId="0" applyFont="1" applyBorder="1"/>
    <xf numFmtId="0" fontId="0" fillId="0" borderId="7" xfId="0" applyBorder="1"/>
    <xf numFmtId="2" fontId="8" fillId="7" borderId="8" xfId="0" applyNumberFormat="1" applyFont="1" applyFill="1" applyBorder="1"/>
    <xf numFmtId="0" fontId="0" fillId="2" borderId="21" xfId="0" applyFill="1" applyBorder="1" applyAlignment="1">
      <alignment horizontal="center"/>
    </xf>
    <xf numFmtId="0" fontId="0" fillId="0" borderId="22" xfId="0" applyBorder="1"/>
    <xf numFmtId="9" fontId="5" fillId="0" borderId="22" xfId="0" applyNumberFormat="1" applyFont="1" applyBorder="1"/>
    <xf numFmtId="0" fontId="0" fillId="2" borderId="29" xfId="0" applyFill="1" applyBorder="1" applyAlignment="1">
      <alignment horizontal="center"/>
    </xf>
    <xf numFmtId="0" fontId="4" fillId="0" borderId="72" xfId="0" applyFont="1" applyBorder="1"/>
    <xf numFmtId="0" fontId="4" fillId="0" borderId="17" xfId="0" applyFont="1" applyBorder="1"/>
    <xf numFmtId="0" fontId="6" fillId="0" borderId="73" xfId="0" applyFont="1" applyBorder="1"/>
    <xf numFmtId="0" fontId="0" fillId="0" borderId="74" xfId="0" applyBorder="1"/>
    <xf numFmtId="0" fontId="0" fillId="0" borderId="75" xfId="0" applyBorder="1"/>
    <xf numFmtId="0" fontId="4" fillId="0" borderId="16" xfId="0" applyFont="1" applyBorder="1"/>
    <xf numFmtId="0" fontId="4" fillId="2" borderId="22" xfId="0" applyFont="1" applyFill="1" applyBorder="1"/>
    <xf numFmtId="0" fontId="0" fillId="0" borderId="73" xfId="0" applyBorder="1"/>
    <xf numFmtId="0" fontId="0" fillId="2" borderId="31" xfId="0" applyFill="1" applyBorder="1" applyAlignment="1">
      <alignment horizontal="center"/>
    </xf>
    <xf numFmtId="0" fontId="4" fillId="2" borderId="7" xfId="0" applyFont="1" applyFill="1" applyBorder="1"/>
    <xf numFmtId="0" fontId="0" fillId="5" borderId="0" xfId="0" applyFill="1"/>
    <xf numFmtId="0" fontId="12" fillId="5" borderId="3" xfId="0" applyFont="1" applyFill="1" applyBorder="1"/>
    <xf numFmtId="0" fontId="16" fillId="5" borderId="4" xfId="0" applyFont="1" applyFill="1" applyBorder="1" applyAlignment="1">
      <alignment horizontal="center" vertical="center"/>
    </xf>
    <xf numFmtId="0" fontId="16" fillId="5" borderId="5" xfId="0" applyFont="1" applyFill="1" applyBorder="1" applyAlignment="1">
      <alignment horizontal="center" vertical="center"/>
    </xf>
    <xf numFmtId="0" fontId="16" fillId="5" borderId="6" xfId="0" applyFont="1" applyFill="1" applyBorder="1" applyAlignment="1">
      <alignment horizontal="center" vertical="center"/>
    </xf>
  </cellXfs>
  <cellStyles count="2">
    <cellStyle name="Normal" xfId="0" builtinId="0"/>
    <cellStyle name="Percent" xfId="1" builtinId="5"/>
  </cellStyles>
  <dxfs count="37">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rgb="FF000000"/>
        <name val="Calibri"/>
        <family val="2"/>
        <scheme val="none"/>
      </font>
      <numFmt numFmtId="14" formatCode="0.00%"/>
      <fill>
        <patternFill patternType="solid">
          <fgColor rgb="FF000000"/>
          <bgColor rgb="FFB4C6E7"/>
        </patternFill>
      </fill>
      <alignment horizontal="general"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rgb="FF000000"/>
          <bgColor rgb="FFF8CBAD"/>
        </patternFill>
      </fill>
      <alignment horizontal="general"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rgb="FF000000"/>
          <bgColor rgb="FFB4C6E7"/>
        </patternFill>
      </fill>
      <alignment horizontal="general"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border outline="0">
        <bottom style="thin">
          <color rgb="FF000000"/>
        </bottom>
      </border>
    </dxf>
    <dxf>
      <border>
        <bottom style="medium">
          <color rgb="FF000000"/>
        </bottom>
      </border>
    </dxf>
    <dxf>
      <fill>
        <patternFill patternType="solid">
          <fgColor indexed="64"/>
          <bgColor theme="7"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Optimal Portfolio Sharpe Ratio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Riya!$AA$66</c:f>
              <c:strCache>
                <c:ptCount val="1"/>
                <c:pt idx="0">
                  <c:v>Weight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DC2-4FA0-8398-4755F32696B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DC2-4FA0-8398-4755F32696B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DC2-4FA0-8398-4755F32696B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DC2-4FA0-8398-4755F32696B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DC2-4FA0-8398-4755F32696B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DDC2-4FA0-8398-4755F32696B4}"/>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DDC2-4FA0-8398-4755F32696B4}"/>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DDC2-4FA0-8398-4755F32696B4}"/>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DDC2-4FA0-8398-4755F32696B4}"/>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DDC2-4FA0-8398-4755F32696B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Riya!$Z$67:$Z$76</c:f>
              <c:strCache>
                <c:ptCount val="10"/>
                <c:pt idx="0">
                  <c:v>Axis Bank</c:v>
                </c:pt>
                <c:pt idx="1">
                  <c:v>Bharti Airtel</c:v>
                </c:pt>
                <c:pt idx="2">
                  <c:v>Infosys</c:v>
                </c:pt>
                <c:pt idx="3">
                  <c:v>ITC</c:v>
                </c:pt>
                <c:pt idx="4">
                  <c:v>JSW STEEL</c:v>
                </c:pt>
                <c:pt idx="5">
                  <c:v>HCL Tech</c:v>
                </c:pt>
                <c:pt idx="6">
                  <c:v>Reliance</c:v>
                </c:pt>
                <c:pt idx="7">
                  <c:v>SBI</c:v>
                </c:pt>
                <c:pt idx="8">
                  <c:v>TATA Motors</c:v>
                </c:pt>
                <c:pt idx="9">
                  <c:v>Power Grid Corp</c:v>
                </c:pt>
              </c:strCache>
            </c:strRef>
          </c:cat>
          <c:val>
            <c:numRef>
              <c:f>Riya!$AA$67:$AA$76</c:f>
              <c:numCache>
                <c:formatCode>0%</c:formatCode>
                <c:ptCount val="10"/>
                <c:pt idx="0">
                  <c:v>0.24</c:v>
                </c:pt>
                <c:pt idx="1">
                  <c:v>0.05</c:v>
                </c:pt>
                <c:pt idx="2">
                  <c:v>0.05</c:v>
                </c:pt>
                <c:pt idx="3">
                  <c:v>0.2</c:v>
                </c:pt>
                <c:pt idx="4">
                  <c:v>0.05</c:v>
                </c:pt>
                <c:pt idx="5">
                  <c:v>0.08</c:v>
                </c:pt>
                <c:pt idx="6">
                  <c:v>0.05</c:v>
                </c:pt>
                <c:pt idx="7">
                  <c:v>0.05</c:v>
                </c:pt>
                <c:pt idx="8">
                  <c:v>0.17</c:v>
                </c:pt>
                <c:pt idx="9">
                  <c:v>0.06</c:v>
                </c:pt>
              </c:numCache>
            </c:numRef>
          </c:val>
          <c:extLst>
            <c:ext xmlns:c16="http://schemas.microsoft.com/office/drawing/2014/chart" uri="{C3380CC4-5D6E-409C-BE32-E72D297353CC}">
              <c16:uniqueId val="{00000001-BBC7-4C55-A8E0-0FEA44560757}"/>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Riya!$AA$136</c:f>
              <c:strCache>
                <c:ptCount val="1"/>
                <c:pt idx="0">
                  <c:v>Return</c:v>
                </c:pt>
              </c:strCache>
            </c:strRef>
          </c:tx>
          <c:spPr>
            <a:ln w="28575" cap="rnd">
              <a:solidFill>
                <a:schemeClr val="accent1"/>
              </a:solidFill>
              <a:round/>
            </a:ln>
            <a:effectLst/>
          </c:spPr>
          <c:marker>
            <c:symbol val="none"/>
          </c:marker>
          <c:cat>
            <c:strRef>
              <c:f>(Riya!$Z$137:$Z$140,Riya!$AB$137:$AB$140)</c:f>
              <c:strCache>
                <c:ptCount val="8"/>
                <c:pt idx="0">
                  <c:v>Optimal Portfolio</c:v>
                </c:pt>
                <c:pt idx="1">
                  <c:v>Actual Portfolio</c:v>
                </c:pt>
                <c:pt idx="2">
                  <c:v>Portfolio 3 (Profit maximisation)</c:v>
                </c:pt>
                <c:pt idx="3">
                  <c:v>Portfolio 4 (Volatality minimisation)</c:v>
                </c:pt>
                <c:pt idx="4">
                  <c:v>11.45%</c:v>
                </c:pt>
                <c:pt idx="5">
                  <c:v>12.98%</c:v>
                </c:pt>
                <c:pt idx="6">
                  <c:v>16.06%</c:v>
                </c:pt>
                <c:pt idx="7">
                  <c:v>10.46%</c:v>
                </c:pt>
              </c:strCache>
            </c:strRef>
          </c:cat>
          <c:val>
            <c:numRef>
              <c:f>Riya!$AA$137:$AA$140</c:f>
              <c:numCache>
                <c:formatCode>0.00%</c:formatCode>
                <c:ptCount val="4"/>
                <c:pt idx="0">
                  <c:v>0.29873718291430973</c:v>
                </c:pt>
                <c:pt idx="1">
                  <c:v>0.22683846368178132</c:v>
                </c:pt>
                <c:pt idx="2">
                  <c:v>0.33570199637480685</c:v>
                </c:pt>
                <c:pt idx="3">
                  <c:v>0.25719816252971328</c:v>
                </c:pt>
              </c:numCache>
            </c:numRef>
          </c:val>
          <c:smooth val="0"/>
          <c:extLst>
            <c:ext xmlns:c16="http://schemas.microsoft.com/office/drawing/2014/chart" uri="{C3380CC4-5D6E-409C-BE32-E72D297353CC}">
              <c16:uniqueId val="{00000001-0943-4F97-98F1-52322E123384}"/>
            </c:ext>
          </c:extLst>
        </c:ser>
        <c:ser>
          <c:idx val="2"/>
          <c:order val="1"/>
          <c:tx>
            <c:strRef>
              <c:f>Riya!$AC$136</c:f>
              <c:strCache>
                <c:ptCount val="1"/>
                <c:pt idx="0">
                  <c:v>Sharpe ratio</c:v>
                </c:pt>
              </c:strCache>
            </c:strRef>
          </c:tx>
          <c:spPr>
            <a:ln w="28575" cap="rnd">
              <a:solidFill>
                <a:schemeClr val="accent3"/>
              </a:solidFill>
              <a:round/>
            </a:ln>
            <a:effectLst/>
          </c:spPr>
          <c:marker>
            <c:symbol val="none"/>
          </c:marker>
          <c:cat>
            <c:strRef>
              <c:f>(Riya!$Z$137:$Z$140,Riya!$AB$137:$AB$140)</c:f>
              <c:strCache>
                <c:ptCount val="8"/>
                <c:pt idx="0">
                  <c:v>Optimal Portfolio</c:v>
                </c:pt>
                <c:pt idx="1">
                  <c:v>Actual Portfolio</c:v>
                </c:pt>
                <c:pt idx="2">
                  <c:v>Portfolio 3 (Profit maximisation)</c:v>
                </c:pt>
                <c:pt idx="3">
                  <c:v>Portfolio 4 (Volatality minimisation)</c:v>
                </c:pt>
                <c:pt idx="4">
                  <c:v>11.45%</c:v>
                </c:pt>
                <c:pt idx="5">
                  <c:v>12.98%</c:v>
                </c:pt>
                <c:pt idx="6">
                  <c:v>16.06%</c:v>
                </c:pt>
                <c:pt idx="7">
                  <c:v>10.46%</c:v>
                </c:pt>
              </c:strCache>
            </c:strRef>
          </c:cat>
          <c:val>
            <c:numRef>
              <c:f>Riya!$AC$137:$AC$140</c:f>
              <c:numCache>
                <c:formatCode>0.00%</c:formatCode>
                <c:ptCount val="4"/>
                <c:pt idx="0">
                  <c:v>1.9923515394436968</c:v>
                </c:pt>
                <c:pt idx="1">
                  <c:v>1.2034193208246853</c:v>
                </c:pt>
                <c:pt idx="2">
                  <c:v>1.6506621636516972</c:v>
                </c:pt>
                <c:pt idx="3">
                  <c:v>1.7831657452614094</c:v>
                </c:pt>
              </c:numCache>
            </c:numRef>
          </c:val>
          <c:smooth val="0"/>
          <c:extLst>
            <c:ext xmlns:c16="http://schemas.microsoft.com/office/drawing/2014/chart" uri="{C3380CC4-5D6E-409C-BE32-E72D297353CC}">
              <c16:uniqueId val="{00000005-0943-4F97-98F1-52322E123384}"/>
            </c:ext>
          </c:extLst>
        </c:ser>
        <c:dLbls>
          <c:showLegendKey val="0"/>
          <c:showVal val="0"/>
          <c:showCatName val="0"/>
          <c:showSerName val="0"/>
          <c:showPercent val="0"/>
          <c:showBubbleSize val="0"/>
        </c:dLbls>
        <c:smooth val="0"/>
        <c:axId val="1429713431"/>
        <c:axId val="1429689127"/>
      </c:lineChart>
      <c:catAx>
        <c:axId val="14297134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9689127"/>
        <c:crosses val="autoZero"/>
        <c:auto val="1"/>
        <c:lblAlgn val="ctr"/>
        <c:lblOffset val="100"/>
        <c:noMultiLvlLbl val="0"/>
      </c:catAx>
      <c:valAx>
        <c:axId val="142968912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97134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BC7-48F2-A6D0-9DEB37D75A9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BC7-48F2-A6D0-9DEB37D75A9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BC7-48F2-A6D0-9DEB37D75A9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0BC7-48F2-A6D0-9DEB37D75A9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0BC7-48F2-A6D0-9DEB37D75A9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0BC7-48F2-A6D0-9DEB37D75A9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0BC7-48F2-A6D0-9DEB37D75A9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0BC7-48F2-A6D0-9DEB37D75A9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0BC7-48F2-A6D0-9DEB37D75A9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0BC7-48F2-A6D0-9DEB37D75A95}"/>
              </c:ext>
            </c:extLst>
          </c:dPt>
          <c:cat>
            <c:strRef>
              <c:f>Harmeet!$AA$56:$AA$65</c:f>
              <c:strCache>
                <c:ptCount val="10"/>
                <c:pt idx="0">
                  <c:v>Bajaj Consumer</c:v>
                </c:pt>
                <c:pt idx="1">
                  <c:v>Asian Paints </c:v>
                </c:pt>
                <c:pt idx="2">
                  <c:v>Bank Of India </c:v>
                </c:pt>
                <c:pt idx="3">
                  <c:v>Dixon Technology </c:v>
                </c:pt>
                <c:pt idx="4">
                  <c:v>Emami </c:v>
                </c:pt>
                <c:pt idx="5">
                  <c:v>Godrej Consumer</c:v>
                </c:pt>
                <c:pt idx="6">
                  <c:v>Max Health</c:v>
                </c:pt>
                <c:pt idx="7">
                  <c:v>Reliance Power </c:v>
                </c:pt>
                <c:pt idx="8">
                  <c:v>Tata Motors </c:v>
                </c:pt>
                <c:pt idx="9">
                  <c:v>Wipro</c:v>
                </c:pt>
              </c:strCache>
            </c:strRef>
          </c:cat>
          <c:val>
            <c:numRef>
              <c:f>Harmeet!$AB$56:$AB$65</c:f>
              <c:numCache>
                <c:formatCode>0%</c:formatCode>
                <c:ptCount val="10"/>
                <c:pt idx="0">
                  <c:v>3.6167166916070546E-2</c:v>
                </c:pt>
                <c:pt idx="1">
                  <c:v>1.8037631153283901E-2</c:v>
                </c:pt>
                <c:pt idx="2">
                  <c:v>1.2650399190374452E-2</c:v>
                </c:pt>
                <c:pt idx="3">
                  <c:v>0.31823863194041985</c:v>
                </c:pt>
                <c:pt idx="4">
                  <c:v>5.2796495082562775E-2</c:v>
                </c:pt>
                <c:pt idx="5">
                  <c:v>0.10890155610722349</c:v>
                </c:pt>
                <c:pt idx="6">
                  <c:v>0.15253462100701501</c:v>
                </c:pt>
                <c:pt idx="7">
                  <c:v>9.1818111046717815E-3</c:v>
                </c:pt>
                <c:pt idx="8">
                  <c:v>0.13514302519700025</c:v>
                </c:pt>
                <c:pt idx="9">
                  <c:v>0.15634866230137792</c:v>
                </c:pt>
              </c:numCache>
            </c:numRef>
          </c:val>
          <c:extLst>
            <c:ext xmlns:c16="http://schemas.microsoft.com/office/drawing/2014/chart" uri="{C3380CC4-5D6E-409C-BE32-E72D297353CC}">
              <c16:uniqueId val="{00000001-2F71-4FDF-A8CD-584685DE8C92}"/>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24</xdr:col>
      <xdr:colOff>590550</xdr:colOff>
      <xdr:row>80</xdr:row>
      <xdr:rowOff>114300</xdr:rowOff>
    </xdr:from>
    <xdr:to>
      <xdr:col>33</xdr:col>
      <xdr:colOff>600075</xdr:colOff>
      <xdr:row>98</xdr:row>
      <xdr:rowOff>28575</xdr:rowOff>
    </xdr:to>
    <xdr:graphicFrame macro="">
      <xdr:nvGraphicFramePr>
        <xdr:cNvPr id="24" name="Chart 3">
          <a:extLst>
            <a:ext uri="{FF2B5EF4-FFF2-40B4-BE49-F238E27FC236}">
              <a16:creationId xmlns:a16="http://schemas.microsoft.com/office/drawing/2014/main" id="{C1A41901-33E2-E941-7563-248116A357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30</xdr:col>
      <xdr:colOff>1238250</xdr:colOff>
      <xdr:row>135</xdr:row>
      <xdr:rowOff>0</xdr:rowOff>
    </xdr:from>
    <xdr:to>
      <xdr:col>34</xdr:col>
      <xdr:colOff>800100</xdr:colOff>
      <xdr:row>149</xdr:row>
      <xdr:rowOff>76200</xdr:rowOff>
    </xdr:to>
    <xdr:graphicFrame macro="">
      <xdr:nvGraphicFramePr>
        <xdr:cNvPr id="23" name="Chart 2">
          <a:extLst>
            <a:ext uri="{FF2B5EF4-FFF2-40B4-BE49-F238E27FC236}">
              <a16:creationId xmlns:a16="http://schemas.microsoft.com/office/drawing/2014/main" id="{9B9699D3-F326-1515-35E2-7E1E2BA08112}"/>
            </a:ext>
            <a:ext uri="{147F2762-F138-4A5C-976F-8EAC2B608ADB}">
              <a16:predDERef xmlns:a16="http://schemas.microsoft.com/office/drawing/2014/main" pred="{C1A41901-33E2-E941-7563-248116A357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33</xdr:col>
      <xdr:colOff>19050</xdr:colOff>
      <xdr:row>65</xdr:row>
      <xdr:rowOff>171450</xdr:rowOff>
    </xdr:from>
    <xdr:to>
      <xdr:col>39</xdr:col>
      <xdr:colOff>0</xdr:colOff>
      <xdr:row>80</xdr:row>
      <xdr:rowOff>180975</xdr:rowOff>
    </xdr:to>
    <xdr:graphicFrame macro="">
      <xdr:nvGraphicFramePr>
        <xdr:cNvPr id="10" name="Chart 3">
          <a:extLst>
            <a:ext uri="{FF2B5EF4-FFF2-40B4-BE49-F238E27FC236}">
              <a16:creationId xmlns:a16="http://schemas.microsoft.com/office/drawing/2014/main" id="{6B018D20-042F-EBC3-525E-84D28CF428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AB61E3A-43B7-4709-9B6C-A39B302ED935}" name="Table2" displayName="Table2" ref="AF66:AJ80" totalsRowShown="0" headerRowDxfId="36" dataDxfId="35">
  <autoFilter ref="AF66:AJ80" xr:uid="{3AB61E3A-43B7-4709-9B6C-A39B302ED935}"/>
  <tableColumns count="5">
    <tableColumn id="1" xr3:uid="{74CCA74C-40F4-47DF-A7F5-8EC0CDBD2B89}" name="Securities" dataDxfId="34"/>
    <tableColumn id="2" xr3:uid="{CAC9C8E9-B9A3-4DB2-94C0-6F5CD348CDF5}" name="Weight"/>
    <tableColumn id="3" xr3:uid="{E73DC612-4A13-4C2C-A90D-97181E18E802}" name="Return" dataDxfId="33"/>
    <tableColumn id="4" xr3:uid="{A15F6985-F498-4157-8D0C-BE248935716B}" name="Volatility" dataDxfId="32"/>
    <tableColumn id="5" xr3:uid="{CC9FD461-D3F5-4C68-BC22-49006E2A772E}" name="Minimum" dataDxfId="3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ACDE2A6-4E75-4791-B5CE-2B288AD87447}" name="Table3" displayName="Table3" ref="Z66:AD80" totalsRowShown="0" headerRowDxfId="30" dataDxfId="29">
  <autoFilter ref="Z66:AD80" xr:uid="{0ACDE2A6-4E75-4791-B5CE-2B288AD87447}"/>
  <tableColumns count="5">
    <tableColumn id="1" xr3:uid="{0655DA6C-A492-47A6-B6EF-2267473A1A44}" name="Securities" dataDxfId="28"/>
    <tableColumn id="2" xr3:uid="{61A137D0-F71D-4AF2-B80D-5CD5AF30CD37}" name="Weight"/>
    <tableColumn id="3" xr3:uid="{555773D6-5B7C-4524-AD67-EFDC1B602B38}" name="Return" dataDxfId="27"/>
    <tableColumn id="4" xr3:uid="{60AD9CD5-64B1-4242-984B-1A3E1E21D907}" name="Volatility" dataDxfId="26"/>
    <tableColumn id="5" xr3:uid="{E63DB461-7D04-4293-A3E7-23A370834069}" name="Minimum" dataDxfId="2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EED951D-AA57-4AE3-9C85-344FBB44C9A7}" name="Table32" displayName="Table32" ref="Z101:AD115" totalsRowShown="0" headerRowDxfId="24" dataDxfId="23">
  <autoFilter ref="Z101:AD115" xr:uid="{8EED951D-AA57-4AE3-9C85-344FBB44C9A7}"/>
  <tableColumns count="5">
    <tableColumn id="1" xr3:uid="{2CD8A292-6D9A-4031-8FBB-AB0C7C8B9B8D}" name="Securities" dataDxfId="22"/>
    <tableColumn id="2" xr3:uid="{3290B5D0-3F59-4FC0-A6E3-CA007737245C}" name="Weight"/>
    <tableColumn id="3" xr3:uid="{D90DFA6E-8D05-4B3B-8E8B-7146A3079295}" name="Return" dataDxfId="21"/>
    <tableColumn id="4" xr3:uid="{25B9DF63-4D79-4E6C-8B51-0DECF2FCD368}" name="Volatility" dataDxfId="20"/>
    <tableColumn id="5" xr3:uid="{81C3263E-2075-4391-9110-DF802838C85B}" name="Minimum" dataDxfId="1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C3E9A9A-DAEB-4175-BF86-B19241DEF700}" name="Table35" displayName="Table35" ref="Z119:AD133" totalsRowShown="0" headerRowDxfId="18" dataDxfId="17">
  <autoFilter ref="Z119:AD133" xr:uid="{3C3E9A9A-DAEB-4175-BF86-B19241DEF700}"/>
  <tableColumns count="5">
    <tableColumn id="1" xr3:uid="{ABA60ADD-610A-4C8F-A49B-D2F9DD8501C8}" name="Securities" dataDxfId="16"/>
    <tableColumn id="2" xr3:uid="{DC93BC6F-3269-429B-B3B0-D50A1F874068}" name="Weight"/>
    <tableColumn id="3" xr3:uid="{CC893B2E-7286-47C3-ADE1-8B9157ED771F}" name="Return" dataDxfId="15"/>
    <tableColumn id="4" xr3:uid="{B5E65DFE-7EA9-4925-BD83-B4101A47B5E4}" name="Volatility" dataDxfId="14"/>
    <tableColumn id="5" xr3:uid="{869649B9-AC02-4464-8F0C-9FDB5290D43B}" name="Minimum" dataDxfId="1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B0251CF-7F04-4683-9010-FE4C4ED009A7}" name="Table6" displayName="Table6" ref="AA72:AD84" totalsRowShown="0" headerRowDxfId="12" headerRowBorderDxfId="11" tableBorderDxfId="10">
  <autoFilter ref="AA72:AD84" xr:uid="{3B0251CF-7F04-4683-9010-FE4C4ED009A7}">
    <filterColumn colId="0" hiddenButton="1"/>
    <filterColumn colId="1" hiddenButton="1"/>
    <filterColumn colId="2" hiddenButton="1"/>
    <filterColumn colId="3" hiddenButton="1"/>
  </autoFilter>
  <tableColumns count="4">
    <tableColumn id="1" xr3:uid="{A178023F-10E3-4699-AF2C-33D38A3A52F2}" name="Portfolio for higher sharpe ratio" dataDxfId="9"/>
    <tableColumn id="2" xr3:uid="{53339227-A3D4-4D6E-9BCC-A53664F534F0}" name="." dataDxfId="8"/>
    <tableColumn id="3" xr3:uid="{DFD1F5A9-D911-4A63-B474-FA5067DE3710}" name="---" dataDxfId="7"/>
    <tableColumn id="4" xr3:uid="{1FC98DB5-AF2C-4715-855D-1F8CC113274A}" name="239.75%" dataDxfId="6"/>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7B00F363-5123-4C79-A891-1ACF17A1347B}">
  <we:reference id="WA104100404" version="3.0.0.1" store="en-GB" storeType="omex"/>
  <we:alternateReferences>
    <we:reference id="WA104100404" version="3.0.0.1" store="en-GB" storeType="omex"/>
  </we:alternateReferences>
  <we:properties>
    <we:property name="UniqueID" value="&quot;20238301696041877397&quot;"/>
    <we:property name="LSoC" value="&quot;&quot;"/>
    <we:property name="EScEHlQKb1cKBg==" value="&quot;JRov&quot;"/>
    <we:property name="EScEHlQKb1wBBg==" value="&quot;Uw==&quot;"/>
  </we:properties>
  <we:bindings>
    <we:binding id="refEdit" type="matrix" appref="{9EA1B5FB-96B5-48C3-B479-8A323DACAA83}"/>
    <we:binding id="Worker" type="matrix" appref="{0138A840-1083-4FAC-95B1-570FD5FED8F9}"/>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 Id="rId5" Type="http://schemas.openxmlformats.org/officeDocument/2006/relationships/table" Target="../tables/table4.xml"/><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DEE4D-C510-472A-A652-C1DBA10D2C91}">
  <dimension ref="A1:AL251"/>
  <sheetViews>
    <sheetView tabSelected="1" topLeftCell="V69" zoomScale="58" zoomScaleNormal="29" workbookViewId="0">
      <selection activeCell="AC21" sqref="AC21"/>
    </sheetView>
  </sheetViews>
  <sheetFormatPr defaultRowHeight="14.4"/>
  <cols>
    <col min="1" max="1" width="13.44140625" customWidth="1"/>
    <col min="2" max="2" width="11.6640625" customWidth="1"/>
    <col min="3" max="3" width="10.5546875" customWidth="1"/>
    <col min="4" max="4" width="9.33203125" customWidth="1"/>
    <col min="5" max="5" width="8.109375" customWidth="1"/>
    <col min="6" max="6" width="9.33203125" customWidth="1"/>
    <col min="7" max="7" width="9.5546875" customWidth="1"/>
    <col min="8" max="8" width="8.88671875" customWidth="1"/>
    <col min="9" max="9" width="8.109375" customWidth="1"/>
    <col min="10" max="10" width="12" customWidth="1"/>
    <col min="11" max="11" width="15.88671875" customWidth="1"/>
    <col min="12" max="12" width="9.33203125" bestFit="1" customWidth="1"/>
    <col min="13" max="13" width="10.109375" bestFit="1" customWidth="1"/>
    <col min="14" max="14" width="16.5546875" bestFit="1" customWidth="1"/>
    <col min="15" max="16" width="10.109375" bestFit="1" customWidth="1"/>
    <col min="17" max="17" width="16.5546875" bestFit="1" customWidth="1"/>
    <col min="18" max="19" width="10.109375" bestFit="1" customWidth="1"/>
    <col min="20" max="20" width="16.5546875" bestFit="1" customWidth="1"/>
    <col min="21" max="21" width="13.5546875" customWidth="1"/>
    <col min="22" max="22" width="16.88671875" customWidth="1"/>
    <col min="23" max="23" width="16.5546875" bestFit="1" customWidth="1"/>
    <col min="24" max="24" width="9" bestFit="1" customWidth="1"/>
    <col min="26" max="26" width="33" customWidth="1"/>
    <col min="27" max="27" width="20.44140625" customWidth="1"/>
    <col min="28" max="28" width="18.44140625" customWidth="1"/>
    <col min="29" max="29" width="16.33203125" customWidth="1"/>
    <col min="30" max="30" width="19.44140625" customWidth="1"/>
    <col min="31" max="31" width="18.6640625" customWidth="1"/>
    <col min="32" max="32" width="22" customWidth="1"/>
    <col min="33" max="33" width="18" customWidth="1"/>
    <col min="34" max="34" width="16.44140625" customWidth="1"/>
    <col min="35" max="35" width="20.44140625" customWidth="1"/>
    <col min="36" max="36" width="19.109375" customWidth="1"/>
    <col min="37" max="37" width="15.44140625" customWidth="1"/>
    <col min="38" max="38" width="16.109375" customWidth="1"/>
  </cols>
  <sheetData>
    <row r="1" spans="1:38">
      <c r="M1" s="9"/>
      <c r="N1" s="9"/>
      <c r="O1" s="9"/>
      <c r="P1" s="9"/>
      <c r="Q1" s="9" t="s">
        <v>0</v>
      </c>
      <c r="R1" s="9"/>
      <c r="S1" s="9"/>
      <c r="T1" s="9"/>
      <c r="U1" s="9"/>
      <c r="V1" s="9"/>
      <c r="W1" s="9"/>
    </row>
    <row r="2" spans="1:38">
      <c r="A2" s="8" t="s">
        <v>1</v>
      </c>
      <c r="B2" s="1" t="s">
        <v>2</v>
      </c>
      <c r="C2" s="1" t="s">
        <v>3</v>
      </c>
      <c r="D2" s="1" t="s">
        <v>4</v>
      </c>
      <c r="E2" s="1" t="s">
        <v>5</v>
      </c>
      <c r="F2" s="1" t="s">
        <v>6</v>
      </c>
      <c r="G2" s="1" t="s">
        <v>7</v>
      </c>
      <c r="H2" s="1" t="s">
        <v>8</v>
      </c>
      <c r="I2" s="1" t="s">
        <v>9</v>
      </c>
      <c r="J2" s="1" t="s">
        <v>10</v>
      </c>
      <c r="K2" s="1" t="s">
        <v>11</v>
      </c>
      <c r="L2" s="1" t="s">
        <v>12</v>
      </c>
      <c r="M2" s="1" t="s">
        <v>2</v>
      </c>
      <c r="N2" s="1" t="s">
        <v>3</v>
      </c>
      <c r="O2" s="1" t="s">
        <v>4</v>
      </c>
      <c r="P2" s="1" t="s">
        <v>5</v>
      </c>
      <c r="Q2" s="1" t="s">
        <v>6</v>
      </c>
      <c r="R2" s="1" t="s">
        <v>7</v>
      </c>
      <c r="S2" s="1" t="s">
        <v>8</v>
      </c>
      <c r="T2" s="1" t="s">
        <v>9</v>
      </c>
      <c r="U2" s="1" t="s">
        <v>10</v>
      </c>
      <c r="V2" s="1" t="s">
        <v>11</v>
      </c>
      <c r="W2" s="1" t="s">
        <v>12</v>
      </c>
      <c r="X2" t="s">
        <v>13</v>
      </c>
      <c r="Z2" s="16" t="s">
        <v>14</v>
      </c>
      <c r="AA2" s="1" t="s">
        <v>2</v>
      </c>
      <c r="AB2" s="1" t="s">
        <v>3</v>
      </c>
      <c r="AC2" s="1" t="s">
        <v>4</v>
      </c>
      <c r="AD2" s="1" t="s">
        <v>5</v>
      </c>
      <c r="AE2" s="1" t="s">
        <v>6</v>
      </c>
      <c r="AF2" s="1" t="s">
        <v>7</v>
      </c>
      <c r="AG2" s="1" t="s">
        <v>8</v>
      </c>
      <c r="AH2" s="1" t="s">
        <v>9</v>
      </c>
      <c r="AI2" s="1" t="s">
        <v>10</v>
      </c>
      <c r="AJ2" s="1" t="s">
        <v>11</v>
      </c>
    </row>
    <row r="3" spans="1:38">
      <c r="A3" s="6">
        <v>45197</v>
      </c>
      <c r="B3" s="7">
        <v>1030.9000000000001</v>
      </c>
      <c r="C3" s="7">
        <v>925.65</v>
      </c>
      <c r="D3" s="7">
        <v>1439.45</v>
      </c>
      <c r="E3" s="7">
        <v>440.75</v>
      </c>
      <c r="F3" s="7">
        <v>768.1</v>
      </c>
      <c r="G3" s="7">
        <v>1241.9000000000001</v>
      </c>
      <c r="H3" s="7">
        <v>2334.1</v>
      </c>
      <c r="I3" s="7">
        <v>589.95000000000005</v>
      </c>
      <c r="J3" s="7">
        <v>614.1</v>
      </c>
      <c r="K3" s="30">
        <v>200.75</v>
      </c>
      <c r="L3" s="5">
        <v>17170.45</v>
      </c>
      <c r="M3">
        <f t="shared" ref="M3:M66" si="0">LN(B3/B4)</f>
        <v>5.5444916124230692E-3</v>
      </c>
      <c r="N3">
        <f t="shared" ref="N3:N66" si="1">LN(C3/C4)</f>
        <v>5.8508211760551192E-3</v>
      </c>
      <c r="O3">
        <f t="shared" ref="O3:O66" si="2">LN(D3/D4)</f>
        <v>-1.8958402976737298E-2</v>
      </c>
      <c r="P3">
        <f t="shared" ref="P3:P66" si="3">LN(E3/E4)</f>
        <v>-1.8879086397236032E-2</v>
      </c>
      <c r="Q3">
        <f t="shared" ref="Q3:Q66" si="4">LN(F3/F4)</f>
        <v>-1.48610346287695E-2</v>
      </c>
      <c r="R3">
        <f t="shared" ref="R3:R66" si="5">LN(G3/G4)</f>
        <v>-1.5341891007841807E-2</v>
      </c>
      <c r="S3">
        <f t="shared" ref="S3:S66" si="6">LN(H3/H4)</f>
        <v>-1.4799334533939714E-2</v>
      </c>
      <c r="T3">
        <f t="shared" ref="T3:T66" si="7">LN(I3/I4)</f>
        <v>3.3906925814387688E-4</v>
      </c>
      <c r="U3">
        <f t="shared" ref="U3:U66" si="8">LN(J3/J4)</f>
        <v>-9.8036029259849534E-3</v>
      </c>
      <c r="V3">
        <f t="shared" ref="V3:V66" si="9">LN(K3/K4)</f>
        <v>6.9982789995069964E-3</v>
      </c>
      <c r="W3">
        <f t="shared" ref="W3:W66" si="10">LN(L3/L4)</f>
        <v>-9.9183562294260924E-3</v>
      </c>
      <c r="X3" s="13">
        <f>SUM(W3:W250)</f>
        <v>0.16075838991794109</v>
      </c>
      <c r="AA3" s="11"/>
    </row>
    <row r="4" spans="1:38">
      <c r="A4" s="6">
        <v>45196</v>
      </c>
      <c r="B4" s="7">
        <v>1025.2</v>
      </c>
      <c r="C4" s="7">
        <v>920.25</v>
      </c>
      <c r="D4" s="7">
        <v>1467</v>
      </c>
      <c r="E4" s="7">
        <v>449.15</v>
      </c>
      <c r="F4" s="7">
        <v>779.6</v>
      </c>
      <c r="G4" s="7">
        <v>1261.0999999999999</v>
      </c>
      <c r="H4" s="7">
        <v>2368.9</v>
      </c>
      <c r="I4" s="7">
        <v>589.75</v>
      </c>
      <c r="J4" s="7">
        <v>620.15</v>
      </c>
      <c r="K4" s="31">
        <v>199.35</v>
      </c>
      <c r="L4" s="5">
        <v>17341.599999999999</v>
      </c>
      <c r="M4">
        <f t="shared" si="0"/>
        <v>1.0836892285119569E-2</v>
      </c>
      <c r="N4">
        <f t="shared" si="1"/>
        <v>8.2381327362988435E-3</v>
      </c>
      <c r="O4">
        <f t="shared" si="2"/>
        <v>4.3379570357023967E-3</v>
      </c>
      <c r="P4">
        <f t="shared" si="3"/>
        <v>1.5029443961856393E-2</v>
      </c>
      <c r="Q4">
        <f t="shared" si="4"/>
        <v>-6.4133397488635042E-5</v>
      </c>
      <c r="R4">
        <f t="shared" si="5"/>
        <v>-2.7749697904586138E-4</v>
      </c>
      <c r="S4">
        <f t="shared" si="6"/>
        <v>1.1206977251503941E-2</v>
      </c>
      <c r="T4">
        <f t="shared" si="7"/>
        <v>-7.8537751157649275E-3</v>
      </c>
      <c r="U4">
        <f t="shared" si="8"/>
        <v>5.64538907690705E-4</v>
      </c>
      <c r="V4">
        <f t="shared" si="9"/>
        <v>5.0289268670248889E-3</v>
      </c>
      <c r="W4">
        <f t="shared" si="10"/>
        <v>3.7465723153881506E-3</v>
      </c>
    </row>
    <row r="5" spans="1:38">
      <c r="A5" s="6">
        <v>45195</v>
      </c>
      <c r="B5" s="7">
        <v>1014.15</v>
      </c>
      <c r="C5" s="7">
        <v>912.7</v>
      </c>
      <c r="D5" s="7">
        <v>1460.65</v>
      </c>
      <c r="E5" s="7">
        <v>442.45</v>
      </c>
      <c r="F5" s="7">
        <v>779.65</v>
      </c>
      <c r="G5" s="7">
        <v>1261.45</v>
      </c>
      <c r="H5" s="7">
        <v>2342.5</v>
      </c>
      <c r="I5" s="7">
        <v>594.4</v>
      </c>
      <c r="J5" s="7">
        <v>619.79999999999995</v>
      </c>
      <c r="K5" s="31">
        <v>198.35</v>
      </c>
      <c r="L5" s="5">
        <v>17276.75</v>
      </c>
      <c r="M5">
        <f t="shared" si="0"/>
        <v>-4.7218621006240675E-3</v>
      </c>
      <c r="N5">
        <f t="shared" si="1"/>
        <v>2.5231761507652282E-3</v>
      </c>
      <c r="O5">
        <f t="shared" si="2"/>
        <v>-9.200010372141465E-3</v>
      </c>
      <c r="P5">
        <f t="shared" si="3"/>
        <v>-3.3896390359022414E-4</v>
      </c>
      <c r="Q5">
        <f t="shared" si="4"/>
        <v>-3.206053055579301E-4</v>
      </c>
      <c r="R5">
        <f t="shared" si="5"/>
        <v>-1.584221488607848E-3</v>
      </c>
      <c r="S5">
        <f t="shared" si="6"/>
        <v>8.7551655727643475E-4</v>
      </c>
      <c r="T5">
        <f t="shared" si="7"/>
        <v>5.8900249925314895E-4</v>
      </c>
      <c r="U5">
        <f t="shared" si="8"/>
        <v>1.7763428167045779E-3</v>
      </c>
      <c r="V5">
        <f t="shared" si="9"/>
        <v>-2.7690388995874715E-3</v>
      </c>
      <c r="W5">
        <f t="shared" si="10"/>
        <v>2.4313083163420316E-4</v>
      </c>
      <c r="Z5" t="s">
        <v>15</v>
      </c>
      <c r="AA5" s="7">
        <v>1018.25</v>
      </c>
      <c r="AB5" s="7">
        <v>911.4</v>
      </c>
      <c r="AC5" s="7">
        <v>1496.15</v>
      </c>
      <c r="AD5" s="7">
        <v>443.1</v>
      </c>
      <c r="AE5" s="7">
        <v>774.05</v>
      </c>
      <c r="AF5" s="7">
        <v>1273.7</v>
      </c>
      <c r="AG5" s="7">
        <v>2354.9499999999998</v>
      </c>
      <c r="AH5" s="7">
        <v>598.15</v>
      </c>
      <c r="AI5" s="7">
        <v>620.45000000000005</v>
      </c>
      <c r="AJ5" s="31">
        <v>199.15</v>
      </c>
    </row>
    <row r="6" spans="1:38">
      <c r="A6" s="6">
        <v>45194</v>
      </c>
      <c r="B6" s="7">
        <v>1018.95</v>
      </c>
      <c r="C6" s="7">
        <v>910.4</v>
      </c>
      <c r="D6" s="7">
        <v>1474.15</v>
      </c>
      <c r="E6" s="7">
        <v>442.6</v>
      </c>
      <c r="F6" s="7">
        <v>779.9</v>
      </c>
      <c r="G6" s="7">
        <v>1263.45</v>
      </c>
      <c r="H6" s="7">
        <v>2340.4499999999998</v>
      </c>
      <c r="I6" s="7">
        <v>594.04999999999995</v>
      </c>
      <c r="J6" s="7">
        <v>618.70000000000005</v>
      </c>
      <c r="K6" s="31">
        <v>198.9</v>
      </c>
      <c r="L6" s="5">
        <v>17272.55</v>
      </c>
      <c r="M6">
        <f t="shared" si="0"/>
        <v>6.8721777689865723E-4</v>
      </c>
      <c r="N6">
        <f t="shared" si="1"/>
        <v>-1.0978154577156564E-3</v>
      </c>
      <c r="O6">
        <f t="shared" si="2"/>
        <v>-1.4813589408243186E-2</v>
      </c>
      <c r="P6">
        <f t="shared" si="3"/>
        <v>-1.1290505884945627E-3</v>
      </c>
      <c r="Q6">
        <f t="shared" si="4"/>
        <v>7.5292353499778822E-3</v>
      </c>
      <c r="R6">
        <f t="shared" si="5"/>
        <v>-8.0799761662313559E-3</v>
      </c>
      <c r="S6">
        <f t="shared" si="6"/>
        <v>-6.1762772473221055E-3</v>
      </c>
      <c r="T6">
        <f t="shared" si="7"/>
        <v>-6.8780677126168265E-3</v>
      </c>
      <c r="U6">
        <f t="shared" si="8"/>
        <v>-2.8245186836854757E-3</v>
      </c>
      <c r="V6">
        <f t="shared" si="9"/>
        <v>-1.2561237677267403E-3</v>
      </c>
      <c r="W6">
        <f t="shared" si="10"/>
        <v>6.8050162833519097E-4</v>
      </c>
      <c r="Z6" t="s">
        <v>16</v>
      </c>
      <c r="AA6">
        <v>500</v>
      </c>
      <c r="AB6">
        <v>2000</v>
      </c>
      <c r="AC6">
        <v>30</v>
      </c>
      <c r="AD6">
        <v>100</v>
      </c>
      <c r="AE6">
        <v>20</v>
      </c>
      <c r="AF6">
        <v>40</v>
      </c>
      <c r="AG6">
        <v>100</v>
      </c>
      <c r="AH6">
        <v>50</v>
      </c>
      <c r="AI6">
        <v>50</v>
      </c>
      <c r="AJ6">
        <v>1500</v>
      </c>
    </row>
    <row r="7" spans="1:38">
      <c r="A7" s="6">
        <v>45191</v>
      </c>
      <c r="B7" s="7">
        <v>1018.25</v>
      </c>
      <c r="C7" s="7">
        <v>911.4</v>
      </c>
      <c r="D7" s="7">
        <v>1496.15</v>
      </c>
      <c r="E7" s="7">
        <v>443.1</v>
      </c>
      <c r="F7" s="7">
        <v>774.05</v>
      </c>
      <c r="G7" s="7">
        <v>1273.7</v>
      </c>
      <c r="H7" s="7">
        <v>2354.9499999999998</v>
      </c>
      <c r="I7" s="7">
        <v>598.15</v>
      </c>
      <c r="J7" s="7">
        <v>620.45000000000005</v>
      </c>
      <c r="K7" s="31">
        <v>199.15</v>
      </c>
      <c r="L7" s="5">
        <v>17260.8</v>
      </c>
      <c r="M7">
        <f t="shared" si="0"/>
        <v>3.7388738394632617E-3</v>
      </c>
      <c r="N7">
        <f t="shared" si="1"/>
        <v>-7.1610440764325019E-3</v>
      </c>
      <c r="O7">
        <f t="shared" si="2"/>
        <v>-3.7359528426067338E-3</v>
      </c>
      <c r="P7">
        <f t="shared" si="3"/>
        <v>-9.8810595094661526E-3</v>
      </c>
      <c r="Q7">
        <f t="shared" si="4"/>
        <v>-5.5398234953839545E-3</v>
      </c>
      <c r="R7">
        <f t="shared" si="5"/>
        <v>-3.3703053417662816E-3</v>
      </c>
      <c r="S7">
        <f t="shared" si="6"/>
        <v>-4.1739559512598244E-3</v>
      </c>
      <c r="T7">
        <f t="shared" si="7"/>
        <v>1.6859541210462767E-2</v>
      </c>
      <c r="U7">
        <f t="shared" si="8"/>
        <v>-1.0581261049429967E-2</v>
      </c>
      <c r="V7">
        <f t="shared" si="9"/>
        <v>-1.2227226569560219E-2</v>
      </c>
      <c r="W7">
        <f t="shared" si="10"/>
        <v>-2.470758656901665E-3</v>
      </c>
      <c r="Z7" t="s">
        <v>17</v>
      </c>
      <c r="AA7">
        <f>$AA$5*$AA$6</f>
        <v>509125</v>
      </c>
      <c r="AB7">
        <f>$AB$5*$AB$6</f>
        <v>1822800</v>
      </c>
      <c r="AC7">
        <f>$AC$5*$AC$6</f>
        <v>44884.5</v>
      </c>
      <c r="AD7">
        <f>$AD$5*$AD$6</f>
        <v>44310</v>
      </c>
      <c r="AE7">
        <f>$AE$5*$AE$6</f>
        <v>15481</v>
      </c>
      <c r="AF7">
        <f>$AF$5*$AF$6</f>
        <v>50948</v>
      </c>
      <c r="AG7">
        <f>$AG$5*$AG$6</f>
        <v>235494.99999999997</v>
      </c>
      <c r="AH7">
        <f>$AH$5*$AH$6</f>
        <v>29907.5</v>
      </c>
      <c r="AI7">
        <f>$AI$5*$AI$6</f>
        <v>31022.500000000004</v>
      </c>
      <c r="AJ7">
        <f>$AJ$5*$AJ$6</f>
        <v>298725</v>
      </c>
    </row>
    <row r="8" spans="1:38">
      <c r="A8" s="6">
        <v>45190</v>
      </c>
      <c r="B8" s="7">
        <v>1014.45</v>
      </c>
      <c r="C8" s="7">
        <v>917.95</v>
      </c>
      <c r="D8" s="7">
        <v>1501.75</v>
      </c>
      <c r="E8" s="7">
        <v>447.5</v>
      </c>
      <c r="F8" s="7">
        <v>778.35</v>
      </c>
      <c r="G8" s="7">
        <v>1278</v>
      </c>
      <c r="H8" s="7">
        <v>2364.8000000000002</v>
      </c>
      <c r="I8" s="7">
        <v>588.15</v>
      </c>
      <c r="J8" s="7">
        <v>627.04999999999995</v>
      </c>
      <c r="K8" s="31">
        <v>201.6</v>
      </c>
      <c r="L8" s="5">
        <v>17303.5</v>
      </c>
      <c r="M8">
        <f t="shared" si="0"/>
        <v>-1.2587407533159215E-2</v>
      </c>
      <c r="N8">
        <f t="shared" si="1"/>
        <v>7.9293883324417728E-3</v>
      </c>
      <c r="O8">
        <f t="shared" si="2"/>
        <v>7.6872036302348314E-3</v>
      </c>
      <c r="P8">
        <f t="shared" si="3"/>
        <v>-1.2105206400386726E-2</v>
      </c>
      <c r="Q8">
        <f t="shared" si="4"/>
        <v>-1.0734241462657931E-2</v>
      </c>
      <c r="R8">
        <f t="shared" si="5"/>
        <v>-1.1978054075012347E-2</v>
      </c>
      <c r="S8">
        <f t="shared" si="6"/>
        <v>-7.3099894708825892E-3</v>
      </c>
      <c r="T8">
        <f t="shared" si="7"/>
        <v>-2.1779292638666153E-2</v>
      </c>
      <c r="U8">
        <f t="shared" si="8"/>
        <v>-1.8095393202535247E-2</v>
      </c>
      <c r="V8">
        <f t="shared" si="9"/>
        <v>-1.5015666741198499E-2</v>
      </c>
      <c r="W8">
        <f t="shared" si="10"/>
        <v>-8.3936054908760674E-3</v>
      </c>
    </row>
    <row r="9" spans="1:38">
      <c r="A9" s="6">
        <v>45189</v>
      </c>
      <c r="B9" s="7">
        <v>1027.3</v>
      </c>
      <c r="C9" s="7">
        <v>910.7</v>
      </c>
      <c r="D9" s="7">
        <v>1490.25</v>
      </c>
      <c r="E9" s="7">
        <v>452.95</v>
      </c>
      <c r="F9" s="7">
        <v>786.75</v>
      </c>
      <c r="G9" s="7">
        <v>1293.4000000000001</v>
      </c>
      <c r="H9" s="7">
        <v>2382.15</v>
      </c>
      <c r="I9" s="7">
        <v>601.1</v>
      </c>
      <c r="J9" s="7">
        <v>638.5</v>
      </c>
      <c r="K9" s="31">
        <v>204.65</v>
      </c>
      <c r="L9" s="5">
        <v>17449.349999999999</v>
      </c>
      <c r="M9">
        <f t="shared" si="0"/>
        <v>2.4853208377710024E-3</v>
      </c>
      <c r="N9">
        <f t="shared" si="1"/>
        <v>-1.0377503147595368E-2</v>
      </c>
      <c r="O9">
        <f t="shared" si="2"/>
        <v>-1.0395534210269292E-3</v>
      </c>
      <c r="P9">
        <f t="shared" si="3"/>
        <v>1.9889509319213298E-3</v>
      </c>
      <c r="Q9">
        <f t="shared" si="4"/>
        <v>-2.7641131761745319E-2</v>
      </c>
      <c r="R9">
        <f t="shared" si="5"/>
        <v>-8.9286307443013184E-3</v>
      </c>
      <c r="S9">
        <f t="shared" si="6"/>
        <v>-2.2538620608749043E-2</v>
      </c>
      <c r="T9">
        <f t="shared" si="7"/>
        <v>-4.7301030061710821E-3</v>
      </c>
      <c r="U9">
        <f t="shared" si="8"/>
        <v>-3.3616104829911598E-3</v>
      </c>
      <c r="V9">
        <f t="shared" si="9"/>
        <v>2.2483961348724366E-2</v>
      </c>
      <c r="W9">
        <f t="shared" si="10"/>
        <v>-9.3689322458289578E-3</v>
      </c>
      <c r="Z9" t="s">
        <v>18</v>
      </c>
      <c r="AA9" s="27">
        <f t="shared" ref="AA9:AJ9" si="11">B3*AA6</f>
        <v>515450.00000000006</v>
      </c>
      <c r="AB9" s="27">
        <f t="shared" si="11"/>
        <v>1851300</v>
      </c>
      <c r="AC9" s="27">
        <f t="shared" si="11"/>
        <v>43183.5</v>
      </c>
      <c r="AD9" s="27">
        <f t="shared" si="11"/>
        <v>44075</v>
      </c>
      <c r="AE9" s="27">
        <f t="shared" si="11"/>
        <v>15362</v>
      </c>
      <c r="AF9" s="27">
        <f t="shared" si="11"/>
        <v>49676</v>
      </c>
      <c r="AG9" s="27">
        <f t="shared" si="11"/>
        <v>233410</v>
      </c>
      <c r="AH9" s="27">
        <f t="shared" si="11"/>
        <v>29497.500000000004</v>
      </c>
      <c r="AI9" s="27">
        <f t="shared" si="11"/>
        <v>30705</v>
      </c>
      <c r="AJ9" s="27">
        <f t="shared" si="11"/>
        <v>301125</v>
      </c>
      <c r="AK9" s="27"/>
      <c r="AL9" s="29"/>
    </row>
    <row r="10" spans="1:38">
      <c r="A10" s="6">
        <v>45187</v>
      </c>
      <c r="B10" s="7">
        <v>1024.75</v>
      </c>
      <c r="C10" s="7">
        <v>920.2</v>
      </c>
      <c r="D10" s="7">
        <v>1491.8</v>
      </c>
      <c r="E10" s="7">
        <v>452.05</v>
      </c>
      <c r="F10" s="7">
        <v>808.8</v>
      </c>
      <c r="G10" s="7">
        <v>1305</v>
      </c>
      <c r="H10" s="7">
        <v>2436.4499999999998</v>
      </c>
      <c r="I10" s="7">
        <v>603.95000000000005</v>
      </c>
      <c r="J10" s="7">
        <v>640.65</v>
      </c>
      <c r="K10" s="31">
        <v>200.1</v>
      </c>
      <c r="L10" s="5">
        <v>17613.599999999999</v>
      </c>
      <c r="M10">
        <f t="shared" si="0"/>
        <v>-2.3392963540732272E-3</v>
      </c>
      <c r="N10">
        <f t="shared" si="1"/>
        <v>-1.7184682326793384E-2</v>
      </c>
      <c r="O10">
        <f t="shared" si="2"/>
        <v>-1.3185247954271024E-2</v>
      </c>
      <c r="P10">
        <f t="shared" si="3"/>
        <v>8.2186157853188918E-3</v>
      </c>
      <c r="Q10">
        <f t="shared" si="4"/>
        <v>-4.9949229739713347E-3</v>
      </c>
      <c r="R10">
        <f t="shared" si="5"/>
        <v>3.0656039479823793E-4</v>
      </c>
      <c r="S10">
        <f t="shared" si="6"/>
        <v>-8.7449222065917546E-3</v>
      </c>
      <c r="T10">
        <f t="shared" si="7"/>
        <v>8.5637605058143055E-3</v>
      </c>
      <c r="U10">
        <f t="shared" si="8"/>
        <v>1.0040087476193813E-2</v>
      </c>
      <c r="V10">
        <f t="shared" si="9"/>
        <v>3.0443751414723164E-2</v>
      </c>
      <c r="W10">
        <f t="shared" si="10"/>
        <v>-2.959236160098337E-3</v>
      </c>
      <c r="Z10" s="16" t="s">
        <v>19</v>
      </c>
      <c r="AA10" s="28">
        <f t="shared" ref="AA10:AJ10" si="12">AA9-AA7</f>
        <v>6325.0000000000582</v>
      </c>
      <c r="AB10" s="28">
        <f t="shared" si="12"/>
        <v>28500</v>
      </c>
      <c r="AC10" s="28">
        <f t="shared" si="12"/>
        <v>-1701</v>
      </c>
      <c r="AD10" s="28">
        <f t="shared" si="12"/>
        <v>-235</v>
      </c>
      <c r="AE10" s="28">
        <f t="shared" si="12"/>
        <v>-119</v>
      </c>
      <c r="AF10" s="28">
        <f t="shared" si="12"/>
        <v>-1272</v>
      </c>
      <c r="AG10" s="28">
        <f t="shared" si="12"/>
        <v>-2084.9999999999709</v>
      </c>
      <c r="AH10" s="28">
        <f t="shared" si="12"/>
        <v>-409.99999999999636</v>
      </c>
      <c r="AI10" s="28">
        <f t="shared" si="12"/>
        <v>-317.50000000000364</v>
      </c>
      <c r="AJ10" s="28">
        <f t="shared" si="12"/>
        <v>2400</v>
      </c>
      <c r="AK10" s="29"/>
    </row>
    <row r="11" spans="1:38">
      <c r="A11" s="6">
        <v>45184</v>
      </c>
      <c r="B11" s="7">
        <v>1027.1500000000001</v>
      </c>
      <c r="C11" s="7">
        <v>936.15</v>
      </c>
      <c r="D11" s="7">
        <v>1511.6</v>
      </c>
      <c r="E11" s="7">
        <v>448.35</v>
      </c>
      <c r="F11" s="7">
        <v>812.85</v>
      </c>
      <c r="G11" s="7">
        <v>1304.5999999999999</v>
      </c>
      <c r="H11" s="7">
        <v>2457.85</v>
      </c>
      <c r="I11" s="7">
        <v>598.79999999999995</v>
      </c>
      <c r="J11" s="7">
        <v>634.25</v>
      </c>
      <c r="K11" s="31">
        <v>194.1</v>
      </c>
      <c r="L11" s="5">
        <v>17665.8</v>
      </c>
      <c r="M11">
        <f t="shared" si="0"/>
        <v>6.1033855635505242E-3</v>
      </c>
      <c r="N11">
        <f t="shared" si="1"/>
        <v>2.2906301074465316E-2</v>
      </c>
      <c r="O11">
        <f t="shared" si="2"/>
        <v>3.0809518995888168E-3</v>
      </c>
      <c r="P11">
        <f t="shared" si="3"/>
        <v>-3.5622880819009316E-3</v>
      </c>
      <c r="Q11">
        <f t="shared" si="4"/>
        <v>3.0803375761042956E-3</v>
      </c>
      <c r="R11">
        <f t="shared" si="5"/>
        <v>1.6227850126293814E-2</v>
      </c>
      <c r="S11">
        <f t="shared" si="6"/>
        <v>1.8529270341190707E-3</v>
      </c>
      <c r="T11">
        <f t="shared" si="7"/>
        <v>2.5081528072129163E-3</v>
      </c>
      <c r="U11">
        <f t="shared" si="8"/>
        <v>1.5331753630413024E-2</v>
      </c>
      <c r="V11">
        <f t="shared" si="9"/>
        <v>-5.3950034516594926E-3</v>
      </c>
      <c r="W11">
        <f t="shared" si="10"/>
        <v>3.5328211672060739E-3</v>
      </c>
      <c r="Z11" s="10"/>
      <c r="AA11" s="10"/>
    </row>
    <row r="12" spans="1:38">
      <c r="A12" s="6">
        <v>45183</v>
      </c>
      <c r="B12" s="7">
        <v>1020.9</v>
      </c>
      <c r="C12" s="7">
        <v>914.95</v>
      </c>
      <c r="D12" s="7">
        <v>1506.95</v>
      </c>
      <c r="E12" s="7">
        <v>449.95</v>
      </c>
      <c r="F12" s="7">
        <v>810.35</v>
      </c>
      <c r="G12" s="7">
        <v>1283.5999999999999</v>
      </c>
      <c r="H12" s="7">
        <v>2453.3000000000002</v>
      </c>
      <c r="I12" s="7">
        <v>597.29999999999995</v>
      </c>
      <c r="J12" s="7">
        <v>624.6</v>
      </c>
      <c r="K12" s="31">
        <v>195.15</v>
      </c>
      <c r="L12" s="5">
        <v>17603.5</v>
      </c>
      <c r="M12">
        <f t="shared" si="0"/>
        <v>6.3379974859109909E-3</v>
      </c>
      <c r="N12">
        <f t="shared" si="1"/>
        <v>-2.1856729227489149E-4</v>
      </c>
      <c r="O12">
        <f t="shared" si="2"/>
        <v>5.7232379294766987E-3</v>
      </c>
      <c r="P12">
        <f t="shared" si="3"/>
        <v>-7.8588040752337329E-3</v>
      </c>
      <c r="Q12">
        <f t="shared" si="4"/>
        <v>-4.3181888953291265E-4</v>
      </c>
      <c r="R12">
        <f t="shared" si="5"/>
        <v>6.5263924326658318E-3</v>
      </c>
      <c r="S12">
        <f t="shared" si="6"/>
        <v>9.1755284914692647E-4</v>
      </c>
      <c r="T12">
        <f t="shared" si="7"/>
        <v>1.4240840103054058E-3</v>
      </c>
      <c r="U12">
        <f t="shared" si="8"/>
        <v>-2.0791690816775151E-3</v>
      </c>
      <c r="V12">
        <f t="shared" si="9"/>
        <v>1.0042571848206411E-2</v>
      </c>
      <c r="W12">
        <f t="shared" si="10"/>
        <v>4.3694606278294086E-3</v>
      </c>
      <c r="Z12" t="s">
        <v>20</v>
      </c>
      <c r="AA12" s="12">
        <f t="shared" ref="AA12:AJ12" si="13">(B3/B251)-1</f>
        <v>0.43890013259822735</v>
      </c>
      <c r="AB12" s="12">
        <f t="shared" si="13"/>
        <v>0.21564121084772458</v>
      </c>
      <c r="AC12" s="12">
        <f t="shared" si="13"/>
        <v>3.2085753208575429E-2</v>
      </c>
      <c r="AD12" s="12">
        <f t="shared" si="13"/>
        <v>0.36471869048214467</v>
      </c>
      <c r="AE12" s="12">
        <f t="shared" si="13"/>
        <v>0.24590429845904294</v>
      </c>
      <c r="AF12" s="12">
        <f t="shared" si="13"/>
        <v>0.34871850564726348</v>
      </c>
      <c r="AG12" s="12">
        <f t="shared" si="13"/>
        <v>0.10227184006541368</v>
      </c>
      <c r="AH12" s="12">
        <f t="shared" si="13"/>
        <v>0.12403543869677058</v>
      </c>
      <c r="AI12" s="12">
        <f t="shared" si="13"/>
        <v>0.53871210223001742</v>
      </c>
      <c r="AJ12" s="12">
        <f t="shared" si="13"/>
        <v>0.28867633842598539</v>
      </c>
    </row>
    <row r="13" spans="1:38">
      <c r="A13" s="6">
        <v>45182</v>
      </c>
      <c r="B13" s="7">
        <v>1014.45</v>
      </c>
      <c r="C13" s="7">
        <v>915.15</v>
      </c>
      <c r="D13" s="7">
        <v>1498.35</v>
      </c>
      <c r="E13" s="7">
        <v>453.5</v>
      </c>
      <c r="F13" s="7">
        <v>810.7</v>
      </c>
      <c r="G13" s="7">
        <v>1275.25</v>
      </c>
      <c r="H13" s="7">
        <v>2451.0500000000002</v>
      </c>
      <c r="I13" s="7">
        <v>596.45000000000005</v>
      </c>
      <c r="J13" s="7">
        <v>625.9</v>
      </c>
      <c r="K13" s="31">
        <v>193.2</v>
      </c>
      <c r="L13" s="5">
        <v>17526.75</v>
      </c>
      <c r="M13">
        <f t="shared" si="0"/>
        <v>1.3446998464085543E-2</v>
      </c>
      <c r="N13">
        <f t="shared" si="1"/>
        <v>2.7417186304636031E-2</v>
      </c>
      <c r="O13">
        <f t="shared" si="2"/>
        <v>-1.8336700198620455E-3</v>
      </c>
      <c r="P13">
        <f t="shared" si="3"/>
        <v>5.1953911146815383E-3</v>
      </c>
      <c r="Q13">
        <f t="shared" si="4"/>
        <v>-6.7613509780437954E-3</v>
      </c>
      <c r="R13">
        <f t="shared" si="5"/>
        <v>-5.5910844923073725E-3</v>
      </c>
      <c r="S13">
        <f t="shared" si="6"/>
        <v>4.9898874471663449E-3</v>
      </c>
      <c r="T13">
        <f t="shared" si="7"/>
        <v>1.3673406818017028E-2</v>
      </c>
      <c r="U13">
        <f t="shared" si="8"/>
        <v>8.1816450616469232E-3</v>
      </c>
      <c r="V13">
        <f t="shared" si="9"/>
        <v>9.883045332210294E-3</v>
      </c>
      <c r="W13">
        <f t="shared" si="10"/>
        <v>3.7842347938272106E-3</v>
      </c>
      <c r="Z13" t="s">
        <v>21</v>
      </c>
      <c r="AA13" s="12">
        <f t="shared" ref="AA13:AJ13" si="14">(((1+AA12)^(1/249))-1)</f>
        <v>1.4624298550585113E-3</v>
      </c>
      <c r="AB13" s="12">
        <f t="shared" si="14"/>
        <v>7.8453121080634958E-4</v>
      </c>
      <c r="AC13" s="12">
        <f t="shared" si="14"/>
        <v>1.2684241249982797E-4</v>
      </c>
      <c r="AD13" s="12">
        <f t="shared" si="14"/>
        <v>1.2495684940405649E-3</v>
      </c>
      <c r="AE13" s="12">
        <f t="shared" si="14"/>
        <v>8.8336829516988402E-4</v>
      </c>
      <c r="AF13" s="12">
        <f t="shared" si="14"/>
        <v>1.2021472476004824E-3</v>
      </c>
      <c r="AG13" s="12">
        <f t="shared" si="14"/>
        <v>3.9113414022939885E-4</v>
      </c>
      <c r="AH13" s="12">
        <f t="shared" si="14"/>
        <v>4.6968970769234453E-4</v>
      </c>
      <c r="AI13" s="12">
        <f t="shared" si="14"/>
        <v>1.7322044365666311E-3</v>
      </c>
      <c r="AJ13" s="12">
        <f t="shared" si="14"/>
        <v>1.019055419971826E-3</v>
      </c>
    </row>
    <row r="14" spans="1:38">
      <c r="A14" s="6">
        <v>45181</v>
      </c>
      <c r="B14" s="7">
        <v>1000.9</v>
      </c>
      <c r="C14" s="7">
        <v>890.4</v>
      </c>
      <c r="D14" s="7">
        <v>1501.1</v>
      </c>
      <c r="E14" s="7">
        <v>451.15</v>
      </c>
      <c r="F14" s="7">
        <v>816.2</v>
      </c>
      <c r="G14" s="7">
        <v>1282.4000000000001</v>
      </c>
      <c r="H14" s="7">
        <v>2438.85</v>
      </c>
      <c r="I14" s="7">
        <v>588.35</v>
      </c>
      <c r="J14" s="7">
        <v>620.79999999999995</v>
      </c>
      <c r="K14" s="31">
        <v>191.3</v>
      </c>
      <c r="L14" s="5">
        <v>17460.55</v>
      </c>
      <c r="M14">
        <f t="shared" si="0"/>
        <v>4.9967522150922718E-4</v>
      </c>
      <c r="N14">
        <f t="shared" si="1"/>
        <v>-4.4913542187741324E-4</v>
      </c>
      <c r="O14">
        <f t="shared" si="2"/>
        <v>1.6557614922800275E-2</v>
      </c>
      <c r="P14">
        <f t="shared" si="3"/>
        <v>8.7939565996201664E-3</v>
      </c>
      <c r="Q14">
        <f t="shared" si="4"/>
        <v>-9.814458980135124E-3</v>
      </c>
      <c r="R14">
        <f t="shared" si="5"/>
        <v>6.6303947513791234E-4</v>
      </c>
      <c r="S14">
        <f t="shared" si="6"/>
        <v>-1.4552150070201584E-2</v>
      </c>
      <c r="T14">
        <f t="shared" si="7"/>
        <v>-5.6777407727105099E-3</v>
      </c>
      <c r="U14">
        <f t="shared" si="8"/>
        <v>-2.2379781646791514E-2</v>
      </c>
      <c r="V14">
        <f t="shared" si="9"/>
        <v>-3.6341506871640394E-2</v>
      </c>
      <c r="W14">
        <f t="shared" si="10"/>
        <v>-1.0981516580897521E-2</v>
      </c>
      <c r="Z14" s="16" t="s">
        <v>22</v>
      </c>
      <c r="AA14" s="17">
        <f>$AA$13*252</f>
        <v>0.36853232347474485</v>
      </c>
      <c r="AB14" s="17">
        <f>$AB$13*252</f>
        <v>0.19770186512320009</v>
      </c>
      <c r="AC14" s="17">
        <f>$AC$13*252</f>
        <v>3.1964287949956649E-2</v>
      </c>
      <c r="AD14" s="17">
        <f>$AD$13*252</f>
        <v>0.31489126049822236</v>
      </c>
      <c r="AE14" s="17">
        <f>$AE$13*252</f>
        <v>0.22260881038281077</v>
      </c>
      <c r="AF14" s="17">
        <f>$AF$13*252</f>
        <v>0.30294110639532157</v>
      </c>
      <c r="AG14" s="17">
        <f>$AG$13*252</f>
        <v>9.8565803337808511E-2</v>
      </c>
      <c r="AH14" s="17">
        <f>$AH$13*252</f>
        <v>0.11836180633847082</v>
      </c>
      <c r="AI14" s="17">
        <f>$AI$13*252</f>
        <v>0.43651551801479105</v>
      </c>
      <c r="AJ14" s="17">
        <f>$AJ$13*252</f>
        <v>0.25680196583290016</v>
      </c>
    </row>
    <row r="15" spans="1:38">
      <c r="A15" s="6">
        <v>45180</v>
      </c>
      <c r="B15" s="7">
        <v>1000.4</v>
      </c>
      <c r="C15" s="7">
        <v>890.8</v>
      </c>
      <c r="D15" s="7">
        <v>1476.45</v>
      </c>
      <c r="E15" s="7">
        <v>447.2</v>
      </c>
      <c r="F15" s="7">
        <v>824.25</v>
      </c>
      <c r="G15" s="7">
        <v>1281.55</v>
      </c>
      <c r="H15" s="7">
        <v>2474.6</v>
      </c>
      <c r="I15" s="7">
        <v>591.70000000000005</v>
      </c>
      <c r="J15" s="7">
        <v>634.85</v>
      </c>
      <c r="K15" s="31">
        <v>198.38</v>
      </c>
      <c r="L15" s="5">
        <v>17653.349999999999</v>
      </c>
      <c r="M15">
        <f t="shared" si="0"/>
        <v>2.0296551735783552E-2</v>
      </c>
      <c r="N15">
        <f t="shared" si="1"/>
        <v>5.5722993367660571E-3</v>
      </c>
      <c r="O15">
        <f t="shared" si="2"/>
        <v>4.6503028424142974E-3</v>
      </c>
      <c r="P15">
        <f t="shared" si="3"/>
        <v>1.0226531783831374E-2</v>
      </c>
      <c r="Q15">
        <f t="shared" si="4"/>
        <v>1.0365946478410456E-2</v>
      </c>
      <c r="R15">
        <f t="shared" si="5"/>
        <v>1.5332899852537543E-2</v>
      </c>
      <c r="S15">
        <f t="shared" si="6"/>
        <v>1.0725706138463315E-2</v>
      </c>
      <c r="T15">
        <f t="shared" si="7"/>
        <v>1.4040991430532055E-2</v>
      </c>
      <c r="U15">
        <f t="shared" si="8"/>
        <v>1.2043565269268879E-2</v>
      </c>
      <c r="V15">
        <f t="shared" si="9"/>
        <v>2.2377771974833E-2</v>
      </c>
      <c r="W15">
        <f t="shared" si="10"/>
        <v>9.442086266578718E-3</v>
      </c>
      <c r="Z15" t="s">
        <v>23</v>
      </c>
      <c r="AA15" s="13">
        <v>7.0599999999999996E-2</v>
      </c>
      <c r="AB15" s="13">
        <v>7.0599999999999996E-2</v>
      </c>
      <c r="AC15" s="13">
        <v>7.0599999999999996E-2</v>
      </c>
      <c r="AD15" s="13">
        <v>7.0599999999999996E-2</v>
      </c>
      <c r="AE15" s="13">
        <v>7.0599999999999996E-2</v>
      </c>
      <c r="AF15" s="13">
        <v>7.0599999999999996E-2</v>
      </c>
      <c r="AG15" s="13">
        <v>7.0599999999999996E-2</v>
      </c>
      <c r="AH15" s="13">
        <v>7.0599999999999996E-2</v>
      </c>
      <c r="AI15" s="13">
        <v>7.0599999999999996E-2</v>
      </c>
      <c r="AJ15" s="13">
        <v>7.0599999999999996E-2</v>
      </c>
    </row>
    <row r="16" spans="1:38">
      <c r="A16" s="6">
        <v>45177</v>
      </c>
      <c r="B16" s="7">
        <v>980.3</v>
      </c>
      <c r="C16" s="7">
        <v>885.85</v>
      </c>
      <c r="D16" s="7">
        <v>1469.6</v>
      </c>
      <c r="E16" s="7">
        <v>442.65</v>
      </c>
      <c r="F16" s="7">
        <v>815.75</v>
      </c>
      <c r="G16" s="7">
        <v>1262.05</v>
      </c>
      <c r="H16" s="7">
        <v>2448.1999999999998</v>
      </c>
      <c r="I16" s="7">
        <v>583.45000000000005</v>
      </c>
      <c r="J16" s="7">
        <v>627.25</v>
      </c>
      <c r="K16" s="31">
        <v>193.99</v>
      </c>
      <c r="L16" s="5">
        <v>17487.45</v>
      </c>
      <c r="M16">
        <f t="shared" si="0"/>
        <v>2.1444991624234573E-3</v>
      </c>
      <c r="N16">
        <f t="shared" si="1"/>
        <v>1.1980951308054121E-2</v>
      </c>
      <c r="O16">
        <f t="shared" si="2"/>
        <v>2.3162351114295078E-3</v>
      </c>
      <c r="P16">
        <f t="shared" si="3"/>
        <v>-7.3153215763728822E-3</v>
      </c>
      <c r="Q16">
        <f t="shared" si="4"/>
        <v>-4.342381674339011E-3</v>
      </c>
      <c r="R16">
        <f t="shared" si="5"/>
        <v>6.3989407748018786E-3</v>
      </c>
      <c r="S16">
        <f t="shared" si="6"/>
        <v>6.6390965553543456E-3</v>
      </c>
      <c r="T16">
        <f t="shared" si="7"/>
        <v>7.5699286217297502E-3</v>
      </c>
      <c r="U16">
        <f t="shared" si="8"/>
        <v>1.9885532287107762E-2</v>
      </c>
      <c r="V16">
        <f t="shared" si="9"/>
        <v>6.4125988995757978E-3</v>
      </c>
      <c r="W16">
        <f t="shared" si="10"/>
        <v>5.8469553304739824E-3</v>
      </c>
      <c r="Z16" t="s">
        <v>24</v>
      </c>
      <c r="AA16" s="14">
        <f t="shared" ref="AA16:AJ16" si="15">_xlfn.COVARIANCE.S(M3:M250,$W$3:$W$250)/_xlfn.VAR.S($W$3:$W$250)+1</f>
        <v>1.8484378375383343</v>
      </c>
      <c r="AB16" s="14">
        <f t="shared" si="15"/>
        <v>1.6799054937230906</v>
      </c>
      <c r="AC16" s="14">
        <f t="shared" si="15"/>
        <v>2.2176129911789921</v>
      </c>
      <c r="AD16" s="14">
        <f t="shared" si="15"/>
        <v>1.6789390338158992</v>
      </c>
      <c r="AE16" s="14">
        <f t="shared" si="15"/>
        <v>2.1934426067943704</v>
      </c>
      <c r="AF16" s="14">
        <f t="shared" si="15"/>
        <v>1.9685227765282387</v>
      </c>
      <c r="AG16" s="14">
        <f t="shared" si="15"/>
        <v>2.2160186038028646</v>
      </c>
      <c r="AH16" s="14">
        <f t="shared" si="15"/>
        <v>2.3607391476157833</v>
      </c>
      <c r="AI16" s="14">
        <f t="shared" si="15"/>
        <v>2.1064430778695225</v>
      </c>
      <c r="AJ16" s="14">
        <f t="shared" si="15"/>
        <v>1.6507695978524031</v>
      </c>
      <c r="AK16" cm="1">
        <f t="array" ref="AK16">SUMPRODUCT(AA16:AJ16,TRANSPOSE(AB31:AB40))</f>
        <v>1.7719330177641421</v>
      </c>
    </row>
    <row r="17" spans="1:37">
      <c r="A17" s="6">
        <v>45176</v>
      </c>
      <c r="B17" s="7">
        <v>978.2</v>
      </c>
      <c r="C17" s="7">
        <v>875.3</v>
      </c>
      <c r="D17" s="7">
        <v>1466.2</v>
      </c>
      <c r="E17" s="7">
        <v>445.9</v>
      </c>
      <c r="F17" s="7">
        <v>819.3</v>
      </c>
      <c r="G17" s="7">
        <v>1254</v>
      </c>
      <c r="H17" s="7">
        <v>2432</v>
      </c>
      <c r="I17" s="7">
        <v>579.04999999999995</v>
      </c>
      <c r="J17" s="7">
        <v>614.9</v>
      </c>
      <c r="K17" s="31">
        <v>192.75</v>
      </c>
      <c r="L17" s="5">
        <v>17385.5</v>
      </c>
      <c r="M17">
        <f t="shared" si="0"/>
        <v>1.3534234637040031E-2</v>
      </c>
      <c r="N17">
        <f t="shared" si="1"/>
        <v>-5.6960737284681429E-3</v>
      </c>
      <c r="O17">
        <f t="shared" si="2"/>
        <v>-7.6436089706027116E-3</v>
      </c>
      <c r="P17">
        <f t="shared" si="3"/>
        <v>-3.4700879954362765E-3</v>
      </c>
      <c r="Q17">
        <f t="shared" si="4"/>
        <v>5.3849108215947763E-3</v>
      </c>
      <c r="R17">
        <f t="shared" si="5"/>
        <v>1.4579449763157459E-2</v>
      </c>
      <c r="S17">
        <f t="shared" si="6"/>
        <v>1.3578293278818717E-3</v>
      </c>
      <c r="T17">
        <f t="shared" si="7"/>
        <v>1.487566032825619E-2</v>
      </c>
      <c r="U17">
        <f t="shared" si="8"/>
        <v>7.5909436863545645E-3</v>
      </c>
      <c r="V17">
        <f t="shared" si="9"/>
        <v>9.7490540938328287E-3</v>
      </c>
      <c r="W17">
        <f t="shared" si="10"/>
        <v>5.8205938182118357E-3</v>
      </c>
      <c r="Z17" t="s">
        <v>25</v>
      </c>
      <c r="AA17" s="13">
        <f t="shared" ref="AA17:AJ17" si="16">AA14-AA15</f>
        <v>0.29793232347474485</v>
      </c>
      <c r="AB17" s="13">
        <f t="shared" si="16"/>
        <v>0.1271018651232001</v>
      </c>
      <c r="AC17" s="13">
        <f t="shared" si="16"/>
        <v>-3.8635712050043347E-2</v>
      </c>
      <c r="AD17" s="13">
        <f t="shared" si="16"/>
        <v>0.24429126049822236</v>
      </c>
      <c r="AE17" s="13">
        <f t="shared" si="16"/>
        <v>0.15200881038281078</v>
      </c>
      <c r="AF17" s="13">
        <f t="shared" si="16"/>
        <v>0.23234110639532157</v>
      </c>
      <c r="AG17" s="13">
        <f t="shared" si="16"/>
        <v>2.7965803337808515E-2</v>
      </c>
      <c r="AH17" s="13">
        <f t="shared" si="16"/>
        <v>4.7761806338470825E-2</v>
      </c>
      <c r="AI17" s="13">
        <f t="shared" si="16"/>
        <v>0.36591551801479105</v>
      </c>
      <c r="AJ17" s="13">
        <f t="shared" si="16"/>
        <v>0.18620196583290016</v>
      </c>
    </row>
    <row r="18" spans="1:37">
      <c r="A18" s="6">
        <v>45175</v>
      </c>
      <c r="B18" s="7">
        <v>965.05</v>
      </c>
      <c r="C18" s="7">
        <v>880.3</v>
      </c>
      <c r="D18" s="7">
        <v>1477.45</v>
      </c>
      <c r="E18" s="7">
        <v>447.45</v>
      </c>
      <c r="F18" s="7">
        <v>814.9</v>
      </c>
      <c r="G18" s="7">
        <v>1235.8499999999999</v>
      </c>
      <c r="H18" s="7">
        <v>2428.6999999999998</v>
      </c>
      <c r="I18" s="7">
        <v>570.5</v>
      </c>
      <c r="J18" s="7">
        <v>610.25</v>
      </c>
      <c r="K18" s="31">
        <v>190.88</v>
      </c>
      <c r="L18" s="5">
        <v>17284.599999999999</v>
      </c>
      <c r="M18">
        <f t="shared" si="0"/>
        <v>-1.6851156515640599E-2</v>
      </c>
      <c r="N18">
        <f t="shared" si="1"/>
        <v>1.6493330013104851E-2</v>
      </c>
      <c r="O18">
        <f t="shared" si="2"/>
        <v>-9.8093941263452909E-4</v>
      </c>
      <c r="P18">
        <f t="shared" si="3"/>
        <v>9.7693214234232956E-3</v>
      </c>
      <c r="Q18">
        <f t="shared" si="4"/>
        <v>-1.2876722507696255E-3</v>
      </c>
      <c r="R18">
        <f t="shared" si="5"/>
        <v>2.4277737434113484E-4</v>
      </c>
      <c r="S18">
        <f t="shared" si="6"/>
        <v>2.1020966873418266E-3</v>
      </c>
      <c r="T18">
        <f t="shared" si="7"/>
        <v>-4.3725474126091925E-3</v>
      </c>
      <c r="U18">
        <f t="shared" si="8"/>
        <v>-1.4737189502022829E-3</v>
      </c>
      <c r="V18">
        <f t="shared" si="9"/>
        <v>7.8614296127080166E-4</v>
      </c>
      <c r="W18">
        <f t="shared" si="10"/>
        <v>1.8820564554973389E-3</v>
      </c>
    </row>
    <row r="19" spans="1:37">
      <c r="A19" s="6">
        <v>45174</v>
      </c>
      <c r="B19" s="7">
        <v>981.45</v>
      </c>
      <c r="C19" s="7">
        <v>865.9</v>
      </c>
      <c r="D19" s="7">
        <v>1478.9</v>
      </c>
      <c r="E19" s="7">
        <v>443.1</v>
      </c>
      <c r="F19" s="7">
        <v>815.95</v>
      </c>
      <c r="G19" s="7">
        <v>1235.55</v>
      </c>
      <c r="H19" s="7">
        <v>2423.6</v>
      </c>
      <c r="I19" s="7">
        <v>573</v>
      </c>
      <c r="J19" s="7">
        <v>611.15</v>
      </c>
      <c r="K19" s="31">
        <v>190.73</v>
      </c>
      <c r="L19" s="5">
        <v>17252.099999999999</v>
      </c>
      <c r="M19">
        <f t="shared" si="0"/>
        <v>-8.1478845471167358E-4</v>
      </c>
      <c r="N19">
        <f t="shared" si="1"/>
        <v>6.9316084106242517E-4</v>
      </c>
      <c r="O19">
        <f t="shared" si="2"/>
        <v>9.375068665456102E-3</v>
      </c>
      <c r="P19">
        <f t="shared" si="3"/>
        <v>1.2718772407774831E-2</v>
      </c>
      <c r="Q19">
        <f t="shared" si="4"/>
        <v>7.5657749788830327E-3</v>
      </c>
      <c r="R19">
        <f t="shared" si="5"/>
        <v>2.4715881385221294E-3</v>
      </c>
      <c r="S19">
        <f t="shared" si="6"/>
        <v>5.3368763289010305E-3</v>
      </c>
      <c r="T19">
        <f t="shared" si="7"/>
        <v>-4.4403886463314068E-3</v>
      </c>
      <c r="U19">
        <f t="shared" si="8"/>
        <v>3.5241605133747088E-3</v>
      </c>
      <c r="V19">
        <f t="shared" si="9"/>
        <v>-4.2900557583228915E-3</v>
      </c>
      <c r="W19">
        <f t="shared" si="10"/>
        <v>4.1326633140922036E-3</v>
      </c>
      <c r="Z19" s="16" t="s">
        <v>26</v>
      </c>
      <c r="AA19" s="18">
        <f t="shared" ref="AA19:AJ19" si="17">AA15+(AA16*AA17)</f>
        <v>0.62130937973642886</v>
      </c>
      <c r="AB19" s="18">
        <f t="shared" si="17"/>
        <v>0.28411912148291513</v>
      </c>
      <c r="AC19" s="18">
        <f t="shared" si="17"/>
        <v>-1.5079056965626864E-2</v>
      </c>
      <c r="AD19" s="18">
        <f t="shared" si="17"/>
        <v>0.48075013287055357</v>
      </c>
      <c r="AE19" s="18">
        <f t="shared" si="17"/>
        <v>0.40402260130178363</v>
      </c>
      <c r="AF19" s="18">
        <f t="shared" si="17"/>
        <v>0.52796875986296132</v>
      </c>
      <c r="AG19" s="18">
        <f t="shared" si="17"/>
        <v>0.13257274046687592</v>
      </c>
      <c r="AH19" s="18">
        <f t="shared" si="17"/>
        <v>0.18335316598407173</v>
      </c>
      <c r="AI19" s="18">
        <f t="shared" si="17"/>
        <v>0.84138021000729712</v>
      </c>
      <c r="AJ19" s="18">
        <f t="shared" si="17"/>
        <v>0.37797654425730348</v>
      </c>
    </row>
    <row r="20" spans="1:37">
      <c r="A20" s="6">
        <v>45173</v>
      </c>
      <c r="B20" s="7">
        <v>982.25</v>
      </c>
      <c r="C20" s="7">
        <v>865.3</v>
      </c>
      <c r="D20" s="7">
        <v>1465.1</v>
      </c>
      <c r="E20" s="7">
        <v>437.5</v>
      </c>
      <c r="F20" s="7">
        <v>809.8</v>
      </c>
      <c r="G20" s="7">
        <v>1232.5</v>
      </c>
      <c r="H20" s="7">
        <v>2410.6999999999998</v>
      </c>
      <c r="I20" s="7">
        <v>575.54999999999995</v>
      </c>
      <c r="J20" s="7">
        <v>609</v>
      </c>
      <c r="K20" s="31">
        <v>191.55</v>
      </c>
      <c r="L20" s="5">
        <v>17180.95</v>
      </c>
      <c r="M20">
        <f t="shared" si="0"/>
        <v>-9.0200266976507484E-3</v>
      </c>
      <c r="N20">
        <f t="shared" si="1"/>
        <v>-7.5090256235918842E-4</v>
      </c>
      <c r="O20">
        <f t="shared" si="2"/>
        <v>1.4610342566544443E-2</v>
      </c>
      <c r="P20">
        <f t="shared" si="3"/>
        <v>-8.0815419071067988E-3</v>
      </c>
      <c r="Q20">
        <f t="shared" si="4"/>
        <v>4.2074062809565075E-3</v>
      </c>
      <c r="R20">
        <f t="shared" si="5"/>
        <v>3.8626974643577783E-2</v>
      </c>
      <c r="S20">
        <f t="shared" si="6"/>
        <v>-8.0856670415357349E-4</v>
      </c>
      <c r="T20">
        <f t="shared" si="7"/>
        <v>1.0479530015150154E-2</v>
      </c>
      <c r="U20">
        <f t="shared" si="8"/>
        <v>-3.6059701424137752E-3</v>
      </c>
      <c r="V20">
        <f t="shared" si="9"/>
        <v>1.2608520067619689E-2</v>
      </c>
      <c r="W20">
        <f t="shared" si="10"/>
        <v>6.2121610937123381E-3</v>
      </c>
    </row>
    <row r="21" spans="1:37">
      <c r="A21" s="6">
        <v>45170</v>
      </c>
      <c r="B21" s="7">
        <v>991.15</v>
      </c>
      <c r="C21" s="7">
        <v>865.95</v>
      </c>
      <c r="D21" s="7">
        <v>1443.85</v>
      </c>
      <c r="E21" s="7">
        <v>441.05</v>
      </c>
      <c r="F21" s="7">
        <v>806.4</v>
      </c>
      <c r="G21" s="7">
        <v>1185.8</v>
      </c>
      <c r="H21" s="7">
        <v>2412.65</v>
      </c>
      <c r="I21" s="7">
        <v>569.54999999999995</v>
      </c>
      <c r="J21" s="7">
        <v>611.20000000000005</v>
      </c>
      <c r="K21" s="31">
        <v>189.15</v>
      </c>
      <c r="L21" s="5">
        <v>17074.55</v>
      </c>
      <c r="M21">
        <f t="shared" si="0"/>
        <v>1.7968060323965526E-2</v>
      </c>
      <c r="N21">
        <f t="shared" si="1"/>
        <v>1.1089613459524653E-2</v>
      </c>
      <c r="O21">
        <f t="shared" si="2"/>
        <v>5.8347680555336321E-3</v>
      </c>
      <c r="P21">
        <f t="shared" si="3"/>
        <v>3.0655715180115018E-3</v>
      </c>
      <c r="Q21">
        <f t="shared" si="4"/>
        <v>3.373479628620963E-2</v>
      </c>
      <c r="R21">
        <f t="shared" si="5"/>
        <v>1.1577982977740323E-2</v>
      </c>
      <c r="S21">
        <f t="shared" si="6"/>
        <v>2.3445696630145334E-3</v>
      </c>
      <c r="T21">
        <f t="shared" si="7"/>
        <v>1.4501978441132525E-2</v>
      </c>
      <c r="U21">
        <f t="shared" si="8"/>
        <v>1.6829303317103275E-2</v>
      </c>
      <c r="V21">
        <f t="shared" si="9"/>
        <v>3.0816267116097005E-2</v>
      </c>
      <c r="W21">
        <f t="shared" si="10"/>
        <v>8.8385917838426781E-3</v>
      </c>
      <c r="Z21" s="16" t="s">
        <v>27</v>
      </c>
      <c r="AA21" s="17">
        <f t="shared" ref="AA21:AJ21" si="18">SUM(M3:M250)</f>
        <v>0.36387902493972701</v>
      </c>
      <c r="AB21" s="17">
        <f t="shared" si="18"/>
        <v>0.19527168313748614</v>
      </c>
      <c r="AC21" s="17">
        <f t="shared" si="18"/>
        <v>3.1581757801595049E-2</v>
      </c>
      <c r="AD21" s="17">
        <f t="shared" si="18"/>
        <v>0.31094831983909627</v>
      </c>
      <c r="AE21" s="17">
        <f t="shared" si="18"/>
        <v>0.21986161040023514</v>
      </c>
      <c r="AF21" s="17">
        <f t="shared" si="18"/>
        <v>0.29915488654631378</v>
      </c>
      <c r="AG21" s="17">
        <f t="shared" si="18"/>
        <v>9.7373359135743617E-2</v>
      </c>
      <c r="AH21" s="17">
        <f t="shared" si="18"/>
        <v>0.11692528006412134</v>
      </c>
      <c r="AI21" s="17">
        <f t="shared" si="18"/>
        <v>0.4309457692806658</v>
      </c>
      <c r="AJ21" s="17">
        <f t="shared" si="18"/>
        <v>0.2536155973350685</v>
      </c>
    </row>
    <row r="22" spans="1:37">
      <c r="A22" s="6">
        <v>45169</v>
      </c>
      <c r="B22" s="7">
        <v>973.5</v>
      </c>
      <c r="C22" s="7">
        <v>856.4</v>
      </c>
      <c r="D22" s="7">
        <v>1435.45</v>
      </c>
      <c r="E22" s="7">
        <v>439.7</v>
      </c>
      <c r="F22" s="7">
        <v>779.65</v>
      </c>
      <c r="G22" s="7">
        <v>1172.1500000000001</v>
      </c>
      <c r="H22" s="7">
        <v>2407</v>
      </c>
      <c r="I22" s="7">
        <v>561.35</v>
      </c>
      <c r="J22" s="7">
        <v>601</v>
      </c>
      <c r="K22" s="31">
        <v>183.41</v>
      </c>
      <c r="L22" s="5">
        <v>16924.3</v>
      </c>
      <c r="M22">
        <f t="shared" si="0"/>
        <v>-1.0067284862408526E-2</v>
      </c>
      <c r="N22">
        <f t="shared" si="1"/>
        <v>-1.5751250230313923E-3</v>
      </c>
      <c r="O22">
        <f t="shared" si="2"/>
        <v>2.0901553758237966E-4</v>
      </c>
      <c r="P22">
        <f t="shared" si="3"/>
        <v>-7.0255246477174248E-3</v>
      </c>
      <c r="Q22">
        <f t="shared" si="4"/>
        <v>-9.5737264297434971E-3</v>
      </c>
      <c r="R22">
        <f t="shared" si="5"/>
        <v>1.408661364561614E-3</v>
      </c>
      <c r="S22">
        <f t="shared" si="6"/>
        <v>-4.5802714243588279E-3</v>
      </c>
      <c r="T22">
        <f t="shared" si="7"/>
        <v>-1.0719925469962413E-2</v>
      </c>
      <c r="U22">
        <f t="shared" si="8"/>
        <v>-7.5422014318518834E-3</v>
      </c>
      <c r="V22">
        <f t="shared" si="9"/>
        <v>-1.0413935846277752E-2</v>
      </c>
      <c r="W22">
        <f t="shared" si="10"/>
        <v>-2.6347444302078273E-3</v>
      </c>
    </row>
    <row r="23" spans="1:37">
      <c r="A23" s="6">
        <v>45168</v>
      </c>
      <c r="B23" s="7">
        <v>983.35</v>
      </c>
      <c r="C23" s="7">
        <v>857.75</v>
      </c>
      <c r="D23" s="7">
        <v>1435.15</v>
      </c>
      <c r="E23" s="7">
        <v>442.8</v>
      </c>
      <c r="F23" s="7">
        <v>787.15</v>
      </c>
      <c r="G23" s="7">
        <v>1170.5</v>
      </c>
      <c r="H23" s="7">
        <v>2418.0500000000002</v>
      </c>
      <c r="I23" s="7">
        <v>567.4</v>
      </c>
      <c r="J23" s="7">
        <v>605.54999999999995</v>
      </c>
      <c r="K23" s="31">
        <v>185.33</v>
      </c>
      <c r="L23" s="5">
        <v>16968.95</v>
      </c>
      <c r="M23">
        <f t="shared" si="0"/>
        <v>2.6985072763881868E-3</v>
      </c>
      <c r="N23">
        <f t="shared" si="1"/>
        <v>2.9773220277235354E-3</v>
      </c>
      <c r="O23">
        <f t="shared" si="2"/>
        <v>1.2268802238431721E-2</v>
      </c>
      <c r="P23">
        <f t="shared" si="3"/>
        <v>6.1162270174360536E-3</v>
      </c>
      <c r="Q23">
        <f t="shared" si="4"/>
        <v>5.7332301264060893E-3</v>
      </c>
      <c r="R23">
        <f t="shared" si="5"/>
        <v>1.1125305359243822E-2</v>
      </c>
      <c r="S23">
        <f t="shared" si="6"/>
        <v>-9.50727584839622E-4</v>
      </c>
      <c r="T23">
        <f t="shared" si="7"/>
        <v>-1.3044614824998371E-2</v>
      </c>
      <c r="U23">
        <f t="shared" si="8"/>
        <v>-2.6387415327684895E-3</v>
      </c>
      <c r="V23">
        <f t="shared" si="9"/>
        <v>-1.6217005566135041E-2</v>
      </c>
      <c r="W23">
        <f t="shared" si="10"/>
        <v>2.4575002226752173E-3</v>
      </c>
      <c r="Z23" s="16" t="s">
        <v>28</v>
      </c>
      <c r="AA23" s="16">
        <f>_xlfn.STDEV.S($M$3:$M$250)*SQRT(249)</f>
        <v>0.19792524365296438</v>
      </c>
      <c r="AB23" s="16">
        <f>_xlfn.STDEV.S($N$3:$N$250)*SQRT(249)</f>
        <v>0.17718937874186499</v>
      </c>
      <c r="AC23" s="16">
        <f>_xlfn.STDEV.S($O$3:$O$250)*SQRT(249)</f>
        <v>0.23717274074703917</v>
      </c>
      <c r="AD23" s="16">
        <f>_xlfn.STDEV.S($P$3:$P$250)*SQRT(249)</f>
        <v>0.17914601056213866</v>
      </c>
      <c r="AE23" s="16">
        <f>_xlfn.STDEV.S($Q$3:$Q$250)*SQRT(249)</f>
        <v>0.22427881818361162</v>
      </c>
      <c r="AF23" s="16">
        <f>_xlfn.STDEV.S($R$3:$R$250)*SQRT(249)</f>
        <v>0.20467907324128842</v>
      </c>
      <c r="AG23" s="16">
        <f>_xlfn.STDEV.S($S$3:$S$250)*SQRT(249)</f>
        <v>0.18511914758997802</v>
      </c>
      <c r="AH23" s="16">
        <f>_xlfn.STDEV.S($T$3:$T$250)*SQRT(249)</f>
        <v>0.21645187549872885</v>
      </c>
      <c r="AI23" s="16">
        <f>_xlfn.STDEV.S($U$3:$U$250)*SQRT(249)</f>
        <v>0.24251488784756606</v>
      </c>
      <c r="AJ23" s="16">
        <f>_xlfn.STDEV.S($V$3:$V$250)*SQRT(249)</f>
        <v>0.2216411542398839</v>
      </c>
    </row>
    <row r="24" spans="1:37">
      <c r="A24" s="6">
        <v>45167</v>
      </c>
      <c r="B24" s="7">
        <v>980.7</v>
      </c>
      <c r="C24" s="7">
        <v>855.2</v>
      </c>
      <c r="D24" s="7">
        <v>1417.65</v>
      </c>
      <c r="E24" s="7">
        <v>440.1</v>
      </c>
      <c r="F24" s="7">
        <v>782.65</v>
      </c>
      <c r="G24" s="7">
        <v>1157.55</v>
      </c>
      <c r="H24" s="7">
        <v>2420.35</v>
      </c>
      <c r="I24" s="7">
        <v>574.85</v>
      </c>
      <c r="J24" s="7">
        <v>607.15</v>
      </c>
      <c r="K24" s="31">
        <v>188.36</v>
      </c>
      <c r="L24" s="5">
        <v>16927.3</v>
      </c>
      <c r="M24">
        <f t="shared" si="0"/>
        <v>-9.6403405290481012E-3</v>
      </c>
      <c r="N24">
        <f t="shared" si="1"/>
        <v>-1.7560069887882803E-2</v>
      </c>
      <c r="O24">
        <f t="shared" si="2"/>
        <v>1.4117815495625189E-3</v>
      </c>
      <c r="P24">
        <f t="shared" si="3"/>
        <v>-2.9495200055902034E-3</v>
      </c>
      <c r="Q24">
        <f t="shared" si="4"/>
        <v>1.2406548746809947E-2</v>
      </c>
      <c r="R24">
        <f t="shared" si="5"/>
        <v>9.6354912147189869E-3</v>
      </c>
      <c r="S24">
        <f t="shared" si="6"/>
        <v>-9.6215869414054828E-3</v>
      </c>
      <c r="T24">
        <f t="shared" si="7"/>
        <v>3.4852348601143962E-3</v>
      </c>
      <c r="U24">
        <f t="shared" si="8"/>
        <v>7.8542010141440678E-3</v>
      </c>
      <c r="V24">
        <f t="shared" si="9"/>
        <v>1.0567425017844398E-2</v>
      </c>
      <c r="W24">
        <f t="shared" si="10"/>
        <v>3.0766888357338087E-3</v>
      </c>
      <c r="Z24" s="15"/>
      <c r="AA24" s="15"/>
    </row>
    <row r="25" spans="1:37">
      <c r="A25" s="6">
        <v>45166</v>
      </c>
      <c r="B25" s="7">
        <v>990.2</v>
      </c>
      <c r="C25" s="7">
        <v>870.35</v>
      </c>
      <c r="D25" s="7">
        <v>1415.65</v>
      </c>
      <c r="E25" s="7">
        <v>441.4</v>
      </c>
      <c r="F25" s="7">
        <v>773</v>
      </c>
      <c r="G25" s="7">
        <v>1146.45</v>
      </c>
      <c r="H25" s="7">
        <v>2443.75</v>
      </c>
      <c r="I25" s="7">
        <v>572.85</v>
      </c>
      <c r="J25" s="7">
        <v>602.4</v>
      </c>
      <c r="K25" s="31">
        <v>186.38</v>
      </c>
      <c r="L25" s="5">
        <v>16875.3</v>
      </c>
      <c r="M25">
        <f t="shared" si="0"/>
        <v>7.1960985544440885E-3</v>
      </c>
      <c r="N25">
        <f t="shared" si="1"/>
        <v>-3.612699975392937E-3</v>
      </c>
      <c r="O25">
        <f t="shared" si="2"/>
        <v>-3.1385020913550585E-3</v>
      </c>
      <c r="P25">
        <f t="shared" si="3"/>
        <v>-4.4080320033800507E-3</v>
      </c>
      <c r="Q25">
        <f t="shared" si="4"/>
        <v>-1.9403033401752903E-4</v>
      </c>
      <c r="R25">
        <f t="shared" si="5"/>
        <v>-6.5206282160506024E-3</v>
      </c>
      <c r="S25">
        <f t="shared" si="6"/>
        <v>-1.0016166471780779E-2</v>
      </c>
      <c r="T25">
        <f t="shared" si="7"/>
        <v>5.0752646568473824E-3</v>
      </c>
      <c r="U25">
        <f t="shared" si="8"/>
        <v>-4.4720571425920039E-3</v>
      </c>
      <c r="V25">
        <f t="shared" si="9"/>
        <v>2.6531946652603989E-2</v>
      </c>
      <c r="W25">
        <f t="shared" si="10"/>
        <v>3.2318260331116516E-3</v>
      </c>
      <c r="Z25" t="s">
        <v>29</v>
      </c>
      <c r="AA25">
        <v>3</v>
      </c>
      <c r="AB25">
        <v>3</v>
      </c>
      <c r="AC25">
        <v>3</v>
      </c>
      <c r="AD25">
        <v>3</v>
      </c>
      <c r="AE25">
        <v>3</v>
      </c>
      <c r="AF25">
        <v>3</v>
      </c>
      <c r="AG25">
        <v>3</v>
      </c>
      <c r="AH25">
        <v>3</v>
      </c>
      <c r="AI25">
        <v>3</v>
      </c>
      <c r="AJ25">
        <v>3</v>
      </c>
    </row>
    <row r="26" spans="1:37">
      <c r="A26" s="6">
        <v>45163</v>
      </c>
      <c r="B26" s="7">
        <v>983.1</v>
      </c>
      <c r="C26" s="7">
        <v>873.5</v>
      </c>
      <c r="D26" s="7">
        <v>1420.1</v>
      </c>
      <c r="E26" s="7">
        <v>443.35</v>
      </c>
      <c r="F26" s="7">
        <v>773.15</v>
      </c>
      <c r="G26" s="7">
        <v>1153.95</v>
      </c>
      <c r="H26" s="7">
        <v>2468.35</v>
      </c>
      <c r="I26" s="7">
        <v>569.95000000000005</v>
      </c>
      <c r="J26" s="7">
        <v>605.1</v>
      </c>
      <c r="K26" s="31">
        <v>181.5</v>
      </c>
      <c r="L26" s="5">
        <v>16820.849999999999</v>
      </c>
      <c r="M26">
        <f t="shared" si="0"/>
        <v>1.781669640790599E-3</v>
      </c>
      <c r="N26">
        <f t="shared" si="1"/>
        <v>4.6473017460334186E-3</v>
      </c>
      <c r="O26">
        <f t="shared" si="2"/>
        <v>-2.4615829850702219E-3</v>
      </c>
      <c r="P26">
        <f t="shared" si="3"/>
        <v>-1.6886059601022324E-2</v>
      </c>
      <c r="Q26">
        <f t="shared" si="4"/>
        <v>-1.8898099330202974E-2</v>
      </c>
      <c r="R26">
        <f t="shared" si="5"/>
        <v>-1.4880714979578546E-2</v>
      </c>
      <c r="S26">
        <f t="shared" si="6"/>
        <v>-4.6280005402850278E-3</v>
      </c>
      <c r="T26">
        <f t="shared" si="7"/>
        <v>-1.2206969957889098E-2</v>
      </c>
      <c r="U26">
        <f t="shared" si="8"/>
        <v>-9.6213891342555504E-3</v>
      </c>
      <c r="V26">
        <f t="shared" si="9"/>
        <v>-1.7639645865640499E-2</v>
      </c>
      <c r="W26">
        <f t="shared" si="10"/>
        <v>-6.4768677723708442E-3</v>
      </c>
      <c r="Z26" s="15"/>
      <c r="AA26" s="15"/>
    </row>
    <row r="27" spans="1:37">
      <c r="A27" s="6">
        <v>45162</v>
      </c>
      <c r="B27" s="7">
        <v>981.35</v>
      </c>
      <c r="C27" s="7">
        <v>869.45</v>
      </c>
      <c r="D27" s="7">
        <v>1423.6</v>
      </c>
      <c r="E27" s="7">
        <v>450.9</v>
      </c>
      <c r="F27" s="7">
        <v>787.9</v>
      </c>
      <c r="G27" s="7">
        <v>1171.25</v>
      </c>
      <c r="H27" s="7">
        <v>2479.8000000000002</v>
      </c>
      <c r="I27" s="7">
        <v>576.95000000000005</v>
      </c>
      <c r="J27" s="7">
        <v>610.95000000000005</v>
      </c>
      <c r="K27" s="31">
        <v>184.73</v>
      </c>
      <c r="L27" s="5">
        <v>16930.150000000001</v>
      </c>
      <c r="M27">
        <f t="shared" si="0"/>
        <v>2.142202186147303E-3</v>
      </c>
      <c r="N27">
        <f t="shared" si="1"/>
        <v>1.4963170379310947E-3</v>
      </c>
      <c r="O27">
        <f t="shared" si="2"/>
        <v>1.1054128912229524E-2</v>
      </c>
      <c r="P27">
        <f t="shared" si="3"/>
        <v>9.9850232958960004E-4</v>
      </c>
      <c r="Q27">
        <f t="shared" si="4"/>
        <v>-1.2612098062592909E-2</v>
      </c>
      <c r="R27">
        <f t="shared" si="5"/>
        <v>-9.5592868134560856E-3</v>
      </c>
      <c r="S27">
        <f t="shared" si="6"/>
        <v>-1.6953624776032249E-2</v>
      </c>
      <c r="T27">
        <f t="shared" si="7"/>
        <v>8.6666377833059192E-5</v>
      </c>
      <c r="U27">
        <f t="shared" si="8"/>
        <v>-4.8169256709192721E-3</v>
      </c>
      <c r="V27">
        <f t="shared" si="9"/>
        <v>-1.328226447294562E-2</v>
      </c>
      <c r="W27">
        <f t="shared" si="10"/>
        <v>-1.1865268626191547E-3</v>
      </c>
      <c r="Z27" s="16" t="s">
        <v>30</v>
      </c>
      <c r="AA27" s="19">
        <f t="shared" ref="AA27:AJ27" si="19">AA21-(0.5*AA25*AA23*AA23)</f>
        <v>0.30511742182709906</v>
      </c>
      <c r="AB27" s="19">
        <f t="shared" si="19"/>
        <v>0.14817756922909403</v>
      </c>
      <c r="AC27" s="19">
        <f t="shared" si="19"/>
        <v>-5.2794605628598328E-2</v>
      </c>
      <c r="AD27" s="19">
        <f t="shared" si="19"/>
        <v>0.26280838018860142</v>
      </c>
      <c r="AE27" s="19">
        <f t="shared" si="19"/>
        <v>0.14441012797147884</v>
      </c>
      <c r="AF27" s="19">
        <f t="shared" si="19"/>
        <v>0.23631460201194471</v>
      </c>
      <c r="AG27" s="19">
        <f t="shared" si="19"/>
        <v>4.5969710929083522E-2</v>
      </c>
      <c r="AH27" s="19">
        <f t="shared" si="19"/>
        <v>4.6648158453745509E-2</v>
      </c>
      <c r="AI27" s="19">
        <f t="shared" si="19"/>
        <v>0.34272556303908946</v>
      </c>
      <c r="AJ27" s="19">
        <f t="shared" si="19"/>
        <v>0.17992839545588651</v>
      </c>
      <c r="AK27" s="20"/>
    </row>
    <row r="28" spans="1:37">
      <c r="A28" s="6">
        <v>45161</v>
      </c>
      <c r="B28" s="7">
        <v>979.25</v>
      </c>
      <c r="C28" s="7">
        <v>868.15</v>
      </c>
      <c r="D28" s="7">
        <v>1407.95</v>
      </c>
      <c r="E28" s="7">
        <v>450.45</v>
      </c>
      <c r="F28" s="7">
        <v>797.9</v>
      </c>
      <c r="G28" s="7">
        <v>1182.5</v>
      </c>
      <c r="H28" s="7">
        <v>2522.1999999999998</v>
      </c>
      <c r="I28" s="7">
        <v>576.9</v>
      </c>
      <c r="J28" s="7">
        <v>613.9</v>
      </c>
      <c r="K28" s="31">
        <v>187.2</v>
      </c>
      <c r="L28" s="5">
        <v>16950.25</v>
      </c>
      <c r="M28">
        <f t="shared" si="0"/>
        <v>2.293133585382193E-2</v>
      </c>
      <c r="N28">
        <f t="shared" si="1"/>
        <v>-1.0883370112207993E-2</v>
      </c>
      <c r="O28">
        <f t="shared" si="2"/>
        <v>2.9875186711549556E-3</v>
      </c>
      <c r="P28">
        <f t="shared" si="3"/>
        <v>-8.4006241788315682E-3</v>
      </c>
      <c r="Q28">
        <f t="shared" si="4"/>
        <v>3.3896209718709408E-3</v>
      </c>
      <c r="R28">
        <f t="shared" si="5"/>
        <v>2.5402215183584001E-3</v>
      </c>
      <c r="S28">
        <f t="shared" si="6"/>
        <v>1.1107586035715034E-3</v>
      </c>
      <c r="T28">
        <f t="shared" si="7"/>
        <v>1.4667628072253039E-2</v>
      </c>
      <c r="U28">
        <f t="shared" si="8"/>
        <v>-1.0209958232897979E-2</v>
      </c>
      <c r="V28">
        <f t="shared" si="9"/>
        <v>7.2376673002306031E-3</v>
      </c>
      <c r="W28">
        <f t="shared" si="10"/>
        <v>2.6583584056213061E-3</v>
      </c>
    </row>
    <row r="29" spans="1:37">
      <c r="A29" s="6">
        <v>45160</v>
      </c>
      <c r="B29" s="7">
        <v>957.05</v>
      </c>
      <c r="C29" s="7">
        <v>877.65</v>
      </c>
      <c r="D29" s="7">
        <v>1403.75</v>
      </c>
      <c r="E29" s="7">
        <v>454.25</v>
      </c>
      <c r="F29" s="7">
        <v>795.2</v>
      </c>
      <c r="G29" s="7">
        <v>1179.5</v>
      </c>
      <c r="H29" s="7">
        <v>2519.4</v>
      </c>
      <c r="I29" s="7">
        <v>568.5</v>
      </c>
      <c r="J29" s="7">
        <v>620.20000000000005</v>
      </c>
      <c r="K29" s="31">
        <v>185.85</v>
      </c>
      <c r="L29" s="5">
        <v>16905.25</v>
      </c>
      <c r="M29">
        <f t="shared" si="0"/>
        <v>4.6605483253586042E-3</v>
      </c>
      <c r="N29">
        <f t="shared" si="1"/>
        <v>6.5157980868854621E-3</v>
      </c>
      <c r="O29">
        <f t="shared" si="2"/>
        <v>-1.1747327054444823E-3</v>
      </c>
      <c r="P29">
        <f t="shared" si="3"/>
        <v>1.4301003111626017E-2</v>
      </c>
      <c r="Q29">
        <f t="shared" si="4"/>
        <v>5.6605555145216268E-4</v>
      </c>
      <c r="R29">
        <f t="shared" si="5"/>
        <v>2.119766833585917E-4</v>
      </c>
      <c r="S29">
        <f t="shared" si="6"/>
        <v>-2.3812358726630795E-4</v>
      </c>
      <c r="T29">
        <f t="shared" si="7"/>
        <v>-5.613065079334986E-3</v>
      </c>
      <c r="U29">
        <f t="shared" si="8"/>
        <v>-4.8359797831324443E-4</v>
      </c>
      <c r="V29">
        <f t="shared" si="9"/>
        <v>2.4242436115062545E-3</v>
      </c>
      <c r="W29">
        <f t="shared" si="10"/>
        <v>3.1519134553535375E-3</v>
      </c>
    </row>
    <row r="30" spans="1:37">
      <c r="A30" s="6">
        <v>45159</v>
      </c>
      <c r="B30" s="7">
        <v>952.6</v>
      </c>
      <c r="C30" s="7">
        <v>871.95</v>
      </c>
      <c r="D30" s="7">
        <v>1405.4</v>
      </c>
      <c r="E30" s="7">
        <v>447.8</v>
      </c>
      <c r="F30" s="7">
        <v>794.75</v>
      </c>
      <c r="G30" s="7">
        <v>1179.25</v>
      </c>
      <c r="H30" s="7">
        <v>2520</v>
      </c>
      <c r="I30" s="7">
        <v>571.70000000000005</v>
      </c>
      <c r="J30" s="7">
        <v>620.5</v>
      </c>
      <c r="K30" s="31">
        <v>185.4</v>
      </c>
      <c r="L30" s="5">
        <v>16852.05</v>
      </c>
      <c r="M30">
        <f t="shared" si="0"/>
        <v>1.0075784869580355E-2</v>
      </c>
      <c r="N30">
        <f t="shared" si="1"/>
        <v>1.8169693239034213E-2</v>
      </c>
      <c r="O30">
        <f t="shared" si="2"/>
        <v>1.188189485201172E-2</v>
      </c>
      <c r="P30">
        <f t="shared" si="3"/>
        <v>1.3828990973513203E-2</v>
      </c>
      <c r="Q30">
        <f t="shared" si="4"/>
        <v>9.672294642507507E-3</v>
      </c>
      <c r="R30">
        <f t="shared" si="5"/>
        <v>4.7174910582927655E-3</v>
      </c>
      <c r="S30">
        <f t="shared" si="6"/>
        <v>-1.4497575066486643E-2</v>
      </c>
      <c r="T30">
        <f t="shared" si="7"/>
        <v>-2.1840746025315913E-3</v>
      </c>
      <c r="U30">
        <f t="shared" si="8"/>
        <v>7.6033691542619682E-3</v>
      </c>
      <c r="V30">
        <f t="shared" si="9"/>
        <v>2.5400792092880837E-2</v>
      </c>
      <c r="W30">
        <f t="shared" si="10"/>
        <v>5.6144569859991455E-3</v>
      </c>
      <c r="Z30" s="336" t="s">
        <v>31</v>
      </c>
      <c r="AA30" s="337" t="s">
        <v>32</v>
      </c>
      <c r="AB30" s="337" t="s">
        <v>33</v>
      </c>
      <c r="AC30" s="341" t="s">
        <v>34</v>
      </c>
      <c r="AD30" s="338" t="s">
        <v>35</v>
      </c>
    </row>
    <row r="31" spans="1:37">
      <c r="A31" s="6">
        <v>45156</v>
      </c>
      <c r="B31" s="7">
        <v>943.05</v>
      </c>
      <c r="C31" s="7">
        <v>856.25</v>
      </c>
      <c r="D31" s="7">
        <v>1388.8</v>
      </c>
      <c r="E31" s="7">
        <v>441.65</v>
      </c>
      <c r="F31" s="7">
        <v>787.1</v>
      </c>
      <c r="G31" s="7">
        <v>1173.7</v>
      </c>
      <c r="H31" s="7">
        <v>2556.8000000000002</v>
      </c>
      <c r="I31" s="7">
        <v>572.95000000000005</v>
      </c>
      <c r="J31" s="7">
        <v>615.79999999999995</v>
      </c>
      <c r="K31" s="31">
        <v>180.75</v>
      </c>
      <c r="L31" s="5">
        <v>16757.7</v>
      </c>
      <c r="M31">
        <f t="shared" si="0"/>
        <v>6.9163927552784851E-3</v>
      </c>
      <c r="N31">
        <f t="shared" si="1"/>
        <v>-5.2540939356324201E-4</v>
      </c>
      <c r="O31">
        <f t="shared" si="2"/>
        <v>-1.6248326468604676E-2</v>
      </c>
      <c r="P31">
        <f t="shared" si="3"/>
        <v>1.4728377442951622E-3</v>
      </c>
      <c r="Q31">
        <f t="shared" si="4"/>
        <v>-3.3611345337901124E-3</v>
      </c>
      <c r="R31">
        <f t="shared" si="5"/>
        <v>-2.5527583638050412E-3</v>
      </c>
      <c r="S31">
        <f t="shared" si="6"/>
        <v>7.3801072976226803E-3</v>
      </c>
      <c r="T31">
        <f t="shared" si="7"/>
        <v>1.3972581087335792E-3</v>
      </c>
      <c r="U31">
        <f t="shared" si="8"/>
        <v>3.3345563816695621E-3</v>
      </c>
      <c r="V31">
        <f t="shared" si="9"/>
        <v>-1.1168382805181546E-2</v>
      </c>
      <c r="W31">
        <f t="shared" si="10"/>
        <v>-2.6549518797586622E-3</v>
      </c>
      <c r="Z31" s="332" t="s">
        <v>2</v>
      </c>
      <c r="AA31" s="333">
        <f>$AA$5*$AA$6</f>
        <v>509125</v>
      </c>
      <c r="AB31" s="334">
        <f>$AA$31/$AA$41</f>
        <v>0.1651556258258795</v>
      </c>
      <c r="AC31" s="342">
        <f>_xlfn.STDEV.S($M$3:$M$250)*SQRT(249)</f>
        <v>0.19792524365296438</v>
      </c>
      <c r="AD31" s="343">
        <f>$AC$31*$AB$31</f>
        <v>3.2688467482245014E-2</v>
      </c>
    </row>
    <row r="32" spans="1:37">
      <c r="A32" s="6">
        <v>45155</v>
      </c>
      <c r="B32" s="7">
        <v>936.55</v>
      </c>
      <c r="C32" s="7">
        <v>856.7</v>
      </c>
      <c r="D32" s="7">
        <v>1411.55</v>
      </c>
      <c r="E32" s="7">
        <v>441</v>
      </c>
      <c r="F32" s="7">
        <v>789.75</v>
      </c>
      <c r="G32" s="7">
        <v>1176.7</v>
      </c>
      <c r="H32" s="7">
        <v>2538</v>
      </c>
      <c r="I32" s="7">
        <v>572.15</v>
      </c>
      <c r="J32" s="7">
        <v>613.75</v>
      </c>
      <c r="K32" s="31">
        <v>182.78</v>
      </c>
      <c r="L32" s="5">
        <v>16802.25</v>
      </c>
      <c r="M32">
        <f t="shared" si="0"/>
        <v>3.7441207624205894E-3</v>
      </c>
      <c r="N32">
        <f t="shared" si="1"/>
        <v>-2.9177486858298962E-4</v>
      </c>
      <c r="O32">
        <f t="shared" si="2"/>
        <v>-4.9115838742156102E-3</v>
      </c>
      <c r="P32">
        <f t="shared" si="3"/>
        <v>-2.0758108609219447E-2</v>
      </c>
      <c r="Q32">
        <f t="shared" si="4"/>
        <v>-7.0029622808949069E-3</v>
      </c>
      <c r="R32">
        <f t="shared" si="5"/>
        <v>-3.8235232107594835E-4</v>
      </c>
      <c r="S32">
        <f t="shared" si="6"/>
        <v>-1.4531415554081353E-2</v>
      </c>
      <c r="T32">
        <f t="shared" si="7"/>
        <v>1.1956186382469492E-2</v>
      </c>
      <c r="U32">
        <f t="shared" si="8"/>
        <v>-8.1136347741697749E-3</v>
      </c>
      <c r="V32">
        <f t="shared" si="9"/>
        <v>-1.7678460511840587E-2</v>
      </c>
      <c r="W32">
        <f t="shared" si="10"/>
        <v>-3.0188433073017377E-3</v>
      </c>
      <c r="Z32" s="335" t="s">
        <v>3</v>
      </c>
      <c r="AA32">
        <f>$AB$5*$AB$6</f>
        <v>1822800</v>
      </c>
      <c r="AB32" s="22">
        <f>$AA$32/$AA$41</f>
        <v>0.59130012227923034</v>
      </c>
      <c r="AC32" s="16">
        <f>_xlfn.STDEV.S($N$3:$N$250)*SQRT(249)</f>
        <v>0.17718937874186499</v>
      </c>
      <c r="AD32" s="339">
        <f>$AC$32*$AB$32</f>
        <v>0.10477210131664563</v>
      </c>
    </row>
    <row r="33" spans="1:30">
      <c r="A33" s="6">
        <v>45154</v>
      </c>
      <c r="B33" s="7">
        <v>933.05</v>
      </c>
      <c r="C33" s="7">
        <v>856.95</v>
      </c>
      <c r="D33" s="7">
        <v>1418.5</v>
      </c>
      <c r="E33" s="7">
        <v>450.25</v>
      </c>
      <c r="F33" s="7">
        <v>795.3</v>
      </c>
      <c r="G33" s="7">
        <v>1177.1500000000001</v>
      </c>
      <c r="H33" s="7">
        <v>2575.15</v>
      </c>
      <c r="I33" s="7">
        <v>565.35</v>
      </c>
      <c r="J33" s="7">
        <v>618.75</v>
      </c>
      <c r="K33" s="31">
        <v>186.04</v>
      </c>
      <c r="L33" s="5">
        <v>16853.05</v>
      </c>
      <c r="M33">
        <f t="shared" si="0"/>
        <v>-7.3678923804899122E-3</v>
      </c>
      <c r="N33">
        <f t="shared" si="1"/>
        <v>-1.1717071405976972E-2</v>
      </c>
      <c r="O33">
        <f t="shared" si="2"/>
        <v>1.7745527095112974E-2</v>
      </c>
      <c r="P33">
        <f t="shared" si="3"/>
        <v>2.3347611917772892E-3</v>
      </c>
      <c r="Q33">
        <f t="shared" si="4"/>
        <v>-5.2045892683398893E-3</v>
      </c>
      <c r="R33">
        <f t="shared" si="5"/>
        <v>5.2381781932419082E-3</v>
      </c>
      <c r="S33">
        <f t="shared" si="6"/>
        <v>-8.1515414807986424E-4</v>
      </c>
      <c r="T33">
        <f t="shared" si="7"/>
        <v>8.0806726608739343E-3</v>
      </c>
      <c r="U33">
        <f t="shared" si="8"/>
        <v>1.8596082736620237E-2</v>
      </c>
      <c r="V33">
        <f t="shared" si="9"/>
        <v>1.4401201734141557E-2</v>
      </c>
      <c r="W33">
        <f t="shared" si="10"/>
        <v>1.6330848735873189E-3</v>
      </c>
      <c r="Z33" s="335" t="s">
        <v>4</v>
      </c>
      <c r="AA33">
        <f>$AC$5*$AC$6</f>
        <v>44884.5</v>
      </c>
      <c r="AB33" s="22">
        <f>$AA$33/$AA$41</f>
        <v>1.456013294845409E-2</v>
      </c>
      <c r="AC33" s="16">
        <f>_xlfn.STDEV.S($O$3:$O$250)*SQRT(249)</f>
        <v>0.23717274074703917</v>
      </c>
      <c r="AD33" s="339">
        <f>$AC$33*$AB$33</f>
        <v>3.453266637026125E-3</v>
      </c>
    </row>
    <row r="34" spans="1:30">
      <c r="A34" s="6">
        <v>45152</v>
      </c>
      <c r="B34" s="7">
        <v>939.95</v>
      </c>
      <c r="C34" s="7">
        <v>867.05</v>
      </c>
      <c r="D34" s="7">
        <v>1393.55</v>
      </c>
      <c r="E34" s="7">
        <v>449.2</v>
      </c>
      <c r="F34" s="7">
        <v>799.45</v>
      </c>
      <c r="G34" s="7">
        <v>1171</v>
      </c>
      <c r="H34" s="7">
        <v>2577.25</v>
      </c>
      <c r="I34" s="7">
        <v>560.79999999999995</v>
      </c>
      <c r="J34" s="7">
        <v>607.35</v>
      </c>
      <c r="K34" s="31">
        <v>183.38</v>
      </c>
      <c r="L34" s="5">
        <v>16825.55</v>
      </c>
      <c r="M34">
        <f t="shared" si="0"/>
        <v>2.9299757263298635E-3</v>
      </c>
      <c r="N34">
        <f t="shared" si="1"/>
        <v>-4.0285505680491499E-3</v>
      </c>
      <c r="O34">
        <f t="shared" si="2"/>
        <v>1.5694254290926309E-2</v>
      </c>
      <c r="P34">
        <f t="shared" si="3"/>
        <v>1.0022830617994448E-3</v>
      </c>
      <c r="Q34">
        <f t="shared" si="4"/>
        <v>-2.617271794651516E-2</v>
      </c>
      <c r="R34">
        <f t="shared" si="5"/>
        <v>-3.8421311493159051E-4</v>
      </c>
      <c r="S34">
        <f t="shared" si="6"/>
        <v>1.1747851916074307E-2</v>
      </c>
      <c r="T34">
        <f t="shared" si="7"/>
        <v>-2.3526350501818075E-2</v>
      </c>
      <c r="U34">
        <f t="shared" si="8"/>
        <v>-7.3002005705231614E-3</v>
      </c>
      <c r="V34">
        <f t="shared" si="9"/>
        <v>8.1830832967114738E-4</v>
      </c>
      <c r="W34">
        <f t="shared" si="10"/>
        <v>-2.0542848845602904E-3</v>
      </c>
      <c r="Z34" s="335" t="s">
        <v>5</v>
      </c>
      <c r="AA34">
        <f>$AD$5*$AD$6</f>
        <v>44310</v>
      </c>
      <c r="AB34" s="22">
        <f>$AA$34/$AA$41</f>
        <v>1.4373770253561936E-2</v>
      </c>
      <c r="AC34" s="16">
        <f>_xlfn.STDEV.S($P$3:$P$250)*SQRT(249)</f>
        <v>0.17914601056213866</v>
      </c>
      <c r="AD34" s="339">
        <f>$AC$34*$AB$34</f>
        <v>2.5750035976623612E-3</v>
      </c>
    </row>
    <row r="35" spans="1:30">
      <c r="A35" s="6">
        <v>45149</v>
      </c>
      <c r="B35" s="7">
        <v>937.2</v>
      </c>
      <c r="C35" s="7">
        <v>870.55</v>
      </c>
      <c r="D35" s="7">
        <v>1371.85</v>
      </c>
      <c r="E35" s="7">
        <v>448.75</v>
      </c>
      <c r="F35" s="7">
        <v>820.65</v>
      </c>
      <c r="G35" s="7">
        <v>1171.45</v>
      </c>
      <c r="H35" s="7">
        <v>2547.15</v>
      </c>
      <c r="I35" s="7">
        <v>574.15</v>
      </c>
      <c r="J35" s="7">
        <v>611.79999999999995</v>
      </c>
      <c r="K35" s="31">
        <v>183.23</v>
      </c>
      <c r="L35" s="5">
        <v>16860.150000000001</v>
      </c>
      <c r="M35">
        <f t="shared" si="0"/>
        <v>-2.7171758106467395E-3</v>
      </c>
      <c r="N35">
        <f t="shared" si="1"/>
        <v>-4.8700929900052769E-3</v>
      </c>
      <c r="O35">
        <f t="shared" si="2"/>
        <v>-1.2495861540476688E-2</v>
      </c>
      <c r="P35">
        <f t="shared" si="3"/>
        <v>-6.6629896698492553E-3</v>
      </c>
      <c r="Q35">
        <f t="shared" si="4"/>
        <v>-1.3134589455037801E-2</v>
      </c>
      <c r="R35">
        <f t="shared" si="5"/>
        <v>3.2226577147652077E-2</v>
      </c>
      <c r="S35">
        <f t="shared" si="6"/>
        <v>4.209621449816142E-3</v>
      </c>
      <c r="T35">
        <f t="shared" si="7"/>
        <v>8.7123197704626939E-4</v>
      </c>
      <c r="U35">
        <f t="shared" si="8"/>
        <v>-1.0487474684722558E-2</v>
      </c>
      <c r="V35">
        <f t="shared" si="9"/>
        <v>1.0313328563172196E-2</v>
      </c>
      <c r="W35">
        <f t="shared" si="10"/>
        <v>-4.7159850718361575E-3</v>
      </c>
      <c r="Z35" s="335" t="s">
        <v>6</v>
      </c>
      <c r="AA35">
        <f>$AE$5*$AE$6</f>
        <v>15481</v>
      </c>
      <c r="AB35" s="22">
        <f>$AA$35/$AA$41</f>
        <v>5.0218988331165049E-3</v>
      </c>
      <c r="AC35" s="16">
        <f>_xlfn.STDEV.S($Q$3:$Q$250)*SQRT(249)</f>
        <v>0.22427881818361162</v>
      </c>
      <c r="AD35" s="339">
        <f>$AC$35*$AB$35</f>
        <v>1.126305535329028E-3</v>
      </c>
    </row>
    <row r="36" spans="1:30">
      <c r="A36" s="6">
        <v>45148</v>
      </c>
      <c r="B36" s="7">
        <v>939.75</v>
      </c>
      <c r="C36" s="7">
        <v>874.8</v>
      </c>
      <c r="D36" s="7">
        <v>1389.1</v>
      </c>
      <c r="E36" s="7">
        <v>451.75</v>
      </c>
      <c r="F36" s="7">
        <v>831.5</v>
      </c>
      <c r="G36" s="7">
        <v>1134.3</v>
      </c>
      <c r="H36" s="7">
        <v>2536.4499999999998</v>
      </c>
      <c r="I36" s="7">
        <v>573.65</v>
      </c>
      <c r="J36" s="7">
        <v>618.25</v>
      </c>
      <c r="K36" s="31">
        <v>181.35</v>
      </c>
      <c r="L36" s="5">
        <v>16939.849999999999</v>
      </c>
      <c r="M36">
        <f t="shared" si="0"/>
        <v>-1.084810215029919E-2</v>
      </c>
      <c r="N36">
        <f t="shared" si="1"/>
        <v>-1.0122349721346076E-2</v>
      </c>
      <c r="O36">
        <f t="shared" si="2"/>
        <v>-3.808159802467681E-3</v>
      </c>
      <c r="P36">
        <f t="shared" si="3"/>
        <v>-1.5158462483326633E-2</v>
      </c>
      <c r="Q36">
        <f t="shared" si="4"/>
        <v>9.7284673127648186E-3</v>
      </c>
      <c r="R36">
        <f t="shared" si="5"/>
        <v>-8.6462826605362298E-3</v>
      </c>
      <c r="S36">
        <f t="shared" si="6"/>
        <v>4.4451981171331929E-3</v>
      </c>
      <c r="T36">
        <f t="shared" si="7"/>
        <v>-1.7430712960296468E-4</v>
      </c>
      <c r="U36">
        <f t="shared" si="8"/>
        <v>-6.9310399968958844E-3</v>
      </c>
      <c r="V36">
        <f t="shared" si="9"/>
        <v>6.0286126006475925E-3</v>
      </c>
      <c r="W36">
        <f t="shared" si="10"/>
        <v>-3.7709546007363695E-3</v>
      </c>
      <c r="Z36" s="335" t="s">
        <v>7</v>
      </c>
      <c r="AA36">
        <f>$AF$5*$AF$6</f>
        <v>50948</v>
      </c>
      <c r="AB36" s="22">
        <f>$AA$36/$AA$41</f>
        <v>1.6527078467128718E-2</v>
      </c>
      <c r="AC36" s="16">
        <f>_xlfn.STDEV.S($R$3:$R$250)*SQRT(249)</f>
        <v>0.20467907324128842</v>
      </c>
      <c r="AD36" s="339">
        <f>AC36*$AB$36</f>
        <v>3.3827471040379599E-3</v>
      </c>
    </row>
    <row r="37" spans="1:30">
      <c r="A37" s="6">
        <v>45147</v>
      </c>
      <c r="B37" s="7">
        <v>950</v>
      </c>
      <c r="C37" s="7">
        <v>883.7</v>
      </c>
      <c r="D37" s="7">
        <v>1394.4</v>
      </c>
      <c r="E37" s="7">
        <v>458.65</v>
      </c>
      <c r="F37" s="7">
        <v>823.45</v>
      </c>
      <c r="G37" s="7">
        <v>1144.1500000000001</v>
      </c>
      <c r="H37" s="7">
        <v>2525.1999999999998</v>
      </c>
      <c r="I37" s="7">
        <v>573.75</v>
      </c>
      <c r="J37" s="7">
        <v>622.54999999999995</v>
      </c>
      <c r="K37" s="31">
        <v>180.26</v>
      </c>
      <c r="L37" s="5">
        <v>17003.849999999999</v>
      </c>
      <c r="M37">
        <f t="shared" si="0"/>
        <v>-3.0479817595560135E-3</v>
      </c>
      <c r="N37">
        <f t="shared" si="1"/>
        <v>-1.9218817740818857E-3</v>
      </c>
      <c r="O37">
        <f t="shared" si="2"/>
        <v>3.0165935394257273E-3</v>
      </c>
      <c r="P37">
        <f t="shared" si="3"/>
        <v>1.3831175483913858E-2</v>
      </c>
      <c r="Q37">
        <f t="shared" si="4"/>
        <v>2.7267422536192576E-2</v>
      </c>
      <c r="R37">
        <f t="shared" si="5"/>
        <v>2.450230934891569E-3</v>
      </c>
      <c r="S37">
        <f t="shared" si="6"/>
        <v>6.5755076656640044E-3</v>
      </c>
      <c r="T37">
        <f t="shared" si="7"/>
        <v>1.1335398170630123E-3</v>
      </c>
      <c r="U37">
        <f t="shared" si="8"/>
        <v>2.4801043494891942E-2</v>
      </c>
      <c r="V37">
        <f t="shared" si="9"/>
        <v>-4.8147523765615799E-3</v>
      </c>
      <c r="W37">
        <f t="shared" si="10"/>
        <v>3.216203943972467E-3</v>
      </c>
      <c r="Z37" s="335" t="s">
        <v>8</v>
      </c>
      <c r="AA37">
        <f>$AG$5*$AG$6</f>
        <v>235494.99999999997</v>
      </c>
      <c r="AB37" s="22">
        <f>$AA$37/$AA$41</f>
        <v>7.6392485350091799E-2</v>
      </c>
      <c r="AC37" s="16">
        <f>_xlfn.STDEV.S($S$3:$S$250)*SQRT(249)</f>
        <v>0.18511914758997802</v>
      </c>
      <c r="AD37" s="339">
        <f>$AC$37*$AB$37</f>
        <v>1.4141711770288877E-2</v>
      </c>
    </row>
    <row r="38" spans="1:30">
      <c r="A38" s="6">
        <v>45146</v>
      </c>
      <c r="B38" s="7">
        <v>952.9</v>
      </c>
      <c r="C38" s="7">
        <v>885.4</v>
      </c>
      <c r="D38" s="7">
        <v>1390.2</v>
      </c>
      <c r="E38" s="7">
        <v>452.35</v>
      </c>
      <c r="F38" s="7">
        <v>801.3</v>
      </c>
      <c r="G38" s="7">
        <v>1141.3499999999999</v>
      </c>
      <c r="H38" s="7">
        <v>2508.65</v>
      </c>
      <c r="I38" s="7">
        <v>573.1</v>
      </c>
      <c r="J38" s="7">
        <v>607.29999999999995</v>
      </c>
      <c r="K38" s="31">
        <v>181.13</v>
      </c>
      <c r="L38" s="5">
        <v>16949.25</v>
      </c>
      <c r="M38">
        <f t="shared" si="0"/>
        <v>5.7885758644911694E-3</v>
      </c>
      <c r="N38">
        <f t="shared" si="1"/>
        <v>-6.7537402144148247E-3</v>
      </c>
      <c r="O38">
        <f t="shared" si="2"/>
        <v>-2.0120731134201197E-3</v>
      </c>
      <c r="P38">
        <f t="shared" si="3"/>
        <v>-5.6213981042077263E-3</v>
      </c>
      <c r="Q38">
        <f t="shared" si="4"/>
        <v>-1.4557199487706594E-2</v>
      </c>
      <c r="R38">
        <f t="shared" si="5"/>
        <v>-8.2455803867514318E-3</v>
      </c>
      <c r="S38">
        <f t="shared" si="6"/>
        <v>-6.0407535902751901E-3</v>
      </c>
      <c r="T38">
        <f t="shared" si="7"/>
        <v>9.114874674304909E-3</v>
      </c>
      <c r="U38">
        <f t="shared" si="8"/>
        <v>-3.616046017796594E-3</v>
      </c>
      <c r="V38">
        <f t="shared" si="9"/>
        <v>-2.6316591317558837E-2</v>
      </c>
      <c r="W38">
        <f t="shared" si="10"/>
        <v>-4.1880987823714167E-4</v>
      </c>
      <c r="Z38" s="335" t="s">
        <v>9</v>
      </c>
      <c r="AA38">
        <f>$AH$5*$AH$6</f>
        <v>29907.5</v>
      </c>
      <c r="AB38" s="22">
        <f>$AA$38/$AA$41</f>
        <v>9.7017272367051141E-3</v>
      </c>
      <c r="AC38" s="16">
        <f>_xlfn.STDEV.S($T$3:$T$250)*SQRT(249)</f>
        <v>0.21645187549872885</v>
      </c>
      <c r="AD38" s="339">
        <f>$AC$38*$AB$38</f>
        <v>2.0999570559619221E-3</v>
      </c>
    </row>
    <row r="39" spans="1:30">
      <c r="A39" s="6">
        <v>45145</v>
      </c>
      <c r="B39" s="7">
        <v>947.4</v>
      </c>
      <c r="C39" s="7">
        <v>891.4</v>
      </c>
      <c r="D39" s="7">
        <v>1393</v>
      </c>
      <c r="E39" s="7">
        <v>454.9</v>
      </c>
      <c r="F39" s="7">
        <v>813.05</v>
      </c>
      <c r="G39" s="7">
        <v>1150.8</v>
      </c>
      <c r="H39" s="7">
        <v>2523.85</v>
      </c>
      <c r="I39" s="7">
        <v>567.9</v>
      </c>
      <c r="J39" s="7">
        <v>609.5</v>
      </c>
      <c r="K39" s="31">
        <v>185.96</v>
      </c>
      <c r="L39" s="5">
        <v>16956.349999999999</v>
      </c>
      <c r="M39">
        <f t="shared" si="0"/>
        <v>-5.1062148690620424E-3</v>
      </c>
      <c r="N39">
        <f t="shared" si="1"/>
        <v>1.965133559610152E-3</v>
      </c>
      <c r="O39">
        <f t="shared" si="2"/>
        <v>1.0572563164802122E-2</v>
      </c>
      <c r="P39">
        <f t="shared" si="3"/>
        <v>-1.0990822674141462E-4</v>
      </c>
      <c r="Q39">
        <f t="shared" si="4"/>
        <v>8.770902428791175E-3</v>
      </c>
      <c r="R39">
        <f t="shared" si="5"/>
        <v>5.6205624730447734E-3</v>
      </c>
      <c r="S39">
        <f t="shared" si="6"/>
        <v>5.6820592338725877E-3</v>
      </c>
      <c r="T39">
        <f t="shared" si="7"/>
        <v>-9.4637930309501399E-3</v>
      </c>
      <c r="U39">
        <f t="shared" si="8"/>
        <v>-8.9833188851916254E-3</v>
      </c>
      <c r="V39">
        <f t="shared" si="9"/>
        <v>2.4228078721023763E-3</v>
      </c>
      <c r="W39">
        <f t="shared" si="10"/>
        <v>3.8851407706909265E-3</v>
      </c>
      <c r="Z39" s="335" t="s">
        <v>10</v>
      </c>
      <c r="AA39">
        <f>$AI$5*$AI$6</f>
        <v>31022.500000000004</v>
      </c>
      <c r="AB39" s="22">
        <f>$AA$39/$AA$41</f>
        <v>1.0063423328619391E-2</v>
      </c>
      <c r="AC39" s="16">
        <f>_xlfn.STDEV.S($U$3:$U$250)*SQRT(249)</f>
        <v>0.24251488784756606</v>
      </c>
      <c r="AD39" s="339">
        <f>$AC$39*AB39</f>
        <v>2.4405299799027114E-3</v>
      </c>
    </row>
    <row r="40" spans="1:30">
      <c r="A40" s="6">
        <v>45142</v>
      </c>
      <c r="B40" s="7">
        <v>952.25</v>
      </c>
      <c r="C40" s="7">
        <v>889.65</v>
      </c>
      <c r="D40" s="7">
        <v>1378.35</v>
      </c>
      <c r="E40" s="7">
        <v>454.95</v>
      </c>
      <c r="F40" s="7">
        <v>805.95</v>
      </c>
      <c r="G40" s="7">
        <v>1144.3499999999999</v>
      </c>
      <c r="H40" s="7">
        <v>2509.5500000000002</v>
      </c>
      <c r="I40" s="7">
        <v>573.29999999999995</v>
      </c>
      <c r="J40" s="7">
        <v>615</v>
      </c>
      <c r="K40" s="31">
        <v>185.51</v>
      </c>
      <c r="L40" s="5">
        <v>16890.599999999999</v>
      </c>
      <c r="M40">
        <f t="shared" si="0"/>
        <v>1.7693013718472091E-2</v>
      </c>
      <c r="N40">
        <f t="shared" si="1"/>
        <v>2.0382798935314844E-2</v>
      </c>
      <c r="O40">
        <f t="shared" si="2"/>
        <v>1.0245655046175122E-2</v>
      </c>
      <c r="P40">
        <f t="shared" si="3"/>
        <v>-2.414929823467706E-3</v>
      </c>
      <c r="Q40">
        <f t="shared" si="4"/>
        <v>1.8628917458963366E-3</v>
      </c>
      <c r="R40">
        <f t="shared" si="5"/>
        <v>1.6609408857560931E-2</v>
      </c>
      <c r="S40">
        <f t="shared" si="6"/>
        <v>1.3499487917460867E-2</v>
      </c>
      <c r="T40">
        <f t="shared" si="7"/>
        <v>-2.956049572308006E-2</v>
      </c>
      <c r="U40">
        <f t="shared" si="8"/>
        <v>-6.4022261713015064E-3</v>
      </c>
      <c r="V40">
        <f t="shared" si="9"/>
        <v>-5.4832951061895329E-3</v>
      </c>
      <c r="W40">
        <f t="shared" si="10"/>
        <v>7.0285380644381787E-3</v>
      </c>
      <c r="Z40" s="344" t="s">
        <v>11</v>
      </c>
      <c r="AA40" s="330">
        <f>$AJ$5*$AJ$6</f>
        <v>298725</v>
      </c>
      <c r="AB40" s="216">
        <f>$AA$40/$AA$41</f>
        <v>9.690373547721258E-2</v>
      </c>
      <c r="AC40" s="345">
        <f>_xlfn.STDEV.S($V$3:$V$250)*SQRT(249)</f>
        <v>0.2216411542398839</v>
      </c>
      <c r="AD40" s="340">
        <f>$AC$40*$AB$40</f>
        <v>2.1477855781325782E-2</v>
      </c>
    </row>
    <row r="41" spans="1:30">
      <c r="A41" s="6">
        <v>45141</v>
      </c>
      <c r="B41" s="7">
        <v>935.55</v>
      </c>
      <c r="C41" s="7">
        <v>871.7</v>
      </c>
      <c r="D41" s="7">
        <v>1364.3</v>
      </c>
      <c r="E41" s="7">
        <v>456.05</v>
      </c>
      <c r="F41" s="7">
        <v>804.45</v>
      </c>
      <c r="G41" s="7">
        <v>1125.5</v>
      </c>
      <c r="H41" s="7">
        <v>2475.9</v>
      </c>
      <c r="I41" s="7">
        <v>590.5</v>
      </c>
      <c r="J41" s="7">
        <v>618.95000000000005</v>
      </c>
      <c r="K41" s="31">
        <v>186.53</v>
      </c>
      <c r="L41" s="5">
        <v>16772.3</v>
      </c>
      <c r="M41">
        <f t="shared" si="0"/>
        <v>-1.0314851130800938E-2</v>
      </c>
      <c r="N41">
        <f t="shared" si="1"/>
        <v>-7.3151543484194434E-3</v>
      </c>
      <c r="O41">
        <f t="shared" si="2"/>
        <v>5.4756397950922655E-3</v>
      </c>
      <c r="P41">
        <f t="shared" si="3"/>
        <v>-8.8414045352555124E-3</v>
      </c>
      <c r="Q41">
        <f t="shared" si="4"/>
        <v>2.4864797790811083E-4</v>
      </c>
      <c r="R41">
        <f t="shared" si="5"/>
        <v>-4.7863945304944299E-3</v>
      </c>
      <c r="S41">
        <f t="shared" si="6"/>
        <v>-4.2118053092739683E-3</v>
      </c>
      <c r="T41">
        <f t="shared" si="7"/>
        <v>-1.3373343681962578E-2</v>
      </c>
      <c r="U41">
        <f t="shared" si="8"/>
        <v>-5.9600691893380783E-3</v>
      </c>
      <c r="V41">
        <f t="shared" si="9"/>
        <v>6.435351753171861E-4</v>
      </c>
      <c r="W41">
        <f t="shared" si="10"/>
        <v>-5.1529569513148179E-3</v>
      </c>
      <c r="Z41" s="215" t="s">
        <v>36</v>
      </c>
      <c r="AA41" s="329">
        <f>SUM(AA31:AA40)</f>
        <v>3082698.5</v>
      </c>
      <c r="AB41" s="216">
        <f>SUM(AB31:AB40)</f>
        <v>1</v>
      </c>
      <c r="AC41" s="329" t="s">
        <v>36</v>
      </c>
      <c r="AD41" s="340"/>
    </row>
    <row r="42" spans="1:30">
      <c r="A42" s="6">
        <v>45140</v>
      </c>
      <c r="B42" s="7">
        <v>945.25</v>
      </c>
      <c r="C42" s="7">
        <v>878.1</v>
      </c>
      <c r="D42" s="7">
        <v>1356.85</v>
      </c>
      <c r="E42" s="7">
        <v>460.1</v>
      </c>
      <c r="F42" s="7">
        <v>804.25</v>
      </c>
      <c r="G42" s="7">
        <v>1130.9000000000001</v>
      </c>
      <c r="H42" s="7">
        <v>2486.35</v>
      </c>
      <c r="I42" s="7">
        <v>598.45000000000005</v>
      </c>
      <c r="J42" s="7">
        <v>622.65</v>
      </c>
      <c r="K42" s="31">
        <v>186.41</v>
      </c>
      <c r="L42" s="5">
        <v>16858.95</v>
      </c>
      <c r="M42">
        <f t="shared" si="0"/>
        <v>-1.5379669598448966E-2</v>
      </c>
      <c r="N42">
        <f t="shared" si="1"/>
        <v>-1.5313196532572328E-2</v>
      </c>
      <c r="O42">
        <f t="shared" si="2"/>
        <v>-6.1351012588158694E-3</v>
      </c>
      <c r="P42">
        <f t="shared" si="3"/>
        <v>-1.016334837627856E-2</v>
      </c>
      <c r="Q42">
        <f t="shared" si="4"/>
        <v>-2.0491133235084745E-2</v>
      </c>
      <c r="R42">
        <f t="shared" si="5"/>
        <v>-6.6978306265129545E-3</v>
      </c>
      <c r="S42">
        <f t="shared" si="6"/>
        <v>-1.0741069952769636E-2</v>
      </c>
      <c r="T42">
        <f t="shared" si="7"/>
        <v>-2.2144175112297611E-2</v>
      </c>
      <c r="U42">
        <f t="shared" si="8"/>
        <v>-3.3170536938485956E-2</v>
      </c>
      <c r="V42">
        <f t="shared" si="9"/>
        <v>-1.3004500277311653E-2</v>
      </c>
      <c r="W42">
        <f t="shared" si="10"/>
        <v>-1.1335977081008511E-2</v>
      </c>
    </row>
    <row r="43" spans="1:30">
      <c r="A43" s="6">
        <v>45139</v>
      </c>
      <c r="B43" s="7">
        <v>959.9</v>
      </c>
      <c r="C43" s="7">
        <v>891.65</v>
      </c>
      <c r="D43" s="7">
        <v>1365.2</v>
      </c>
      <c r="E43" s="7">
        <v>464.8</v>
      </c>
      <c r="F43" s="7">
        <v>820.9</v>
      </c>
      <c r="G43" s="7">
        <v>1138.5</v>
      </c>
      <c r="H43" s="7">
        <v>2513.1999999999998</v>
      </c>
      <c r="I43" s="7">
        <v>611.85</v>
      </c>
      <c r="J43" s="7">
        <v>643.65</v>
      </c>
      <c r="K43" s="31">
        <v>188.85</v>
      </c>
      <c r="L43" s="5">
        <v>17051.150000000001</v>
      </c>
      <c r="M43">
        <f t="shared" si="0"/>
        <v>6.2702682183289199E-3</v>
      </c>
      <c r="N43">
        <f t="shared" si="1"/>
        <v>1.9645820357057785E-3</v>
      </c>
      <c r="O43">
        <f t="shared" si="2"/>
        <v>6.9830119472081842E-3</v>
      </c>
      <c r="P43">
        <f t="shared" si="3"/>
        <v>-1.9344444506300368E-3</v>
      </c>
      <c r="Q43">
        <f t="shared" si="4"/>
        <v>5.0682488730409529E-3</v>
      </c>
      <c r="R43">
        <f t="shared" si="5"/>
        <v>1.9333699052047765E-2</v>
      </c>
      <c r="S43">
        <f t="shared" si="6"/>
        <v>-1.4242356715543216E-2</v>
      </c>
      <c r="T43">
        <f t="shared" si="7"/>
        <v>-1.3554852234671433E-2</v>
      </c>
      <c r="U43">
        <f t="shared" si="8"/>
        <v>-1.0093560389532936E-3</v>
      </c>
      <c r="V43">
        <f t="shared" si="9"/>
        <v>-5.5061668326895193E-2</v>
      </c>
      <c r="W43">
        <f t="shared" si="10"/>
        <v>-4.6027356306470839E-4</v>
      </c>
      <c r="Z43" s="35" t="s">
        <v>37</v>
      </c>
      <c r="AA43" s="26"/>
      <c r="AB43" s="32">
        <f>SUM(AA9:AJ9)</f>
        <v>3113784</v>
      </c>
    </row>
    <row r="44" spans="1:30">
      <c r="A44" s="6">
        <v>45138</v>
      </c>
      <c r="B44" s="7">
        <v>953.9</v>
      </c>
      <c r="C44" s="7">
        <v>889.9</v>
      </c>
      <c r="D44" s="7">
        <v>1355.7</v>
      </c>
      <c r="E44" s="7">
        <v>465.7</v>
      </c>
      <c r="F44" s="7">
        <v>816.75</v>
      </c>
      <c r="G44" s="7">
        <v>1116.7</v>
      </c>
      <c r="H44" s="7">
        <v>2549.25</v>
      </c>
      <c r="I44" s="7">
        <v>620.20000000000005</v>
      </c>
      <c r="J44" s="7">
        <v>644.29999999999995</v>
      </c>
      <c r="K44" s="31">
        <v>199.54</v>
      </c>
      <c r="L44" s="5">
        <v>17059</v>
      </c>
      <c r="M44">
        <f t="shared" si="0"/>
        <v>4.1494925206132151E-3</v>
      </c>
      <c r="N44">
        <f t="shared" si="1"/>
        <v>-5.8263470140768169E-3</v>
      </c>
      <c r="O44">
        <f t="shared" si="2"/>
        <v>1.1275247409329673E-2</v>
      </c>
      <c r="P44">
        <f t="shared" si="3"/>
        <v>-5.8877224088656928E-3</v>
      </c>
      <c r="Q44">
        <f t="shared" si="4"/>
        <v>1.5547231539523037E-2</v>
      </c>
      <c r="R44">
        <f t="shared" si="5"/>
        <v>1.1845651405363396E-2</v>
      </c>
      <c r="S44">
        <f t="shared" si="6"/>
        <v>8.4300591810421641E-3</v>
      </c>
      <c r="T44">
        <f t="shared" si="7"/>
        <v>6.7138775956713517E-3</v>
      </c>
      <c r="U44">
        <f t="shared" si="8"/>
        <v>1.4067127872109233E-2</v>
      </c>
      <c r="V44">
        <f t="shared" si="9"/>
        <v>2.9962311524599824E-2</v>
      </c>
      <c r="W44">
        <f t="shared" si="10"/>
        <v>6.507439743011564E-3</v>
      </c>
      <c r="Z44" s="36" t="s">
        <v>38</v>
      </c>
      <c r="AA44" s="21"/>
      <c r="AB44" s="33">
        <f>AB43-AA41</f>
        <v>31085.5</v>
      </c>
    </row>
    <row r="45" spans="1:30">
      <c r="A45" s="6">
        <v>45135</v>
      </c>
      <c r="B45" s="7">
        <v>949.95</v>
      </c>
      <c r="C45" s="7">
        <v>895.1</v>
      </c>
      <c r="D45" s="7">
        <v>1340.5</v>
      </c>
      <c r="E45" s="7">
        <v>468.45</v>
      </c>
      <c r="F45" s="7">
        <v>804.15</v>
      </c>
      <c r="G45" s="7">
        <v>1103.55</v>
      </c>
      <c r="H45" s="7">
        <v>2527.85</v>
      </c>
      <c r="I45" s="7">
        <v>616.04999999999995</v>
      </c>
      <c r="J45" s="7">
        <v>635.29999999999995</v>
      </c>
      <c r="K45" s="31">
        <v>193.65</v>
      </c>
      <c r="L45" s="5">
        <v>16948.349999999999</v>
      </c>
      <c r="M45">
        <f t="shared" si="0"/>
        <v>-1.041976073894221E-2</v>
      </c>
      <c r="N45">
        <f t="shared" si="1"/>
        <v>-5.585812038876667E-5</v>
      </c>
      <c r="O45">
        <f t="shared" si="2"/>
        <v>-9.3925290947435257E-3</v>
      </c>
      <c r="P45">
        <f t="shared" si="3"/>
        <v>7.2844457087213321E-3</v>
      </c>
      <c r="Q45">
        <f t="shared" si="4"/>
        <v>1.3017268734755E-2</v>
      </c>
      <c r="R45">
        <f t="shared" si="5"/>
        <v>-1.2427554244011881E-2</v>
      </c>
      <c r="S45">
        <f t="shared" si="6"/>
        <v>9.9989899874368508E-3</v>
      </c>
      <c r="T45">
        <f t="shared" si="7"/>
        <v>-8.1129324586220813E-4</v>
      </c>
      <c r="U45">
        <f t="shared" si="8"/>
        <v>-1.3135450786082732E-2</v>
      </c>
      <c r="V45">
        <f t="shared" si="9"/>
        <v>2.9450881393378082E-2</v>
      </c>
      <c r="W45">
        <f t="shared" si="10"/>
        <v>1.7214122189677828E-3</v>
      </c>
      <c r="Z45" s="36" t="s">
        <v>39</v>
      </c>
      <c r="AA45" s="22"/>
      <c r="AB45" s="34">
        <f>AB44/AB43</f>
        <v>9.983190870015389E-3</v>
      </c>
    </row>
    <row r="46" spans="1:30">
      <c r="A46" s="6">
        <v>45134</v>
      </c>
      <c r="B46" s="7">
        <v>959.9</v>
      </c>
      <c r="C46" s="7">
        <v>895.15</v>
      </c>
      <c r="D46" s="7">
        <v>1353.15</v>
      </c>
      <c r="E46" s="7">
        <v>465.05</v>
      </c>
      <c r="F46" s="7">
        <v>793.75</v>
      </c>
      <c r="G46" s="7">
        <v>1117.3499999999999</v>
      </c>
      <c r="H46" s="7">
        <v>2502.6999999999998</v>
      </c>
      <c r="I46" s="7">
        <v>616.54999999999995</v>
      </c>
      <c r="J46" s="7">
        <v>643.70000000000005</v>
      </c>
      <c r="K46" s="31">
        <v>188.03</v>
      </c>
      <c r="L46" s="5">
        <v>16919.2</v>
      </c>
      <c r="M46">
        <f t="shared" si="0"/>
        <v>-1.745281042700365E-2</v>
      </c>
      <c r="N46">
        <f t="shared" si="1"/>
        <v>6.4442239206859838E-3</v>
      </c>
      <c r="O46">
        <f t="shared" si="2"/>
        <v>3.1828302221040814E-3</v>
      </c>
      <c r="P46">
        <f t="shared" si="3"/>
        <v>-1.5363579693142943E-2</v>
      </c>
      <c r="Q46">
        <f t="shared" si="4"/>
        <v>-1.46325772370732E-2</v>
      </c>
      <c r="R46">
        <f t="shared" si="5"/>
        <v>2.1054053961758689E-3</v>
      </c>
      <c r="S46">
        <f t="shared" si="6"/>
        <v>-9.3460482640186238E-3</v>
      </c>
      <c r="T46">
        <f t="shared" si="7"/>
        <v>2.2732818103614913E-3</v>
      </c>
      <c r="U46">
        <f t="shared" si="8"/>
        <v>4.0473280653584801E-3</v>
      </c>
      <c r="V46">
        <f t="shared" si="9"/>
        <v>-1.1693421126198116E-3</v>
      </c>
      <c r="W46">
        <f t="shared" si="10"/>
        <v>-3.292601708356613E-3</v>
      </c>
      <c r="Z46" s="37" t="s">
        <v>36</v>
      </c>
      <c r="AA46" s="21"/>
      <c r="AB46" s="23" t="s">
        <v>36</v>
      </c>
    </row>
    <row r="47" spans="1:30">
      <c r="A47" s="6">
        <v>45133</v>
      </c>
      <c r="B47" s="7">
        <v>976.8</v>
      </c>
      <c r="C47" s="7">
        <v>889.4</v>
      </c>
      <c r="D47" s="7">
        <v>1348.85</v>
      </c>
      <c r="E47" s="7">
        <v>472.25</v>
      </c>
      <c r="F47" s="7">
        <v>805.45</v>
      </c>
      <c r="G47" s="7">
        <v>1115</v>
      </c>
      <c r="H47" s="7">
        <v>2526.1999999999998</v>
      </c>
      <c r="I47" s="7">
        <v>615.15</v>
      </c>
      <c r="J47" s="7">
        <v>641.1</v>
      </c>
      <c r="K47" s="31">
        <v>188.25</v>
      </c>
      <c r="L47" s="5">
        <v>16975</v>
      </c>
      <c r="M47">
        <f t="shared" si="0"/>
        <v>1.4747856634555679E-2</v>
      </c>
      <c r="N47">
        <f t="shared" si="1"/>
        <v>6.4860214407900163E-3</v>
      </c>
      <c r="O47">
        <f t="shared" si="2"/>
        <v>1.0620756079147453E-2</v>
      </c>
      <c r="P47">
        <f t="shared" si="3"/>
        <v>2.1294475387439171E-2</v>
      </c>
      <c r="Q47">
        <f t="shared" si="4"/>
        <v>6.1021359959110991E-3</v>
      </c>
      <c r="R47">
        <f t="shared" si="5"/>
        <v>3.0989672462185462E-3</v>
      </c>
      <c r="S47">
        <f t="shared" si="6"/>
        <v>1.6121658028463527E-2</v>
      </c>
      <c r="T47">
        <f t="shared" si="7"/>
        <v>9.0631361337413612E-3</v>
      </c>
      <c r="U47">
        <f t="shared" si="8"/>
        <v>2.5770191138825499E-3</v>
      </c>
      <c r="V47">
        <f t="shared" si="9"/>
        <v>-5.8415869535097188E-4</v>
      </c>
      <c r="W47">
        <f t="shared" si="10"/>
        <v>4.6115002940929619E-3</v>
      </c>
      <c r="Z47" s="36" t="s">
        <v>40</v>
      </c>
      <c r="AA47" s="22"/>
      <c r="AB47" s="34">
        <f>SUM(AD31:AD40)</f>
        <v>0.18815794626042542</v>
      </c>
    </row>
    <row r="48" spans="1:30">
      <c r="A48" s="6">
        <v>45132</v>
      </c>
      <c r="B48" s="7">
        <v>962.5</v>
      </c>
      <c r="C48" s="7">
        <v>883.65</v>
      </c>
      <c r="D48" s="7">
        <v>1334.6</v>
      </c>
      <c r="E48" s="7">
        <v>462.3</v>
      </c>
      <c r="F48" s="7">
        <v>800.55</v>
      </c>
      <c r="G48" s="7">
        <v>1111.55</v>
      </c>
      <c r="H48" s="7">
        <v>2485.8000000000002</v>
      </c>
      <c r="I48" s="7">
        <v>609.6</v>
      </c>
      <c r="J48" s="7">
        <v>639.45000000000005</v>
      </c>
      <c r="K48" s="31">
        <v>188.36</v>
      </c>
      <c r="L48" s="5">
        <v>16896.900000000001</v>
      </c>
      <c r="M48">
        <f t="shared" si="0"/>
        <v>-9.3072026555554542E-3</v>
      </c>
      <c r="N48">
        <f t="shared" si="1"/>
        <v>-5.079591010088742E-3</v>
      </c>
      <c r="O48">
        <f t="shared" si="2"/>
        <v>-1.4974546074636211E-3</v>
      </c>
      <c r="P48">
        <f t="shared" si="3"/>
        <v>-1.938688684797963E-2</v>
      </c>
      <c r="Q48">
        <f t="shared" si="4"/>
        <v>3.159760393772329E-2</v>
      </c>
      <c r="R48">
        <f t="shared" si="5"/>
        <v>-1.2137833313789776E-3</v>
      </c>
      <c r="S48">
        <f t="shared" si="6"/>
        <v>-6.434489082294487E-4</v>
      </c>
      <c r="T48">
        <f t="shared" si="7"/>
        <v>-1.3118949610386163E-2</v>
      </c>
      <c r="U48">
        <f t="shared" si="8"/>
        <v>1.6079797863903764E-2</v>
      </c>
      <c r="V48">
        <f t="shared" si="9"/>
        <v>1.4815085785140682E-2</v>
      </c>
      <c r="W48">
        <f t="shared" si="10"/>
        <v>1.8808105171041084E-3</v>
      </c>
      <c r="Z48" s="38" t="s">
        <v>36</v>
      </c>
      <c r="AA48" s="24" t="s">
        <v>36</v>
      </c>
      <c r="AB48" s="25" t="s">
        <v>36</v>
      </c>
    </row>
    <row r="49" spans="1:36">
      <c r="A49" s="6">
        <v>45131</v>
      </c>
      <c r="B49" s="7">
        <v>971.5</v>
      </c>
      <c r="C49" s="7">
        <v>888.15</v>
      </c>
      <c r="D49" s="7">
        <v>1336.6</v>
      </c>
      <c r="E49" s="7">
        <v>471.35</v>
      </c>
      <c r="F49" s="7">
        <v>775.65</v>
      </c>
      <c r="G49" s="7">
        <v>1112.9000000000001</v>
      </c>
      <c r="H49" s="7">
        <v>2487.4</v>
      </c>
      <c r="I49" s="7">
        <v>617.65</v>
      </c>
      <c r="J49" s="7">
        <v>629.25</v>
      </c>
      <c r="K49" s="31">
        <v>185.59</v>
      </c>
      <c r="L49" s="5">
        <v>16865.150000000001</v>
      </c>
      <c r="M49">
        <f t="shared" si="0"/>
        <v>2.0588840921002865E-4</v>
      </c>
      <c r="N49">
        <f t="shared" si="1"/>
        <v>2.4236970408138942E-3</v>
      </c>
      <c r="O49">
        <f t="shared" si="2"/>
        <v>3.7478493760999387E-3</v>
      </c>
      <c r="P49">
        <f t="shared" si="3"/>
        <v>-3.9722419168165234E-2</v>
      </c>
      <c r="Q49">
        <f t="shared" si="4"/>
        <v>-1.3827760176311359E-2</v>
      </c>
      <c r="R49">
        <f t="shared" si="5"/>
        <v>-2.2886899392792243E-3</v>
      </c>
      <c r="S49">
        <f t="shared" si="6"/>
        <v>-2.0433845674953727E-2</v>
      </c>
      <c r="T49">
        <f t="shared" si="7"/>
        <v>4.1370977685000502E-3</v>
      </c>
      <c r="U49">
        <f t="shared" si="8"/>
        <v>5.5777037035416449E-3</v>
      </c>
      <c r="V49">
        <f t="shared" si="9"/>
        <v>1.3616723804771729E-2</v>
      </c>
      <c r="W49">
        <f t="shared" si="10"/>
        <v>-2.3186648014622692E-3</v>
      </c>
    </row>
    <row r="50" spans="1:36">
      <c r="A50" s="6">
        <v>45128</v>
      </c>
      <c r="B50" s="7">
        <v>971.3</v>
      </c>
      <c r="C50" s="7">
        <v>886</v>
      </c>
      <c r="D50" s="7">
        <v>1331.6</v>
      </c>
      <c r="E50" s="7">
        <v>490.45</v>
      </c>
      <c r="F50" s="7">
        <v>786.45</v>
      </c>
      <c r="G50" s="7">
        <v>1115.45</v>
      </c>
      <c r="H50" s="7">
        <v>2538.75</v>
      </c>
      <c r="I50" s="7">
        <v>615.1</v>
      </c>
      <c r="J50" s="7">
        <v>625.75</v>
      </c>
      <c r="K50" s="31">
        <v>183.08</v>
      </c>
      <c r="L50" s="5">
        <v>16904.3</v>
      </c>
      <c r="M50">
        <f t="shared" si="0"/>
        <v>-6.7720349099445847E-3</v>
      </c>
      <c r="N50">
        <f t="shared" si="1"/>
        <v>1.298811487886952E-3</v>
      </c>
      <c r="O50">
        <f t="shared" si="2"/>
        <v>-8.4837442660840423E-2</v>
      </c>
      <c r="P50">
        <f t="shared" si="3"/>
        <v>-3.4602110648956196E-3</v>
      </c>
      <c r="Q50">
        <f t="shared" si="4"/>
        <v>-1.5894374344466264E-2</v>
      </c>
      <c r="R50">
        <f t="shared" si="5"/>
        <v>-3.5534833965018831E-2</v>
      </c>
      <c r="S50">
        <f t="shared" si="6"/>
        <v>-3.1445230313198028E-2</v>
      </c>
      <c r="T50">
        <f t="shared" si="7"/>
        <v>8.243935192979562E-3</v>
      </c>
      <c r="U50">
        <f t="shared" si="8"/>
        <v>6.5736969129370198E-3</v>
      </c>
      <c r="V50">
        <f t="shared" si="9"/>
        <v>-6.0064981192640304E-4</v>
      </c>
      <c r="W50">
        <f t="shared" si="10"/>
        <v>-8.1451306573404377E-3</v>
      </c>
    </row>
    <row r="51" spans="1:36">
      <c r="A51" s="6">
        <v>45127</v>
      </c>
      <c r="B51" s="7">
        <v>977.9</v>
      </c>
      <c r="C51" s="7">
        <v>884.85</v>
      </c>
      <c r="D51" s="7">
        <v>1449.5</v>
      </c>
      <c r="E51" s="7">
        <v>492.15</v>
      </c>
      <c r="F51" s="7">
        <v>799.05</v>
      </c>
      <c r="G51" s="7">
        <v>1155.8</v>
      </c>
      <c r="H51" s="7">
        <v>2619.85</v>
      </c>
      <c r="I51" s="7">
        <v>610.04999999999995</v>
      </c>
      <c r="J51" s="7">
        <v>621.65</v>
      </c>
      <c r="K51" s="31">
        <v>183.19</v>
      </c>
      <c r="L51" s="5">
        <v>17042.55</v>
      </c>
      <c r="M51">
        <f t="shared" si="0"/>
        <v>1.4004965801890673E-2</v>
      </c>
      <c r="N51">
        <f t="shared" si="1"/>
        <v>1.6063229871083433E-2</v>
      </c>
      <c r="O51">
        <f t="shared" si="2"/>
        <v>-1.7405421532564747E-2</v>
      </c>
      <c r="P51">
        <f t="shared" si="3"/>
        <v>2.7396152107591828E-2</v>
      </c>
      <c r="Q51">
        <f t="shared" si="4"/>
        <v>8.9884008147510346E-3</v>
      </c>
      <c r="R51">
        <f t="shared" si="5"/>
        <v>-1.1398708273369832E-2</v>
      </c>
      <c r="S51">
        <f t="shared" si="6"/>
        <v>1.5328014516996427E-2</v>
      </c>
      <c r="T51">
        <f t="shared" si="7"/>
        <v>1.4197514581261556E-2</v>
      </c>
      <c r="U51">
        <f t="shared" si="8"/>
        <v>1.6904813846665714E-3</v>
      </c>
      <c r="V51">
        <f t="shared" si="9"/>
        <v>4.1025137538680543E-3</v>
      </c>
      <c r="W51">
        <f t="shared" si="10"/>
        <v>5.238855906448763E-3</v>
      </c>
    </row>
    <row r="52" spans="1:36">
      <c r="A52" s="6">
        <v>45126</v>
      </c>
      <c r="B52" s="7">
        <v>964.3</v>
      </c>
      <c r="C52" s="7">
        <v>870.75</v>
      </c>
      <c r="D52" s="7">
        <v>1474.95</v>
      </c>
      <c r="E52" s="7">
        <v>478.85</v>
      </c>
      <c r="F52" s="7">
        <v>791.9</v>
      </c>
      <c r="G52" s="7">
        <v>1169.05</v>
      </c>
      <c r="H52" s="7">
        <v>2579.9990990000001</v>
      </c>
      <c r="I52" s="7">
        <v>601.45000000000005</v>
      </c>
      <c r="J52" s="7">
        <v>620.6</v>
      </c>
      <c r="K52" s="31">
        <v>182.44</v>
      </c>
      <c r="L52" s="5">
        <v>16953.5</v>
      </c>
      <c r="M52">
        <f t="shared" si="0"/>
        <v>6.7429137127816418E-4</v>
      </c>
      <c r="N52">
        <f t="shared" si="1"/>
        <v>-5.3831306262153138E-3</v>
      </c>
      <c r="O52">
        <f t="shared" si="2"/>
        <v>-1.6948290805450815E-4</v>
      </c>
      <c r="P52">
        <f t="shared" si="3"/>
        <v>1.3349649033831011E-2</v>
      </c>
      <c r="Q52">
        <f t="shared" si="4"/>
        <v>1.2635836909952833E-3</v>
      </c>
      <c r="R52">
        <f t="shared" si="5"/>
        <v>1.5837349484714191E-3</v>
      </c>
      <c r="S52">
        <f t="shared" si="6"/>
        <v>7.5588016280892486E-3</v>
      </c>
      <c r="T52">
        <f t="shared" si="7"/>
        <v>1.524573003931342E-2</v>
      </c>
      <c r="U52">
        <f t="shared" si="8"/>
        <v>1.3791084157255589E-2</v>
      </c>
      <c r="V52">
        <f t="shared" si="9"/>
        <v>8.6981005311655493E-3</v>
      </c>
      <c r="W52">
        <f t="shared" si="10"/>
        <v>4.8188590094433801E-3</v>
      </c>
      <c r="Z52" s="39" t="s">
        <v>36</v>
      </c>
      <c r="AA52" s="39" t="s">
        <v>2</v>
      </c>
      <c r="AB52" s="39" t="s">
        <v>3</v>
      </c>
      <c r="AC52" s="39" t="s">
        <v>4</v>
      </c>
      <c r="AD52" s="39" t="s">
        <v>5</v>
      </c>
      <c r="AE52" s="39" t="s">
        <v>6</v>
      </c>
      <c r="AF52" s="39" t="s">
        <v>7</v>
      </c>
      <c r="AG52" s="39" t="s">
        <v>8</v>
      </c>
      <c r="AH52" s="39" t="s">
        <v>9</v>
      </c>
      <c r="AI52" s="39" t="s">
        <v>10</v>
      </c>
      <c r="AJ52" s="39" t="s">
        <v>11</v>
      </c>
    </row>
    <row r="53" spans="1:36">
      <c r="A53" s="6">
        <v>45125</v>
      </c>
      <c r="B53" s="7">
        <v>963.65</v>
      </c>
      <c r="C53" s="7">
        <v>875.45</v>
      </c>
      <c r="D53" s="7">
        <v>1475.2</v>
      </c>
      <c r="E53" s="7">
        <v>472.5</v>
      </c>
      <c r="F53" s="7">
        <v>790.9</v>
      </c>
      <c r="G53" s="7">
        <v>1167.2</v>
      </c>
      <c r="H53" s="7">
        <v>2560.570917</v>
      </c>
      <c r="I53" s="7">
        <v>592.35</v>
      </c>
      <c r="J53" s="7">
        <v>612.1</v>
      </c>
      <c r="K53" s="31">
        <v>180.86</v>
      </c>
      <c r="L53" s="5">
        <v>16872</v>
      </c>
      <c r="M53">
        <f t="shared" si="0"/>
        <v>-1.244490697304436E-3</v>
      </c>
      <c r="N53">
        <f t="shared" si="1"/>
        <v>-3.0224424936239787E-3</v>
      </c>
      <c r="O53">
        <f t="shared" si="2"/>
        <v>3.6061392364231427E-2</v>
      </c>
      <c r="P53">
        <f t="shared" si="3"/>
        <v>3.1751071865398285E-4</v>
      </c>
      <c r="Q53">
        <f t="shared" si="4"/>
        <v>-9.125012185116476E-3</v>
      </c>
      <c r="R53">
        <f t="shared" si="5"/>
        <v>1.159021139151404E-2</v>
      </c>
      <c r="S53">
        <f t="shared" si="6"/>
        <v>8.456296290247186E-3</v>
      </c>
      <c r="T53">
        <f t="shared" si="7"/>
        <v>-1.4663633644348228E-2</v>
      </c>
      <c r="U53">
        <f t="shared" si="8"/>
        <v>-1.0401523975518434E-2</v>
      </c>
      <c r="V53">
        <f t="shared" si="9"/>
        <v>6.0839027346014753E-4</v>
      </c>
      <c r="W53">
        <f t="shared" si="10"/>
        <v>-2.963485414473316E-6</v>
      </c>
      <c r="Z53" s="40" t="s">
        <v>2</v>
      </c>
      <c r="AA53" s="40">
        <v>1.5699999999999999E-4</v>
      </c>
      <c r="AB53" s="40">
        <v>2.9E-5</v>
      </c>
      <c r="AC53" s="40">
        <v>2.3E-5</v>
      </c>
      <c r="AD53" s="40">
        <v>1.4E-5</v>
      </c>
      <c r="AE53" s="40">
        <v>3.0000000000000001E-5</v>
      </c>
      <c r="AF53" s="40">
        <v>2.4000000000000001E-5</v>
      </c>
      <c r="AG53" s="40">
        <v>4.1E-5</v>
      </c>
      <c r="AH53" s="40">
        <v>6.9999999999999994E-5</v>
      </c>
      <c r="AI53" s="40">
        <v>3.1000000000000001E-5</v>
      </c>
      <c r="AJ53" s="41">
        <v>1.5E-5</v>
      </c>
    </row>
    <row r="54" spans="1:36">
      <c r="A54" s="6">
        <v>45124</v>
      </c>
      <c r="B54" s="7">
        <v>964.85</v>
      </c>
      <c r="C54" s="7">
        <v>878.1</v>
      </c>
      <c r="D54" s="7">
        <v>1422.95</v>
      </c>
      <c r="E54" s="7">
        <v>472.35</v>
      </c>
      <c r="F54" s="7">
        <v>798.15</v>
      </c>
      <c r="G54" s="7">
        <v>1153.75</v>
      </c>
      <c r="H54" s="7">
        <v>2539.0092650000001</v>
      </c>
      <c r="I54" s="7">
        <v>601.1</v>
      </c>
      <c r="J54" s="7">
        <v>618.5</v>
      </c>
      <c r="K54" s="31">
        <v>180.75</v>
      </c>
      <c r="L54" s="5">
        <v>16872.05</v>
      </c>
      <c r="M54">
        <f t="shared" si="0"/>
        <v>8.1170121502461782E-3</v>
      </c>
      <c r="N54">
        <f t="shared" si="1"/>
        <v>-9.5206431483127445E-3</v>
      </c>
      <c r="O54">
        <f t="shared" si="2"/>
        <v>-2.1060768078134465E-3</v>
      </c>
      <c r="P54">
        <f t="shared" si="3"/>
        <v>-1.1637134346866285E-3</v>
      </c>
      <c r="Q54">
        <f t="shared" si="4"/>
        <v>-8.3593749417505102E-3</v>
      </c>
      <c r="R54">
        <f t="shared" si="5"/>
        <v>2.4298185252778874E-3</v>
      </c>
      <c r="S54">
        <f t="shared" si="6"/>
        <v>2.0226788469029078E-2</v>
      </c>
      <c r="T54">
        <f t="shared" si="7"/>
        <v>2.817563016857209E-2</v>
      </c>
      <c r="U54">
        <f t="shared" si="8"/>
        <v>-1.029444510249332E-2</v>
      </c>
      <c r="V54">
        <f t="shared" si="9"/>
        <v>3.9358126141421862E-3</v>
      </c>
      <c r="W54">
        <f t="shared" si="10"/>
        <v>6.3381854695688106E-3</v>
      </c>
      <c r="Z54" s="40" t="s">
        <v>3</v>
      </c>
      <c r="AA54" s="40">
        <v>2.9E-5</v>
      </c>
      <c r="AB54" s="40">
        <v>1.26E-4</v>
      </c>
      <c r="AC54" s="40">
        <v>3.0000000000000001E-5</v>
      </c>
      <c r="AD54" s="40">
        <v>2.0999999999999999E-5</v>
      </c>
      <c r="AE54" s="40">
        <v>2.6999999999999999E-5</v>
      </c>
      <c r="AF54" s="40">
        <v>2.4000000000000001E-5</v>
      </c>
      <c r="AG54" s="40">
        <v>3.4E-5</v>
      </c>
      <c r="AH54" s="40">
        <v>3.0000000000000001E-5</v>
      </c>
      <c r="AI54" s="40">
        <v>2.0999999999999999E-5</v>
      </c>
      <c r="AJ54" s="41">
        <v>1.2999999999999999E-5</v>
      </c>
    </row>
    <row r="55" spans="1:36">
      <c r="A55" s="6">
        <v>45121</v>
      </c>
      <c r="B55" s="7">
        <v>957.05</v>
      </c>
      <c r="C55" s="7">
        <v>886.5</v>
      </c>
      <c r="D55" s="7">
        <v>1425.95</v>
      </c>
      <c r="E55" s="7">
        <v>472.9</v>
      </c>
      <c r="F55" s="7">
        <v>804.85</v>
      </c>
      <c r="G55" s="7">
        <v>1150.95</v>
      </c>
      <c r="H55" s="7">
        <v>2488.1691609999998</v>
      </c>
      <c r="I55" s="7">
        <v>584.4</v>
      </c>
      <c r="J55" s="7">
        <v>624.9</v>
      </c>
      <c r="K55" s="31">
        <v>180.04</v>
      </c>
      <c r="L55" s="5">
        <v>16765.45</v>
      </c>
      <c r="M55">
        <f t="shared" si="0"/>
        <v>-3.2338855640034383E-3</v>
      </c>
      <c r="N55">
        <f t="shared" si="1"/>
        <v>1.6369849270971308E-3</v>
      </c>
      <c r="O55">
        <f t="shared" si="2"/>
        <v>4.361057223697952E-2</v>
      </c>
      <c r="P55">
        <f t="shared" si="3"/>
        <v>1.9049640642745899E-3</v>
      </c>
      <c r="Q55">
        <f t="shared" si="4"/>
        <v>3.3603018551537746E-3</v>
      </c>
      <c r="R55">
        <f t="shared" si="5"/>
        <v>3.7309338856145242E-2</v>
      </c>
      <c r="S55">
        <f t="shared" si="6"/>
        <v>-8.3884985154418946E-4</v>
      </c>
      <c r="T55">
        <f t="shared" si="7"/>
        <v>-2.136661639339222E-3</v>
      </c>
      <c r="U55">
        <f t="shared" si="8"/>
        <v>6.8243209730792153E-3</v>
      </c>
      <c r="V55">
        <f t="shared" si="9"/>
        <v>-1.2639183626381428E-2</v>
      </c>
      <c r="W55">
        <f t="shared" si="10"/>
        <v>8.4788022529624467E-3</v>
      </c>
      <c r="Z55" s="40" t="s">
        <v>4</v>
      </c>
      <c r="AA55" s="40">
        <v>2.3E-5</v>
      </c>
      <c r="AB55" s="40">
        <v>3.0000000000000001E-5</v>
      </c>
      <c r="AC55" s="40">
        <v>2.2499999999999999E-4</v>
      </c>
      <c r="AD55" s="40">
        <v>2.4000000000000001E-5</v>
      </c>
      <c r="AE55" s="40">
        <v>5.8E-5</v>
      </c>
      <c r="AF55" s="40">
        <v>1.2400000000000001E-4</v>
      </c>
      <c r="AG55" s="40">
        <v>5.1E-5</v>
      </c>
      <c r="AH55" s="40">
        <v>2.4000000000000001E-5</v>
      </c>
      <c r="AI55" s="40">
        <v>4.5000000000000003E-5</v>
      </c>
      <c r="AJ55" s="41">
        <v>-7.9999999999999996E-6</v>
      </c>
    </row>
    <row r="56" spans="1:36">
      <c r="A56" s="6">
        <v>45120</v>
      </c>
      <c r="B56" s="7">
        <v>960.15</v>
      </c>
      <c r="C56" s="7">
        <v>885.05</v>
      </c>
      <c r="D56" s="7">
        <v>1365.1</v>
      </c>
      <c r="E56" s="7">
        <v>472</v>
      </c>
      <c r="F56" s="7">
        <v>802.15</v>
      </c>
      <c r="G56" s="7">
        <v>1108.8</v>
      </c>
      <c r="H56" s="7">
        <v>2490.2572369999998</v>
      </c>
      <c r="I56" s="7">
        <v>585.65</v>
      </c>
      <c r="J56" s="7">
        <v>620.65</v>
      </c>
      <c r="K56" s="31">
        <v>182.33</v>
      </c>
      <c r="L56" s="5">
        <v>16623.900000000001</v>
      </c>
      <c r="M56">
        <f t="shared" si="0"/>
        <v>1.0627537661535631E-2</v>
      </c>
      <c r="N56">
        <f t="shared" si="1"/>
        <v>-5.5211407855965573E-3</v>
      </c>
      <c r="O56">
        <f t="shared" si="2"/>
        <v>2.3570613887519166E-2</v>
      </c>
      <c r="P56">
        <f t="shared" si="3"/>
        <v>-6.3539131651604852E-4</v>
      </c>
      <c r="Q56">
        <f t="shared" si="4"/>
        <v>-4.4158419860655645E-3</v>
      </c>
      <c r="R56">
        <f t="shared" si="5"/>
        <v>-1.577038648879059E-3</v>
      </c>
      <c r="S56">
        <f t="shared" si="6"/>
        <v>-8.9825037024795738E-3</v>
      </c>
      <c r="T56">
        <f t="shared" si="7"/>
        <v>-6.1282003003568413E-3</v>
      </c>
      <c r="U56">
        <f t="shared" si="8"/>
        <v>-1.288141229563766E-3</v>
      </c>
      <c r="V56">
        <f t="shared" si="9"/>
        <v>-3.6140400827539131E-2</v>
      </c>
      <c r="W56">
        <f t="shared" si="10"/>
        <v>-1.0311154244624604E-3</v>
      </c>
      <c r="Z56" s="40" t="s">
        <v>5</v>
      </c>
      <c r="AA56" s="40">
        <v>1.4E-5</v>
      </c>
      <c r="AB56" s="40">
        <v>2.0999999999999999E-5</v>
      </c>
      <c r="AC56" s="40">
        <v>2.4000000000000001E-5</v>
      </c>
      <c r="AD56" s="40">
        <v>1.2799999999999999E-4</v>
      </c>
      <c r="AE56" s="40">
        <v>3.6999999999999998E-5</v>
      </c>
      <c r="AF56" s="40">
        <v>1.4E-5</v>
      </c>
      <c r="AG56" s="40">
        <v>4.1999999999999998E-5</v>
      </c>
      <c r="AH56" s="40">
        <v>3.6999999999999998E-5</v>
      </c>
      <c r="AI56" s="40">
        <v>3.4E-5</v>
      </c>
      <c r="AJ56" s="41">
        <v>1.4E-5</v>
      </c>
    </row>
    <row r="57" spans="1:36">
      <c r="A57" s="6">
        <v>45119</v>
      </c>
      <c r="B57" s="7">
        <v>950</v>
      </c>
      <c r="C57" s="7">
        <v>889.95</v>
      </c>
      <c r="D57" s="7">
        <v>1333.3</v>
      </c>
      <c r="E57" s="7">
        <v>472.3</v>
      </c>
      <c r="F57" s="7">
        <v>805.7</v>
      </c>
      <c r="G57" s="7">
        <v>1110.55</v>
      </c>
      <c r="H57" s="7">
        <v>2512.7267470000002</v>
      </c>
      <c r="I57" s="7">
        <v>589.25</v>
      </c>
      <c r="J57" s="7">
        <v>621.45000000000005</v>
      </c>
      <c r="K57" s="31">
        <v>189.04</v>
      </c>
      <c r="L57" s="5">
        <v>16641.05</v>
      </c>
      <c r="M57">
        <f t="shared" si="0"/>
        <v>-3.3627606300005827E-3</v>
      </c>
      <c r="N57">
        <f t="shared" si="1"/>
        <v>-2.1887372993996679E-3</v>
      </c>
      <c r="O57">
        <f t="shared" si="2"/>
        <v>-1.1409945179068782E-2</v>
      </c>
      <c r="P57">
        <f t="shared" si="3"/>
        <v>-1.798086052170149E-3</v>
      </c>
      <c r="Q57">
        <f t="shared" si="4"/>
        <v>1.0355029835895648E-2</v>
      </c>
      <c r="R57">
        <f t="shared" si="5"/>
        <v>-3.9093266890080193E-3</v>
      </c>
      <c r="S57">
        <f t="shared" si="6"/>
        <v>1.102585785465103E-3</v>
      </c>
      <c r="T57">
        <f t="shared" si="7"/>
        <v>1.1886569577508909E-3</v>
      </c>
      <c r="U57">
        <f t="shared" si="8"/>
        <v>-1.1280570838781537E-2</v>
      </c>
      <c r="V57">
        <f t="shared" si="9"/>
        <v>-5.7494158428423731E-3</v>
      </c>
      <c r="W57">
        <f t="shared" si="10"/>
        <v>-4.175547275142576E-4</v>
      </c>
      <c r="Z57" s="40" t="s">
        <v>6</v>
      </c>
      <c r="AA57" s="40">
        <v>3.0000000000000001E-5</v>
      </c>
      <c r="AB57" s="40">
        <v>2.6999999999999999E-5</v>
      </c>
      <c r="AC57" s="40">
        <v>5.8E-5</v>
      </c>
      <c r="AD57" s="40">
        <v>3.6999999999999998E-5</v>
      </c>
      <c r="AE57" s="40">
        <v>2.0100000000000001E-4</v>
      </c>
      <c r="AF57" s="40">
        <v>5.0000000000000002E-5</v>
      </c>
      <c r="AG57" s="40">
        <v>5.5000000000000002E-5</v>
      </c>
      <c r="AH57" s="40">
        <v>5.5000000000000002E-5</v>
      </c>
      <c r="AI57" s="40">
        <v>6.7999999999999999E-5</v>
      </c>
      <c r="AJ57" s="41">
        <v>3.3000000000000003E-5</v>
      </c>
    </row>
    <row r="58" spans="1:36">
      <c r="A58" s="6">
        <v>45118</v>
      </c>
      <c r="B58" s="7">
        <v>953.2</v>
      </c>
      <c r="C58" s="7">
        <v>891.9</v>
      </c>
      <c r="D58" s="7">
        <v>1348.6</v>
      </c>
      <c r="E58" s="7">
        <v>473.15</v>
      </c>
      <c r="F58" s="7">
        <v>797.4</v>
      </c>
      <c r="G58" s="7">
        <v>1114.9000000000001</v>
      </c>
      <c r="H58" s="7">
        <v>2509.9577770000001</v>
      </c>
      <c r="I58" s="7">
        <v>588.54999999999995</v>
      </c>
      <c r="J58" s="7">
        <v>628.5</v>
      </c>
      <c r="K58" s="31">
        <v>190.13</v>
      </c>
      <c r="L58" s="5">
        <v>16648</v>
      </c>
      <c r="M58">
        <f t="shared" si="0"/>
        <v>-1.1318415260817777E-2</v>
      </c>
      <c r="N58">
        <f t="shared" si="1"/>
        <v>7.31449837412111E-3</v>
      </c>
      <c r="O58">
        <f t="shared" si="2"/>
        <v>1.4527377139060228E-2</v>
      </c>
      <c r="P58">
        <f t="shared" si="3"/>
        <v>1.5548769057807615E-2</v>
      </c>
      <c r="Q58">
        <f t="shared" si="4"/>
        <v>-1.6418279246953556E-2</v>
      </c>
      <c r="R58">
        <f t="shared" si="5"/>
        <v>-8.5737776258444434E-3</v>
      </c>
      <c r="S58">
        <f t="shared" si="6"/>
        <v>1.0782412609855917E-2</v>
      </c>
      <c r="T58">
        <f t="shared" si="7"/>
        <v>-6.8577502809753039E-3</v>
      </c>
      <c r="U58">
        <f t="shared" si="8"/>
        <v>1.5796343370317462E-2</v>
      </c>
      <c r="V58">
        <f t="shared" si="9"/>
        <v>1.3929203311029167E-2</v>
      </c>
      <c r="W58">
        <f t="shared" si="10"/>
        <v>5.6774268322963223E-3</v>
      </c>
      <c r="Z58" s="40" t="s">
        <v>7</v>
      </c>
      <c r="AA58" s="40">
        <v>2.4000000000000001E-5</v>
      </c>
      <c r="AB58" s="40">
        <v>2.4000000000000001E-5</v>
      </c>
      <c r="AC58" s="40">
        <v>1.2400000000000001E-4</v>
      </c>
      <c r="AD58" s="40">
        <v>1.4E-5</v>
      </c>
      <c r="AE58" s="40">
        <v>5.0000000000000002E-5</v>
      </c>
      <c r="AF58" s="40">
        <v>1.6799999999999999E-4</v>
      </c>
      <c r="AG58" s="40">
        <v>3.4E-5</v>
      </c>
      <c r="AH58" s="40">
        <v>2.5999999999999998E-5</v>
      </c>
      <c r="AI58" s="40">
        <v>4.6999999999999997E-5</v>
      </c>
      <c r="AJ58" s="41">
        <v>5.0000000000000004E-6</v>
      </c>
    </row>
    <row r="59" spans="1:36">
      <c r="A59" s="6">
        <v>45117</v>
      </c>
      <c r="B59" s="7">
        <v>964.05</v>
      </c>
      <c r="C59" s="7">
        <v>885.4</v>
      </c>
      <c r="D59" s="7">
        <v>1329.15</v>
      </c>
      <c r="E59" s="7">
        <v>465.85</v>
      </c>
      <c r="F59" s="7">
        <v>810.6</v>
      </c>
      <c r="G59" s="7">
        <v>1124.5</v>
      </c>
      <c r="H59" s="7">
        <v>2483.0397579999999</v>
      </c>
      <c r="I59" s="7">
        <v>592.6</v>
      </c>
      <c r="J59" s="7">
        <v>618.65</v>
      </c>
      <c r="K59" s="31">
        <v>187.5</v>
      </c>
      <c r="L59" s="5">
        <v>16553.75</v>
      </c>
      <c r="M59">
        <f t="shared" si="0"/>
        <v>-1.3036381968026589E-2</v>
      </c>
      <c r="N59">
        <f t="shared" si="1"/>
        <v>1.7029200993313613E-2</v>
      </c>
      <c r="O59">
        <f t="shared" si="2"/>
        <v>-7.8966668889961949E-4</v>
      </c>
      <c r="P59">
        <f t="shared" si="3"/>
        <v>-5.4589378271282709E-3</v>
      </c>
      <c r="Q59">
        <f t="shared" si="4"/>
        <v>2.7769138915643168E-2</v>
      </c>
      <c r="R59">
        <f t="shared" si="5"/>
        <v>-2.9010403917903622E-2</v>
      </c>
      <c r="S59">
        <f t="shared" si="6"/>
        <v>3.7797985929309663E-2</v>
      </c>
      <c r="T59">
        <f t="shared" si="7"/>
        <v>-1.6860567137058141E-3</v>
      </c>
      <c r="U59">
        <f t="shared" si="8"/>
        <v>7.2765496196868537E-4</v>
      </c>
      <c r="V59">
        <f t="shared" si="9"/>
        <v>-2.1578826697435577E-2</v>
      </c>
      <c r="W59">
        <f t="shared" si="10"/>
        <v>-6.7333664997032644E-4</v>
      </c>
      <c r="Z59" s="40" t="s">
        <v>8</v>
      </c>
      <c r="AA59" s="40">
        <v>4.1E-5</v>
      </c>
      <c r="AB59" s="40">
        <v>3.4E-5</v>
      </c>
      <c r="AC59" s="40">
        <v>5.1E-5</v>
      </c>
      <c r="AD59" s="40">
        <v>4.1999999999999998E-5</v>
      </c>
      <c r="AE59" s="40">
        <v>5.5000000000000002E-5</v>
      </c>
      <c r="AF59" s="40">
        <v>3.4E-5</v>
      </c>
      <c r="AG59" s="40">
        <v>1.37E-4</v>
      </c>
      <c r="AH59" s="40">
        <v>5.5999999999999999E-5</v>
      </c>
      <c r="AI59" s="40">
        <v>4.6E-5</v>
      </c>
      <c r="AJ59" s="41">
        <v>2.1999999999999999E-5</v>
      </c>
    </row>
    <row r="60" spans="1:36">
      <c r="A60" s="6">
        <v>45114</v>
      </c>
      <c r="B60" s="7">
        <v>976.7</v>
      </c>
      <c r="C60" s="7">
        <v>870.45</v>
      </c>
      <c r="D60" s="7">
        <v>1330.2</v>
      </c>
      <c r="E60" s="7">
        <v>468.4</v>
      </c>
      <c r="F60" s="7">
        <v>788.4</v>
      </c>
      <c r="G60" s="7">
        <v>1157.5999999999999</v>
      </c>
      <c r="H60" s="7">
        <v>2390.9374619999999</v>
      </c>
      <c r="I60" s="7">
        <v>593.6</v>
      </c>
      <c r="J60" s="7">
        <v>618.20000000000005</v>
      </c>
      <c r="K60" s="31">
        <v>191.59</v>
      </c>
      <c r="L60" s="5">
        <v>16564.900000000001</v>
      </c>
      <c r="M60">
        <f t="shared" si="0"/>
        <v>-4.3419474134064606E-3</v>
      </c>
      <c r="N60">
        <f t="shared" si="1"/>
        <v>9.1948745056473729E-4</v>
      </c>
      <c r="O60">
        <f t="shared" si="2"/>
        <v>-1.024652770269777E-2</v>
      </c>
      <c r="P60">
        <f t="shared" si="3"/>
        <v>-1.167369724998034E-2</v>
      </c>
      <c r="Q60">
        <f t="shared" si="4"/>
        <v>-9.0281240753003963E-3</v>
      </c>
      <c r="R60">
        <f t="shared" si="5"/>
        <v>-1.9716237939294938E-2</v>
      </c>
      <c r="S60">
        <f t="shared" si="6"/>
        <v>-1.9535887427207287E-3</v>
      </c>
      <c r="T60">
        <f t="shared" si="7"/>
        <v>1.8548188438844372E-3</v>
      </c>
      <c r="U60">
        <f t="shared" si="8"/>
        <v>2.8549929248091171E-2</v>
      </c>
      <c r="V60">
        <f t="shared" si="9"/>
        <v>-2.7998329299975391E-2</v>
      </c>
      <c r="W60">
        <f t="shared" si="10"/>
        <v>-7.8262693907810831E-3</v>
      </c>
      <c r="Z60" s="40" t="s">
        <v>9</v>
      </c>
      <c r="AA60" s="40">
        <v>6.9999999999999994E-5</v>
      </c>
      <c r="AB60" s="40">
        <v>3.0000000000000001E-5</v>
      </c>
      <c r="AC60" s="40">
        <v>2.4000000000000001E-5</v>
      </c>
      <c r="AD60" s="40">
        <v>3.6999999999999998E-5</v>
      </c>
      <c r="AE60" s="40">
        <v>5.5000000000000002E-5</v>
      </c>
      <c r="AF60" s="40">
        <v>2.5999999999999998E-5</v>
      </c>
      <c r="AG60" s="40">
        <v>5.5999999999999999E-5</v>
      </c>
      <c r="AH60" s="40">
        <v>1.8699999999999999E-4</v>
      </c>
      <c r="AI60" s="40">
        <v>4.8000000000000001E-5</v>
      </c>
      <c r="AJ60" s="41">
        <v>3.4E-5</v>
      </c>
    </row>
    <row r="61" spans="1:36">
      <c r="A61" s="6">
        <v>45113</v>
      </c>
      <c r="B61" s="7">
        <v>980.95</v>
      </c>
      <c r="C61" s="7">
        <v>869.65</v>
      </c>
      <c r="D61" s="7">
        <v>1343.9</v>
      </c>
      <c r="E61" s="7">
        <v>473.9</v>
      </c>
      <c r="F61" s="7">
        <v>795.55</v>
      </c>
      <c r="G61" s="7">
        <v>1180.6500000000001</v>
      </c>
      <c r="H61" s="7">
        <v>2395.612936</v>
      </c>
      <c r="I61" s="7">
        <v>592.5</v>
      </c>
      <c r="J61" s="7">
        <v>600.79999999999995</v>
      </c>
      <c r="K61" s="31">
        <v>197.03</v>
      </c>
      <c r="L61" s="5">
        <v>16695.05</v>
      </c>
      <c r="M61">
        <f t="shared" si="0"/>
        <v>1.4840191218452193E-2</v>
      </c>
      <c r="N61">
        <f t="shared" si="1"/>
        <v>3.4556274668429781E-3</v>
      </c>
      <c r="O61">
        <f t="shared" si="2"/>
        <v>-2.5267552087834553E-3</v>
      </c>
      <c r="P61">
        <f t="shared" si="3"/>
        <v>-2.5289792193331326E-3</v>
      </c>
      <c r="Q61">
        <f t="shared" si="4"/>
        <v>4.5985781374986495E-3</v>
      </c>
      <c r="R61">
        <f t="shared" si="5"/>
        <v>-1.1913673085385788E-2</v>
      </c>
      <c r="S61">
        <f t="shared" si="6"/>
        <v>2.0773254208983051E-2</v>
      </c>
      <c r="T61">
        <f t="shared" si="7"/>
        <v>3.2119036994640061E-3</v>
      </c>
      <c r="U61">
        <f t="shared" si="8"/>
        <v>2.1110072842453021E-2</v>
      </c>
      <c r="V61">
        <f t="shared" si="9"/>
        <v>3.6647768593070076E-2</v>
      </c>
      <c r="W61">
        <f t="shared" si="10"/>
        <v>5.8782618632628415E-3</v>
      </c>
      <c r="Z61" s="40" t="s">
        <v>10</v>
      </c>
      <c r="AA61" s="40">
        <v>3.1000000000000001E-5</v>
      </c>
      <c r="AB61" s="40">
        <v>2.0999999999999999E-5</v>
      </c>
      <c r="AC61" s="40">
        <v>4.5000000000000003E-5</v>
      </c>
      <c r="AD61" s="40">
        <v>3.4E-5</v>
      </c>
      <c r="AE61" s="40">
        <v>6.7999999999999999E-5</v>
      </c>
      <c r="AF61" s="40">
        <v>4.6999999999999997E-5</v>
      </c>
      <c r="AG61" s="40">
        <v>4.6E-5</v>
      </c>
      <c r="AH61" s="40">
        <v>4.8000000000000001E-5</v>
      </c>
      <c r="AI61" s="40">
        <v>2.3499999999999999E-4</v>
      </c>
      <c r="AJ61" s="41">
        <v>4.8999999999999998E-5</v>
      </c>
    </row>
    <row r="62" spans="1:36">
      <c r="A62" s="6">
        <v>45112</v>
      </c>
      <c r="B62" s="7">
        <v>966.5</v>
      </c>
      <c r="C62" s="7">
        <v>866.65</v>
      </c>
      <c r="D62" s="7">
        <v>1347.3</v>
      </c>
      <c r="E62" s="7">
        <v>475.1</v>
      </c>
      <c r="F62" s="7">
        <v>791.9</v>
      </c>
      <c r="G62" s="7">
        <v>1194.8</v>
      </c>
      <c r="H62" s="7">
        <v>2346.361586</v>
      </c>
      <c r="I62" s="7">
        <v>590.6</v>
      </c>
      <c r="J62" s="7">
        <v>588.25</v>
      </c>
      <c r="K62" s="31">
        <v>189.94</v>
      </c>
      <c r="L62" s="5">
        <v>16597.2</v>
      </c>
      <c r="M62">
        <f t="shared" si="0"/>
        <v>-4.3361620697950328E-3</v>
      </c>
      <c r="N62">
        <f t="shared" si="1"/>
        <v>1.7323020846620582E-3</v>
      </c>
      <c r="O62">
        <f t="shared" si="2"/>
        <v>1.5970587806509661E-3</v>
      </c>
      <c r="P62">
        <f t="shared" si="3"/>
        <v>1.8588883020003208E-2</v>
      </c>
      <c r="Q62">
        <f t="shared" si="4"/>
        <v>-5.9803143201510216E-3</v>
      </c>
      <c r="R62">
        <f t="shared" si="5"/>
        <v>3.5214256226650171E-3</v>
      </c>
      <c r="S62">
        <f t="shared" si="6"/>
        <v>-1.6430677542309876E-3</v>
      </c>
      <c r="T62">
        <f t="shared" si="7"/>
        <v>2.2884274935817727E-3</v>
      </c>
      <c r="U62">
        <f t="shared" si="8"/>
        <v>-5.425121384274108E-3</v>
      </c>
      <c r="V62">
        <f t="shared" si="9"/>
        <v>1.453066877131472E-2</v>
      </c>
      <c r="W62">
        <f t="shared" si="10"/>
        <v>2.4824125014470053E-3</v>
      </c>
      <c r="Z62" s="41" t="s">
        <v>11</v>
      </c>
      <c r="AA62" s="41">
        <v>1.5E-5</v>
      </c>
      <c r="AB62" s="41">
        <v>1.2999999999999999E-5</v>
      </c>
      <c r="AC62" s="41">
        <v>-7.9999999999999996E-6</v>
      </c>
      <c r="AD62" s="41">
        <v>1.4E-5</v>
      </c>
      <c r="AE62" s="41">
        <v>3.3000000000000003E-5</v>
      </c>
      <c r="AF62" s="41">
        <v>5.0000000000000004E-6</v>
      </c>
      <c r="AG62" s="41">
        <v>2.1999999999999999E-5</v>
      </c>
      <c r="AH62" s="41">
        <v>3.4E-5</v>
      </c>
      <c r="AI62" s="41">
        <v>4.8999999999999998E-5</v>
      </c>
      <c r="AJ62" s="41">
        <v>1.9599999999999999E-4</v>
      </c>
    </row>
    <row r="63" spans="1:36">
      <c r="A63" s="6">
        <v>45111</v>
      </c>
      <c r="B63" s="7">
        <v>970.7</v>
      </c>
      <c r="C63" s="7">
        <v>865.15</v>
      </c>
      <c r="D63" s="7">
        <v>1345.15</v>
      </c>
      <c r="E63" s="7">
        <v>466.35</v>
      </c>
      <c r="F63" s="7">
        <v>796.65</v>
      </c>
      <c r="G63" s="7">
        <v>1190.5999999999999</v>
      </c>
      <c r="H63" s="7">
        <v>2350.2199860000001</v>
      </c>
      <c r="I63" s="7">
        <v>589.25</v>
      </c>
      <c r="J63" s="7">
        <v>591.45000000000005</v>
      </c>
      <c r="K63" s="31">
        <v>187.2</v>
      </c>
      <c r="L63" s="5">
        <v>16556.05</v>
      </c>
      <c r="M63">
        <f t="shared" si="0"/>
        <v>-1.1675675445547975E-2</v>
      </c>
      <c r="N63">
        <f t="shared" si="1"/>
        <v>-1.6052629287890537E-2</v>
      </c>
      <c r="O63">
        <f t="shared" si="2"/>
        <v>8.5484963528021374E-3</v>
      </c>
      <c r="P63">
        <f t="shared" si="3"/>
        <v>6.6695600074032895E-3</v>
      </c>
      <c r="Q63">
        <f t="shared" si="4"/>
        <v>3.3319742893821629E-3</v>
      </c>
      <c r="R63">
        <f t="shared" si="5"/>
        <v>7.5879295021197201E-3</v>
      </c>
      <c r="S63">
        <f t="shared" si="6"/>
        <v>-1.0356614372125756E-2</v>
      </c>
      <c r="T63">
        <f t="shared" si="7"/>
        <v>6.4697595215066845E-3</v>
      </c>
      <c r="U63">
        <f t="shared" si="8"/>
        <v>1.0995983345213991E-3</v>
      </c>
      <c r="V63">
        <f t="shared" si="9"/>
        <v>-3.6258971153026701E-3</v>
      </c>
      <c r="W63">
        <f t="shared" si="10"/>
        <v>1.6987067317811508E-3</v>
      </c>
    </row>
    <row r="64" spans="1:36">
      <c r="A64" s="6">
        <v>45110</v>
      </c>
      <c r="B64" s="7">
        <v>982.1</v>
      </c>
      <c r="C64" s="7">
        <v>879.15</v>
      </c>
      <c r="D64" s="7">
        <v>1333.7</v>
      </c>
      <c r="E64" s="7">
        <v>463.25</v>
      </c>
      <c r="F64" s="7">
        <v>794</v>
      </c>
      <c r="G64" s="7">
        <v>1181.5999999999999</v>
      </c>
      <c r="H64" s="7">
        <v>2374.6867860000002</v>
      </c>
      <c r="I64" s="7">
        <v>585.45000000000005</v>
      </c>
      <c r="J64" s="7">
        <v>590.79999999999995</v>
      </c>
      <c r="K64" s="31">
        <v>187.88</v>
      </c>
      <c r="L64" s="5">
        <v>16527.95</v>
      </c>
      <c r="M64">
        <f t="shared" si="0"/>
        <v>-5.4327264182668514E-3</v>
      </c>
      <c r="N64">
        <f t="shared" si="1"/>
        <v>4.5508846567321448E-4</v>
      </c>
      <c r="O64">
        <f t="shared" si="2"/>
        <v>-1.3487189216666812E-3</v>
      </c>
      <c r="P64">
        <f t="shared" si="3"/>
        <v>2.5470032889962212E-2</v>
      </c>
      <c r="Q64">
        <f t="shared" si="4"/>
        <v>1.1654552995982557E-2</v>
      </c>
      <c r="R64">
        <f t="shared" si="5"/>
        <v>-5.3596802776273503E-3</v>
      </c>
      <c r="S64">
        <f t="shared" si="6"/>
        <v>2.5340354304939687E-2</v>
      </c>
      <c r="T64">
        <f t="shared" si="7"/>
        <v>2.1756879955098805E-2</v>
      </c>
      <c r="U64">
        <f t="shared" si="8"/>
        <v>-8.0077976696851932E-3</v>
      </c>
      <c r="V64">
        <f t="shared" si="9"/>
        <v>-1.8353009603472654E-2</v>
      </c>
      <c r="W64">
        <f t="shared" si="10"/>
        <v>5.943955154120723E-3</v>
      </c>
    </row>
    <row r="65" spans="1:36">
      <c r="A65" s="6">
        <v>45107</v>
      </c>
      <c r="B65" s="7">
        <v>987.45</v>
      </c>
      <c r="C65" s="7">
        <v>878.75</v>
      </c>
      <c r="D65" s="7">
        <v>1335.5</v>
      </c>
      <c r="E65" s="7">
        <v>451.6</v>
      </c>
      <c r="F65" s="7">
        <v>784.8</v>
      </c>
      <c r="G65" s="7">
        <v>1187.95</v>
      </c>
      <c r="H65" s="7">
        <v>2315.2674149999998</v>
      </c>
      <c r="I65" s="7">
        <v>572.85</v>
      </c>
      <c r="J65" s="7">
        <v>595.54999999999995</v>
      </c>
      <c r="K65" s="31">
        <v>191.36</v>
      </c>
      <c r="L65" s="5">
        <v>16430</v>
      </c>
      <c r="M65">
        <f t="shared" si="0"/>
        <v>9.411714476738671E-3</v>
      </c>
      <c r="N65">
        <f t="shared" si="1"/>
        <v>7.4816877162084639E-3</v>
      </c>
      <c r="O65">
        <f t="shared" si="2"/>
        <v>3.2070002085899649E-2</v>
      </c>
      <c r="P65">
        <f t="shared" si="3"/>
        <v>4.9947381711244231E-3</v>
      </c>
      <c r="Q65">
        <f t="shared" si="4"/>
        <v>1.7854870194222662E-3</v>
      </c>
      <c r="R65">
        <f t="shared" si="5"/>
        <v>1.5011731314617433E-2</v>
      </c>
      <c r="S65">
        <f t="shared" si="6"/>
        <v>8.1697387208869935E-3</v>
      </c>
      <c r="T65">
        <f t="shared" si="7"/>
        <v>5.3384802758271151E-3</v>
      </c>
      <c r="U65">
        <f t="shared" si="8"/>
        <v>1.5056958457277095E-2</v>
      </c>
      <c r="V65">
        <f t="shared" si="9"/>
        <v>1.9791130706747383E-2</v>
      </c>
      <c r="W65">
        <f t="shared" si="10"/>
        <v>9.3435764387783636E-3</v>
      </c>
      <c r="Z65" s="193"/>
      <c r="AA65" s="193"/>
      <c r="AB65" s="193" t="s">
        <v>41</v>
      </c>
      <c r="AC65" s="193"/>
      <c r="AD65" s="193"/>
      <c r="AE65" s="40"/>
      <c r="AF65" s="193"/>
      <c r="AG65" s="193"/>
      <c r="AH65" s="193" t="s">
        <v>42</v>
      </c>
      <c r="AI65" s="193"/>
      <c r="AJ65" s="193"/>
    </row>
    <row r="66" spans="1:36">
      <c r="A66" s="6">
        <v>45105</v>
      </c>
      <c r="B66" s="7">
        <v>978.2</v>
      </c>
      <c r="C66" s="7">
        <v>872.2</v>
      </c>
      <c r="D66" s="7">
        <v>1293.3499999999999</v>
      </c>
      <c r="E66" s="7">
        <v>449.35</v>
      </c>
      <c r="F66" s="7">
        <v>783.4</v>
      </c>
      <c r="G66" s="7">
        <v>1170.25</v>
      </c>
      <c r="H66" s="7">
        <v>2296.429341</v>
      </c>
      <c r="I66" s="7">
        <v>569.79999999999995</v>
      </c>
      <c r="J66" s="7">
        <v>586.65</v>
      </c>
      <c r="K66" s="31">
        <v>187.61</v>
      </c>
      <c r="L66" s="5">
        <v>16277.2</v>
      </c>
      <c r="M66">
        <f t="shared" si="0"/>
        <v>5.0731616146918552E-3</v>
      </c>
      <c r="N66">
        <f t="shared" si="1"/>
        <v>8.4048620961999446E-3</v>
      </c>
      <c r="O66">
        <f t="shared" si="2"/>
        <v>1.1039956637616265E-2</v>
      </c>
      <c r="P66">
        <f t="shared" si="3"/>
        <v>9.5031180825737079E-3</v>
      </c>
      <c r="Q66">
        <f t="shared" si="4"/>
        <v>2.7040912750164153E-2</v>
      </c>
      <c r="R66">
        <f t="shared" si="5"/>
        <v>2.1365238837815228E-4</v>
      </c>
      <c r="S66">
        <f t="shared" si="6"/>
        <v>1.3151932050324165E-2</v>
      </c>
      <c r="T66">
        <f t="shared" si="7"/>
        <v>6.5146810211936723E-3</v>
      </c>
      <c r="U66">
        <f t="shared" si="8"/>
        <v>2.3368168311940999E-2</v>
      </c>
      <c r="V66">
        <f t="shared" si="9"/>
        <v>2.4014740575040916E-3</v>
      </c>
      <c r="W66">
        <f t="shared" si="10"/>
        <v>7.0097418099959738E-3</v>
      </c>
      <c r="Z66" s="194" t="s">
        <v>43</v>
      </c>
      <c r="AA66" s="194" t="s">
        <v>44</v>
      </c>
      <c r="AB66" s="194" t="s">
        <v>45</v>
      </c>
      <c r="AC66" s="194" t="s">
        <v>46</v>
      </c>
      <c r="AD66" s="194" t="s">
        <v>47</v>
      </c>
      <c r="AE66" s="40"/>
      <c r="AF66" s="194" t="s">
        <v>43</v>
      </c>
      <c r="AG66" s="194" t="s">
        <v>44</v>
      </c>
      <c r="AH66" s="194" t="s">
        <v>45</v>
      </c>
      <c r="AI66" s="194" t="s">
        <v>46</v>
      </c>
      <c r="AJ66" s="194" t="s">
        <v>47</v>
      </c>
    </row>
    <row r="67" spans="1:36">
      <c r="A67" s="6">
        <v>45104</v>
      </c>
      <c r="B67" s="7">
        <v>973.25</v>
      </c>
      <c r="C67" s="7">
        <v>864.9</v>
      </c>
      <c r="D67" s="7">
        <v>1279.1500000000001</v>
      </c>
      <c r="E67" s="7">
        <v>445.1</v>
      </c>
      <c r="F67" s="7">
        <v>762.5</v>
      </c>
      <c r="G67" s="7">
        <v>1170</v>
      </c>
      <c r="H67" s="7">
        <v>2266.4246010000002</v>
      </c>
      <c r="I67" s="7">
        <v>566.1</v>
      </c>
      <c r="J67" s="7">
        <v>573.1</v>
      </c>
      <c r="K67" s="31">
        <v>187.16</v>
      </c>
      <c r="L67" s="5">
        <v>16163.5</v>
      </c>
      <c r="M67">
        <f t="shared" ref="M67:M130" si="20">LN(B67/B68)</f>
        <v>1.3134949416113494E-2</v>
      </c>
      <c r="N67">
        <f t="shared" ref="N67:N130" si="21">LN(C67/C68)</f>
        <v>1.5086053651217927E-2</v>
      </c>
      <c r="O67">
        <f t="shared" ref="O67:O130" si="22">LN(D67/D68)</f>
        <v>6.9033417907822204E-3</v>
      </c>
      <c r="P67">
        <f t="shared" ref="P67:P130" si="23">LN(E67/E68)</f>
        <v>-1.3471039307013707E-3</v>
      </c>
      <c r="Q67">
        <f t="shared" ref="Q67:Q130" si="24">LN(F67/F68)</f>
        <v>1.8130583318184387E-2</v>
      </c>
      <c r="R67">
        <f t="shared" ref="R67:R130" si="25">LN(G67/G68)</f>
        <v>2.1390382487494423E-3</v>
      </c>
      <c r="S67">
        <f t="shared" ref="S67:S130" si="26">LN(H67/H68)</f>
        <v>3.6057732415649256E-4</v>
      </c>
      <c r="T67">
        <f t="shared" ref="T67:T130" si="27">LN(I67/I68)</f>
        <v>1.6115738537288832E-2</v>
      </c>
      <c r="U67">
        <f t="shared" ref="U67:U130" si="28">LN(J67/J68)</f>
        <v>9.2029222200364583E-3</v>
      </c>
      <c r="V67">
        <f t="shared" ref="V67:V130" si="29">LN(K67/K68)</f>
        <v>4.1762656405060937E-3</v>
      </c>
      <c r="W67">
        <f t="shared" ref="W67:W130" si="30">LN(L67/L68)</f>
        <v>6.0410396053752376E-3</v>
      </c>
      <c r="Z67" s="40" t="s">
        <v>2</v>
      </c>
      <c r="AA67" s="22">
        <v>0.24</v>
      </c>
      <c r="AB67" s="17">
        <f>$AA$13*252</f>
        <v>0.36853232347474485</v>
      </c>
      <c r="AC67">
        <f>$AC$31*$AB$31</f>
        <v>3.2688467482245014E-2</v>
      </c>
      <c r="AD67" s="42">
        <v>0.05</v>
      </c>
      <c r="AE67" s="42"/>
      <c r="AF67" s="40" t="s">
        <v>2</v>
      </c>
      <c r="AG67" s="22">
        <f>$AA$31/$AA$41</f>
        <v>0.1651556258258795</v>
      </c>
      <c r="AH67" s="17">
        <f>$AA$13*252</f>
        <v>0.36853232347474485</v>
      </c>
      <c r="AI67">
        <f>$AC$31*$AB$31</f>
        <v>3.2688467482245014E-2</v>
      </c>
      <c r="AJ67" s="42">
        <v>0.05</v>
      </c>
    </row>
    <row r="68" spans="1:36">
      <c r="A68" s="6">
        <v>45103</v>
      </c>
      <c r="B68" s="7">
        <v>960.55</v>
      </c>
      <c r="C68" s="7">
        <v>851.95</v>
      </c>
      <c r="D68" s="7">
        <v>1270.3499999999999</v>
      </c>
      <c r="E68" s="7">
        <v>445.7</v>
      </c>
      <c r="F68" s="7">
        <v>748.8</v>
      </c>
      <c r="G68" s="7">
        <v>1167.5</v>
      </c>
      <c r="H68" s="7">
        <v>2265.6075270000001</v>
      </c>
      <c r="I68" s="7">
        <v>557.04999999999995</v>
      </c>
      <c r="J68" s="7">
        <v>567.85</v>
      </c>
      <c r="K68" s="31">
        <v>186.38</v>
      </c>
      <c r="L68" s="5">
        <v>16066.15</v>
      </c>
      <c r="M68">
        <f t="shared" si="20"/>
        <v>2.2408097132668352E-3</v>
      </c>
      <c r="N68">
        <f t="shared" si="21"/>
        <v>-3.3396837837442457E-3</v>
      </c>
      <c r="O68">
        <f t="shared" si="22"/>
        <v>4.2203308740970157E-3</v>
      </c>
      <c r="P68">
        <f t="shared" si="23"/>
        <v>2.1337534065654852E-3</v>
      </c>
      <c r="Q68">
        <f t="shared" si="24"/>
        <v>3.0763081841370934E-3</v>
      </c>
      <c r="R68">
        <f t="shared" si="25"/>
        <v>2.014876466705028E-3</v>
      </c>
      <c r="S68">
        <f t="shared" si="26"/>
        <v>-7.6642493297049818E-3</v>
      </c>
      <c r="T68">
        <f t="shared" si="27"/>
        <v>4.4078693236478108E-3</v>
      </c>
      <c r="U68">
        <f t="shared" si="28"/>
        <v>1.4545711002378935E-2</v>
      </c>
      <c r="V68">
        <f t="shared" si="29"/>
        <v>-6.4178207232830544E-3</v>
      </c>
      <c r="W68">
        <f t="shared" si="30"/>
        <v>3.3886237747346591E-3</v>
      </c>
      <c r="Z68" s="40" t="s">
        <v>3</v>
      </c>
      <c r="AA68" s="22">
        <v>0.05</v>
      </c>
      <c r="AB68" s="17">
        <f>$AB$13*252</f>
        <v>0.19770186512320009</v>
      </c>
      <c r="AC68">
        <f>$AC$32*$AB$32</f>
        <v>0.10477210131664563</v>
      </c>
      <c r="AD68" s="42">
        <v>0.05</v>
      </c>
      <c r="AE68" s="42"/>
      <c r="AF68" s="40" t="s">
        <v>3</v>
      </c>
      <c r="AG68" s="22">
        <f>$AA$32/$AA$41</f>
        <v>0.59130012227923034</v>
      </c>
      <c r="AH68" s="17">
        <f>$AB$13*252</f>
        <v>0.19770186512320009</v>
      </c>
      <c r="AI68">
        <f>$AC$32*$AB$32</f>
        <v>0.10477210131664563</v>
      </c>
      <c r="AJ68" s="42">
        <v>0.05</v>
      </c>
    </row>
    <row r="69" spans="1:36">
      <c r="A69" s="6">
        <v>45100</v>
      </c>
      <c r="B69" s="7">
        <v>958.4</v>
      </c>
      <c r="C69" s="7">
        <v>854.8</v>
      </c>
      <c r="D69" s="7">
        <v>1265</v>
      </c>
      <c r="E69" s="7">
        <v>444.75</v>
      </c>
      <c r="F69" s="7">
        <v>746.5</v>
      </c>
      <c r="G69" s="7">
        <v>1165.1500000000001</v>
      </c>
      <c r="H69" s="7">
        <v>2283.0384199999999</v>
      </c>
      <c r="I69" s="7">
        <v>554.6</v>
      </c>
      <c r="J69" s="7">
        <v>559.65</v>
      </c>
      <c r="K69" s="31">
        <v>187.58</v>
      </c>
      <c r="L69" s="5">
        <v>16011.8</v>
      </c>
      <c r="M69">
        <f t="shared" si="20"/>
        <v>-8.5195320497988784E-3</v>
      </c>
      <c r="N69">
        <f t="shared" si="21"/>
        <v>1.4137841514958678E-2</v>
      </c>
      <c r="O69">
        <f t="shared" si="22"/>
        <v>-1.2998160658584708E-2</v>
      </c>
      <c r="P69">
        <f t="shared" si="23"/>
        <v>-6.4993505342204562E-3</v>
      </c>
      <c r="Q69">
        <f t="shared" si="24"/>
        <v>-7.8060242256419938E-3</v>
      </c>
      <c r="R69">
        <f t="shared" si="25"/>
        <v>1.5030815996860804E-3</v>
      </c>
      <c r="S69">
        <f t="shared" si="26"/>
        <v>-8.2174615473435235E-3</v>
      </c>
      <c r="T69">
        <f t="shared" si="27"/>
        <v>-1.4943681067461939E-2</v>
      </c>
      <c r="U69">
        <f t="shared" si="28"/>
        <v>-1.7183770921337584E-2</v>
      </c>
      <c r="V69">
        <f t="shared" si="29"/>
        <v>-1.3660401971145974E-2</v>
      </c>
      <c r="W69">
        <f t="shared" si="30"/>
        <v>-8.0242774880614053E-3</v>
      </c>
      <c r="Z69" s="40" t="s">
        <v>4</v>
      </c>
      <c r="AA69" s="22">
        <v>0.05</v>
      </c>
      <c r="AB69" s="17">
        <f>$AC$13*252</f>
        <v>3.1964287949956649E-2</v>
      </c>
      <c r="AC69">
        <f>$AC$33*$AB$33</f>
        <v>3.453266637026125E-3</v>
      </c>
      <c r="AD69" s="42">
        <v>0.05</v>
      </c>
      <c r="AE69" s="42"/>
      <c r="AF69" s="40" t="s">
        <v>4</v>
      </c>
      <c r="AG69" s="22">
        <f>$AA$33/$AA$41</f>
        <v>1.456013294845409E-2</v>
      </c>
      <c r="AH69" s="17">
        <f>$AC$13*252</f>
        <v>3.1964287949956649E-2</v>
      </c>
      <c r="AI69">
        <f>$AC$33*$AB$33</f>
        <v>3.453266637026125E-3</v>
      </c>
      <c r="AJ69" s="42">
        <v>0.05</v>
      </c>
    </row>
    <row r="70" spans="1:36">
      <c r="A70" s="6">
        <v>45099</v>
      </c>
      <c r="B70" s="7">
        <v>966.6</v>
      </c>
      <c r="C70" s="7">
        <v>842.8</v>
      </c>
      <c r="D70" s="7">
        <v>1281.55</v>
      </c>
      <c r="E70" s="7">
        <v>447.65</v>
      </c>
      <c r="F70" s="7">
        <v>752.35</v>
      </c>
      <c r="G70" s="7">
        <v>1163.4000000000001</v>
      </c>
      <c r="H70" s="7">
        <v>2301.876495</v>
      </c>
      <c r="I70" s="7">
        <v>562.95000000000005</v>
      </c>
      <c r="J70" s="7">
        <v>569.35</v>
      </c>
      <c r="K70" s="31">
        <v>190.16</v>
      </c>
      <c r="L70" s="5">
        <v>16140.8</v>
      </c>
      <c r="M70">
        <f t="shared" si="20"/>
        <v>6.2092519846582226E-4</v>
      </c>
      <c r="N70">
        <f t="shared" si="21"/>
        <v>4.518975462827677E-3</v>
      </c>
      <c r="O70">
        <f t="shared" si="22"/>
        <v>-1.3793856587740469E-2</v>
      </c>
      <c r="P70">
        <f t="shared" si="23"/>
        <v>1.3412318988378885E-3</v>
      </c>
      <c r="Q70">
        <f t="shared" si="24"/>
        <v>-8.4707011688208936E-3</v>
      </c>
      <c r="R70">
        <f t="shared" si="25"/>
        <v>-6.0415377542188007E-3</v>
      </c>
      <c r="S70">
        <f t="shared" si="26"/>
        <v>-1.129468055281096E-2</v>
      </c>
      <c r="T70">
        <f t="shared" si="27"/>
        <v>-6.0214473975830213E-3</v>
      </c>
      <c r="U70">
        <f t="shared" si="28"/>
        <v>-2.0943628868161493E-2</v>
      </c>
      <c r="V70">
        <f t="shared" si="29"/>
        <v>-1.8186582908822743E-2</v>
      </c>
      <c r="W70">
        <f t="shared" si="30"/>
        <v>-6.185602651209595E-3</v>
      </c>
      <c r="Z70" s="40" t="s">
        <v>5</v>
      </c>
      <c r="AA70" s="22">
        <v>0.2</v>
      </c>
      <c r="AB70" s="17">
        <f>$AD$13*252</f>
        <v>0.31489126049822236</v>
      </c>
      <c r="AC70">
        <f>$AC$34*$AB$34</f>
        <v>2.5750035976623612E-3</v>
      </c>
      <c r="AD70" s="42">
        <v>0.05</v>
      </c>
      <c r="AE70" s="42"/>
      <c r="AF70" s="40" t="s">
        <v>5</v>
      </c>
      <c r="AG70" s="22">
        <f>$AA$34/$AA$41</f>
        <v>1.4373770253561936E-2</v>
      </c>
      <c r="AH70" s="17">
        <f>$AD$13*252</f>
        <v>0.31489126049822236</v>
      </c>
      <c r="AI70">
        <f>$AC$34*$AB$34</f>
        <v>2.5750035976623612E-3</v>
      </c>
      <c r="AJ70" s="42">
        <v>0.05</v>
      </c>
    </row>
    <row r="71" spans="1:36">
      <c r="A71" s="6">
        <v>45098</v>
      </c>
      <c r="B71" s="7">
        <v>966</v>
      </c>
      <c r="C71" s="7">
        <v>839</v>
      </c>
      <c r="D71" s="7">
        <v>1299.3499999999999</v>
      </c>
      <c r="E71" s="7">
        <v>447.05</v>
      </c>
      <c r="F71" s="7">
        <v>758.75</v>
      </c>
      <c r="G71" s="7">
        <v>1170.45</v>
      </c>
      <c r="H71" s="7">
        <v>2328.0228339999999</v>
      </c>
      <c r="I71" s="7">
        <v>566.35</v>
      </c>
      <c r="J71" s="7">
        <v>581.4</v>
      </c>
      <c r="K71" s="31">
        <v>193.65</v>
      </c>
      <c r="L71" s="5">
        <v>16240.95</v>
      </c>
      <c r="M71">
        <f t="shared" si="20"/>
        <v>-9.1197787959496433E-3</v>
      </c>
      <c r="N71">
        <f t="shared" si="21"/>
        <v>9.3402666821885329E-3</v>
      </c>
      <c r="O71">
        <f t="shared" si="22"/>
        <v>-3.1120954903342823E-3</v>
      </c>
      <c r="P71">
        <f t="shared" si="23"/>
        <v>-1.2890499639630404E-2</v>
      </c>
      <c r="Q71">
        <f t="shared" si="24"/>
        <v>-1.8800736547731425E-2</v>
      </c>
      <c r="R71">
        <f t="shared" si="25"/>
        <v>1.5390537859031256E-3</v>
      </c>
      <c r="S71">
        <f t="shared" si="26"/>
        <v>2.8117331054728478E-3</v>
      </c>
      <c r="T71">
        <f t="shared" si="27"/>
        <v>-1.8522607280282825E-3</v>
      </c>
      <c r="U71">
        <f t="shared" si="28"/>
        <v>-3.1769227767638199E-3</v>
      </c>
      <c r="V71">
        <f t="shared" si="29"/>
        <v>3.729950279863372E-2</v>
      </c>
      <c r="W71">
        <f t="shared" si="30"/>
        <v>2.5276747457411365E-3</v>
      </c>
      <c r="Z71" s="40" t="s">
        <v>6</v>
      </c>
      <c r="AA71" s="22">
        <v>0.05</v>
      </c>
      <c r="AB71" s="17">
        <f>$AE$13*252</f>
        <v>0.22260881038281077</v>
      </c>
      <c r="AC71">
        <f>$AC$35*$AB$35</f>
        <v>1.126305535329028E-3</v>
      </c>
      <c r="AD71" s="42">
        <v>0.05</v>
      </c>
      <c r="AE71" s="42"/>
      <c r="AF71" s="40" t="s">
        <v>6</v>
      </c>
      <c r="AG71" s="22">
        <f>$AA$35/$AA$41</f>
        <v>5.0218988331165049E-3</v>
      </c>
      <c r="AH71" s="17">
        <f>$AE$13*252</f>
        <v>0.22260881038281077</v>
      </c>
      <c r="AI71">
        <f>$AC$35*$AB$35</f>
        <v>1.126305535329028E-3</v>
      </c>
      <c r="AJ71" s="42">
        <v>0.05</v>
      </c>
    </row>
    <row r="72" spans="1:36">
      <c r="A72" s="6">
        <v>45097</v>
      </c>
      <c r="B72" s="7">
        <v>974.85</v>
      </c>
      <c r="C72" s="7">
        <v>831.2</v>
      </c>
      <c r="D72" s="7">
        <v>1303.4000000000001</v>
      </c>
      <c r="E72" s="7">
        <v>452.85</v>
      </c>
      <c r="F72" s="7">
        <v>773.15</v>
      </c>
      <c r="G72" s="7">
        <v>1168.6500000000001</v>
      </c>
      <c r="H72" s="7">
        <v>2321.486249</v>
      </c>
      <c r="I72" s="7">
        <v>567.4</v>
      </c>
      <c r="J72" s="7">
        <v>583.25</v>
      </c>
      <c r="K72" s="31">
        <v>186.56</v>
      </c>
      <c r="L72" s="5">
        <v>16199.95</v>
      </c>
      <c r="M72">
        <f t="shared" si="20"/>
        <v>9.4821632898593414E-3</v>
      </c>
      <c r="N72">
        <f t="shared" si="21"/>
        <v>3.6761423868544329E-3</v>
      </c>
      <c r="O72">
        <f t="shared" si="22"/>
        <v>7.2380388374341832E-3</v>
      </c>
      <c r="P72">
        <f t="shared" si="23"/>
        <v>-1.6548075925848461E-3</v>
      </c>
      <c r="Q72">
        <f t="shared" si="24"/>
        <v>1.9419995745990639E-3</v>
      </c>
      <c r="R72">
        <f t="shared" si="25"/>
        <v>2.6972409541953943E-2</v>
      </c>
      <c r="S72">
        <f t="shared" si="26"/>
        <v>2.0748114983138582E-3</v>
      </c>
      <c r="T72">
        <f t="shared" si="27"/>
        <v>-2.5522566109746525E-3</v>
      </c>
      <c r="U72">
        <f t="shared" si="28"/>
        <v>2.9933497377421011E-2</v>
      </c>
      <c r="V72">
        <f t="shared" si="29"/>
        <v>2.2934671111014278E-2</v>
      </c>
      <c r="W72">
        <f t="shared" si="30"/>
        <v>3.5742924260102294E-3</v>
      </c>
      <c r="Z72" s="40" t="s">
        <v>7</v>
      </c>
      <c r="AA72" s="22">
        <v>0.08</v>
      </c>
      <c r="AB72" s="17">
        <f>$AF$13*252</f>
        <v>0.30294110639532157</v>
      </c>
      <c r="AC72">
        <f>AB72*$AB$36</f>
        <v>5.0067314363142689E-3</v>
      </c>
      <c r="AD72" s="42">
        <v>0.05</v>
      </c>
      <c r="AE72" s="42"/>
      <c r="AF72" s="40" t="s">
        <v>7</v>
      </c>
      <c r="AG72" s="22">
        <f>$AA$36/$AA$41</f>
        <v>1.6527078467128718E-2</v>
      </c>
      <c r="AH72" s="17">
        <f>$AF$13*252</f>
        <v>0.30294110639532157</v>
      </c>
      <c r="AI72">
        <f>AH72*$AB$36</f>
        <v>5.0067314363142689E-3</v>
      </c>
      <c r="AJ72" s="42">
        <v>0.05</v>
      </c>
    </row>
    <row r="73" spans="1:36">
      <c r="A73" s="6">
        <v>45096</v>
      </c>
      <c r="B73" s="7">
        <v>965.65</v>
      </c>
      <c r="C73" s="7">
        <v>828.15</v>
      </c>
      <c r="D73" s="7">
        <v>1294</v>
      </c>
      <c r="E73" s="7">
        <v>453.6</v>
      </c>
      <c r="F73" s="7">
        <v>771.65</v>
      </c>
      <c r="G73" s="7">
        <v>1137.55</v>
      </c>
      <c r="H73" s="7">
        <v>2316.6745959999998</v>
      </c>
      <c r="I73" s="7">
        <v>568.85</v>
      </c>
      <c r="J73" s="7">
        <v>566.04999999999995</v>
      </c>
      <c r="K73" s="31">
        <v>182.33</v>
      </c>
      <c r="L73" s="5">
        <v>16142.15</v>
      </c>
      <c r="M73">
        <f t="shared" si="20"/>
        <v>-1.6331505135433969E-2</v>
      </c>
      <c r="N73">
        <f t="shared" si="21"/>
        <v>-1.1585111114771169E-2</v>
      </c>
      <c r="O73">
        <f t="shared" si="22"/>
        <v>1.8177252505618903E-3</v>
      </c>
      <c r="P73">
        <f t="shared" si="23"/>
        <v>1.1029007404498288E-3</v>
      </c>
      <c r="Q73">
        <f t="shared" si="24"/>
        <v>-5.7502985132527155E-3</v>
      </c>
      <c r="R73">
        <f t="shared" si="25"/>
        <v>-9.3186718305135821E-3</v>
      </c>
      <c r="S73">
        <f t="shared" si="26"/>
        <v>-9.9821466239249299E-3</v>
      </c>
      <c r="T73">
        <f t="shared" si="27"/>
        <v>-4.2101632226889387E-3</v>
      </c>
      <c r="U73">
        <f t="shared" si="28"/>
        <v>-6.6030085396895435E-3</v>
      </c>
      <c r="V73">
        <f t="shared" si="29"/>
        <v>-1.3672353950952334E-2</v>
      </c>
      <c r="W73">
        <f t="shared" si="30"/>
        <v>-2.4316610380646399E-3</v>
      </c>
      <c r="Z73" s="40" t="s">
        <v>8</v>
      </c>
      <c r="AA73" s="22">
        <v>0.05</v>
      </c>
      <c r="AB73" s="17">
        <f>$AG$13*252</f>
        <v>9.8565803337808511E-2</v>
      </c>
      <c r="AC73">
        <f>$AC$37*$AB$37</f>
        <v>1.4141711770288877E-2</v>
      </c>
      <c r="AD73" s="42">
        <v>0.05</v>
      </c>
      <c r="AE73" s="42"/>
      <c r="AF73" s="40" t="s">
        <v>8</v>
      </c>
      <c r="AG73" s="22">
        <f>$AA$37/$AA$41</f>
        <v>7.6392485350091799E-2</v>
      </c>
      <c r="AH73" s="17">
        <f>$AG$13*252</f>
        <v>9.8565803337808511E-2</v>
      </c>
      <c r="AI73">
        <f>$AC$37*$AB$37</f>
        <v>1.4141711770288877E-2</v>
      </c>
      <c r="AJ73" s="42">
        <v>0.05</v>
      </c>
    </row>
    <row r="74" spans="1:36">
      <c r="A74" s="6">
        <v>45093</v>
      </c>
      <c r="B74" s="7">
        <v>981.55</v>
      </c>
      <c r="C74" s="7">
        <v>837.8</v>
      </c>
      <c r="D74" s="7">
        <v>1291.6500000000001</v>
      </c>
      <c r="E74" s="7">
        <v>453.1</v>
      </c>
      <c r="F74" s="7">
        <v>776.1</v>
      </c>
      <c r="G74" s="7">
        <v>1148.2</v>
      </c>
      <c r="H74" s="7">
        <v>2339.9157869999999</v>
      </c>
      <c r="I74" s="7">
        <v>571.25</v>
      </c>
      <c r="J74" s="7">
        <v>569.79999999999995</v>
      </c>
      <c r="K74" s="31">
        <v>184.84</v>
      </c>
      <c r="L74" s="5">
        <v>16181.45</v>
      </c>
      <c r="M74">
        <f t="shared" si="20"/>
        <v>4.4927833779565638E-3</v>
      </c>
      <c r="N74">
        <f t="shared" si="21"/>
        <v>9.7152188426946999E-3</v>
      </c>
      <c r="O74">
        <f t="shared" si="22"/>
        <v>3.7619544454128018E-3</v>
      </c>
      <c r="P74">
        <f t="shared" si="23"/>
        <v>1.1096429880995221E-2</v>
      </c>
      <c r="Q74">
        <f t="shared" si="24"/>
        <v>7.1119456680358859E-3</v>
      </c>
      <c r="R74">
        <f t="shared" si="25"/>
        <v>4.0143172853797206E-3</v>
      </c>
      <c r="S74">
        <f t="shared" si="26"/>
        <v>9.6882797338686127E-3</v>
      </c>
      <c r="T74">
        <f t="shared" si="27"/>
        <v>8.3498617403534054E-3</v>
      </c>
      <c r="U74">
        <f t="shared" si="28"/>
        <v>2.3720634886922787E-3</v>
      </c>
      <c r="V74">
        <f t="shared" si="29"/>
        <v>0</v>
      </c>
      <c r="W74">
        <f t="shared" si="30"/>
        <v>7.6427882206176537E-3</v>
      </c>
      <c r="Z74" s="40" t="s">
        <v>9</v>
      </c>
      <c r="AA74" s="22">
        <v>0.05</v>
      </c>
      <c r="AB74" s="17">
        <f>$AH$13*252</f>
        <v>0.11836180633847082</v>
      </c>
      <c r="AC74">
        <f>$AC$38*$AB$38</f>
        <v>2.0999570559619221E-3</v>
      </c>
      <c r="AD74" s="42">
        <v>0.05</v>
      </c>
      <c r="AE74" s="42"/>
      <c r="AF74" s="40" t="s">
        <v>9</v>
      </c>
      <c r="AG74" s="22">
        <f>$AA$38/$AA$41</f>
        <v>9.7017272367051141E-3</v>
      </c>
      <c r="AH74" s="17">
        <f>$AH$13*252</f>
        <v>0.11836180633847082</v>
      </c>
      <c r="AI74">
        <f>$AC$38*$AB$38</f>
        <v>2.0999570559619221E-3</v>
      </c>
      <c r="AJ74" s="42">
        <v>0.05</v>
      </c>
    </row>
    <row r="75" spans="1:36">
      <c r="A75" s="6">
        <v>45092</v>
      </c>
      <c r="B75" s="7">
        <v>977.15</v>
      </c>
      <c r="C75" s="7">
        <v>829.7</v>
      </c>
      <c r="D75" s="7">
        <v>1286.8</v>
      </c>
      <c r="E75" s="7">
        <v>448.1</v>
      </c>
      <c r="F75" s="7">
        <v>770.6</v>
      </c>
      <c r="G75" s="7">
        <v>1143.5999999999999</v>
      </c>
      <c r="H75" s="7">
        <v>2317.3554899999999</v>
      </c>
      <c r="I75" s="7">
        <v>566.5</v>
      </c>
      <c r="J75" s="7">
        <v>568.45000000000005</v>
      </c>
      <c r="K75" s="31">
        <v>184.84</v>
      </c>
      <c r="L75" s="5">
        <v>16058.25</v>
      </c>
      <c r="M75">
        <f t="shared" si="20"/>
        <v>-5.6270303553981925E-4</v>
      </c>
      <c r="N75">
        <f t="shared" si="21"/>
        <v>2.1114235817464226E-3</v>
      </c>
      <c r="O75">
        <f t="shared" si="22"/>
        <v>-1.0513393064879131E-2</v>
      </c>
      <c r="P75">
        <f t="shared" si="23"/>
        <v>8.0663668381380973E-3</v>
      </c>
      <c r="Q75">
        <f t="shared" si="24"/>
        <v>-2.9155484062703707E-3</v>
      </c>
      <c r="R75">
        <f t="shared" si="25"/>
        <v>6.7999121389270226E-3</v>
      </c>
      <c r="S75">
        <f t="shared" si="26"/>
        <v>2.7427304836239195E-4</v>
      </c>
      <c r="T75">
        <f t="shared" si="27"/>
        <v>-1.7584985749064121E-2</v>
      </c>
      <c r="U75">
        <f t="shared" si="28"/>
        <v>-3.249179587377418E-3</v>
      </c>
      <c r="V75">
        <f t="shared" si="29"/>
        <v>-2.1637996405961095E-4</v>
      </c>
      <c r="W75">
        <f t="shared" si="30"/>
        <v>-1.6053615043695498E-3</v>
      </c>
      <c r="Z75" s="40" t="s">
        <v>10</v>
      </c>
      <c r="AA75" s="22">
        <v>0.17</v>
      </c>
      <c r="AB75" s="17">
        <f>$AI$13*252</f>
        <v>0.43651551801479105</v>
      </c>
      <c r="AC75">
        <f>$AC$39*AA75</f>
        <v>4.122753093408623E-2</v>
      </c>
      <c r="AD75" s="42">
        <v>0.05</v>
      </c>
      <c r="AE75" s="42"/>
      <c r="AF75" s="40" t="s">
        <v>10</v>
      </c>
      <c r="AG75" s="22">
        <f>$AA$39/$AA$41</f>
        <v>1.0063423328619391E-2</v>
      </c>
      <c r="AH75" s="17">
        <f>$AI$13*252</f>
        <v>0.43651551801479105</v>
      </c>
      <c r="AI75">
        <f>$AC$39*AG75</f>
        <v>2.4405299799027114E-3</v>
      </c>
      <c r="AJ75" s="42">
        <v>0.05</v>
      </c>
    </row>
    <row r="76" spans="1:36">
      <c r="A76" s="6">
        <v>45091</v>
      </c>
      <c r="B76" s="7">
        <v>977.7</v>
      </c>
      <c r="C76" s="7">
        <v>827.95</v>
      </c>
      <c r="D76" s="7">
        <v>1300.4000000000001</v>
      </c>
      <c r="E76" s="7">
        <v>444.5</v>
      </c>
      <c r="F76" s="7">
        <v>772.85</v>
      </c>
      <c r="G76" s="7">
        <v>1135.8499999999999</v>
      </c>
      <c r="H76" s="7">
        <v>2316.7199890000002</v>
      </c>
      <c r="I76" s="7">
        <v>576.54999999999995</v>
      </c>
      <c r="J76" s="7">
        <v>570.29999999999995</v>
      </c>
      <c r="K76" s="31">
        <v>184.88</v>
      </c>
      <c r="L76" s="5">
        <v>16084.05</v>
      </c>
      <c r="M76">
        <f t="shared" si="20"/>
        <v>-8.3013387006512507E-3</v>
      </c>
      <c r="N76">
        <f t="shared" si="21"/>
        <v>-7.7002125044185604E-3</v>
      </c>
      <c r="O76">
        <f t="shared" si="22"/>
        <v>-3.4161821919090818E-3</v>
      </c>
      <c r="P76">
        <f t="shared" si="23"/>
        <v>-2.0226998693078828E-3</v>
      </c>
      <c r="Q76">
        <f t="shared" si="24"/>
        <v>2.1184185465292528E-2</v>
      </c>
      <c r="R76">
        <f t="shared" si="25"/>
        <v>4.0138553768085637E-3</v>
      </c>
      <c r="S76">
        <f t="shared" si="26"/>
        <v>1.2222440089170058E-2</v>
      </c>
      <c r="T76">
        <f t="shared" si="27"/>
        <v>2.6020209175813095E-4</v>
      </c>
      <c r="U76">
        <f t="shared" si="28"/>
        <v>1.4304879690061459E-2</v>
      </c>
      <c r="V76">
        <f t="shared" si="29"/>
        <v>1.7405027851776094E-2</v>
      </c>
      <c r="W76">
        <f t="shared" si="30"/>
        <v>2.2314039555429745E-3</v>
      </c>
      <c r="Z76" s="41" t="s">
        <v>11</v>
      </c>
      <c r="AA76" s="22">
        <v>0.06</v>
      </c>
      <c r="AB76" s="17">
        <f>$AJ$13*252</f>
        <v>0.25680196583290016</v>
      </c>
      <c r="AC76">
        <f>$AC$40*$AB$40</f>
        <v>2.1477855781325782E-2</v>
      </c>
      <c r="AD76" s="42">
        <v>0.05</v>
      </c>
      <c r="AE76" s="42"/>
      <c r="AF76" s="41" t="s">
        <v>11</v>
      </c>
      <c r="AG76" s="22">
        <f>$AA$40/$AA$41</f>
        <v>9.690373547721258E-2</v>
      </c>
      <c r="AH76" s="17">
        <f>$AJ$13*252</f>
        <v>0.25680196583290016</v>
      </c>
      <c r="AI76">
        <f>$AC$40*$AB$40</f>
        <v>2.1477855781325782E-2</v>
      </c>
      <c r="AJ76" s="42">
        <v>0.05</v>
      </c>
    </row>
    <row r="77" spans="1:36">
      <c r="A77" s="6">
        <v>45090</v>
      </c>
      <c r="B77" s="7">
        <v>985.85</v>
      </c>
      <c r="C77" s="7">
        <v>834.35</v>
      </c>
      <c r="D77" s="7">
        <v>1304.8499999999999</v>
      </c>
      <c r="E77" s="7">
        <v>445.4</v>
      </c>
      <c r="F77" s="7">
        <v>756.65</v>
      </c>
      <c r="G77" s="7">
        <v>1131.3</v>
      </c>
      <c r="H77" s="7">
        <v>2288.57636</v>
      </c>
      <c r="I77" s="7">
        <v>576.4</v>
      </c>
      <c r="J77" s="7">
        <v>562.20000000000005</v>
      </c>
      <c r="K77" s="31">
        <v>181.69</v>
      </c>
      <c r="L77" s="5">
        <v>16048.2</v>
      </c>
      <c r="M77">
        <f t="shared" si="20"/>
        <v>1.1887591839834441E-2</v>
      </c>
      <c r="N77">
        <f t="shared" si="21"/>
        <v>-2.394207165105953E-3</v>
      </c>
      <c r="O77">
        <f t="shared" si="22"/>
        <v>9.9353867183670803E-3</v>
      </c>
      <c r="P77">
        <f t="shared" si="23"/>
        <v>1.9153982749713944E-2</v>
      </c>
      <c r="Q77">
        <f t="shared" si="24"/>
        <v>1.2434084196790828E-2</v>
      </c>
      <c r="R77">
        <f t="shared" si="25"/>
        <v>-7.3537837727256847E-3</v>
      </c>
      <c r="S77">
        <f t="shared" si="26"/>
        <v>1.466559738371488E-2</v>
      </c>
      <c r="T77">
        <f t="shared" si="27"/>
        <v>-3.8959401687197713E-3</v>
      </c>
      <c r="U77">
        <f t="shared" si="28"/>
        <v>-3.4625151120235157E-3</v>
      </c>
      <c r="V77">
        <f t="shared" si="29"/>
        <v>2.479818315411541E-3</v>
      </c>
      <c r="W77">
        <f t="shared" si="30"/>
        <v>7.4490686032951704E-3</v>
      </c>
      <c r="Z77" s="40"/>
      <c r="AA77" s="40"/>
      <c r="AB77" s="40"/>
      <c r="AC77" s="40"/>
      <c r="AD77" s="40"/>
      <c r="AE77" s="40"/>
      <c r="AF77" s="40"/>
      <c r="AG77" s="40"/>
      <c r="AH77" s="40"/>
      <c r="AI77" s="40"/>
      <c r="AJ77" s="40"/>
    </row>
    <row r="78" spans="1:36">
      <c r="A78" s="6">
        <v>45089</v>
      </c>
      <c r="B78" s="7">
        <v>974.2</v>
      </c>
      <c r="C78" s="7">
        <v>836.35</v>
      </c>
      <c r="D78" s="7">
        <v>1291.95</v>
      </c>
      <c r="E78" s="7">
        <v>436.95</v>
      </c>
      <c r="F78" s="7">
        <v>747.3</v>
      </c>
      <c r="G78" s="7">
        <v>1139.6500000000001</v>
      </c>
      <c r="H78" s="7">
        <v>2255.2579350000001</v>
      </c>
      <c r="I78" s="7">
        <v>578.65</v>
      </c>
      <c r="J78" s="7">
        <v>564.15</v>
      </c>
      <c r="K78" s="31">
        <v>181.24</v>
      </c>
      <c r="L78" s="5">
        <v>15929.1</v>
      </c>
      <c r="M78">
        <f t="shared" si="20"/>
        <v>-5.6440649026436355E-4</v>
      </c>
      <c r="N78">
        <f t="shared" si="21"/>
        <v>3.4134835671689838E-3</v>
      </c>
      <c r="O78">
        <f t="shared" si="22"/>
        <v>2.0329876449872043E-2</v>
      </c>
      <c r="P78">
        <f t="shared" si="23"/>
        <v>-3.427008151811291E-3</v>
      </c>
      <c r="Q78">
        <f t="shared" si="24"/>
        <v>-1.6044929234387095E-3</v>
      </c>
      <c r="R78">
        <f t="shared" si="25"/>
        <v>2.6586432991002201E-2</v>
      </c>
      <c r="S78">
        <f t="shared" si="26"/>
        <v>8.8600727499168986E-4</v>
      </c>
      <c r="T78">
        <f t="shared" si="27"/>
        <v>-8.640428570639094E-5</v>
      </c>
      <c r="U78">
        <f t="shared" si="28"/>
        <v>3.2846582862990168E-3</v>
      </c>
      <c r="V78">
        <f t="shared" si="29"/>
        <v>-1.3372993332264138E-2</v>
      </c>
      <c r="W78">
        <f t="shared" si="30"/>
        <v>3.2509106963840633E-3</v>
      </c>
      <c r="Z78" s="40" t="s">
        <v>48</v>
      </c>
      <c r="AA78" s="43">
        <f>SUM(AA67:AA76)</f>
        <v>1.0000000000000002</v>
      </c>
      <c r="AB78" s="210">
        <f>SUMPRODUCT($AA$67:$AA$76,AB67:AB76)</f>
        <v>0.29873718291430973</v>
      </c>
      <c r="AC78" s="45" cm="1">
        <f t="array" ref="AC78">SQRT(MMULT(MMULT(TRANSPOSE(AA67:AA76),$AA$53:$AJ$62),AA67:AA76*252))</f>
        <v>0.11450649064572717</v>
      </c>
      <c r="AD78" s="40"/>
      <c r="AE78" s="40"/>
      <c r="AF78" s="40" t="s">
        <v>48</v>
      </c>
      <c r="AG78" s="43">
        <f>SUM(AG67:AG76)</f>
        <v>1</v>
      </c>
      <c r="AH78" s="44">
        <f>SUMPRODUCT($AG$67:$AG$76,$AH$67:$AH$76)</f>
        <v>0.22683846368178132</v>
      </c>
      <c r="AI78" s="45" cm="1">
        <f t="array" ref="AI78">SQRT(MMULT(MMULT(TRANSPOSE($AG$67:$AG$76),$AA$53:$AJ$62),$AG$67:$AG$76*252))</f>
        <v>0.12982878118884905</v>
      </c>
      <c r="AJ78" s="40"/>
    </row>
    <row r="79" spans="1:36">
      <c r="A79" s="6">
        <v>45086</v>
      </c>
      <c r="B79" s="7">
        <v>974.75</v>
      </c>
      <c r="C79" s="7">
        <v>833.5</v>
      </c>
      <c r="D79" s="7">
        <v>1265.95</v>
      </c>
      <c r="E79" s="7">
        <v>438.45</v>
      </c>
      <c r="F79" s="7">
        <v>748.5</v>
      </c>
      <c r="G79" s="7">
        <v>1109.75</v>
      </c>
      <c r="H79" s="7">
        <v>2253.2606449999998</v>
      </c>
      <c r="I79" s="7">
        <v>578.70000000000005</v>
      </c>
      <c r="J79" s="7">
        <v>562.29999999999995</v>
      </c>
      <c r="K79" s="31">
        <v>183.68</v>
      </c>
      <c r="L79" s="5">
        <v>15877.4</v>
      </c>
      <c r="M79">
        <f t="shared" si="20"/>
        <v>1.3062632495487742E-2</v>
      </c>
      <c r="N79">
        <f t="shared" si="21"/>
        <v>-2.9949108938529044E-3</v>
      </c>
      <c r="O79">
        <f t="shared" si="22"/>
        <v>-1.3222360365579555E-2</v>
      </c>
      <c r="P79">
        <f t="shared" si="23"/>
        <v>-1.0098230703787814E-2</v>
      </c>
      <c r="Q79">
        <f t="shared" si="24"/>
        <v>-4.007213036991871E-4</v>
      </c>
      <c r="R79">
        <f t="shared" si="25"/>
        <v>-1.5202617856613015E-2</v>
      </c>
      <c r="S79">
        <f t="shared" si="26"/>
        <v>-7.1061804060176762E-3</v>
      </c>
      <c r="T79">
        <f t="shared" si="27"/>
        <v>-1.6792718120538227E-2</v>
      </c>
      <c r="U79">
        <f t="shared" si="28"/>
        <v>4.634589400841882E-3</v>
      </c>
      <c r="V79">
        <f t="shared" si="29"/>
        <v>1.3372993332264041E-2</v>
      </c>
      <c r="W79">
        <f t="shared" si="30"/>
        <v>-2.7454185607795069E-3</v>
      </c>
      <c r="Z79" s="40" t="s">
        <v>49</v>
      </c>
      <c r="AA79" s="331">
        <f>AA80/AC78</f>
        <v>1.9923515394436968</v>
      </c>
      <c r="AB79" s="40"/>
      <c r="AC79" s="40"/>
      <c r="AD79" s="40"/>
      <c r="AE79" s="40"/>
      <c r="AF79" s="40" t="s">
        <v>49</v>
      </c>
      <c r="AG79" s="331">
        <f>AG80/AI78</f>
        <v>1.2034193208246853</v>
      </c>
      <c r="AH79" s="40"/>
      <c r="AI79" s="40"/>
      <c r="AJ79" s="40"/>
    </row>
    <row r="80" spans="1:36">
      <c r="A80" s="6">
        <v>45085</v>
      </c>
      <c r="B80" s="7">
        <v>962.1</v>
      </c>
      <c r="C80" s="7">
        <v>836</v>
      </c>
      <c r="D80" s="7">
        <v>1282.8</v>
      </c>
      <c r="E80" s="7">
        <v>442.9</v>
      </c>
      <c r="F80" s="7">
        <v>748.8</v>
      </c>
      <c r="G80" s="7">
        <v>1126.75</v>
      </c>
      <c r="H80" s="7">
        <v>2269.329749</v>
      </c>
      <c r="I80" s="7">
        <v>588.5</v>
      </c>
      <c r="J80" s="7">
        <v>559.70000000000005</v>
      </c>
      <c r="K80" s="31">
        <v>181.24</v>
      </c>
      <c r="L80" s="5">
        <v>15921.05</v>
      </c>
      <c r="M80">
        <f t="shared" si="20"/>
        <v>-1.5112338567961023E-2</v>
      </c>
      <c r="N80">
        <f t="shared" si="21"/>
        <v>-9.820046180975461E-3</v>
      </c>
      <c r="O80">
        <f t="shared" si="22"/>
        <v>-4.7827446083419404E-3</v>
      </c>
      <c r="P80">
        <f t="shared" si="23"/>
        <v>-2.3679325491833578E-3</v>
      </c>
      <c r="Q80">
        <f t="shared" si="24"/>
        <v>2.5769915429158099E-2</v>
      </c>
      <c r="R80">
        <f t="shared" si="25"/>
        <v>-2.0391885778929448E-3</v>
      </c>
      <c r="S80">
        <f t="shared" si="26"/>
        <v>6.0026391386598687E-4</v>
      </c>
      <c r="T80">
        <f t="shared" si="27"/>
        <v>-1.1887578881438251E-3</v>
      </c>
      <c r="U80">
        <f t="shared" si="28"/>
        <v>-1.4632460780116725E-2</v>
      </c>
      <c r="V80">
        <f t="shared" si="29"/>
        <v>1.0204170174241668E-2</v>
      </c>
      <c r="W80">
        <f t="shared" si="30"/>
        <v>-5.3652515732826658E-3</v>
      </c>
      <c r="Z80" s="40" t="s">
        <v>50</v>
      </c>
      <c r="AA80" s="46" cm="1">
        <f t="array" ref="AA80">SUM(AA67:AA76*TRANSPOSE($AA$17:$AJ$17))</f>
        <v>0.22813718291430979</v>
      </c>
      <c r="AB80" s="40"/>
      <c r="AC80" s="40"/>
      <c r="AD80" s="40"/>
      <c r="AE80" s="40"/>
      <c r="AF80" s="40" t="s">
        <v>50</v>
      </c>
      <c r="AG80" s="46" cm="1">
        <f t="array" ref="AG80">SUM(AG67:AG76*TRANSPOSE(AA17:AJ17))</f>
        <v>0.1562384636817814</v>
      </c>
      <c r="AH80" s="40"/>
      <c r="AI80" s="40"/>
      <c r="AJ80" s="40"/>
    </row>
    <row r="81" spans="1:34">
      <c r="A81" s="6">
        <v>45084</v>
      </c>
      <c r="B81" s="7">
        <v>976.75</v>
      </c>
      <c r="C81" s="7">
        <v>844.25</v>
      </c>
      <c r="D81" s="7">
        <v>1288.95</v>
      </c>
      <c r="E81" s="7">
        <v>443.95</v>
      </c>
      <c r="F81" s="7">
        <v>729.75</v>
      </c>
      <c r="G81" s="7">
        <v>1129.05</v>
      </c>
      <c r="H81" s="7">
        <v>2267.9679609999998</v>
      </c>
      <c r="I81" s="7">
        <v>589.20000000000005</v>
      </c>
      <c r="J81" s="7">
        <v>567.95000000000005</v>
      </c>
      <c r="K81" s="31">
        <v>179.4</v>
      </c>
      <c r="L81" s="5">
        <v>16006.7</v>
      </c>
      <c r="M81">
        <f t="shared" si="20"/>
        <v>8.7920564295859201E-3</v>
      </c>
      <c r="N81">
        <f t="shared" si="21"/>
        <v>1.7685828727392956E-2</v>
      </c>
      <c r="O81">
        <f t="shared" si="22"/>
        <v>7.749410848499152E-3</v>
      </c>
      <c r="P81">
        <f t="shared" si="23"/>
        <v>2.5937426438539749E-3</v>
      </c>
      <c r="Q81">
        <f t="shared" si="24"/>
        <v>2.3430990134254055E-2</v>
      </c>
      <c r="R81">
        <f t="shared" si="25"/>
        <v>3.9864461361098491E-4</v>
      </c>
      <c r="S81">
        <f t="shared" si="26"/>
        <v>7.5540288003155681E-3</v>
      </c>
      <c r="T81">
        <f t="shared" si="27"/>
        <v>6.5557256627938381E-3</v>
      </c>
      <c r="U81">
        <f t="shared" si="28"/>
        <v>2.1714833833124718E-2</v>
      </c>
      <c r="V81">
        <f t="shared" si="29"/>
        <v>1.64103941195036E-2</v>
      </c>
      <c r="W81">
        <f t="shared" si="30"/>
        <v>8.0476895131783039E-3</v>
      </c>
      <c r="AF81" s="40"/>
      <c r="AH81" s="40"/>
    </row>
    <row r="82" spans="1:34">
      <c r="A82" s="6">
        <v>45083</v>
      </c>
      <c r="B82" s="7">
        <v>968.2</v>
      </c>
      <c r="C82" s="7">
        <v>829.45</v>
      </c>
      <c r="D82" s="7">
        <v>1279</v>
      </c>
      <c r="E82" s="7">
        <v>442.8</v>
      </c>
      <c r="F82" s="7">
        <v>712.85</v>
      </c>
      <c r="G82" s="7">
        <v>1128.5999999999999</v>
      </c>
      <c r="H82" s="7">
        <v>2250.900212</v>
      </c>
      <c r="I82" s="7">
        <v>585.35</v>
      </c>
      <c r="J82" s="7">
        <v>555.75</v>
      </c>
      <c r="K82" s="31">
        <v>176.48</v>
      </c>
      <c r="L82" s="5">
        <v>15878.4</v>
      </c>
      <c r="M82">
        <f t="shared" si="20"/>
        <v>1.8082356107308819E-2</v>
      </c>
      <c r="N82">
        <f t="shared" si="21"/>
        <v>-6.0699125636055999E-3</v>
      </c>
      <c r="O82">
        <f t="shared" si="22"/>
        <v>-1.9741302997940396E-2</v>
      </c>
      <c r="P82">
        <f t="shared" si="23"/>
        <v>4.8672912888123275E-3</v>
      </c>
      <c r="Q82">
        <f t="shared" si="24"/>
        <v>9.8245621937475668E-4</v>
      </c>
      <c r="R82">
        <f t="shared" si="25"/>
        <v>-8.5579947961312991E-3</v>
      </c>
      <c r="S82">
        <f t="shared" si="26"/>
        <v>8.4735513679589508E-4</v>
      </c>
      <c r="T82">
        <f t="shared" si="27"/>
        <v>-3.1555183746244629E-3</v>
      </c>
      <c r="U82">
        <f t="shared" si="28"/>
        <v>1.7241806434505954E-2</v>
      </c>
      <c r="V82">
        <f t="shared" si="29"/>
        <v>-1.2458238204583626E-3</v>
      </c>
      <c r="W82">
        <f t="shared" si="30"/>
        <v>1.1910052167363042E-3</v>
      </c>
      <c r="AF82" s="40"/>
      <c r="AH82" s="40"/>
    </row>
    <row r="83" spans="1:34">
      <c r="A83" s="6">
        <v>45082</v>
      </c>
      <c r="B83" s="7">
        <v>950.85</v>
      </c>
      <c r="C83" s="7">
        <v>834.5</v>
      </c>
      <c r="D83" s="7">
        <v>1304.5</v>
      </c>
      <c r="E83" s="7">
        <v>440.65</v>
      </c>
      <c r="F83" s="7">
        <v>712.15</v>
      </c>
      <c r="G83" s="7">
        <v>1138.3</v>
      </c>
      <c r="H83" s="7">
        <v>2248.993708</v>
      </c>
      <c r="I83" s="7">
        <v>587.20000000000005</v>
      </c>
      <c r="J83" s="7">
        <v>546.25</v>
      </c>
      <c r="K83" s="31">
        <v>176.7</v>
      </c>
      <c r="L83" s="5">
        <v>15859.5</v>
      </c>
      <c r="M83">
        <f t="shared" si="20"/>
        <v>2.6374101222061797E-2</v>
      </c>
      <c r="N83">
        <f t="shared" si="21"/>
        <v>-2.3937773249889339E-3</v>
      </c>
      <c r="O83">
        <f t="shared" si="22"/>
        <v>4.2250879061835429E-3</v>
      </c>
      <c r="P83">
        <f t="shared" si="23"/>
        <v>-6.2213876365415843E-3</v>
      </c>
      <c r="Q83">
        <f t="shared" si="24"/>
        <v>7.8238284555501945E-3</v>
      </c>
      <c r="R83">
        <f t="shared" si="25"/>
        <v>1.0987321737326678E-3</v>
      </c>
      <c r="S83">
        <f t="shared" si="26"/>
        <v>8.940849654915678E-3</v>
      </c>
      <c r="T83">
        <f t="shared" si="27"/>
        <v>0</v>
      </c>
      <c r="U83">
        <f t="shared" si="28"/>
        <v>1.9129169908995391E-2</v>
      </c>
      <c r="V83">
        <f t="shared" si="29"/>
        <v>4.2535155580566628E-3</v>
      </c>
      <c r="W83">
        <f t="shared" si="30"/>
        <v>3.0501401892600775E-3</v>
      </c>
      <c r="AF83" s="40"/>
      <c r="AH83" s="40"/>
    </row>
    <row r="84" spans="1:34">
      <c r="A84" s="6">
        <v>45079</v>
      </c>
      <c r="B84" s="7">
        <v>926.1</v>
      </c>
      <c r="C84" s="7">
        <v>836.5</v>
      </c>
      <c r="D84" s="7">
        <v>1299</v>
      </c>
      <c r="E84" s="7">
        <v>443.4</v>
      </c>
      <c r="F84" s="7">
        <v>706.6</v>
      </c>
      <c r="G84" s="7">
        <v>1137.05</v>
      </c>
      <c r="H84" s="7">
        <v>2228.9754170000001</v>
      </c>
      <c r="I84" s="7">
        <v>587.20000000000005</v>
      </c>
      <c r="J84" s="7">
        <v>535.9</v>
      </c>
      <c r="K84" s="31">
        <v>175.95</v>
      </c>
      <c r="L84" s="5">
        <v>15811.2</v>
      </c>
      <c r="M84">
        <f t="shared" si="20"/>
        <v>6.9346902675714618E-3</v>
      </c>
      <c r="N84">
        <f t="shared" si="21"/>
        <v>1.0273754338385302E-2</v>
      </c>
      <c r="O84">
        <f t="shared" si="22"/>
        <v>-1.5658139272779183E-2</v>
      </c>
      <c r="P84">
        <f t="shared" si="23"/>
        <v>8.3796209954467103E-3</v>
      </c>
      <c r="Q84">
        <f t="shared" si="24"/>
        <v>1.8208936108025323E-2</v>
      </c>
      <c r="R84">
        <f t="shared" si="25"/>
        <v>-4.2563525501641683E-3</v>
      </c>
      <c r="S84">
        <f t="shared" si="26"/>
        <v>-3.2733919191228304E-3</v>
      </c>
      <c r="T84">
        <f t="shared" si="27"/>
        <v>7.6071993844394337E-3</v>
      </c>
      <c r="U84">
        <f t="shared" si="28"/>
        <v>1.3070676867858353E-3</v>
      </c>
      <c r="V84">
        <f t="shared" si="29"/>
        <v>6.8434826536743513E-3</v>
      </c>
      <c r="W84">
        <f t="shared" si="30"/>
        <v>3.2212573643301242E-3</v>
      </c>
      <c r="AF84" s="40"/>
      <c r="AH84" s="40"/>
    </row>
    <row r="85" spans="1:34">
      <c r="A85" s="6">
        <v>45078</v>
      </c>
      <c r="B85" s="7">
        <v>919.7</v>
      </c>
      <c r="C85" s="7">
        <v>827.95</v>
      </c>
      <c r="D85" s="7">
        <v>1319.5</v>
      </c>
      <c r="E85" s="7">
        <v>439.7</v>
      </c>
      <c r="F85" s="7">
        <v>693.85</v>
      </c>
      <c r="G85" s="7">
        <v>1141.9000000000001</v>
      </c>
      <c r="H85" s="7">
        <v>2236.2836820000002</v>
      </c>
      <c r="I85" s="7">
        <v>582.75</v>
      </c>
      <c r="J85" s="7">
        <v>535.20000000000005</v>
      </c>
      <c r="K85" s="31">
        <v>174.75</v>
      </c>
      <c r="L85" s="5">
        <v>15760.35</v>
      </c>
      <c r="M85">
        <f t="shared" si="20"/>
        <v>5.2874124980769174E-3</v>
      </c>
      <c r="N85">
        <f t="shared" si="21"/>
        <v>-2.6165929416087211E-2</v>
      </c>
      <c r="O85">
        <f t="shared" si="22"/>
        <v>9.0984917945446117E-4</v>
      </c>
      <c r="P85">
        <f t="shared" si="23"/>
        <v>-1.3104570724099551E-2</v>
      </c>
      <c r="Q85">
        <f t="shared" si="24"/>
        <v>-3.5248031314814871E-3</v>
      </c>
      <c r="R85">
        <f t="shared" si="25"/>
        <v>-2.7984277116912216E-3</v>
      </c>
      <c r="S85">
        <f t="shared" si="26"/>
        <v>-2.6960476135167609E-3</v>
      </c>
      <c r="T85">
        <f t="shared" si="27"/>
        <v>4.9888285131541353E-3</v>
      </c>
      <c r="U85">
        <f t="shared" si="28"/>
        <v>1.6769116454285551E-2</v>
      </c>
      <c r="V85">
        <f t="shared" si="29"/>
        <v>-3.6556846561267777E-3</v>
      </c>
      <c r="W85">
        <f t="shared" si="30"/>
        <v>-3.8380106254306108E-4</v>
      </c>
    </row>
    <row r="86" spans="1:34">
      <c r="A86" s="6">
        <v>45077</v>
      </c>
      <c r="B86" s="7">
        <v>914.85</v>
      </c>
      <c r="C86" s="7">
        <v>849.9</v>
      </c>
      <c r="D86" s="7">
        <v>1318.3</v>
      </c>
      <c r="E86" s="7">
        <v>445.5</v>
      </c>
      <c r="F86" s="7">
        <v>696.3</v>
      </c>
      <c r="G86" s="7">
        <v>1145.0999999999999</v>
      </c>
      <c r="H86" s="7">
        <v>2242.3209440000001</v>
      </c>
      <c r="I86" s="7">
        <v>579.85</v>
      </c>
      <c r="J86" s="7">
        <v>526.29999999999995</v>
      </c>
      <c r="K86" s="31">
        <v>175.39</v>
      </c>
      <c r="L86" s="5">
        <v>15766.4</v>
      </c>
      <c r="M86">
        <f t="shared" si="20"/>
        <v>-2.4403305678384776E-2</v>
      </c>
      <c r="N86">
        <f t="shared" si="21"/>
        <v>3.7706387914216891E-2</v>
      </c>
      <c r="O86">
        <f t="shared" si="22"/>
        <v>-4.2011302635271966E-3</v>
      </c>
      <c r="P86">
        <f t="shared" si="23"/>
        <v>-9.8280889362625384E-3</v>
      </c>
      <c r="Q86">
        <f t="shared" si="24"/>
        <v>-1.1849663958636261E-2</v>
      </c>
      <c r="R86">
        <f t="shared" si="25"/>
        <v>8.1107001100641472E-3</v>
      </c>
      <c r="S86">
        <f t="shared" si="26"/>
        <v>-2.006139608903823E-2</v>
      </c>
      <c r="T86">
        <f t="shared" si="27"/>
        <v>-2.208762457916473E-2</v>
      </c>
      <c r="U86">
        <f t="shared" si="28"/>
        <v>1.4352939917444433E-2</v>
      </c>
      <c r="V86">
        <f t="shared" si="29"/>
        <v>-5.3451736497857841E-3</v>
      </c>
      <c r="W86">
        <f t="shared" si="30"/>
        <v>-2.0940359329454615E-3</v>
      </c>
    </row>
    <row r="87" spans="1:34">
      <c r="A87" s="6">
        <v>45076</v>
      </c>
      <c r="B87" s="7">
        <v>937.45</v>
      </c>
      <c r="C87" s="7">
        <v>818.45</v>
      </c>
      <c r="D87" s="7">
        <v>1323.85</v>
      </c>
      <c r="E87" s="7">
        <v>449.9</v>
      </c>
      <c r="F87" s="7">
        <v>704.6</v>
      </c>
      <c r="G87" s="7">
        <v>1135.8499999999999</v>
      </c>
      <c r="H87" s="7">
        <v>2287.7592869999999</v>
      </c>
      <c r="I87" s="7">
        <v>592.79999999999995</v>
      </c>
      <c r="J87" s="7">
        <v>518.79999999999995</v>
      </c>
      <c r="K87" s="31">
        <v>176.33</v>
      </c>
      <c r="L87" s="5">
        <v>15799.45</v>
      </c>
      <c r="M87">
        <f t="shared" si="20"/>
        <v>8.1939138324754902E-3</v>
      </c>
      <c r="N87">
        <f t="shared" si="21"/>
        <v>-3.4152622084566292E-3</v>
      </c>
      <c r="O87">
        <f t="shared" si="22"/>
        <v>7.1638703043930656E-3</v>
      </c>
      <c r="P87">
        <f t="shared" si="23"/>
        <v>7.9215775183367632E-3</v>
      </c>
      <c r="Q87">
        <f t="shared" si="24"/>
        <v>3.4120021728054261E-3</v>
      </c>
      <c r="R87">
        <f t="shared" si="25"/>
        <v>8.5321354887113749E-3</v>
      </c>
      <c r="S87">
        <f t="shared" si="26"/>
        <v>-2.5790821166136416E-4</v>
      </c>
      <c r="T87">
        <f t="shared" si="27"/>
        <v>-3.7043315637526595E-3</v>
      </c>
      <c r="U87">
        <f t="shared" si="28"/>
        <v>-5.0949401249331967E-3</v>
      </c>
      <c r="V87">
        <f t="shared" si="29"/>
        <v>2.55529510722283E-3</v>
      </c>
      <c r="W87">
        <f t="shared" si="30"/>
        <v>1.716722306337494E-3</v>
      </c>
    </row>
    <row r="88" spans="1:34">
      <c r="A88" s="6">
        <v>45075</v>
      </c>
      <c r="B88" s="7">
        <v>929.8</v>
      </c>
      <c r="C88" s="7">
        <v>821.25</v>
      </c>
      <c r="D88" s="7">
        <v>1314.4</v>
      </c>
      <c r="E88" s="7">
        <v>446.35016100000001</v>
      </c>
      <c r="F88" s="7">
        <v>702.2</v>
      </c>
      <c r="G88" s="7">
        <v>1126.2</v>
      </c>
      <c r="H88" s="7">
        <v>2288.3493950000002</v>
      </c>
      <c r="I88" s="7">
        <v>595</v>
      </c>
      <c r="J88" s="7">
        <v>521.45000000000005</v>
      </c>
      <c r="K88" s="31">
        <v>175.88</v>
      </c>
      <c r="L88" s="5">
        <v>15772.35</v>
      </c>
      <c r="M88">
        <f t="shared" si="20"/>
        <v>3.0698825778828868E-3</v>
      </c>
      <c r="N88">
        <f t="shared" si="21"/>
        <v>4.0263597586398629E-3</v>
      </c>
      <c r="O88">
        <f t="shared" si="22"/>
        <v>-2.3177623081777734E-3</v>
      </c>
      <c r="P88">
        <f t="shared" si="23"/>
        <v>1.2322325743232556E-2</v>
      </c>
      <c r="Q88">
        <f t="shared" si="24"/>
        <v>7.1230147608887084E-4</v>
      </c>
      <c r="R88">
        <f t="shared" si="25"/>
        <v>-1.1477127837193202E-2</v>
      </c>
      <c r="S88">
        <f t="shared" si="26"/>
        <v>5.6096103053076257E-3</v>
      </c>
      <c r="T88">
        <f t="shared" si="27"/>
        <v>1.5241615968617041E-2</v>
      </c>
      <c r="U88">
        <f t="shared" si="28"/>
        <v>5.7698015629346934E-3</v>
      </c>
      <c r="V88">
        <f t="shared" si="29"/>
        <v>-1.1869240116106758E-2</v>
      </c>
      <c r="W88">
        <f t="shared" si="30"/>
        <v>4.8047224380550584E-3</v>
      </c>
    </row>
    <row r="89" spans="1:34">
      <c r="A89" s="6">
        <v>45072</v>
      </c>
      <c r="B89" s="7">
        <v>926.95</v>
      </c>
      <c r="C89" s="7">
        <v>817.95</v>
      </c>
      <c r="D89" s="7">
        <v>1317.45</v>
      </c>
      <c r="E89" s="7">
        <v>440.88383700000003</v>
      </c>
      <c r="F89" s="7">
        <v>701.7</v>
      </c>
      <c r="G89" s="7">
        <v>1139.2</v>
      </c>
      <c r="H89" s="7">
        <v>2275.5485840000001</v>
      </c>
      <c r="I89" s="7">
        <v>586</v>
      </c>
      <c r="J89" s="7">
        <v>518.45000000000005</v>
      </c>
      <c r="K89" s="31">
        <v>177.98</v>
      </c>
      <c r="L89" s="5">
        <v>15696.75</v>
      </c>
      <c r="M89">
        <f t="shared" si="20"/>
        <v>6.3853030803752682E-3</v>
      </c>
      <c r="N89">
        <f t="shared" si="21"/>
        <v>-5.79040413470433E-3</v>
      </c>
      <c r="O89">
        <f t="shared" si="22"/>
        <v>9.9932176508156761E-3</v>
      </c>
      <c r="P89">
        <f t="shared" si="23"/>
        <v>5.5383003281185795E-3</v>
      </c>
      <c r="Q89">
        <f t="shared" si="24"/>
        <v>7.2228296986423281E-3</v>
      </c>
      <c r="R89">
        <f t="shared" si="25"/>
        <v>2.0575397716455113E-2</v>
      </c>
      <c r="S89">
        <f t="shared" si="26"/>
        <v>2.6909810671848337E-2</v>
      </c>
      <c r="T89">
        <f t="shared" si="27"/>
        <v>8.1388326754464439E-3</v>
      </c>
      <c r="U89">
        <f t="shared" si="28"/>
        <v>6.9679949015272764E-3</v>
      </c>
      <c r="V89">
        <f t="shared" si="29"/>
        <v>-2.6933020432893407E-3</v>
      </c>
      <c r="W89">
        <f t="shared" si="30"/>
        <v>9.0554823330411798E-3</v>
      </c>
    </row>
    <row r="90" spans="1:34">
      <c r="A90" s="6">
        <v>45071</v>
      </c>
      <c r="B90" s="7">
        <v>921.05</v>
      </c>
      <c r="C90" s="7">
        <v>822.7</v>
      </c>
      <c r="D90" s="7">
        <v>1304.3499999999999</v>
      </c>
      <c r="E90" s="7">
        <v>438.44883900000002</v>
      </c>
      <c r="F90" s="7">
        <v>696.65</v>
      </c>
      <c r="G90" s="7">
        <v>1116</v>
      </c>
      <c r="H90" s="7">
        <v>2215.1305670000002</v>
      </c>
      <c r="I90" s="7">
        <v>581.25</v>
      </c>
      <c r="J90" s="7">
        <v>514.85</v>
      </c>
      <c r="K90" s="31">
        <v>178.46</v>
      </c>
      <c r="L90" s="5">
        <v>15555.25</v>
      </c>
      <c r="M90">
        <f t="shared" si="20"/>
        <v>3.6437837732587121E-3</v>
      </c>
      <c r="N90">
        <f t="shared" si="21"/>
        <v>2.6231415972840434E-2</v>
      </c>
      <c r="O90">
        <f t="shared" si="22"/>
        <v>4.3795690440212916E-3</v>
      </c>
      <c r="P90">
        <f t="shared" si="23"/>
        <v>1.7493157313354355E-2</v>
      </c>
      <c r="Q90">
        <f t="shared" si="24"/>
        <v>9.3347222518101584E-4</v>
      </c>
      <c r="R90">
        <f t="shared" si="25"/>
        <v>3.6356331704176445E-3</v>
      </c>
      <c r="S90">
        <f t="shared" si="26"/>
        <v>-1.22945916483633E-4</v>
      </c>
      <c r="T90">
        <f t="shared" si="27"/>
        <v>-2.4915172474625599E-3</v>
      </c>
      <c r="U90">
        <f t="shared" si="28"/>
        <v>-1.0337756911791354E-2</v>
      </c>
      <c r="V90">
        <f t="shared" si="29"/>
        <v>9.0625708205157723E-3</v>
      </c>
      <c r="W90">
        <f t="shared" si="30"/>
        <v>2.5296751305106183E-3</v>
      </c>
    </row>
    <row r="91" spans="1:34">
      <c r="A91" s="6">
        <v>45070</v>
      </c>
      <c r="B91" s="7">
        <v>917.7</v>
      </c>
      <c r="C91" s="7">
        <v>801.4</v>
      </c>
      <c r="D91" s="7">
        <v>1298.6500000000001</v>
      </c>
      <c r="E91" s="7">
        <v>430.84568000000002</v>
      </c>
      <c r="F91" s="7">
        <v>696</v>
      </c>
      <c r="G91" s="7">
        <v>1111.95</v>
      </c>
      <c r="H91" s="7">
        <v>2215.4029249999999</v>
      </c>
      <c r="I91" s="7">
        <v>582.70000000000005</v>
      </c>
      <c r="J91" s="7">
        <v>520.20000000000005</v>
      </c>
      <c r="K91" s="31">
        <v>176.85</v>
      </c>
      <c r="L91" s="5">
        <v>15515.95</v>
      </c>
      <c r="M91">
        <f t="shared" si="20"/>
        <v>1.6904330987835461E-3</v>
      </c>
      <c r="N91">
        <f t="shared" si="21"/>
        <v>1.8109724873232372E-3</v>
      </c>
      <c r="O91">
        <f t="shared" si="22"/>
        <v>-1.077461912064555E-3</v>
      </c>
      <c r="P91">
        <f t="shared" si="23"/>
        <v>1.0085288161831496E-2</v>
      </c>
      <c r="Q91">
        <f t="shared" si="24"/>
        <v>-1.157073119066792E-2</v>
      </c>
      <c r="R91">
        <f t="shared" si="25"/>
        <v>4.1454572049843073E-3</v>
      </c>
      <c r="S91">
        <f t="shared" si="26"/>
        <v>-5.8429516683720555E-3</v>
      </c>
      <c r="T91">
        <f t="shared" si="27"/>
        <v>1.8895479297189543E-3</v>
      </c>
      <c r="U91">
        <f t="shared" si="28"/>
        <v>-1.5829452295741064E-2</v>
      </c>
      <c r="V91">
        <f t="shared" si="29"/>
        <v>7.2071361534267915E-3</v>
      </c>
      <c r="W91">
        <f t="shared" si="30"/>
        <v>-1.8544339472979731E-3</v>
      </c>
    </row>
    <row r="92" spans="1:34">
      <c r="A92" s="6">
        <v>45069</v>
      </c>
      <c r="B92" s="7">
        <v>916.15</v>
      </c>
      <c r="C92" s="7">
        <v>799.95</v>
      </c>
      <c r="D92" s="7">
        <v>1300.05</v>
      </c>
      <c r="E92" s="7">
        <v>426.52231499999999</v>
      </c>
      <c r="F92" s="7">
        <v>704.1</v>
      </c>
      <c r="G92" s="7">
        <v>1107.3499999999999</v>
      </c>
      <c r="H92" s="7">
        <v>2228.3853079999999</v>
      </c>
      <c r="I92" s="7">
        <v>581.6</v>
      </c>
      <c r="J92" s="7">
        <v>528.5</v>
      </c>
      <c r="K92" s="31">
        <v>175.58</v>
      </c>
      <c r="L92" s="5">
        <v>15544.75</v>
      </c>
      <c r="M92">
        <f t="shared" si="20"/>
        <v>-1.5269676304994727E-3</v>
      </c>
      <c r="N92">
        <f t="shared" si="21"/>
        <v>-2.3723322400968447E-3</v>
      </c>
      <c r="O92">
        <f t="shared" si="22"/>
        <v>5.5923164816327198E-3</v>
      </c>
      <c r="P92">
        <f t="shared" si="23"/>
        <v>1.0305748075024516E-2</v>
      </c>
      <c r="Q92">
        <f t="shared" si="24"/>
        <v>-7.0987438204971379E-4</v>
      </c>
      <c r="R92">
        <f t="shared" si="25"/>
        <v>-1.1224974182625377E-2</v>
      </c>
      <c r="S92">
        <f t="shared" si="26"/>
        <v>-1.8331639232830194E-4</v>
      </c>
      <c r="T92">
        <f t="shared" si="27"/>
        <v>7.6807281583883688E-3</v>
      </c>
      <c r="U92">
        <f t="shared" si="28"/>
        <v>1.1417821471326271E-2</v>
      </c>
      <c r="V92">
        <f t="shared" si="29"/>
        <v>-1.0246485782919822E-3</v>
      </c>
      <c r="W92">
        <f t="shared" si="30"/>
        <v>2.6249058913955098E-3</v>
      </c>
    </row>
    <row r="93" spans="1:34">
      <c r="A93" s="6">
        <v>45068</v>
      </c>
      <c r="B93" s="7">
        <v>917.55</v>
      </c>
      <c r="C93" s="7">
        <v>801.85</v>
      </c>
      <c r="D93" s="7">
        <v>1292.8</v>
      </c>
      <c r="E93" s="7">
        <v>422.14925599999998</v>
      </c>
      <c r="F93" s="7">
        <v>704.6</v>
      </c>
      <c r="G93" s="7">
        <v>1119.8499999999999</v>
      </c>
      <c r="H93" s="7">
        <v>2228.7938450000001</v>
      </c>
      <c r="I93" s="7">
        <v>577.15</v>
      </c>
      <c r="J93" s="7">
        <v>522.5</v>
      </c>
      <c r="K93" s="31">
        <v>175.76</v>
      </c>
      <c r="L93" s="5">
        <v>15504</v>
      </c>
      <c r="M93">
        <f t="shared" si="20"/>
        <v>-7.0591083750817562E-3</v>
      </c>
      <c r="N93">
        <f t="shared" si="21"/>
        <v>-4.8519627407293976E-3</v>
      </c>
      <c r="O93">
        <f t="shared" si="22"/>
        <v>1.8660025363961864E-2</v>
      </c>
      <c r="P93">
        <f t="shared" si="23"/>
        <v>1.1603257593091087E-2</v>
      </c>
      <c r="Q93">
        <f t="shared" si="24"/>
        <v>1.537446709011784E-2</v>
      </c>
      <c r="R93">
        <f t="shared" si="25"/>
        <v>2.2120800866971133E-2</v>
      </c>
      <c r="S93">
        <f t="shared" si="26"/>
        <v>5.3298608106157087E-3</v>
      </c>
      <c r="T93">
        <f t="shared" si="27"/>
        <v>3.4713217189019921E-3</v>
      </c>
      <c r="U93">
        <f t="shared" si="28"/>
        <v>-4.6780361219843532E-3</v>
      </c>
      <c r="V93">
        <f t="shared" si="29"/>
        <v>2.7347327891435952E-3</v>
      </c>
      <c r="W93">
        <f t="shared" si="30"/>
        <v>6.240406126609358E-3</v>
      </c>
    </row>
    <row r="94" spans="1:34">
      <c r="A94" s="6">
        <v>45065</v>
      </c>
      <c r="B94" s="7">
        <v>924.05</v>
      </c>
      <c r="C94" s="7">
        <v>805.75</v>
      </c>
      <c r="D94" s="7">
        <v>1268.9000000000001</v>
      </c>
      <c r="E94" s="7">
        <v>417.27925800000003</v>
      </c>
      <c r="F94" s="7">
        <v>693.85</v>
      </c>
      <c r="G94" s="7">
        <v>1095.3499999999999</v>
      </c>
      <c r="H94" s="7">
        <v>2216.946285</v>
      </c>
      <c r="I94" s="7">
        <v>575.15</v>
      </c>
      <c r="J94" s="7">
        <v>524.95000000000005</v>
      </c>
      <c r="K94" s="31">
        <v>175.28</v>
      </c>
      <c r="L94" s="5">
        <v>15407.55</v>
      </c>
      <c r="M94">
        <f t="shared" si="20"/>
        <v>1.0170040069446306E-2</v>
      </c>
      <c r="N94">
        <f t="shared" si="21"/>
        <v>7.9746232846462442E-3</v>
      </c>
      <c r="O94">
        <f t="shared" si="22"/>
        <v>1.8211963055470431E-2</v>
      </c>
      <c r="P94">
        <f t="shared" si="23"/>
        <v>3.5733297187938667E-4</v>
      </c>
      <c r="Q94">
        <f t="shared" si="24"/>
        <v>2.5975914743087171E-3</v>
      </c>
      <c r="R94">
        <f t="shared" si="25"/>
        <v>1.4205502642794327E-2</v>
      </c>
      <c r="S94">
        <f t="shared" si="26"/>
        <v>3.2403637417231421E-3</v>
      </c>
      <c r="T94">
        <f t="shared" si="27"/>
        <v>1.6531086550555143E-3</v>
      </c>
      <c r="U94">
        <f t="shared" si="28"/>
        <v>3.193613772380402E-2</v>
      </c>
      <c r="V94">
        <f t="shared" si="29"/>
        <v>-8.2950308026472908E-3</v>
      </c>
      <c r="W94">
        <f t="shared" si="30"/>
        <v>2.9867600605787449E-3</v>
      </c>
    </row>
    <row r="95" spans="1:34">
      <c r="A95" s="6">
        <v>45064</v>
      </c>
      <c r="B95" s="7">
        <v>914.7</v>
      </c>
      <c r="C95" s="7">
        <v>799.35</v>
      </c>
      <c r="D95" s="7">
        <v>1246</v>
      </c>
      <c r="E95" s="7">
        <v>417.130177</v>
      </c>
      <c r="F95" s="7">
        <v>692.05</v>
      </c>
      <c r="G95" s="7">
        <v>1079.9000000000001</v>
      </c>
      <c r="H95" s="7">
        <v>2209.774199</v>
      </c>
      <c r="I95" s="7">
        <v>574.20000000000005</v>
      </c>
      <c r="J95" s="7">
        <v>508.45</v>
      </c>
      <c r="K95" s="31">
        <v>176.74</v>
      </c>
      <c r="L95" s="5">
        <v>15361.6</v>
      </c>
      <c r="M95">
        <f t="shared" si="20"/>
        <v>-1.0931948630715198E-4</v>
      </c>
      <c r="N95">
        <f t="shared" si="21"/>
        <v>8.9218988398709186E-3</v>
      </c>
      <c r="O95">
        <f t="shared" si="22"/>
        <v>-7.2205065514208393E-4</v>
      </c>
      <c r="P95">
        <f t="shared" si="23"/>
        <v>-1.8648008101003269E-2</v>
      </c>
      <c r="Q95">
        <f t="shared" si="24"/>
        <v>-4.3975127637293906E-3</v>
      </c>
      <c r="R95">
        <f t="shared" si="25"/>
        <v>4.9664749674992207E-3</v>
      </c>
      <c r="S95">
        <f t="shared" si="26"/>
        <v>-2.1545763410876937E-3</v>
      </c>
      <c r="T95">
        <f t="shared" si="27"/>
        <v>-2.0853836283205623E-2</v>
      </c>
      <c r="U95">
        <f t="shared" si="28"/>
        <v>-1.377042121986817E-2</v>
      </c>
      <c r="V95">
        <f t="shared" si="29"/>
        <v>-1.3264582976807632E-2</v>
      </c>
      <c r="W95">
        <f t="shared" si="30"/>
        <v>-4.2061972598740277E-3</v>
      </c>
    </row>
    <row r="96" spans="1:34">
      <c r="A96" s="6">
        <v>45063</v>
      </c>
      <c r="B96" s="7">
        <v>914.8</v>
      </c>
      <c r="C96" s="7">
        <v>792.25</v>
      </c>
      <c r="D96" s="7">
        <v>1246.9000000000001</v>
      </c>
      <c r="E96" s="7">
        <v>424.98180500000001</v>
      </c>
      <c r="F96" s="7">
        <v>695.1</v>
      </c>
      <c r="G96" s="7">
        <v>1074.55</v>
      </c>
      <c r="H96" s="7">
        <v>2214.5404589999998</v>
      </c>
      <c r="I96" s="7">
        <v>586.29999999999995</v>
      </c>
      <c r="J96" s="7">
        <v>515.5</v>
      </c>
      <c r="K96" s="31">
        <v>179.1</v>
      </c>
      <c r="L96" s="5">
        <v>15426.35</v>
      </c>
      <c r="M96">
        <f t="shared" si="20"/>
        <v>-3.2740398121070351E-3</v>
      </c>
      <c r="N96">
        <f t="shared" si="21"/>
        <v>6.2041222046116317E-3</v>
      </c>
      <c r="O96">
        <f t="shared" si="22"/>
        <v>-1.3858138315311432E-2</v>
      </c>
      <c r="P96">
        <f t="shared" si="23"/>
        <v>8.5726552862648506E-3</v>
      </c>
      <c r="Q96">
        <f t="shared" si="24"/>
        <v>-1.0945489680201039E-2</v>
      </c>
      <c r="R96">
        <f t="shared" si="25"/>
        <v>-1.4917722663482331E-2</v>
      </c>
      <c r="S96">
        <f t="shared" si="26"/>
        <v>-5.9267302499341661E-3</v>
      </c>
      <c r="T96">
        <f t="shared" si="27"/>
        <v>0</v>
      </c>
      <c r="U96">
        <f t="shared" si="28"/>
        <v>-1.0900604728316587E-2</v>
      </c>
      <c r="V96">
        <f t="shared" si="29"/>
        <v>-7.509422022131459E-3</v>
      </c>
      <c r="W96">
        <f t="shared" si="30"/>
        <v>-4.2724948760344871E-3</v>
      </c>
    </row>
    <row r="97" spans="1:30">
      <c r="A97" s="6">
        <v>45062</v>
      </c>
      <c r="B97" s="7">
        <v>917.8</v>
      </c>
      <c r="C97" s="7">
        <v>787.35</v>
      </c>
      <c r="D97" s="7">
        <v>1264.3</v>
      </c>
      <c r="E97" s="7">
        <v>421.35415399999999</v>
      </c>
      <c r="F97" s="7">
        <v>702.75</v>
      </c>
      <c r="G97" s="7">
        <v>1090.7</v>
      </c>
      <c r="H97" s="7">
        <v>2227.7044139999998</v>
      </c>
      <c r="I97" s="7">
        <v>586.29999999999995</v>
      </c>
      <c r="J97" s="7">
        <v>521.15</v>
      </c>
      <c r="K97" s="31">
        <v>180.45</v>
      </c>
      <c r="L97" s="5">
        <v>15492.4</v>
      </c>
      <c r="M97">
        <f t="shared" si="20"/>
        <v>2.1815017377381216E-3</v>
      </c>
      <c r="N97">
        <f t="shared" si="21"/>
        <v>-1.2244535713237139E-2</v>
      </c>
      <c r="O97">
        <f t="shared" si="22"/>
        <v>4.7172703574388112E-3</v>
      </c>
      <c r="P97">
        <f t="shared" si="23"/>
        <v>-9.0402741950650622E-3</v>
      </c>
      <c r="Q97">
        <f t="shared" si="24"/>
        <v>-3.9764307171283805E-3</v>
      </c>
      <c r="R97">
        <f t="shared" si="25"/>
        <v>-8.2631892941318705E-3</v>
      </c>
      <c r="S97">
        <f t="shared" si="26"/>
        <v>-1.4343617111514686E-2</v>
      </c>
      <c r="T97">
        <f t="shared" si="27"/>
        <v>7.5329923075452302E-3</v>
      </c>
      <c r="U97">
        <f t="shared" si="28"/>
        <v>-1.8441587274250909E-2</v>
      </c>
      <c r="V97">
        <f t="shared" si="29"/>
        <v>-1.0967620754702116E-2</v>
      </c>
      <c r="W97">
        <f t="shared" si="30"/>
        <v>-3.6917647375060265E-3</v>
      </c>
    </row>
    <row r="98" spans="1:30">
      <c r="A98" s="6">
        <v>45061</v>
      </c>
      <c r="B98" s="7">
        <v>915.8</v>
      </c>
      <c r="C98" s="7">
        <v>797.05</v>
      </c>
      <c r="D98" s="7">
        <v>1258.3499999999999</v>
      </c>
      <c r="E98" s="7">
        <v>425.18058100000002</v>
      </c>
      <c r="F98" s="7">
        <v>705.55</v>
      </c>
      <c r="G98" s="7">
        <v>1099.75</v>
      </c>
      <c r="H98" s="7">
        <v>2259.8880159999999</v>
      </c>
      <c r="I98" s="7">
        <v>581.9</v>
      </c>
      <c r="J98" s="7">
        <v>530.85</v>
      </c>
      <c r="K98" s="31">
        <v>182.44</v>
      </c>
      <c r="L98" s="5">
        <v>15549.7</v>
      </c>
      <c r="M98">
        <f t="shared" si="20"/>
        <v>5.6393699784423887E-3</v>
      </c>
      <c r="N98">
        <f t="shared" si="21"/>
        <v>6.4191535712262889E-3</v>
      </c>
      <c r="O98">
        <f t="shared" si="22"/>
        <v>1.0505179392960124E-2</v>
      </c>
      <c r="P98">
        <f t="shared" si="23"/>
        <v>1.7330230472605124E-2</v>
      </c>
      <c r="Q98">
        <f t="shared" si="24"/>
        <v>4.1187389570156788E-3</v>
      </c>
      <c r="R98">
        <f t="shared" si="25"/>
        <v>3.8720011933080002E-3</v>
      </c>
      <c r="S98">
        <f t="shared" si="26"/>
        <v>1.970404324654537E-3</v>
      </c>
      <c r="T98">
        <f t="shared" si="27"/>
        <v>6.465261087653466E-3</v>
      </c>
      <c r="U98">
        <f t="shared" si="28"/>
        <v>2.8469633897858667E-2</v>
      </c>
      <c r="V98">
        <f t="shared" si="29"/>
        <v>6.2130784057823005E-3</v>
      </c>
      <c r="W98">
        <f t="shared" si="30"/>
        <v>4.6636809579929306E-3</v>
      </c>
    </row>
    <row r="99" spans="1:30">
      <c r="A99" s="6">
        <v>45058</v>
      </c>
      <c r="B99" s="7">
        <v>910.65</v>
      </c>
      <c r="C99" s="7">
        <v>791.95</v>
      </c>
      <c r="D99" s="7">
        <v>1245.2</v>
      </c>
      <c r="E99" s="7">
        <v>417.875585</v>
      </c>
      <c r="F99" s="7">
        <v>702.65</v>
      </c>
      <c r="G99" s="7">
        <v>1095.5</v>
      </c>
      <c r="H99" s="7">
        <v>2255.439507</v>
      </c>
      <c r="I99" s="7">
        <v>578.15</v>
      </c>
      <c r="J99" s="7">
        <v>515.95000000000005</v>
      </c>
      <c r="K99" s="31">
        <v>181.31</v>
      </c>
      <c r="L99" s="5">
        <v>15477.35</v>
      </c>
      <c r="M99">
        <f t="shared" si="20"/>
        <v>1.6274022398127905E-2</v>
      </c>
      <c r="N99">
        <f t="shared" si="21"/>
        <v>4.239037064902489E-3</v>
      </c>
      <c r="O99">
        <f t="shared" si="22"/>
        <v>-8.7155231257541165E-3</v>
      </c>
      <c r="P99">
        <f t="shared" si="23"/>
        <v>1.1892763501239658E-4</v>
      </c>
      <c r="Q99">
        <f t="shared" si="24"/>
        <v>-1.12507820401728E-2</v>
      </c>
      <c r="R99">
        <f t="shared" si="25"/>
        <v>6.7778240785549776E-3</v>
      </c>
      <c r="S99">
        <f t="shared" si="26"/>
        <v>1.6315353359791164E-3</v>
      </c>
      <c r="T99">
        <f t="shared" si="27"/>
        <v>8.1626017644392604E-3</v>
      </c>
      <c r="U99">
        <f t="shared" si="28"/>
        <v>8.4667918570356972E-3</v>
      </c>
      <c r="V99">
        <f t="shared" si="29"/>
        <v>-2.7740275443436782E-2</v>
      </c>
      <c r="W99">
        <f t="shared" si="30"/>
        <v>-4.3279697330103503E-4</v>
      </c>
    </row>
    <row r="100" spans="1:30">
      <c r="A100" s="6">
        <v>45057</v>
      </c>
      <c r="B100" s="7">
        <v>895.95</v>
      </c>
      <c r="C100" s="7">
        <v>788.6</v>
      </c>
      <c r="D100" s="7">
        <v>1256.0999999999999</v>
      </c>
      <c r="E100" s="7">
        <v>417.82589100000001</v>
      </c>
      <c r="F100" s="7">
        <v>710.6</v>
      </c>
      <c r="G100" s="7">
        <v>1088.0999999999999</v>
      </c>
      <c r="H100" s="7">
        <v>2251.7626780000001</v>
      </c>
      <c r="I100" s="7">
        <v>573.45000000000005</v>
      </c>
      <c r="J100" s="7">
        <v>511.6</v>
      </c>
      <c r="K100" s="31">
        <v>186.41</v>
      </c>
      <c r="L100" s="5">
        <v>15484.05</v>
      </c>
      <c r="M100">
        <f t="shared" si="20"/>
        <v>6.7755109836082827E-3</v>
      </c>
      <c r="N100">
        <f t="shared" si="21"/>
        <v>-9.4027764984867361E-3</v>
      </c>
      <c r="O100">
        <f t="shared" si="22"/>
        <v>-5.6760824788106793E-3</v>
      </c>
      <c r="P100">
        <f t="shared" si="23"/>
        <v>-1.1705720058703394E-2</v>
      </c>
      <c r="Q100">
        <f t="shared" si="24"/>
        <v>-1.91650174007339E-2</v>
      </c>
      <c r="R100">
        <f t="shared" si="25"/>
        <v>9.0473290689396819E-3</v>
      </c>
      <c r="S100">
        <f t="shared" si="26"/>
        <v>-6.5502853222866603E-3</v>
      </c>
      <c r="T100">
        <f t="shared" si="27"/>
        <v>2.1821681945215065E-3</v>
      </c>
      <c r="U100">
        <f t="shared" si="28"/>
        <v>4.1132170419082709E-3</v>
      </c>
      <c r="V100">
        <f t="shared" si="29"/>
        <v>3.6007025332917553E-3</v>
      </c>
      <c r="W100">
        <f t="shared" si="30"/>
        <v>1.1631627703575815E-3</v>
      </c>
      <c r="Z100" s="193"/>
      <c r="AA100" s="193"/>
      <c r="AB100" s="193" t="s">
        <v>51</v>
      </c>
      <c r="AC100" s="193"/>
      <c r="AD100" s="193"/>
    </row>
    <row r="101" spans="1:30">
      <c r="A101" s="6">
        <v>45056</v>
      </c>
      <c r="B101" s="7">
        <v>889.9</v>
      </c>
      <c r="C101" s="7">
        <v>796.05</v>
      </c>
      <c r="D101" s="7">
        <v>1263.25</v>
      </c>
      <c r="E101" s="7">
        <v>422.74558200000001</v>
      </c>
      <c r="F101" s="7">
        <v>724.35</v>
      </c>
      <c r="G101" s="7">
        <v>1078.3</v>
      </c>
      <c r="H101" s="7">
        <v>2266.5607789999999</v>
      </c>
      <c r="I101" s="7">
        <v>572.20000000000005</v>
      </c>
      <c r="J101" s="7">
        <v>509.5</v>
      </c>
      <c r="K101" s="31">
        <v>185.74</v>
      </c>
      <c r="L101" s="5">
        <v>15466.05</v>
      </c>
      <c r="M101">
        <f t="shared" si="20"/>
        <v>1.8558619616799725E-3</v>
      </c>
      <c r="N101">
        <f t="shared" si="21"/>
        <v>3.0824419713504853E-3</v>
      </c>
      <c r="O101">
        <f t="shared" si="22"/>
        <v>-5.8801645384707916E-3</v>
      </c>
      <c r="P101">
        <f t="shared" si="23"/>
        <v>3.6507127563128699E-3</v>
      </c>
      <c r="Q101">
        <f t="shared" si="24"/>
        <v>-3.4507747331622693E-4</v>
      </c>
      <c r="R101">
        <f t="shared" si="25"/>
        <v>-6.4895937010805993E-4</v>
      </c>
      <c r="S101">
        <f t="shared" si="26"/>
        <v>6.8527141585864489E-3</v>
      </c>
      <c r="T101">
        <f t="shared" si="27"/>
        <v>-2.2693559534154475E-3</v>
      </c>
      <c r="U101">
        <f t="shared" si="28"/>
        <v>1.1548270274089438E-2</v>
      </c>
      <c r="V101">
        <f t="shared" si="29"/>
        <v>1.7323738246216414E-2</v>
      </c>
      <c r="W101">
        <f t="shared" si="30"/>
        <v>2.9430211955617067E-3</v>
      </c>
      <c r="Z101" s="194" t="s">
        <v>43</v>
      </c>
      <c r="AA101" s="194" t="s">
        <v>44</v>
      </c>
      <c r="AB101" s="194" t="s">
        <v>45</v>
      </c>
      <c r="AC101" s="194" t="s">
        <v>46</v>
      </c>
      <c r="AD101" s="194" t="s">
        <v>47</v>
      </c>
    </row>
    <row r="102" spans="1:30">
      <c r="A102" s="6">
        <v>45055</v>
      </c>
      <c r="B102" s="7">
        <v>888.25</v>
      </c>
      <c r="C102" s="7">
        <v>793.6</v>
      </c>
      <c r="D102" s="7">
        <v>1270.7</v>
      </c>
      <c r="E102" s="7">
        <v>421.20507300000003</v>
      </c>
      <c r="F102" s="7">
        <v>724.6</v>
      </c>
      <c r="G102" s="7">
        <v>1079</v>
      </c>
      <c r="H102" s="7">
        <v>2251.0817830000001</v>
      </c>
      <c r="I102" s="7">
        <v>573.5</v>
      </c>
      <c r="J102" s="7">
        <v>503.65</v>
      </c>
      <c r="K102" s="31">
        <v>182.55</v>
      </c>
      <c r="L102" s="5">
        <v>15420.6</v>
      </c>
      <c r="M102">
        <f t="shared" si="20"/>
        <v>1.1094244090073245E-2</v>
      </c>
      <c r="N102">
        <f t="shared" si="21"/>
        <v>-1.8899423623828677E-4</v>
      </c>
      <c r="O102">
        <f t="shared" si="22"/>
        <v>4.0216116970993778E-3</v>
      </c>
      <c r="P102">
        <f t="shared" si="23"/>
        <v>-1.7889982986677159E-2</v>
      </c>
      <c r="Q102">
        <f t="shared" si="24"/>
        <v>-1.1253034898943505E-2</v>
      </c>
      <c r="R102">
        <f t="shared" si="25"/>
        <v>3.0165935394257273E-3</v>
      </c>
      <c r="S102">
        <f t="shared" si="26"/>
        <v>3.0900062415458508E-3</v>
      </c>
      <c r="T102">
        <f t="shared" si="27"/>
        <v>-1.7457880079205287E-2</v>
      </c>
      <c r="U102">
        <f t="shared" si="28"/>
        <v>6.2739836334148504E-3</v>
      </c>
      <c r="V102">
        <f t="shared" si="29"/>
        <v>-5.517481424986829E-3</v>
      </c>
      <c r="W102">
        <f t="shared" si="30"/>
        <v>-4.2142526646720449E-4</v>
      </c>
      <c r="Z102" s="40" t="s">
        <v>2</v>
      </c>
      <c r="AA102" s="196">
        <v>0.05</v>
      </c>
      <c r="AB102" s="17">
        <f>$AA$13*252</f>
        <v>0.36853232347474485</v>
      </c>
      <c r="AC102">
        <f>$AC$31*$AB$31</f>
        <v>3.2688467482245014E-2</v>
      </c>
      <c r="AD102" s="42">
        <v>0.05</v>
      </c>
    </row>
    <row r="103" spans="1:30">
      <c r="A103" s="6">
        <v>45054</v>
      </c>
      <c r="B103" s="7">
        <v>878.45</v>
      </c>
      <c r="C103" s="7">
        <v>793.75</v>
      </c>
      <c r="D103" s="7">
        <v>1265.5999999999999</v>
      </c>
      <c r="E103" s="7">
        <v>428.80823199999998</v>
      </c>
      <c r="F103" s="7">
        <v>732.8</v>
      </c>
      <c r="G103" s="7">
        <v>1075.75</v>
      </c>
      <c r="H103" s="7">
        <v>2244.1366619999999</v>
      </c>
      <c r="I103" s="7">
        <v>583.6</v>
      </c>
      <c r="J103" s="7">
        <v>500.5</v>
      </c>
      <c r="K103" s="31">
        <v>183.56</v>
      </c>
      <c r="L103" s="5">
        <v>15427.1</v>
      </c>
      <c r="M103">
        <f t="shared" si="20"/>
        <v>1.5082723198370175E-2</v>
      </c>
      <c r="N103">
        <f t="shared" si="21"/>
        <v>8.159180016479993E-3</v>
      </c>
      <c r="O103">
        <f t="shared" si="22"/>
        <v>5.1491380057346421E-3</v>
      </c>
      <c r="P103">
        <f t="shared" si="23"/>
        <v>6.2776307036997792E-3</v>
      </c>
      <c r="Q103">
        <f t="shared" si="24"/>
        <v>-7.5026433284379208E-4</v>
      </c>
      <c r="R103">
        <f t="shared" si="25"/>
        <v>1.8956134638041383E-2</v>
      </c>
      <c r="S103">
        <f t="shared" si="26"/>
        <v>1.2272090425529961E-2</v>
      </c>
      <c r="T103">
        <f t="shared" si="27"/>
        <v>1.2240476939516803E-2</v>
      </c>
      <c r="U103">
        <f t="shared" si="28"/>
        <v>4.7881486233214005E-2</v>
      </c>
      <c r="V103">
        <f t="shared" si="29"/>
        <v>1.5205452832709835E-2</v>
      </c>
      <c r="W103">
        <f t="shared" si="30"/>
        <v>9.6725466464147921E-3</v>
      </c>
      <c r="Z103" s="40" t="s">
        <v>3</v>
      </c>
      <c r="AA103" s="197">
        <v>0.05</v>
      </c>
      <c r="AB103" s="17">
        <f>$AB$13*252</f>
        <v>0.19770186512320009</v>
      </c>
      <c r="AC103">
        <f>$AC$32*$AB$32</f>
        <v>0.10477210131664563</v>
      </c>
      <c r="AD103" s="42">
        <v>0.05</v>
      </c>
    </row>
    <row r="104" spans="1:30">
      <c r="A104" s="6">
        <v>45051</v>
      </c>
      <c r="B104" s="7">
        <v>865.3</v>
      </c>
      <c r="C104" s="7">
        <v>787.3</v>
      </c>
      <c r="D104" s="7">
        <v>1259.0999999999999</v>
      </c>
      <c r="E104" s="7">
        <v>426.12476400000003</v>
      </c>
      <c r="F104" s="7">
        <v>733.35</v>
      </c>
      <c r="G104" s="7">
        <v>1055.55</v>
      </c>
      <c r="H104" s="7">
        <v>2216.764713</v>
      </c>
      <c r="I104" s="7">
        <v>576.5</v>
      </c>
      <c r="J104" s="7">
        <v>477.1</v>
      </c>
      <c r="K104" s="31">
        <v>180.79</v>
      </c>
      <c r="L104" s="5">
        <v>15278.6</v>
      </c>
      <c r="M104">
        <f t="shared" si="20"/>
        <v>-7.5090256235918842E-4</v>
      </c>
      <c r="N104">
        <f t="shared" si="21"/>
        <v>-2.2836853365678458E-3</v>
      </c>
      <c r="O104">
        <f t="shared" si="22"/>
        <v>-1.1411096517847217E-2</v>
      </c>
      <c r="P104">
        <f t="shared" si="23"/>
        <v>9.7264502716101573E-3</v>
      </c>
      <c r="Q104">
        <f t="shared" si="24"/>
        <v>-7.2688068419278617E-3</v>
      </c>
      <c r="R104">
        <f t="shared" si="25"/>
        <v>-1.060155522719163E-2</v>
      </c>
      <c r="S104">
        <f t="shared" si="26"/>
        <v>-2.5563694174071719E-3</v>
      </c>
      <c r="T104">
        <f t="shared" si="27"/>
        <v>-6.0527638313513437E-3</v>
      </c>
      <c r="U104">
        <f t="shared" si="28"/>
        <v>-7.7252706989364931E-3</v>
      </c>
      <c r="V104">
        <f t="shared" si="29"/>
        <v>9.1685136468738267E-3</v>
      </c>
      <c r="W104">
        <f t="shared" si="30"/>
        <v>-8.2714320123182788E-3</v>
      </c>
      <c r="Z104" s="40" t="s">
        <v>4</v>
      </c>
      <c r="AA104" s="196">
        <v>0.05</v>
      </c>
      <c r="AB104" s="17">
        <f>$AC$13*252</f>
        <v>3.1964287949956649E-2</v>
      </c>
      <c r="AC104">
        <f>$AC$33*$AB$33</f>
        <v>3.453266637026125E-3</v>
      </c>
      <c r="AD104" s="42">
        <v>0.05</v>
      </c>
    </row>
    <row r="105" spans="1:30">
      <c r="A105" s="6">
        <v>45050</v>
      </c>
      <c r="B105" s="7">
        <v>865.95</v>
      </c>
      <c r="C105" s="7">
        <v>789.1</v>
      </c>
      <c r="D105" s="7">
        <v>1273.55</v>
      </c>
      <c r="E105" s="7">
        <v>422.00017400000002</v>
      </c>
      <c r="F105" s="7">
        <v>738.7</v>
      </c>
      <c r="G105" s="7">
        <v>1066.8</v>
      </c>
      <c r="H105" s="7">
        <v>2222.4388319999998</v>
      </c>
      <c r="I105" s="7">
        <v>580</v>
      </c>
      <c r="J105" s="7">
        <v>480.8</v>
      </c>
      <c r="K105" s="31">
        <v>179.14</v>
      </c>
      <c r="L105" s="5">
        <v>15405.5</v>
      </c>
      <c r="M105">
        <f t="shared" si="20"/>
        <v>7.0692147448438549E-3</v>
      </c>
      <c r="N105">
        <f t="shared" si="21"/>
        <v>1.2496974677474059E-2</v>
      </c>
      <c r="O105">
        <f t="shared" si="22"/>
        <v>3.4608914868824734E-3</v>
      </c>
      <c r="P105">
        <f t="shared" si="23"/>
        <v>-5.9876918623897393E-3</v>
      </c>
      <c r="Q105">
        <f t="shared" si="24"/>
        <v>8.4968053589132182E-3</v>
      </c>
      <c r="R105">
        <f t="shared" si="25"/>
        <v>7.3856621742487511E-3</v>
      </c>
      <c r="S105">
        <f t="shared" si="26"/>
        <v>1.1462502975663915E-2</v>
      </c>
      <c r="T105">
        <f t="shared" si="27"/>
        <v>1.6514934238334722E-2</v>
      </c>
      <c r="U105">
        <f t="shared" si="28"/>
        <v>-6.0134966079396553E-3</v>
      </c>
      <c r="V105">
        <f t="shared" si="29"/>
        <v>-3.56625809820407E-3</v>
      </c>
      <c r="W105">
        <f t="shared" si="30"/>
        <v>8.4154346307965377E-3</v>
      </c>
      <c r="Z105" s="40" t="s">
        <v>5</v>
      </c>
      <c r="AA105" s="197">
        <v>0.05</v>
      </c>
      <c r="AB105" s="17">
        <f>$AD$13*252</f>
        <v>0.31489126049822236</v>
      </c>
      <c r="AC105">
        <f>$AC$34*$AB$34</f>
        <v>2.5750035976623612E-3</v>
      </c>
      <c r="AD105" s="42">
        <v>0.05</v>
      </c>
    </row>
    <row r="106" spans="1:30">
      <c r="A106" s="6">
        <v>45049</v>
      </c>
      <c r="B106" s="7">
        <v>859.85</v>
      </c>
      <c r="C106" s="7">
        <v>779.3</v>
      </c>
      <c r="D106" s="7">
        <v>1269.1500000000001</v>
      </c>
      <c r="E106" s="7">
        <v>424.534561</v>
      </c>
      <c r="F106" s="7">
        <v>732.45</v>
      </c>
      <c r="G106" s="7">
        <v>1058.95</v>
      </c>
      <c r="H106" s="7">
        <v>2197.1095660000001</v>
      </c>
      <c r="I106" s="7">
        <v>570.5</v>
      </c>
      <c r="J106" s="7">
        <v>483.7</v>
      </c>
      <c r="K106" s="31">
        <v>179.78</v>
      </c>
      <c r="L106" s="5">
        <v>15276.4</v>
      </c>
      <c r="M106">
        <f t="shared" si="20"/>
        <v>-1.2482103695183213E-2</v>
      </c>
      <c r="N106">
        <f t="shared" si="21"/>
        <v>-1.388999712777525E-2</v>
      </c>
      <c r="O106">
        <f t="shared" si="22"/>
        <v>-6.5185183300428698E-3</v>
      </c>
      <c r="P106">
        <f t="shared" si="23"/>
        <v>6.34102664395861E-3</v>
      </c>
      <c r="Q106">
        <f t="shared" si="24"/>
        <v>-7.4132348885419669E-3</v>
      </c>
      <c r="R106">
        <f t="shared" si="25"/>
        <v>-8.0884522797793155E-3</v>
      </c>
      <c r="S106">
        <f t="shared" si="26"/>
        <v>-8.6194129576261085E-3</v>
      </c>
      <c r="T106">
        <f t="shared" si="27"/>
        <v>-8.3784745671173968E-3</v>
      </c>
      <c r="U106">
        <f t="shared" si="28"/>
        <v>7.1580781802715017E-3</v>
      </c>
      <c r="V106">
        <f t="shared" si="29"/>
        <v>-1.6673154532236337E-3</v>
      </c>
      <c r="W106">
        <f t="shared" si="30"/>
        <v>-1.5926929192111266E-3</v>
      </c>
      <c r="Z106" s="40" t="s">
        <v>6</v>
      </c>
      <c r="AA106" s="196">
        <v>0.05</v>
      </c>
      <c r="AB106" s="17">
        <f>$AE$13*252</f>
        <v>0.22260881038281077</v>
      </c>
      <c r="AC106">
        <f>$AC$35*$AB$35</f>
        <v>1.126305535329028E-3</v>
      </c>
      <c r="AD106" s="42">
        <v>0.05</v>
      </c>
    </row>
    <row r="107" spans="1:30">
      <c r="A107" s="6">
        <v>45048</v>
      </c>
      <c r="B107" s="7">
        <v>870.65</v>
      </c>
      <c r="C107" s="7">
        <v>790.2</v>
      </c>
      <c r="D107" s="7">
        <v>1277.45</v>
      </c>
      <c r="E107" s="7">
        <v>421.85109299999999</v>
      </c>
      <c r="F107" s="7">
        <v>737.9</v>
      </c>
      <c r="G107" s="7">
        <v>1067.55</v>
      </c>
      <c r="H107" s="7">
        <v>2216.1292119999998</v>
      </c>
      <c r="I107" s="7">
        <v>575.29999999999995</v>
      </c>
      <c r="J107" s="7">
        <v>480.25</v>
      </c>
      <c r="K107" s="31">
        <v>180.08</v>
      </c>
      <c r="L107" s="5">
        <v>15300.75</v>
      </c>
      <c r="M107">
        <f t="shared" si="20"/>
        <v>1.2307669877838158E-2</v>
      </c>
      <c r="N107">
        <f t="shared" si="21"/>
        <v>-1.1450266654682895E-2</v>
      </c>
      <c r="O107">
        <f t="shared" si="22"/>
        <v>1.9524768528828489E-2</v>
      </c>
      <c r="P107">
        <f t="shared" si="23"/>
        <v>-2.588235081784681E-3</v>
      </c>
      <c r="Q107">
        <f t="shared" si="24"/>
        <v>1.722295169495424E-2</v>
      </c>
      <c r="R107">
        <f t="shared" si="25"/>
        <v>3.2369319657041089E-3</v>
      </c>
      <c r="S107">
        <f t="shared" si="26"/>
        <v>8.4541440068957429E-3</v>
      </c>
      <c r="T107">
        <f t="shared" si="27"/>
        <v>-5.2011212949248107E-3</v>
      </c>
      <c r="U107">
        <f t="shared" si="28"/>
        <v>-9.7389911908857749E-3</v>
      </c>
      <c r="V107">
        <f t="shared" si="29"/>
        <v>1.1954781781855543E-2</v>
      </c>
      <c r="W107">
        <f t="shared" si="30"/>
        <v>5.3210611684174338E-3</v>
      </c>
      <c r="Z107" s="40" t="s">
        <v>7</v>
      </c>
      <c r="AA107" s="197">
        <v>0.05</v>
      </c>
      <c r="AB107" s="17">
        <f>$AF$13*252</f>
        <v>0.30294110639532157</v>
      </c>
      <c r="AC107">
        <f>AB107*$AB$36</f>
        <v>5.0067314363142689E-3</v>
      </c>
      <c r="AD107" s="42">
        <v>0.05</v>
      </c>
    </row>
    <row r="108" spans="1:30">
      <c r="A108" s="6">
        <v>45044</v>
      </c>
      <c r="B108" s="7">
        <v>860</v>
      </c>
      <c r="C108" s="7">
        <v>799.3</v>
      </c>
      <c r="D108" s="7">
        <v>1252.75</v>
      </c>
      <c r="E108" s="7">
        <v>422.94435700000002</v>
      </c>
      <c r="F108" s="7">
        <v>725.3</v>
      </c>
      <c r="G108" s="7">
        <v>1064.0999999999999</v>
      </c>
      <c r="H108" s="7">
        <v>2197.47271</v>
      </c>
      <c r="I108" s="7">
        <v>578.29999999999995</v>
      </c>
      <c r="J108" s="7">
        <v>484.95</v>
      </c>
      <c r="K108" s="31">
        <v>177.94</v>
      </c>
      <c r="L108" s="5">
        <v>15219.55</v>
      </c>
      <c r="M108">
        <f t="shared" si="20"/>
        <v>-2.4579163160333137E-2</v>
      </c>
      <c r="N108">
        <f t="shared" si="21"/>
        <v>1.6143622133640814E-2</v>
      </c>
      <c r="O108">
        <f t="shared" si="22"/>
        <v>5.2020925637859148E-3</v>
      </c>
      <c r="P108">
        <f t="shared" si="23"/>
        <v>2.2697188834174792E-2</v>
      </c>
      <c r="Q108">
        <f t="shared" si="24"/>
        <v>-9.331754283230409E-3</v>
      </c>
      <c r="R108">
        <f t="shared" si="25"/>
        <v>-6.6968194643037618E-3</v>
      </c>
      <c r="S108">
        <f t="shared" si="26"/>
        <v>1.8113907527186848E-2</v>
      </c>
      <c r="T108">
        <f t="shared" si="27"/>
        <v>2.3709609816059917E-2</v>
      </c>
      <c r="U108">
        <f t="shared" si="28"/>
        <v>6.9318988449404715E-3</v>
      </c>
      <c r="V108">
        <f t="shared" si="29"/>
        <v>5.5226964826512372E-3</v>
      </c>
      <c r="W108">
        <f t="shared" si="30"/>
        <v>9.5397262790596869E-3</v>
      </c>
      <c r="Z108" s="40" t="s">
        <v>8</v>
      </c>
      <c r="AA108" s="196">
        <v>0.05</v>
      </c>
      <c r="AB108" s="17">
        <f>$AG$13*252</f>
        <v>9.8565803337808511E-2</v>
      </c>
      <c r="AC108">
        <f>$AC$37*$AB$37</f>
        <v>1.4141711770288877E-2</v>
      </c>
      <c r="AD108" s="42">
        <v>0.05</v>
      </c>
    </row>
    <row r="109" spans="1:30">
      <c r="A109" s="6">
        <v>45043</v>
      </c>
      <c r="B109" s="7">
        <v>881.4</v>
      </c>
      <c r="C109" s="7">
        <v>786.5</v>
      </c>
      <c r="D109" s="7">
        <v>1246.25</v>
      </c>
      <c r="E109" s="7">
        <v>413.452832</v>
      </c>
      <c r="F109" s="7">
        <v>732.1</v>
      </c>
      <c r="G109" s="7">
        <v>1071.25</v>
      </c>
      <c r="H109" s="7">
        <v>2158.0262360000002</v>
      </c>
      <c r="I109" s="7">
        <v>564.75</v>
      </c>
      <c r="J109" s="7">
        <v>481.6</v>
      </c>
      <c r="K109" s="31">
        <v>176.96</v>
      </c>
      <c r="L109" s="5">
        <v>15075.05</v>
      </c>
      <c r="M109">
        <f t="shared" si="20"/>
        <v>-7.0659687449200065E-3</v>
      </c>
      <c r="N109">
        <f t="shared" si="21"/>
        <v>1.6731695815658646E-2</v>
      </c>
      <c r="O109">
        <f t="shared" si="22"/>
        <v>1.5118729239390621E-2</v>
      </c>
      <c r="P109">
        <f t="shared" si="23"/>
        <v>9.0552994317192465E-3</v>
      </c>
      <c r="Q109">
        <f t="shared" si="24"/>
        <v>1.1885681469506432E-2</v>
      </c>
      <c r="R109">
        <f t="shared" si="25"/>
        <v>5.3350931486547213E-3</v>
      </c>
      <c r="S109">
        <f t="shared" si="26"/>
        <v>6.3091691698021401E-3</v>
      </c>
      <c r="T109">
        <f t="shared" si="27"/>
        <v>-2.8291062986099407E-3</v>
      </c>
      <c r="U109">
        <f t="shared" si="28"/>
        <v>7.0848389703868911E-3</v>
      </c>
      <c r="V109">
        <f t="shared" si="29"/>
        <v>-9.9525688683171302E-3</v>
      </c>
      <c r="W109">
        <f t="shared" si="30"/>
        <v>5.3642612946960171E-3</v>
      </c>
      <c r="Z109" s="40" t="s">
        <v>9</v>
      </c>
      <c r="AA109" s="197">
        <v>0.05</v>
      </c>
      <c r="AB109" s="17">
        <f>$AH$13*252</f>
        <v>0.11836180633847082</v>
      </c>
      <c r="AC109">
        <f>$AC$38*$AB$38</f>
        <v>2.0999570559619221E-3</v>
      </c>
      <c r="AD109" s="42">
        <v>0.05</v>
      </c>
    </row>
    <row r="110" spans="1:30">
      <c r="A110" s="6">
        <v>45042</v>
      </c>
      <c r="B110" s="7">
        <v>887.65</v>
      </c>
      <c r="C110" s="7">
        <v>773.45</v>
      </c>
      <c r="D110" s="7">
        <v>1227.55</v>
      </c>
      <c r="E110" s="7">
        <v>409.72579300000001</v>
      </c>
      <c r="F110" s="7">
        <v>723.45</v>
      </c>
      <c r="G110" s="7">
        <v>1065.55</v>
      </c>
      <c r="H110" s="7">
        <v>2144.4537439999999</v>
      </c>
      <c r="I110" s="7">
        <v>566.35</v>
      </c>
      <c r="J110" s="7">
        <v>478.2</v>
      </c>
      <c r="K110" s="31">
        <v>178.73</v>
      </c>
      <c r="L110" s="5">
        <v>14994.4</v>
      </c>
      <c r="M110">
        <f t="shared" si="20"/>
        <v>1.0532373693414601E-2</v>
      </c>
      <c r="N110">
        <f t="shared" si="21"/>
        <v>1.0995764504929278E-3</v>
      </c>
      <c r="O110">
        <f t="shared" si="22"/>
        <v>2.1611050430175014E-3</v>
      </c>
      <c r="P110">
        <f t="shared" si="23"/>
        <v>1.6994422665738817E-3</v>
      </c>
      <c r="Q110">
        <f t="shared" si="24"/>
        <v>-2.1402196715841204E-3</v>
      </c>
      <c r="R110">
        <f t="shared" si="25"/>
        <v>1.1420605490195654E-2</v>
      </c>
      <c r="S110">
        <f t="shared" si="26"/>
        <v>-5.8883911450470774E-3</v>
      </c>
      <c r="T110">
        <f t="shared" si="27"/>
        <v>8.0663469765793593E-3</v>
      </c>
      <c r="U110">
        <f t="shared" si="28"/>
        <v>9.7715513521139247E-3</v>
      </c>
      <c r="V110">
        <f t="shared" si="29"/>
        <v>2.2920558584926896E-2</v>
      </c>
      <c r="W110">
        <f t="shared" si="30"/>
        <v>2.5842999882138696E-3</v>
      </c>
      <c r="Z110" s="40" t="s">
        <v>10</v>
      </c>
      <c r="AA110" s="196">
        <v>0.55000000000000004</v>
      </c>
      <c r="AB110" s="17">
        <f>$AI$13*252</f>
        <v>0.43651551801479105</v>
      </c>
      <c r="AC110">
        <f>$AC$39*AA110</f>
        <v>0.13338318831616133</v>
      </c>
      <c r="AD110" s="42">
        <v>0.05</v>
      </c>
    </row>
    <row r="111" spans="1:30">
      <c r="A111" s="6">
        <v>45041</v>
      </c>
      <c r="B111" s="7">
        <v>878.35</v>
      </c>
      <c r="C111" s="7">
        <v>772.6</v>
      </c>
      <c r="D111" s="7">
        <v>1224.9000000000001</v>
      </c>
      <c r="E111" s="7">
        <v>409.030079</v>
      </c>
      <c r="F111" s="7">
        <v>725</v>
      </c>
      <c r="G111" s="7">
        <v>1053.45</v>
      </c>
      <c r="H111" s="7">
        <v>2157.1183769999998</v>
      </c>
      <c r="I111" s="7">
        <v>561.79999999999995</v>
      </c>
      <c r="J111" s="7">
        <v>473.55</v>
      </c>
      <c r="K111" s="31">
        <v>174.68</v>
      </c>
      <c r="L111" s="5">
        <v>14955.7</v>
      </c>
      <c r="M111">
        <f t="shared" si="20"/>
        <v>-4.486986768667006E-3</v>
      </c>
      <c r="N111">
        <f t="shared" si="21"/>
        <v>1.6114123674706941E-2</v>
      </c>
      <c r="O111">
        <f t="shared" si="22"/>
        <v>-1.1422977743405017E-3</v>
      </c>
      <c r="P111">
        <f t="shared" si="23"/>
        <v>6.9491277465530384E-3</v>
      </c>
      <c r="Q111">
        <f t="shared" si="24"/>
        <v>6.4344498471928585E-3</v>
      </c>
      <c r="R111">
        <f t="shared" si="25"/>
        <v>-5.693950331771946E-4</v>
      </c>
      <c r="S111">
        <f t="shared" si="26"/>
        <v>7.6256429580249998E-3</v>
      </c>
      <c r="T111">
        <f t="shared" si="27"/>
        <v>1.2898781488465526E-2</v>
      </c>
      <c r="U111">
        <f t="shared" si="28"/>
        <v>-3.4782643763248086E-3</v>
      </c>
      <c r="V111">
        <f t="shared" si="29"/>
        <v>4.1303408879225833E-3</v>
      </c>
      <c r="W111">
        <f t="shared" si="30"/>
        <v>1.7098396883294944E-3</v>
      </c>
      <c r="Z111" s="41" t="s">
        <v>11</v>
      </c>
      <c r="AA111" s="197">
        <v>0.05</v>
      </c>
      <c r="AB111" s="17">
        <f>$AJ$13*252</f>
        <v>0.25680196583290016</v>
      </c>
      <c r="AC111">
        <f>$AC$40*$AB$40</f>
        <v>2.1477855781325782E-2</v>
      </c>
      <c r="AD111" s="42">
        <v>0.05</v>
      </c>
    </row>
    <row r="112" spans="1:30">
      <c r="A112" s="6">
        <v>45040</v>
      </c>
      <c r="B112" s="7">
        <v>882.3</v>
      </c>
      <c r="C112" s="7">
        <v>760.25</v>
      </c>
      <c r="D112" s="7">
        <v>1226.3</v>
      </c>
      <c r="E112" s="7">
        <v>406.19752999999997</v>
      </c>
      <c r="F112" s="7">
        <v>720.35</v>
      </c>
      <c r="G112" s="7">
        <v>1054.05</v>
      </c>
      <c r="H112" s="7">
        <v>2140.731522</v>
      </c>
      <c r="I112" s="7">
        <v>554.6</v>
      </c>
      <c r="J112" s="7">
        <v>475.2</v>
      </c>
      <c r="K112" s="31">
        <v>173.96</v>
      </c>
      <c r="L112" s="5">
        <v>14930.15</v>
      </c>
      <c r="M112">
        <f t="shared" si="20"/>
        <v>2.0727910730226191E-2</v>
      </c>
      <c r="N112">
        <f t="shared" si="21"/>
        <v>-6.4899110086238439E-3</v>
      </c>
      <c r="O112">
        <f t="shared" si="22"/>
        <v>-8.5586784104874092E-4</v>
      </c>
      <c r="P112">
        <f t="shared" si="23"/>
        <v>1.1016595819852224E-3</v>
      </c>
      <c r="Q112">
        <f t="shared" si="24"/>
        <v>1.3557160822461303E-2</v>
      </c>
      <c r="R112">
        <f t="shared" si="25"/>
        <v>4.8502234883307507E-3</v>
      </c>
      <c r="S112">
        <f t="shared" si="26"/>
        <v>3.8240964384034758E-3</v>
      </c>
      <c r="T112">
        <f t="shared" si="27"/>
        <v>2.0861608301917762E-2</v>
      </c>
      <c r="U112">
        <f t="shared" si="28"/>
        <v>8.4531357110581903E-3</v>
      </c>
      <c r="V112">
        <f t="shared" si="29"/>
        <v>1.7260230969386886E-3</v>
      </c>
      <c r="W112">
        <f t="shared" si="30"/>
        <v>5.5780984035043151E-3</v>
      </c>
      <c r="Z112" s="40"/>
      <c r="AA112" s="40"/>
      <c r="AB112" s="40"/>
      <c r="AC112" s="40"/>
      <c r="AD112" s="40"/>
    </row>
    <row r="113" spans="1:30">
      <c r="A113" s="6">
        <v>45037</v>
      </c>
      <c r="B113" s="7">
        <v>864.2</v>
      </c>
      <c r="C113" s="7">
        <v>765.2</v>
      </c>
      <c r="D113" s="7">
        <v>1227.3499999999999</v>
      </c>
      <c r="E113" s="7">
        <v>405.75028500000002</v>
      </c>
      <c r="F113" s="7">
        <v>710.65</v>
      </c>
      <c r="G113" s="7">
        <v>1048.95</v>
      </c>
      <c r="H113" s="7">
        <v>2132.5607909999999</v>
      </c>
      <c r="I113" s="7">
        <v>543.15</v>
      </c>
      <c r="J113" s="7">
        <v>471.2</v>
      </c>
      <c r="K113" s="31">
        <v>173.66</v>
      </c>
      <c r="L113" s="5">
        <v>14847.1</v>
      </c>
      <c r="M113">
        <f t="shared" si="20"/>
        <v>-5.2511733811689866E-3</v>
      </c>
      <c r="N113">
        <f t="shared" si="21"/>
        <v>-9.2358380091202182E-3</v>
      </c>
      <c r="O113">
        <f t="shared" si="22"/>
        <v>3.2235058005644439E-3</v>
      </c>
      <c r="P113">
        <f t="shared" si="23"/>
        <v>1.9665465487255774E-2</v>
      </c>
      <c r="Q113">
        <f t="shared" si="24"/>
        <v>-7.2207541469045695E-3</v>
      </c>
      <c r="R113">
        <f t="shared" si="25"/>
        <v>1.0975690713132272E-2</v>
      </c>
      <c r="S113">
        <f t="shared" si="26"/>
        <v>1.2566427761572601E-3</v>
      </c>
      <c r="T113">
        <f t="shared" si="27"/>
        <v>-3.0332299555427015E-3</v>
      </c>
      <c r="U113">
        <f t="shared" si="28"/>
        <v>-1.1814483413763122E-2</v>
      </c>
      <c r="V113">
        <f t="shared" si="29"/>
        <v>2.7678486128439057E-3</v>
      </c>
      <c r="W113">
        <f t="shared" si="30"/>
        <v>-9.8623818743989624E-4</v>
      </c>
      <c r="Z113" s="40" t="s">
        <v>48</v>
      </c>
      <c r="AA113" s="43">
        <f>SUM(AA102:AA111)</f>
        <v>1</v>
      </c>
      <c r="AB113" s="44">
        <f>SUMPRODUCT(AA102:AA111,AB102:AB111)</f>
        <v>0.33570199637480685</v>
      </c>
      <c r="AC113" s="45" cm="1">
        <f t="array" ref="AC113">SQRT(MMULT(MMULT(TRANSPOSE(AA102:AA111),$AA$53:$AJ$62),AA102:AA111*252))</f>
        <v>0.16060342462102109</v>
      </c>
      <c r="AD113" s="40"/>
    </row>
    <row r="114" spans="1:30">
      <c r="A114" s="6">
        <v>45036</v>
      </c>
      <c r="B114" s="7">
        <v>868.75</v>
      </c>
      <c r="C114" s="7">
        <v>772.3</v>
      </c>
      <c r="D114" s="7">
        <v>1223.4000000000001</v>
      </c>
      <c r="E114" s="7">
        <v>397.84896300000003</v>
      </c>
      <c r="F114" s="7">
        <v>715.8</v>
      </c>
      <c r="G114" s="7">
        <v>1037.5</v>
      </c>
      <c r="H114" s="7">
        <v>2129.882607</v>
      </c>
      <c r="I114" s="7">
        <v>544.79999999999995</v>
      </c>
      <c r="J114" s="7">
        <v>476.8</v>
      </c>
      <c r="K114" s="31">
        <v>173.18</v>
      </c>
      <c r="L114" s="5">
        <v>14861.75</v>
      </c>
      <c r="M114">
        <f t="shared" si="20"/>
        <v>-5.3382441724586444E-3</v>
      </c>
      <c r="N114">
        <f t="shared" si="21"/>
        <v>9.9548627810857725E-3</v>
      </c>
      <c r="O114">
        <f t="shared" si="22"/>
        <v>-7.1673217720058203E-3</v>
      </c>
      <c r="P114">
        <f t="shared" si="23"/>
        <v>3.8796110173002344E-3</v>
      </c>
      <c r="Q114">
        <f t="shared" si="24"/>
        <v>-9.1089876434650371E-3</v>
      </c>
      <c r="R114">
        <f t="shared" si="25"/>
        <v>-1.1559581289124511E-3</v>
      </c>
      <c r="S114">
        <f t="shared" si="26"/>
        <v>-2.5329671357621529E-3</v>
      </c>
      <c r="T114">
        <f t="shared" si="27"/>
        <v>8.294213985282517E-3</v>
      </c>
      <c r="U114">
        <f t="shared" si="28"/>
        <v>1.5641832334216996E-2</v>
      </c>
      <c r="V114">
        <f t="shared" si="29"/>
        <v>4.1661904954768073E-3</v>
      </c>
      <c r="W114">
        <f t="shared" si="30"/>
        <v>3.2639437141717938E-4</v>
      </c>
      <c r="Z114" s="40" t="s">
        <v>49</v>
      </c>
      <c r="AA114" s="46">
        <f>AA115/AC113</f>
        <v>1.6506621636516972</v>
      </c>
      <c r="AB114" s="40"/>
      <c r="AC114" s="40"/>
      <c r="AD114" s="40"/>
    </row>
    <row r="115" spans="1:30">
      <c r="A115" s="6">
        <v>45035</v>
      </c>
      <c r="B115" s="7">
        <v>873.4</v>
      </c>
      <c r="C115" s="7">
        <v>764.65</v>
      </c>
      <c r="D115" s="7">
        <v>1232.2</v>
      </c>
      <c r="E115" s="7">
        <v>396.30845399999998</v>
      </c>
      <c r="F115" s="7">
        <v>722.35</v>
      </c>
      <c r="G115" s="7">
        <v>1038.7</v>
      </c>
      <c r="H115" s="7">
        <v>2135.2843680000001</v>
      </c>
      <c r="I115" s="7">
        <v>540.29999999999995</v>
      </c>
      <c r="J115" s="7">
        <v>469.4</v>
      </c>
      <c r="K115" s="31">
        <v>172.46</v>
      </c>
      <c r="L115" s="5">
        <v>14856.9</v>
      </c>
      <c r="M115">
        <f t="shared" si="20"/>
        <v>1.1573470193021223E-2</v>
      </c>
      <c r="N115">
        <f t="shared" si="21"/>
        <v>6.4287809972299161E-3</v>
      </c>
      <c r="O115">
        <f t="shared" si="22"/>
        <v>-2.1794525240916001E-2</v>
      </c>
      <c r="P115">
        <f t="shared" si="23"/>
        <v>6.2715523717137359E-4</v>
      </c>
      <c r="Q115">
        <f t="shared" si="24"/>
        <v>4.1617594923482647E-3</v>
      </c>
      <c r="R115">
        <f t="shared" si="25"/>
        <v>-2.3924472285960938E-2</v>
      </c>
      <c r="S115">
        <f t="shared" si="26"/>
        <v>4.9655390373426287E-3</v>
      </c>
      <c r="T115">
        <f t="shared" si="27"/>
        <v>-1.0219671876258534E-2</v>
      </c>
      <c r="U115">
        <f t="shared" si="28"/>
        <v>-7.6401050750098259E-3</v>
      </c>
      <c r="V115">
        <f t="shared" si="29"/>
        <v>-1.5643561810145317E-3</v>
      </c>
      <c r="W115">
        <f t="shared" si="30"/>
        <v>-2.6954465988425153E-3</v>
      </c>
      <c r="Z115" s="40" t="s">
        <v>50</v>
      </c>
      <c r="AA115" s="46" cm="1">
        <f t="array" ref="AA115">SUM(AA102:AA111*TRANSPOSE($AA$17:$AJ$17))</f>
        <v>0.26510199637480691</v>
      </c>
      <c r="AB115" s="40"/>
      <c r="AC115" s="40"/>
      <c r="AD115" s="40"/>
    </row>
    <row r="116" spans="1:30">
      <c r="A116" s="6">
        <v>45034</v>
      </c>
      <c r="B116" s="7">
        <v>863.35</v>
      </c>
      <c r="C116" s="7">
        <v>759.75</v>
      </c>
      <c r="D116" s="7">
        <v>1259.3499999999999</v>
      </c>
      <c r="E116" s="7">
        <v>396.05998499999998</v>
      </c>
      <c r="F116" s="7">
        <v>719.35</v>
      </c>
      <c r="G116" s="7">
        <v>1063.8499999999999</v>
      </c>
      <c r="H116" s="7">
        <v>2124.7078110000002</v>
      </c>
      <c r="I116" s="7">
        <v>545.85</v>
      </c>
      <c r="J116" s="7">
        <v>473</v>
      </c>
      <c r="K116" s="31">
        <v>172.73</v>
      </c>
      <c r="L116" s="5">
        <v>14897</v>
      </c>
      <c r="M116">
        <f t="shared" si="20"/>
        <v>-1.3889694923589545E-3</v>
      </c>
      <c r="N116">
        <f t="shared" si="21"/>
        <v>1.3163090712705713E-4</v>
      </c>
      <c r="O116">
        <f t="shared" si="22"/>
        <v>8.3411122346421752E-4</v>
      </c>
      <c r="P116">
        <f t="shared" si="23"/>
        <v>-4.1319784518569647E-3</v>
      </c>
      <c r="Q116">
        <f t="shared" si="24"/>
        <v>-2.5684648461201417E-3</v>
      </c>
      <c r="R116">
        <f t="shared" si="25"/>
        <v>2.0560540044612469E-2</v>
      </c>
      <c r="S116">
        <f t="shared" si="26"/>
        <v>-1.1512935741230131E-2</v>
      </c>
      <c r="T116">
        <f t="shared" si="27"/>
        <v>3.3949658703359082E-3</v>
      </c>
      <c r="U116">
        <f t="shared" si="28"/>
        <v>1.7986567828547221E-3</v>
      </c>
      <c r="V116">
        <f t="shared" si="29"/>
        <v>-2.7184587595062162E-2</v>
      </c>
      <c r="W116">
        <f t="shared" si="30"/>
        <v>-4.8991152372600678E-4</v>
      </c>
    </row>
    <row r="117" spans="1:30">
      <c r="A117" s="6">
        <v>45033</v>
      </c>
      <c r="B117" s="7">
        <v>864.55</v>
      </c>
      <c r="C117" s="7">
        <v>759.65</v>
      </c>
      <c r="D117" s="7">
        <v>1258.3</v>
      </c>
      <c r="E117" s="7">
        <v>397.699882</v>
      </c>
      <c r="F117" s="7">
        <v>721.2</v>
      </c>
      <c r="G117" s="7">
        <v>1042.2</v>
      </c>
      <c r="H117" s="7">
        <v>2149.31079</v>
      </c>
      <c r="I117" s="7">
        <v>544</v>
      </c>
      <c r="J117" s="7">
        <v>472.15</v>
      </c>
      <c r="K117" s="31">
        <v>177.49</v>
      </c>
      <c r="L117" s="5">
        <v>14904.3</v>
      </c>
      <c r="M117">
        <f t="shared" si="20"/>
        <v>2.3136098200251363E-4</v>
      </c>
      <c r="N117">
        <f t="shared" si="21"/>
        <v>-9.6941874010069689E-3</v>
      </c>
      <c r="O117">
        <f t="shared" si="22"/>
        <v>-9.8966438271996846E-2</v>
      </c>
      <c r="P117">
        <f t="shared" si="23"/>
        <v>1.1435878704680351E-2</v>
      </c>
      <c r="Q117">
        <f t="shared" si="24"/>
        <v>7.6290880005054596E-4</v>
      </c>
      <c r="R117">
        <f t="shared" si="25"/>
        <v>-2.8052263992030292E-2</v>
      </c>
      <c r="S117">
        <f t="shared" si="26"/>
        <v>5.0604073484963458E-3</v>
      </c>
      <c r="T117">
        <f t="shared" si="27"/>
        <v>2.0521635720796769E-2</v>
      </c>
      <c r="U117">
        <f t="shared" si="28"/>
        <v>5.6284330607604873E-3</v>
      </c>
      <c r="V117">
        <f t="shared" si="29"/>
        <v>2.3313204953813723E-2</v>
      </c>
      <c r="W117">
        <f t="shared" si="30"/>
        <v>-3.3457784517995246E-3</v>
      </c>
    </row>
    <row r="118" spans="1:30">
      <c r="A118" s="6">
        <v>45029</v>
      </c>
      <c r="B118" s="7">
        <v>864.35</v>
      </c>
      <c r="C118" s="7">
        <v>767.05</v>
      </c>
      <c r="D118" s="7">
        <v>1389.2</v>
      </c>
      <c r="E118" s="7">
        <v>393.17774100000003</v>
      </c>
      <c r="F118" s="7">
        <v>720.65</v>
      </c>
      <c r="G118" s="7">
        <v>1071.8499999999999</v>
      </c>
      <c r="H118" s="7">
        <v>2138.461875</v>
      </c>
      <c r="I118" s="7">
        <v>532.95000000000005</v>
      </c>
      <c r="J118" s="7">
        <v>469.5</v>
      </c>
      <c r="K118" s="31">
        <v>173.4</v>
      </c>
      <c r="L118" s="5">
        <v>14954.25</v>
      </c>
      <c r="M118">
        <f t="shared" si="20"/>
        <v>1.550689811481366E-2</v>
      </c>
      <c r="N118">
        <f t="shared" si="21"/>
        <v>-5.2660785481326361E-3</v>
      </c>
      <c r="O118">
        <f t="shared" si="22"/>
        <v>-2.7756883998663714E-2</v>
      </c>
      <c r="P118">
        <f t="shared" si="23"/>
        <v>5.1954755462418935E-3</v>
      </c>
      <c r="Q118">
        <f t="shared" si="24"/>
        <v>3.3358846697128489E-3</v>
      </c>
      <c r="R118">
        <f t="shared" si="25"/>
        <v>-2.0911510495773059E-2</v>
      </c>
      <c r="S118">
        <f t="shared" si="26"/>
        <v>3.7642403521652166E-3</v>
      </c>
      <c r="T118">
        <f t="shared" si="27"/>
        <v>8.9526112721138845E-3</v>
      </c>
      <c r="U118">
        <f t="shared" si="28"/>
        <v>8.5562019311957432E-3</v>
      </c>
      <c r="V118">
        <f t="shared" si="29"/>
        <v>1.698307655607979E-2</v>
      </c>
      <c r="W118">
        <f t="shared" si="30"/>
        <v>8.4961772315579197E-4</v>
      </c>
      <c r="Z118" s="193"/>
      <c r="AA118" s="193"/>
      <c r="AB118" s="193" t="s">
        <v>52</v>
      </c>
      <c r="AC118" s="193"/>
      <c r="AD118" s="193"/>
    </row>
    <row r="119" spans="1:30">
      <c r="A119" s="6">
        <v>45028</v>
      </c>
      <c r="B119" s="7">
        <v>851.05</v>
      </c>
      <c r="C119" s="7">
        <v>771.1</v>
      </c>
      <c r="D119" s="7">
        <v>1428.3</v>
      </c>
      <c r="E119" s="7">
        <v>391.14029299999999</v>
      </c>
      <c r="F119" s="7">
        <v>718.25</v>
      </c>
      <c r="G119" s="7">
        <v>1094.5</v>
      </c>
      <c r="H119" s="7">
        <v>2130.427322</v>
      </c>
      <c r="I119" s="7">
        <v>528.20000000000005</v>
      </c>
      <c r="J119" s="7">
        <v>465.5</v>
      </c>
      <c r="K119" s="31">
        <v>170.48</v>
      </c>
      <c r="L119" s="5">
        <v>14941.55</v>
      </c>
      <c r="M119">
        <f t="shared" si="20"/>
        <v>-2.6403042885570875E-3</v>
      </c>
      <c r="N119">
        <f t="shared" si="21"/>
        <v>-3.947586423930843E-3</v>
      </c>
      <c r="O119">
        <f t="shared" si="22"/>
        <v>1.5629452555478464E-2</v>
      </c>
      <c r="P119">
        <f t="shared" si="23"/>
        <v>-6.2060875608410506E-3</v>
      </c>
      <c r="Q119">
        <f t="shared" si="24"/>
        <v>6.4951165935991963E-3</v>
      </c>
      <c r="R119">
        <f t="shared" si="25"/>
        <v>6.8760298417081828E-3</v>
      </c>
      <c r="S119">
        <f t="shared" si="26"/>
        <v>4.3988963647006623E-3</v>
      </c>
      <c r="T119">
        <f t="shared" si="27"/>
        <v>-7.3564417392917416E-3</v>
      </c>
      <c r="U119">
        <f t="shared" si="28"/>
        <v>1.4715695113995501E-2</v>
      </c>
      <c r="V119">
        <f t="shared" si="29"/>
        <v>-1.7617246823218621E-2</v>
      </c>
      <c r="W119">
        <f t="shared" si="30"/>
        <v>4.9851153935327464E-3</v>
      </c>
      <c r="Z119" s="194" t="s">
        <v>43</v>
      </c>
      <c r="AA119" s="194" t="s">
        <v>44</v>
      </c>
      <c r="AB119" s="194" t="s">
        <v>45</v>
      </c>
      <c r="AC119" s="194" t="s">
        <v>46</v>
      </c>
      <c r="AD119" s="194" t="s">
        <v>47</v>
      </c>
    </row>
    <row r="120" spans="1:30">
      <c r="A120" s="6">
        <v>45027</v>
      </c>
      <c r="B120" s="7">
        <v>853.3</v>
      </c>
      <c r="C120" s="7">
        <v>774.15</v>
      </c>
      <c r="D120" s="7">
        <v>1406.15</v>
      </c>
      <c r="E120" s="7">
        <v>393.57529199999999</v>
      </c>
      <c r="F120" s="7">
        <v>713.6</v>
      </c>
      <c r="G120" s="7">
        <v>1087</v>
      </c>
      <c r="H120" s="7">
        <v>2121.0763750000001</v>
      </c>
      <c r="I120" s="7">
        <v>532.1</v>
      </c>
      <c r="J120" s="7">
        <v>458.7</v>
      </c>
      <c r="K120" s="31">
        <v>173.51</v>
      </c>
      <c r="L120" s="5">
        <v>14867.25</v>
      </c>
      <c r="M120">
        <f t="shared" si="20"/>
        <v>6.9973531031582818E-3</v>
      </c>
      <c r="N120">
        <f t="shared" si="21"/>
        <v>5.6998664582359878E-3</v>
      </c>
      <c r="O120">
        <f t="shared" si="22"/>
        <v>-1.5139239302900905E-2</v>
      </c>
      <c r="P120">
        <f t="shared" si="23"/>
        <v>1.8992350505563801E-2</v>
      </c>
      <c r="Q120">
        <f t="shared" si="24"/>
        <v>3.5807263097090147E-2</v>
      </c>
      <c r="R120">
        <f t="shared" si="25"/>
        <v>-1.4702789854126512E-2</v>
      </c>
      <c r="S120">
        <f t="shared" si="26"/>
        <v>4.9343619169420153E-3</v>
      </c>
      <c r="T120">
        <f t="shared" si="27"/>
        <v>1.0960049242590399E-2</v>
      </c>
      <c r="U120">
        <f t="shared" si="28"/>
        <v>-5.6521889606485571E-3</v>
      </c>
      <c r="V120">
        <f t="shared" si="29"/>
        <v>9.9624339752262224E-3</v>
      </c>
      <c r="W120">
        <f t="shared" si="30"/>
        <v>5.1723439363061232E-3</v>
      </c>
      <c r="Z120" s="40" t="s">
        <v>2</v>
      </c>
      <c r="AA120" s="196">
        <v>0.13</v>
      </c>
      <c r="AB120" s="17">
        <f>$AA$13*252</f>
        <v>0.36853232347474485</v>
      </c>
      <c r="AC120">
        <f>$AC$31*$AB$31</f>
        <v>3.2688467482245014E-2</v>
      </c>
      <c r="AD120" s="42">
        <v>0.05</v>
      </c>
    </row>
    <row r="121" spans="1:30">
      <c r="A121" s="6">
        <v>45026</v>
      </c>
      <c r="B121" s="7">
        <v>847.35</v>
      </c>
      <c r="C121" s="7">
        <v>769.75</v>
      </c>
      <c r="D121" s="7">
        <v>1427.6</v>
      </c>
      <c r="E121" s="7">
        <v>386.170908</v>
      </c>
      <c r="F121" s="7">
        <v>688.5</v>
      </c>
      <c r="G121" s="7">
        <v>1103.0999999999999</v>
      </c>
      <c r="H121" s="7">
        <v>2110.635996</v>
      </c>
      <c r="I121" s="7">
        <v>526.29999999999995</v>
      </c>
      <c r="J121" s="7">
        <v>461.3</v>
      </c>
      <c r="K121" s="31">
        <v>171.79</v>
      </c>
      <c r="L121" s="5">
        <v>14790.55</v>
      </c>
      <c r="M121">
        <f t="shared" si="20"/>
        <v>-5.4140072218674413E-3</v>
      </c>
      <c r="N121">
        <f t="shared" si="21"/>
        <v>4.9488933459044954E-3</v>
      </c>
      <c r="O121">
        <f t="shared" si="22"/>
        <v>4.0007072136763666E-3</v>
      </c>
      <c r="P121">
        <f t="shared" si="23"/>
        <v>3.0931835411278689E-3</v>
      </c>
      <c r="Q121">
        <f t="shared" si="24"/>
        <v>8.4597937444747633E-3</v>
      </c>
      <c r="R121">
        <f t="shared" si="25"/>
        <v>1.0250892742959424E-2</v>
      </c>
      <c r="S121">
        <f t="shared" si="26"/>
        <v>-7.1148750341805175E-3</v>
      </c>
      <c r="T121">
        <f t="shared" si="27"/>
        <v>-2.5617927573659259E-3</v>
      </c>
      <c r="U121">
        <f t="shared" si="28"/>
        <v>5.2629086385327976E-2</v>
      </c>
      <c r="V121">
        <f t="shared" si="29"/>
        <v>1.6729178339003559E-2</v>
      </c>
      <c r="W121">
        <f t="shared" si="30"/>
        <v>2.121846158568255E-3</v>
      </c>
      <c r="Z121" s="40" t="s">
        <v>3</v>
      </c>
      <c r="AA121" s="197">
        <v>0.18</v>
      </c>
      <c r="AB121" s="17">
        <f>$AB$13*252</f>
        <v>0.19770186512320009</v>
      </c>
      <c r="AC121">
        <f>$AC$32*$AB$32</f>
        <v>0.10477210131664563</v>
      </c>
      <c r="AD121" s="42">
        <v>0.05</v>
      </c>
    </row>
    <row r="122" spans="1:30">
      <c r="A122" s="6">
        <v>45022</v>
      </c>
      <c r="B122" s="7">
        <v>851.95</v>
      </c>
      <c r="C122" s="7">
        <v>765.95</v>
      </c>
      <c r="D122" s="7">
        <v>1421.9</v>
      </c>
      <c r="E122" s="7">
        <v>384.97825599999999</v>
      </c>
      <c r="F122" s="7">
        <v>682.7</v>
      </c>
      <c r="G122" s="7">
        <v>1091.8499999999999</v>
      </c>
      <c r="H122" s="7">
        <v>2125.7064559999999</v>
      </c>
      <c r="I122" s="7">
        <v>527.65</v>
      </c>
      <c r="J122" s="7">
        <v>437.65</v>
      </c>
      <c r="K122" s="31">
        <v>168.94</v>
      </c>
      <c r="L122" s="5">
        <v>14759.2</v>
      </c>
      <c r="M122">
        <f t="shared" si="20"/>
        <v>-9.9857759903458614E-3</v>
      </c>
      <c r="N122">
        <f t="shared" si="21"/>
        <v>3.2692588291845757E-3</v>
      </c>
      <c r="O122">
        <f t="shared" si="22"/>
        <v>-1.1597463915647653E-3</v>
      </c>
      <c r="P122">
        <f t="shared" si="23"/>
        <v>2.4555743486390715E-3</v>
      </c>
      <c r="Q122">
        <f t="shared" si="24"/>
        <v>-5.623531343526075E-3</v>
      </c>
      <c r="R122">
        <f t="shared" si="25"/>
        <v>-1.7567007207757539E-2</v>
      </c>
      <c r="S122">
        <f t="shared" si="26"/>
        <v>6.6848322382649554E-3</v>
      </c>
      <c r="T122">
        <f t="shared" si="27"/>
        <v>8.8517210521762667E-3</v>
      </c>
      <c r="U122">
        <f t="shared" si="28"/>
        <v>2.5689910823743126E-2</v>
      </c>
      <c r="V122">
        <f t="shared" si="29"/>
        <v>-1.7742035525161941E-3</v>
      </c>
      <c r="W122">
        <f t="shared" si="30"/>
        <v>3.379871959147125E-3</v>
      </c>
      <c r="Z122" s="40" t="s">
        <v>4</v>
      </c>
      <c r="AA122" s="196">
        <v>0.05</v>
      </c>
      <c r="AB122" s="17">
        <f>$AC$13*252</f>
        <v>3.1964287949956649E-2</v>
      </c>
      <c r="AC122">
        <f>$AC$33*$AB$33</f>
        <v>3.453266637026125E-3</v>
      </c>
      <c r="AD122" s="42">
        <v>0.05</v>
      </c>
    </row>
    <row r="123" spans="1:30">
      <c r="A123" s="6">
        <v>45021</v>
      </c>
      <c r="B123" s="7">
        <v>860.5</v>
      </c>
      <c r="C123" s="7">
        <v>763.45</v>
      </c>
      <c r="D123" s="7">
        <v>1423.55</v>
      </c>
      <c r="E123" s="7">
        <v>384.03407299999998</v>
      </c>
      <c r="F123" s="7">
        <v>686.55</v>
      </c>
      <c r="G123" s="7">
        <v>1111.2</v>
      </c>
      <c r="H123" s="7">
        <v>2111.5438549999999</v>
      </c>
      <c r="I123" s="7">
        <v>523</v>
      </c>
      <c r="J123" s="7">
        <v>426.55</v>
      </c>
      <c r="K123" s="31">
        <v>169.24</v>
      </c>
      <c r="L123" s="5">
        <v>14709.4</v>
      </c>
      <c r="M123">
        <f t="shared" si="20"/>
        <v>-4.7533565819373362E-3</v>
      </c>
      <c r="N123">
        <f t="shared" si="21"/>
        <v>3.8057788717687285E-3</v>
      </c>
      <c r="O123">
        <f t="shared" si="22"/>
        <v>8.9613921754054509E-3</v>
      </c>
      <c r="P123">
        <f t="shared" si="23"/>
        <v>1.9600785631238373E-2</v>
      </c>
      <c r="Q123">
        <f t="shared" si="24"/>
        <v>6.3561857832152143E-3</v>
      </c>
      <c r="R123">
        <f t="shared" si="25"/>
        <v>1.1813566679372643E-2</v>
      </c>
      <c r="S123">
        <f t="shared" si="26"/>
        <v>-2.4048282736024622E-3</v>
      </c>
      <c r="T123">
        <f t="shared" si="27"/>
        <v>-7.1445886193755607E-3</v>
      </c>
      <c r="U123">
        <f t="shared" si="28"/>
        <v>5.4066892403681751E-3</v>
      </c>
      <c r="V123">
        <f t="shared" si="29"/>
        <v>4.6788559993050129E-3</v>
      </c>
      <c r="W123">
        <f t="shared" si="30"/>
        <v>7.3316637627073647E-3</v>
      </c>
      <c r="Z123" s="40" t="s">
        <v>5</v>
      </c>
      <c r="AA123" s="197">
        <v>0.19</v>
      </c>
      <c r="AB123" s="17">
        <f>$AD$13*252</f>
        <v>0.31489126049822236</v>
      </c>
      <c r="AC123">
        <f>$AC$34*$AB$34</f>
        <v>2.5750035976623612E-3</v>
      </c>
      <c r="AD123" s="42">
        <v>0.05</v>
      </c>
    </row>
    <row r="124" spans="1:30">
      <c r="A124" s="6">
        <v>45019</v>
      </c>
      <c r="B124" s="7">
        <v>864.6</v>
      </c>
      <c r="C124" s="7">
        <v>760.55</v>
      </c>
      <c r="D124" s="7">
        <v>1410.85</v>
      </c>
      <c r="E124" s="7">
        <v>376.579995</v>
      </c>
      <c r="F124" s="7">
        <v>682.2</v>
      </c>
      <c r="G124" s="7">
        <v>1098.1500000000001</v>
      </c>
      <c r="H124" s="7">
        <v>2116.6278659999998</v>
      </c>
      <c r="I124" s="7">
        <v>526.75</v>
      </c>
      <c r="J124" s="7">
        <v>424.25</v>
      </c>
      <c r="K124" s="31">
        <v>168.45</v>
      </c>
      <c r="L124" s="5">
        <v>14601.95</v>
      </c>
      <c r="M124">
        <f t="shared" si="20"/>
        <v>7.0802918960012669E-3</v>
      </c>
      <c r="N124">
        <f t="shared" si="21"/>
        <v>1.5302872240532325E-2</v>
      </c>
      <c r="O124">
        <f t="shared" si="22"/>
        <v>-1.2047489662434822E-2</v>
      </c>
      <c r="P124">
        <f t="shared" si="23"/>
        <v>-1.2067304891212554E-2</v>
      </c>
      <c r="Q124">
        <f t="shared" si="24"/>
        <v>-8.6113062238888319E-3</v>
      </c>
      <c r="R124">
        <f t="shared" si="25"/>
        <v>1.1816570581058471E-2</v>
      </c>
      <c r="S124">
        <f t="shared" si="26"/>
        <v>1.7158195883364597E-4</v>
      </c>
      <c r="T124">
        <f t="shared" si="27"/>
        <v>5.7115814479510021E-3</v>
      </c>
      <c r="U124">
        <f t="shared" si="28"/>
        <v>8.1652426908354718E-3</v>
      </c>
      <c r="V124">
        <f t="shared" si="29"/>
        <v>-4.9151788173727225E-3</v>
      </c>
      <c r="W124">
        <f t="shared" si="30"/>
        <v>3.0247144097143054E-3</v>
      </c>
      <c r="Z124" s="40" t="s">
        <v>6</v>
      </c>
      <c r="AA124" s="196">
        <v>0.06</v>
      </c>
      <c r="AB124" s="17">
        <f>$AE$13*252</f>
        <v>0.22260881038281077</v>
      </c>
      <c r="AC124">
        <f>$AC$35*$AB$35</f>
        <v>1.126305535329028E-3</v>
      </c>
      <c r="AD124" s="42">
        <v>0.05</v>
      </c>
    </row>
    <row r="125" spans="1:30">
      <c r="A125" s="6">
        <v>45016</v>
      </c>
      <c r="B125" s="7">
        <v>858.5</v>
      </c>
      <c r="C125" s="7">
        <v>749</v>
      </c>
      <c r="D125" s="7">
        <v>1427.95</v>
      </c>
      <c r="E125" s="7">
        <v>381.15183000000002</v>
      </c>
      <c r="F125" s="7">
        <v>688.1</v>
      </c>
      <c r="G125" s="7">
        <v>1085.25</v>
      </c>
      <c r="H125" s="7">
        <v>2116.2647219999999</v>
      </c>
      <c r="I125" s="7">
        <v>523.75</v>
      </c>
      <c r="J125" s="7">
        <v>420.8</v>
      </c>
      <c r="K125" s="31">
        <v>169.28</v>
      </c>
      <c r="L125" s="5">
        <v>14557.85</v>
      </c>
      <c r="M125">
        <f t="shared" si="20"/>
        <v>1.8694330792614129E-2</v>
      </c>
      <c r="N125">
        <f t="shared" si="21"/>
        <v>7.2357276699304739E-3</v>
      </c>
      <c r="O125">
        <f t="shared" si="22"/>
        <v>3.1587189482915085E-2</v>
      </c>
      <c r="P125">
        <f t="shared" si="23"/>
        <v>1.9575869241391154E-3</v>
      </c>
      <c r="Q125">
        <f t="shared" si="24"/>
        <v>1.3460334900832776E-2</v>
      </c>
      <c r="R125">
        <f t="shared" si="25"/>
        <v>1.6490909076923268E-2</v>
      </c>
      <c r="S125">
        <f t="shared" si="26"/>
        <v>4.2211819148316281E-2</v>
      </c>
      <c r="T125">
        <f t="shared" si="27"/>
        <v>1.3939182676654345E-2</v>
      </c>
      <c r="U125">
        <f t="shared" si="28"/>
        <v>2.7953627346028666E-2</v>
      </c>
      <c r="V125">
        <f t="shared" si="29"/>
        <v>1.4518879341190054E-2</v>
      </c>
      <c r="W125">
        <f t="shared" si="30"/>
        <v>1.4687092050866565E-2</v>
      </c>
      <c r="Z125" s="40" t="s">
        <v>7</v>
      </c>
      <c r="AA125" s="197">
        <v>0.1</v>
      </c>
      <c r="AB125" s="17">
        <f>$AF$13*252</f>
        <v>0.30294110639532157</v>
      </c>
      <c r="AC125">
        <f>AB125*$AB$36</f>
        <v>5.0067314363142689E-3</v>
      </c>
      <c r="AD125" s="42">
        <v>0.05</v>
      </c>
    </row>
    <row r="126" spans="1:30">
      <c r="A126" s="6">
        <v>45014</v>
      </c>
      <c r="B126" s="7">
        <v>842.6</v>
      </c>
      <c r="C126" s="7">
        <v>743.6</v>
      </c>
      <c r="D126" s="7">
        <v>1383.55</v>
      </c>
      <c r="E126" s="7">
        <v>380.40642200000002</v>
      </c>
      <c r="F126" s="7">
        <v>678.9</v>
      </c>
      <c r="G126" s="7">
        <v>1067.5</v>
      </c>
      <c r="H126" s="7">
        <v>2028.7925069999999</v>
      </c>
      <c r="I126" s="7">
        <v>516.5</v>
      </c>
      <c r="J126" s="7">
        <v>409.2</v>
      </c>
      <c r="K126" s="31">
        <v>166.84</v>
      </c>
      <c r="L126" s="5">
        <v>14345.6</v>
      </c>
      <c r="M126">
        <f t="shared" si="20"/>
        <v>1.2119189554054879E-2</v>
      </c>
      <c r="N126">
        <f t="shared" si="21"/>
        <v>-6.5011455139558803E-3</v>
      </c>
      <c r="O126">
        <f t="shared" si="22"/>
        <v>4.3098051245415358E-3</v>
      </c>
      <c r="P126">
        <f t="shared" si="23"/>
        <v>7.8688930567191746E-3</v>
      </c>
      <c r="Q126">
        <f t="shared" si="24"/>
        <v>2.823400628713009E-2</v>
      </c>
      <c r="R126">
        <f t="shared" si="25"/>
        <v>2.5041619622072402E-2</v>
      </c>
      <c r="S126">
        <f t="shared" si="26"/>
        <v>-5.9339413111126997E-3</v>
      </c>
      <c r="T126">
        <f t="shared" si="27"/>
        <v>1.6397009960006943E-2</v>
      </c>
      <c r="U126">
        <f t="shared" si="28"/>
        <v>1.8747465699951959E-2</v>
      </c>
      <c r="V126">
        <f t="shared" si="29"/>
        <v>1.5595948215499592E-3</v>
      </c>
      <c r="W126">
        <f t="shared" si="30"/>
        <v>9.3706695339148063E-3</v>
      </c>
      <c r="Z126" s="40" t="s">
        <v>8</v>
      </c>
      <c r="AA126" s="196">
        <v>0.05</v>
      </c>
      <c r="AB126" s="17">
        <f>$AG$13*252</f>
        <v>9.8565803337808511E-2</v>
      </c>
      <c r="AC126">
        <f>$AC$37*$AB$37</f>
        <v>1.4141711770288877E-2</v>
      </c>
      <c r="AD126" s="42">
        <v>0.05</v>
      </c>
    </row>
    <row r="127" spans="1:30">
      <c r="A127" s="6">
        <v>45013</v>
      </c>
      <c r="B127" s="7">
        <v>832.45</v>
      </c>
      <c r="C127" s="7">
        <v>748.45</v>
      </c>
      <c r="D127" s="7">
        <v>1377.6</v>
      </c>
      <c r="E127" s="7">
        <v>377.42479100000003</v>
      </c>
      <c r="F127" s="7">
        <v>660</v>
      </c>
      <c r="G127" s="7">
        <v>1041.0999999999999</v>
      </c>
      <c r="H127" s="7">
        <v>2040.8670320000001</v>
      </c>
      <c r="I127" s="7">
        <v>508.1</v>
      </c>
      <c r="J127" s="7">
        <v>401.6</v>
      </c>
      <c r="K127" s="31">
        <v>166.58</v>
      </c>
      <c r="L127" s="5">
        <v>14211.8</v>
      </c>
      <c r="M127">
        <f t="shared" si="20"/>
        <v>-1.0805619973238425E-3</v>
      </c>
      <c r="N127">
        <f t="shared" si="21"/>
        <v>-1.7614016504573542E-2</v>
      </c>
      <c r="O127">
        <f t="shared" si="22"/>
        <v>-8.2052113127352253E-3</v>
      </c>
      <c r="P127">
        <f t="shared" si="23"/>
        <v>-1.184286857503415E-3</v>
      </c>
      <c r="Q127">
        <f t="shared" si="24"/>
        <v>1.743944029209864E-3</v>
      </c>
      <c r="R127">
        <f t="shared" si="25"/>
        <v>-9.9398696620473671E-3</v>
      </c>
      <c r="S127">
        <f t="shared" si="26"/>
        <v>4.6594149670569959E-3</v>
      </c>
      <c r="T127">
        <f t="shared" si="27"/>
        <v>-4.0265215216278493E-3</v>
      </c>
      <c r="U127">
        <f t="shared" si="28"/>
        <v>-2.5688132831873094E-2</v>
      </c>
      <c r="V127">
        <f t="shared" si="29"/>
        <v>9.0454696228133135E-3</v>
      </c>
      <c r="W127">
        <f t="shared" si="30"/>
        <v>-3.5751324318360539E-3</v>
      </c>
      <c r="Z127" s="40" t="s">
        <v>9</v>
      </c>
      <c r="AA127" s="197">
        <v>0.05</v>
      </c>
      <c r="AB127" s="17">
        <f>$AH$13*252</f>
        <v>0.11836180633847082</v>
      </c>
      <c r="AC127">
        <f>$AC$38*$AB$38</f>
        <v>2.0999570559619221E-3</v>
      </c>
      <c r="AD127" s="42">
        <v>0.05</v>
      </c>
    </row>
    <row r="128" spans="1:30">
      <c r="A128" s="6">
        <v>45012</v>
      </c>
      <c r="B128" s="7">
        <v>833.35</v>
      </c>
      <c r="C128" s="7">
        <v>761.75</v>
      </c>
      <c r="D128" s="7">
        <v>1388.95</v>
      </c>
      <c r="E128" s="7">
        <v>377.87203499999998</v>
      </c>
      <c r="F128" s="7">
        <v>658.85</v>
      </c>
      <c r="G128" s="7">
        <v>1051.5</v>
      </c>
      <c r="H128" s="7">
        <v>2031.379905</v>
      </c>
      <c r="I128" s="7">
        <v>510.15</v>
      </c>
      <c r="J128" s="7">
        <v>412.05</v>
      </c>
      <c r="K128" s="31">
        <v>165.08</v>
      </c>
      <c r="L128" s="5">
        <v>14262.7</v>
      </c>
      <c r="M128">
        <f t="shared" si="20"/>
        <v>-7.8291151433963185E-3</v>
      </c>
      <c r="N128">
        <f t="shared" si="21"/>
        <v>-9.185146952028927E-4</v>
      </c>
      <c r="O128">
        <f t="shared" si="22"/>
        <v>5.9936632347036556E-3</v>
      </c>
      <c r="P128">
        <f t="shared" si="23"/>
        <v>3.9530938223322556E-3</v>
      </c>
      <c r="Q128">
        <f t="shared" si="24"/>
        <v>1.594957236304709E-3</v>
      </c>
      <c r="R128">
        <f t="shared" si="25"/>
        <v>-2.3772732787584046E-4</v>
      </c>
      <c r="S128">
        <f t="shared" si="26"/>
        <v>1.5425280426403308E-2</v>
      </c>
      <c r="T128">
        <f t="shared" si="27"/>
        <v>9.4535416006424587E-3</v>
      </c>
      <c r="U128">
        <f t="shared" si="28"/>
        <v>-1.0741760397504798E-2</v>
      </c>
      <c r="V128">
        <f t="shared" si="29"/>
        <v>-1.0365285040265319E-2</v>
      </c>
      <c r="W128">
        <f t="shared" si="30"/>
        <v>-1.1421885712536053E-3</v>
      </c>
      <c r="Z128" s="40" t="s">
        <v>10</v>
      </c>
      <c r="AA128" s="196">
        <v>0.05</v>
      </c>
      <c r="AB128" s="17">
        <f>$AI$13*252</f>
        <v>0.43651551801479105</v>
      </c>
      <c r="AC128">
        <f>$AC$39*AA128</f>
        <v>1.2125744392378304E-2</v>
      </c>
      <c r="AD128" s="42">
        <v>0.05</v>
      </c>
    </row>
    <row r="129" spans="1:31">
      <c r="A129" s="6">
        <v>45009</v>
      </c>
      <c r="B129" s="7">
        <v>839.9</v>
      </c>
      <c r="C129" s="7">
        <v>762.45</v>
      </c>
      <c r="D129" s="7">
        <v>1380.65</v>
      </c>
      <c r="E129" s="7">
        <v>376.38121999999998</v>
      </c>
      <c r="F129" s="7">
        <v>657.8</v>
      </c>
      <c r="G129" s="7">
        <v>1051.75</v>
      </c>
      <c r="H129" s="7">
        <v>2000.2857349999999</v>
      </c>
      <c r="I129" s="7">
        <v>505.35</v>
      </c>
      <c r="J129" s="7">
        <v>416.5</v>
      </c>
      <c r="K129" s="31">
        <v>166.8</v>
      </c>
      <c r="L129" s="5">
        <v>14279</v>
      </c>
      <c r="M129">
        <f t="shared" si="20"/>
        <v>-1.0540750168191955E-2</v>
      </c>
      <c r="N129">
        <f t="shared" si="21"/>
        <v>-1.4416778381692006E-3</v>
      </c>
      <c r="O129">
        <f t="shared" si="22"/>
        <v>4.4279979435053185E-3</v>
      </c>
      <c r="P129">
        <f t="shared" si="23"/>
        <v>-5.1359824466209103E-3</v>
      </c>
      <c r="Q129">
        <f t="shared" si="24"/>
        <v>-1.5087793754597591E-2</v>
      </c>
      <c r="R129">
        <f t="shared" si="25"/>
        <v>-1.3364069224460937E-2</v>
      </c>
      <c r="S129">
        <f t="shared" si="26"/>
        <v>-1.9995723366038699E-2</v>
      </c>
      <c r="T129">
        <f t="shared" si="27"/>
        <v>-1.4537138431818364E-2</v>
      </c>
      <c r="U129">
        <f t="shared" si="28"/>
        <v>-6.3423894769689586E-3</v>
      </c>
      <c r="V129">
        <f t="shared" si="29"/>
        <v>1.1397379836689701E-3</v>
      </c>
      <c r="W129">
        <f t="shared" si="30"/>
        <v>-8.6882488890041073E-3</v>
      </c>
      <c r="Z129" s="41" t="s">
        <v>11</v>
      </c>
      <c r="AA129" s="197">
        <v>0.14000000000000001</v>
      </c>
      <c r="AB129" s="17">
        <f>$AJ$13*252</f>
        <v>0.25680196583290016</v>
      </c>
      <c r="AC129">
        <f>$AC$40*$AB$40</f>
        <v>2.1477855781325782E-2</v>
      </c>
      <c r="AD129" s="42">
        <v>0.05</v>
      </c>
    </row>
    <row r="130" spans="1:31">
      <c r="A130" s="6">
        <v>45008</v>
      </c>
      <c r="B130" s="7">
        <v>848.8</v>
      </c>
      <c r="C130" s="7">
        <v>763.55</v>
      </c>
      <c r="D130" s="7">
        <v>1374.55</v>
      </c>
      <c r="E130" s="7">
        <v>378.31927999999999</v>
      </c>
      <c r="F130" s="7">
        <v>667.8</v>
      </c>
      <c r="G130" s="7">
        <v>1065.9000000000001</v>
      </c>
      <c r="H130" s="7">
        <v>2040.6854599999999</v>
      </c>
      <c r="I130" s="7">
        <v>512.75</v>
      </c>
      <c r="J130" s="7">
        <v>419.15</v>
      </c>
      <c r="K130" s="31">
        <v>166.61</v>
      </c>
      <c r="L130" s="5">
        <v>14403.6</v>
      </c>
      <c r="M130">
        <f t="shared" si="20"/>
        <v>-1.0009126803410943E-3</v>
      </c>
      <c r="N130">
        <f t="shared" si="21"/>
        <v>9.0117366987145803E-3</v>
      </c>
      <c r="O130">
        <f t="shared" si="22"/>
        <v>-1.063762835203803E-2</v>
      </c>
      <c r="P130">
        <f t="shared" si="23"/>
        <v>7.6477158013184736E-3</v>
      </c>
      <c r="Q130">
        <f t="shared" si="24"/>
        <v>8.3455993573750553E-3</v>
      </c>
      <c r="R130">
        <f t="shared" si="25"/>
        <v>-1.4483220544219532E-2</v>
      </c>
      <c r="S130">
        <f t="shared" si="26"/>
        <v>-1.2731141711422983E-2</v>
      </c>
      <c r="T130">
        <f t="shared" si="27"/>
        <v>-1.7016750169490044E-2</v>
      </c>
      <c r="U130">
        <f t="shared" si="28"/>
        <v>7.3032350949707014E-3</v>
      </c>
      <c r="V130">
        <f t="shared" si="29"/>
        <v>-8.7843045957676155E-3</v>
      </c>
      <c r="W130">
        <f t="shared" si="30"/>
        <v>-3.9080413934562764E-3</v>
      </c>
      <c r="Z130" s="40"/>
      <c r="AA130" s="40"/>
      <c r="AB130" s="40"/>
      <c r="AC130" s="40"/>
      <c r="AD130" s="40"/>
    </row>
    <row r="131" spans="1:31">
      <c r="A131" s="6">
        <v>45007</v>
      </c>
      <c r="B131" s="7">
        <v>849.65</v>
      </c>
      <c r="C131" s="7">
        <v>756.7</v>
      </c>
      <c r="D131" s="7">
        <v>1389.25</v>
      </c>
      <c r="E131" s="7">
        <v>375.43703699999998</v>
      </c>
      <c r="F131" s="7">
        <v>662.25</v>
      </c>
      <c r="G131" s="7">
        <v>1081.45</v>
      </c>
      <c r="H131" s="7">
        <v>2066.831799</v>
      </c>
      <c r="I131" s="7">
        <v>521.54999999999995</v>
      </c>
      <c r="J131" s="7">
        <v>416.1</v>
      </c>
      <c r="K131" s="31">
        <v>168.08</v>
      </c>
      <c r="L131" s="5">
        <v>14460</v>
      </c>
      <c r="M131">
        <f t="shared" ref="M131:M194" si="31">LN(B131/B132)</f>
        <v>-6.9784772281360624E-3</v>
      </c>
      <c r="N131">
        <f t="shared" ref="N131:N194" si="32">LN(C131/C132)</f>
        <v>-3.3032735741194281E-4</v>
      </c>
      <c r="O131">
        <f t="shared" ref="O131:O194" si="33">LN(D131/D132)</f>
        <v>-1.0431843245345951E-3</v>
      </c>
      <c r="P131">
        <f t="shared" ref="P131:P194" si="34">LN(E131/E132)</f>
        <v>2.1200495614109778E-3</v>
      </c>
      <c r="Q131">
        <f t="shared" ref="Q131:Q194" si="35">LN(F131/F132)</f>
        <v>-5.271096541862536E-3</v>
      </c>
      <c r="R131">
        <f t="shared" ref="R131:R194" si="36">LN(G131/G132)</f>
        <v>-2.2629145823936901E-3</v>
      </c>
      <c r="S131">
        <f t="shared" ref="S131:S194" si="37">LN(H131/H132)</f>
        <v>3.0354376917502996E-3</v>
      </c>
      <c r="T131">
        <f t="shared" ref="T131:T194" si="38">LN(I131/I132)</f>
        <v>-5.7504314408074627E-4</v>
      </c>
      <c r="U131">
        <f t="shared" ref="U131:U194" si="39">LN(J131/J132)</f>
        <v>8.5682054385433637E-3</v>
      </c>
      <c r="V131">
        <f t="shared" ref="V131:V194" si="40">LN(K131/K132)</f>
        <v>4.292875660186859E-3</v>
      </c>
      <c r="W131">
        <f t="shared" ref="W131:W194" si="41">LN(L131/L132)</f>
        <v>3.3735956599448601E-3</v>
      </c>
      <c r="Z131" s="40" t="s">
        <v>48</v>
      </c>
      <c r="AA131" s="43">
        <f>SUM(AA120:AA129)</f>
        <v>1.0000000000000002</v>
      </c>
      <c r="AB131" s="44">
        <f>SUMPRODUCT(AA120:AA129,AB120:AB129)</f>
        <v>0.25719816252971328</v>
      </c>
      <c r="AC131" s="45" cm="1">
        <f t="array" ref="AC131">SQRT(MMULT(MMULT(TRANSPOSE(AA120:AA129),$AA$53:$AJ$62),AA120:AA129*252))</f>
        <v>0.10464431757147638</v>
      </c>
      <c r="AD131" s="40"/>
    </row>
    <row r="132" spans="1:31">
      <c r="A132" s="6">
        <v>45006</v>
      </c>
      <c r="B132" s="7">
        <v>855.6</v>
      </c>
      <c r="C132" s="7">
        <v>756.95</v>
      </c>
      <c r="D132" s="7">
        <v>1390.7</v>
      </c>
      <c r="E132" s="7">
        <v>374.64193499999999</v>
      </c>
      <c r="F132" s="7">
        <v>665.75</v>
      </c>
      <c r="G132" s="7">
        <v>1083.9000000000001</v>
      </c>
      <c r="H132" s="7">
        <v>2060.5675719999999</v>
      </c>
      <c r="I132" s="7">
        <v>521.85</v>
      </c>
      <c r="J132" s="7">
        <v>412.55</v>
      </c>
      <c r="K132" s="31">
        <v>167.36</v>
      </c>
      <c r="L132" s="5">
        <v>14411.3</v>
      </c>
      <c r="M132">
        <f t="shared" si="31"/>
        <v>2.1322013798555098E-2</v>
      </c>
      <c r="N132">
        <f t="shared" si="32"/>
        <v>2.8443875634926574E-3</v>
      </c>
      <c r="O132">
        <f t="shared" si="33"/>
        <v>-9.2687692745476603E-3</v>
      </c>
      <c r="P132">
        <f t="shared" si="34"/>
        <v>-4.8958101170663865E-3</v>
      </c>
      <c r="Q132">
        <f t="shared" si="35"/>
        <v>-3.5984745330283224E-3</v>
      </c>
      <c r="R132">
        <f t="shared" si="36"/>
        <v>-6.391561016328897E-3</v>
      </c>
      <c r="S132">
        <f t="shared" si="37"/>
        <v>3.0622283070318643E-2</v>
      </c>
      <c r="T132">
        <f t="shared" si="38"/>
        <v>5.0910248761803613E-3</v>
      </c>
      <c r="U132">
        <f t="shared" si="39"/>
        <v>4.3726536329746759E-3</v>
      </c>
      <c r="V132">
        <f t="shared" si="40"/>
        <v>-1.9350288662615345E-2</v>
      </c>
      <c r="W132">
        <f t="shared" si="41"/>
        <v>6.5579940133768935E-3</v>
      </c>
      <c r="Z132" s="40" t="s">
        <v>49</v>
      </c>
      <c r="AA132" s="46">
        <f>AA133/AC131</f>
        <v>1.7831657452614094</v>
      </c>
      <c r="AB132" s="40"/>
      <c r="AC132" s="40"/>
      <c r="AD132" s="40"/>
    </row>
    <row r="133" spans="1:31">
      <c r="A133" s="6">
        <v>45005</v>
      </c>
      <c r="B133" s="7">
        <v>837.55</v>
      </c>
      <c r="C133" s="7">
        <v>754.8</v>
      </c>
      <c r="D133" s="7">
        <v>1403.65</v>
      </c>
      <c r="E133" s="7">
        <v>376.48060800000002</v>
      </c>
      <c r="F133" s="7">
        <v>668.15</v>
      </c>
      <c r="G133" s="7">
        <v>1090.8499999999999</v>
      </c>
      <c r="H133" s="7">
        <v>1998.424624</v>
      </c>
      <c r="I133" s="7">
        <v>519.20000000000005</v>
      </c>
      <c r="J133" s="7">
        <v>410.75</v>
      </c>
      <c r="K133" s="31">
        <v>170.63</v>
      </c>
      <c r="L133" s="5">
        <v>14317.1</v>
      </c>
      <c r="M133">
        <f t="shared" si="31"/>
        <v>1.7910982465272815E-4</v>
      </c>
      <c r="N133">
        <f t="shared" si="32"/>
        <v>-3.2406364129516111E-3</v>
      </c>
      <c r="O133">
        <f t="shared" si="33"/>
        <v>-1.2073721118918522E-2</v>
      </c>
      <c r="P133">
        <f t="shared" si="34"/>
        <v>8.6167451800821214E-3</v>
      </c>
      <c r="Q133">
        <f t="shared" si="35"/>
        <v>-1.2271917797355286E-2</v>
      </c>
      <c r="R133">
        <f t="shared" si="36"/>
        <v>-1.6005434201928927E-2</v>
      </c>
      <c r="S133">
        <f t="shared" si="37"/>
        <v>-9.8772373219790221E-3</v>
      </c>
      <c r="T133">
        <f t="shared" si="38"/>
        <v>-2.0210411448088928E-2</v>
      </c>
      <c r="U133">
        <f t="shared" si="39"/>
        <v>-1.9886163004760319E-2</v>
      </c>
      <c r="V133">
        <f t="shared" si="40"/>
        <v>-9.6235906467363325E-3</v>
      </c>
      <c r="W133">
        <f t="shared" si="41"/>
        <v>-7.220448970724826E-3</v>
      </c>
      <c r="Z133" s="40" t="s">
        <v>50</v>
      </c>
      <c r="AA133" s="46" cm="1">
        <f t="array" ref="AA133">SUM(AA120:AA129*TRANSPOSE($AA$17:$AJ$17))</f>
        <v>0.18659816252971329</v>
      </c>
      <c r="AB133" s="40"/>
      <c r="AC133" s="40"/>
      <c r="AD133" s="40"/>
    </row>
    <row r="134" spans="1:31">
      <c r="A134" s="6">
        <v>45002</v>
      </c>
      <c r="B134" s="7">
        <v>837.4</v>
      </c>
      <c r="C134" s="7">
        <v>757.25</v>
      </c>
      <c r="D134" s="7">
        <v>1420.7</v>
      </c>
      <c r="E134" s="7">
        <v>373.25050700000003</v>
      </c>
      <c r="F134" s="7">
        <v>676.4</v>
      </c>
      <c r="G134" s="7">
        <v>1108.45</v>
      </c>
      <c r="H134" s="7">
        <v>2018.2613429999999</v>
      </c>
      <c r="I134" s="7">
        <v>529.79999999999995</v>
      </c>
      <c r="J134" s="7">
        <v>419</v>
      </c>
      <c r="K134" s="31">
        <v>172.28</v>
      </c>
      <c r="L134" s="5">
        <v>14420.85</v>
      </c>
      <c r="M134">
        <f t="shared" si="31"/>
        <v>8.2137216479571413E-3</v>
      </c>
      <c r="N134">
        <f t="shared" si="32"/>
        <v>1.5034876078489379E-2</v>
      </c>
      <c r="O134">
        <f t="shared" si="33"/>
        <v>1.1753179757435006E-2</v>
      </c>
      <c r="P134">
        <f t="shared" si="34"/>
        <v>-1.5588164265129661E-2</v>
      </c>
      <c r="Q134">
        <f t="shared" si="35"/>
        <v>2.0915013953375281E-2</v>
      </c>
      <c r="R134">
        <f t="shared" si="36"/>
        <v>3.3063515678157761E-2</v>
      </c>
      <c r="S134">
        <f t="shared" si="37"/>
        <v>-1.258709889585622E-3</v>
      </c>
      <c r="T134">
        <f t="shared" si="38"/>
        <v>1.0054149001617413E-2</v>
      </c>
      <c r="U134">
        <f t="shared" si="39"/>
        <v>7.9070736635459774E-3</v>
      </c>
      <c r="V134">
        <f t="shared" si="40"/>
        <v>-1.0566223192597361E-2</v>
      </c>
      <c r="W134">
        <f t="shared" si="41"/>
        <v>6.2954102014918306E-3</v>
      </c>
    </row>
    <row r="135" spans="1:31">
      <c r="A135" s="6">
        <v>45001</v>
      </c>
      <c r="B135" s="7">
        <v>830.55</v>
      </c>
      <c r="C135" s="7">
        <v>745.95</v>
      </c>
      <c r="D135" s="7">
        <v>1404.1</v>
      </c>
      <c r="E135" s="7">
        <v>379.11438199999998</v>
      </c>
      <c r="F135" s="7">
        <v>662.4</v>
      </c>
      <c r="G135" s="7">
        <v>1072.4000000000001</v>
      </c>
      <c r="H135" s="7">
        <v>2020.8033479999999</v>
      </c>
      <c r="I135" s="7">
        <v>524.5</v>
      </c>
      <c r="J135" s="7">
        <v>415.7</v>
      </c>
      <c r="K135" s="31">
        <v>174.11</v>
      </c>
      <c r="L135" s="5">
        <v>14330.35</v>
      </c>
      <c r="M135">
        <f t="shared" si="31"/>
        <v>7.8569242568968349E-3</v>
      </c>
      <c r="N135">
        <f t="shared" si="32"/>
        <v>-1.4242221304177844E-2</v>
      </c>
      <c r="O135">
        <f t="shared" si="33"/>
        <v>-1.1013834220560776E-2</v>
      </c>
      <c r="P135">
        <f t="shared" si="34"/>
        <v>5.3887234281328866E-3</v>
      </c>
      <c r="Q135">
        <f t="shared" si="35"/>
        <v>-2.5708356710206923E-2</v>
      </c>
      <c r="R135">
        <f t="shared" si="36"/>
        <v>-6.7377871590363798E-3</v>
      </c>
      <c r="S135">
        <f t="shared" si="37"/>
        <v>-4.9967054813150041E-3</v>
      </c>
      <c r="T135">
        <f t="shared" si="38"/>
        <v>1.33392890065928E-2</v>
      </c>
      <c r="U135">
        <f t="shared" si="39"/>
        <v>1.0519412643652441E-2</v>
      </c>
      <c r="V135">
        <f t="shared" si="40"/>
        <v>1.6679601377627546E-2</v>
      </c>
      <c r="W135">
        <f t="shared" si="41"/>
        <v>7.0155479280226195E-4</v>
      </c>
    </row>
    <row r="136" spans="1:31">
      <c r="A136" s="6">
        <v>45000</v>
      </c>
      <c r="B136" s="7">
        <v>824.05</v>
      </c>
      <c r="C136" s="7">
        <v>756.65</v>
      </c>
      <c r="D136" s="7">
        <v>1419.65</v>
      </c>
      <c r="E136" s="7">
        <v>377.07693399999999</v>
      </c>
      <c r="F136" s="7">
        <v>679.65</v>
      </c>
      <c r="G136" s="7">
        <v>1079.6500000000001</v>
      </c>
      <c r="H136" s="7">
        <v>2030.925976</v>
      </c>
      <c r="I136" s="7">
        <v>517.54999999999995</v>
      </c>
      <c r="J136" s="7">
        <v>411.35</v>
      </c>
      <c r="K136" s="31">
        <v>171.23</v>
      </c>
      <c r="L136" s="5">
        <v>14320.3</v>
      </c>
      <c r="M136">
        <f t="shared" si="31"/>
        <v>-1.0622346242927894E-2</v>
      </c>
      <c r="N136">
        <f t="shared" si="32"/>
        <v>-1.9824653970483171E-2</v>
      </c>
      <c r="O136">
        <f t="shared" si="33"/>
        <v>-2.4650925414911159E-4</v>
      </c>
      <c r="P136">
        <f t="shared" si="34"/>
        <v>-7.9040947143540065E-4</v>
      </c>
      <c r="Q136">
        <f t="shared" si="35"/>
        <v>1.1245217264099727E-2</v>
      </c>
      <c r="R136">
        <f t="shared" si="36"/>
        <v>-4.0671128762590266E-3</v>
      </c>
      <c r="S136">
        <f t="shared" si="37"/>
        <v>-1.7239513986767305E-2</v>
      </c>
      <c r="T136">
        <f t="shared" si="38"/>
        <v>-1.5053738421680356E-2</v>
      </c>
      <c r="U136">
        <f t="shared" si="39"/>
        <v>-1.2802107213276348E-2</v>
      </c>
      <c r="V136">
        <f t="shared" si="40"/>
        <v>1.3700858187125223E-2</v>
      </c>
      <c r="W136">
        <f t="shared" si="41"/>
        <v>-2.6674725576768771E-3</v>
      </c>
      <c r="Z136" s="8" t="s">
        <v>48</v>
      </c>
      <c r="AA136" s="8" t="s">
        <v>45</v>
      </c>
      <c r="AB136" s="8" t="s">
        <v>53</v>
      </c>
      <c r="AC136" s="8" t="s">
        <v>54</v>
      </c>
      <c r="AD136" s="8" t="s">
        <v>55</v>
      </c>
      <c r="AE136" s="8" t="s">
        <v>56</v>
      </c>
    </row>
    <row r="137" spans="1:31">
      <c r="A137" s="6">
        <v>44999</v>
      </c>
      <c r="B137" s="7">
        <v>832.85</v>
      </c>
      <c r="C137" s="7">
        <v>771.8</v>
      </c>
      <c r="D137" s="7">
        <v>1420</v>
      </c>
      <c r="E137" s="7">
        <v>377.37509699999998</v>
      </c>
      <c r="F137" s="7">
        <v>672.05</v>
      </c>
      <c r="G137" s="7">
        <v>1084.05</v>
      </c>
      <c r="H137" s="7">
        <v>2066.2416910000002</v>
      </c>
      <c r="I137" s="7">
        <v>525.4</v>
      </c>
      <c r="J137" s="7">
        <v>416.65</v>
      </c>
      <c r="K137" s="31">
        <v>168.9</v>
      </c>
      <c r="L137" s="5">
        <v>14358.55</v>
      </c>
      <c r="M137">
        <f t="shared" si="31"/>
        <v>6.0052848309690831E-4</v>
      </c>
      <c r="N137">
        <f t="shared" si="32"/>
        <v>8.4575352876429446E-3</v>
      </c>
      <c r="O137">
        <f t="shared" si="33"/>
        <v>-1.0577661581579644E-2</v>
      </c>
      <c r="P137">
        <f t="shared" si="34"/>
        <v>-1.0349210989799263E-2</v>
      </c>
      <c r="Q137">
        <f t="shared" si="35"/>
        <v>-5.2684424164878407E-3</v>
      </c>
      <c r="R137">
        <f t="shared" si="36"/>
        <v>-1.3332614511420263E-2</v>
      </c>
      <c r="S137">
        <f t="shared" si="37"/>
        <v>-3.7496346292443571E-3</v>
      </c>
      <c r="T137">
        <f t="shared" si="38"/>
        <v>-8.7171292947280481E-3</v>
      </c>
      <c r="U137">
        <f t="shared" si="39"/>
        <v>-1.370619156383599E-2</v>
      </c>
      <c r="V137">
        <f t="shared" si="40"/>
        <v>-4.0179680621025508E-3</v>
      </c>
      <c r="W137">
        <f t="shared" si="41"/>
        <v>-6.6567420350666451E-3</v>
      </c>
      <c r="Z137" s="209" t="s">
        <v>41</v>
      </c>
      <c r="AA137" s="250">
        <f>AB78</f>
        <v>0.29873718291430973</v>
      </c>
      <c r="AB137" s="250">
        <f>AC78</f>
        <v>0.11450649064572717</v>
      </c>
      <c r="AC137" s="250">
        <f>AA79</f>
        <v>1.9923515394436968</v>
      </c>
      <c r="AD137" s="13">
        <f>(AB78-$AA$15)/$AK$16</f>
        <v>0.12875045536550667</v>
      </c>
      <c r="AE137" s="13">
        <f>AA137-(($AA$15+$AK$16)*($X$3-$AB$15))</f>
        <v>0.13261737266204954</v>
      </c>
    </row>
    <row r="138" spans="1:31">
      <c r="A138" s="6">
        <v>44998</v>
      </c>
      <c r="B138" s="7">
        <v>832.35</v>
      </c>
      <c r="C138" s="7">
        <v>765.3</v>
      </c>
      <c r="D138" s="7">
        <v>1435.1</v>
      </c>
      <c r="E138" s="7">
        <v>381.30091099999999</v>
      </c>
      <c r="F138" s="7">
        <v>675.6</v>
      </c>
      <c r="G138" s="7">
        <v>1098.5999999999999</v>
      </c>
      <c r="H138" s="7">
        <v>2074.003886</v>
      </c>
      <c r="I138" s="7">
        <v>530</v>
      </c>
      <c r="J138" s="7">
        <v>422.4</v>
      </c>
      <c r="K138" s="31">
        <v>169.58</v>
      </c>
      <c r="L138" s="5">
        <v>14454.45</v>
      </c>
      <c r="M138">
        <f t="shared" si="31"/>
        <v>-2.3216123608774834E-2</v>
      </c>
      <c r="N138">
        <f t="shared" si="32"/>
        <v>-1.0980910182930565E-2</v>
      </c>
      <c r="O138">
        <f t="shared" si="33"/>
        <v>-2.5081733852432019E-2</v>
      </c>
      <c r="P138">
        <f t="shared" si="34"/>
        <v>-1.1274661130729252E-2</v>
      </c>
      <c r="Q138">
        <f t="shared" si="35"/>
        <v>-5.6088707928384713E-3</v>
      </c>
      <c r="R138">
        <f t="shared" si="36"/>
        <v>-1.5983003112166529E-2</v>
      </c>
      <c r="S138">
        <f t="shared" si="37"/>
        <v>-1.6583119694896783E-2</v>
      </c>
      <c r="T138">
        <f t="shared" si="38"/>
        <v>-3.2211445004398903E-2</v>
      </c>
      <c r="U138">
        <f t="shared" si="39"/>
        <v>-3.1345415065533441E-2</v>
      </c>
      <c r="V138">
        <f t="shared" si="40"/>
        <v>-1.9440932218102833E-3</v>
      </c>
      <c r="W138">
        <f t="shared" si="41"/>
        <v>-1.547347952404321E-2</v>
      </c>
      <c r="Z138" s="209" t="s">
        <v>42</v>
      </c>
      <c r="AA138" s="250">
        <f>AH78</f>
        <v>0.22683846368178132</v>
      </c>
      <c r="AB138" s="250">
        <f>AI78</f>
        <v>0.12982878118884905</v>
      </c>
      <c r="AC138" s="250">
        <f>AG79</f>
        <v>1.2034193208246853</v>
      </c>
      <c r="AD138" s="13">
        <f>(AH78-$AA$15)/$AK$16</f>
        <v>8.8174023575070523E-2</v>
      </c>
      <c r="AE138" s="13">
        <f t="shared" ref="AE138:AE140" si="42">AA138-(($AA$15+$AK$16)*($X$3-$AB$15))</f>
        <v>6.0718653429521124E-2</v>
      </c>
    </row>
    <row r="139" spans="1:31">
      <c r="A139" s="6">
        <v>44995</v>
      </c>
      <c r="B139" s="7">
        <v>851.9</v>
      </c>
      <c r="C139" s="7">
        <v>773.75</v>
      </c>
      <c r="D139" s="7">
        <v>1471.55</v>
      </c>
      <c r="E139" s="7">
        <v>385.62427600000001</v>
      </c>
      <c r="F139" s="7">
        <v>679.4</v>
      </c>
      <c r="G139" s="7">
        <v>1116.3</v>
      </c>
      <c r="H139" s="7">
        <v>2108.6840990000001</v>
      </c>
      <c r="I139" s="7">
        <v>547.35</v>
      </c>
      <c r="J139" s="7">
        <v>435.85</v>
      </c>
      <c r="K139" s="31">
        <v>169.91</v>
      </c>
      <c r="L139" s="5">
        <v>14679.85</v>
      </c>
      <c r="M139">
        <f t="shared" si="31"/>
        <v>-1.8492124315455487E-2</v>
      </c>
      <c r="N139">
        <f t="shared" si="32"/>
        <v>4.524448256091554E-4</v>
      </c>
      <c r="O139">
        <f t="shared" si="33"/>
        <v>-5.9960544826828518E-3</v>
      </c>
      <c r="P139">
        <f t="shared" si="34"/>
        <v>1.2894895315998418E-3</v>
      </c>
      <c r="Q139">
        <f t="shared" si="35"/>
        <v>-1.1768168466116192E-3</v>
      </c>
      <c r="R139">
        <f t="shared" si="36"/>
        <v>-3.1348664579717786E-4</v>
      </c>
      <c r="S139">
        <f t="shared" si="37"/>
        <v>-1.5613470078860497E-2</v>
      </c>
      <c r="T139">
        <f t="shared" si="38"/>
        <v>-2.0882114725085991E-2</v>
      </c>
      <c r="U139">
        <f t="shared" si="39"/>
        <v>8.409703384799537E-3</v>
      </c>
      <c r="V139">
        <f t="shared" si="40"/>
        <v>3.3013058338866742E-3</v>
      </c>
      <c r="W139">
        <f t="shared" si="41"/>
        <v>-8.418231902141745E-3</v>
      </c>
      <c r="Z139" s="209" t="s">
        <v>51</v>
      </c>
      <c r="AA139" s="250">
        <f>AB113</f>
        <v>0.33570199637480685</v>
      </c>
      <c r="AB139" s="250">
        <f>AC113</f>
        <v>0.16060342462102109</v>
      </c>
      <c r="AC139" s="250">
        <f>AA114</f>
        <v>1.6506621636516972</v>
      </c>
      <c r="AD139" s="13">
        <f>(AB113-$AA$15)/$AK$16</f>
        <v>0.14961174814007216</v>
      </c>
      <c r="AE139" s="13">
        <f>AA139-(($AA$15+$AK$16)*($X$3-$AB$15))</f>
        <v>0.16958218612254666</v>
      </c>
    </row>
    <row r="140" spans="1:31">
      <c r="A140" s="6">
        <v>44994</v>
      </c>
      <c r="B140" s="7">
        <v>867.8</v>
      </c>
      <c r="C140" s="7">
        <v>773.4</v>
      </c>
      <c r="D140" s="7">
        <v>1480.4</v>
      </c>
      <c r="E140" s="7">
        <v>385.12733800000001</v>
      </c>
      <c r="F140" s="7">
        <v>680.2</v>
      </c>
      <c r="G140" s="7">
        <v>1116.6500000000001</v>
      </c>
      <c r="H140" s="7">
        <v>2141.8663459999998</v>
      </c>
      <c r="I140" s="7">
        <v>558.9</v>
      </c>
      <c r="J140" s="7">
        <v>432.2</v>
      </c>
      <c r="K140" s="31">
        <v>169.35</v>
      </c>
      <c r="L140" s="5">
        <v>14803.95</v>
      </c>
      <c r="M140">
        <f t="shared" si="31"/>
        <v>7.9248426320553886E-3</v>
      </c>
      <c r="N140">
        <f t="shared" si="32"/>
        <v>8.8964514167336178E-3</v>
      </c>
      <c r="O140">
        <f t="shared" si="33"/>
        <v>-8.2742391271931112E-3</v>
      </c>
      <c r="P140">
        <f t="shared" si="34"/>
        <v>-1.2565878112358498E-2</v>
      </c>
      <c r="Q140">
        <f t="shared" si="35"/>
        <v>7.0817646216277813E-3</v>
      </c>
      <c r="R140">
        <f t="shared" si="36"/>
        <v>-3.5757424234363396E-3</v>
      </c>
      <c r="S140">
        <f t="shared" si="37"/>
        <v>-2.43281269739343E-2</v>
      </c>
      <c r="T140">
        <f t="shared" si="38"/>
        <v>-1.0501119903379784E-2</v>
      </c>
      <c r="U140">
        <f t="shared" si="39"/>
        <v>-1.6294106908948301E-2</v>
      </c>
      <c r="V140">
        <f t="shared" si="40"/>
        <v>-9.9298680129543387E-3</v>
      </c>
      <c r="W140">
        <f t="shared" si="41"/>
        <v>-7.9392462337816629E-3</v>
      </c>
      <c r="Z140" s="209" t="s">
        <v>52</v>
      </c>
      <c r="AA140" s="250">
        <f>AB131</f>
        <v>0.25719816252971328</v>
      </c>
      <c r="AB140" s="250">
        <f>AC131</f>
        <v>0.10464431757147638</v>
      </c>
      <c r="AC140" s="250">
        <f>AA132</f>
        <v>1.7831657452614094</v>
      </c>
      <c r="AD140" s="13">
        <f>(AB131-$AA$15)/$AK$16</f>
        <v>0.10530768412745438</v>
      </c>
      <c r="AE140" s="13">
        <f t="shared" si="42"/>
        <v>9.107835227745309E-2</v>
      </c>
    </row>
    <row r="141" spans="1:31">
      <c r="A141" s="6">
        <v>44993</v>
      </c>
      <c r="B141" s="7">
        <v>860.95</v>
      </c>
      <c r="C141" s="7">
        <v>766.55</v>
      </c>
      <c r="D141" s="7">
        <v>1492.7</v>
      </c>
      <c r="E141" s="7">
        <v>389.99733500000002</v>
      </c>
      <c r="F141" s="7">
        <v>675.4</v>
      </c>
      <c r="G141" s="7">
        <v>1120.6500000000001</v>
      </c>
      <c r="H141" s="7">
        <v>2194.6129540000002</v>
      </c>
      <c r="I141" s="7">
        <v>564.79999999999995</v>
      </c>
      <c r="J141" s="7">
        <v>439.3</v>
      </c>
      <c r="K141" s="31">
        <v>171.04</v>
      </c>
      <c r="L141" s="5">
        <v>14921.95</v>
      </c>
      <c r="M141">
        <f t="shared" si="31"/>
        <v>1.6856059092910576E-3</v>
      </c>
      <c r="N141">
        <f t="shared" si="32"/>
        <v>-6.5225189991609955E-5</v>
      </c>
      <c r="O141">
        <f t="shared" si="33"/>
        <v>-9.832920916238946E-3</v>
      </c>
      <c r="P141">
        <f t="shared" si="34"/>
        <v>1.0889864185854761E-2</v>
      </c>
      <c r="Q141">
        <f t="shared" si="35"/>
        <v>1.7041459316279118E-3</v>
      </c>
      <c r="R141">
        <f t="shared" si="36"/>
        <v>-5.3841320802002299E-3</v>
      </c>
      <c r="S141">
        <f t="shared" si="37"/>
        <v>3.5847162705385325E-3</v>
      </c>
      <c r="T141">
        <f t="shared" si="38"/>
        <v>5.5037866406451794E-3</v>
      </c>
      <c r="U141">
        <f t="shared" si="39"/>
        <v>-1.8194228353118629E-3</v>
      </c>
      <c r="V141">
        <f t="shared" si="40"/>
        <v>3.98360222172212E-3</v>
      </c>
      <c r="W141">
        <f t="shared" si="41"/>
        <v>2.7480518385244205E-3</v>
      </c>
    </row>
    <row r="142" spans="1:31">
      <c r="A142" s="6">
        <v>44991</v>
      </c>
      <c r="B142" s="7">
        <v>859.5</v>
      </c>
      <c r="C142" s="7">
        <v>766.6</v>
      </c>
      <c r="D142" s="7">
        <v>1507.45</v>
      </c>
      <c r="E142" s="7">
        <v>385.77335799999997</v>
      </c>
      <c r="F142" s="7">
        <v>674.25</v>
      </c>
      <c r="G142" s="7">
        <v>1126.7</v>
      </c>
      <c r="H142" s="7">
        <v>2186.7599730000002</v>
      </c>
      <c r="I142" s="7">
        <v>561.70000000000005</v>
      </c>
      <c r="J142" s="7">
        <v>440.1</v>
      </c>
      <c r="K142" s="31">
        <v>170.36</v>
      </c>
      <c r="L142" s="5">
        <v>14881</v>
      </c>
      <c r="M142">
        <f t="shared" si="31"/>
        <v>8.0016780639807043E-3</v>
      </c>
      <c r="N142">
        <f t="shared" si="32"/>
        <v>2.8739405803368898E-3</v>
      </c>
      <c r="O142">
        <f t="shared" si="33"/>
        <v>1.8850478657242903E-2</v>
      </c>
      <c r="P142">
        <f t="shared" si="34"/>
        <v>8.2784086861801866E-3</v>
      </c>
      <c r="Q142">
        <f t="shared" si="35"/>
        <v>-1.186848180153852E-2</v>
      </c>
      <c r="R142">
        <f t="shared" si="36"/>
        <v>6.8575768581951397E-3</v>
      </c>
      <c r="S142">
        <f t="shared" si="37"/>
        <v>9.7203573922845024E-3</v>
      </c>
      <c r="T142">
        <f t="shared" si="38"/>
        <v>8.9055131008106288E-4</v>
      </c>
      <c r="U142">
        <f t="shared" si="39"/>
        <v>2.787877823524899E-2</v>
      </c>
      <c r="V142">
        <f t="shared" si="40"/>
        <v>2.2438170547818319E-2</v>
      </c>
      <c r="W142">
        <f t="shared" si="41"/>
        <v>7.1655887726773532E-3</v>
      </c>
    </row>
    <row r="143" spans="1:31">
      <c r="A143" s="6">
        <v>44988</v>
      </c>
      <c r="B143" s="7">
        <v>852.65</v>
      </c>
      <c r="C143" s="7">
        <v>764.4</v>
      </c>
      <c r="D143" s="7">
        <v>1479.3</v>
      </c>
      <c r="E143" s="7">
        <v>382.59295100000003</v>
      </c>
      <c r="F143" s="7">
        <v>682.3</v>
      </c>
      <c r="G143" s="7">
        <v>1119</v>
      </c>
      <c r="H143" s="7">
        <v>2165.606859</v>
      </c>
      <c r="I143" s="7">
        <v>561.20000000000005</v>
      </c>
      <c r="J143" s="7">
        <v>428</v>
      </c>
      <c r="K143" s="31">
        <v>166.58</v>
      </c>
      <c r="L143" s="5">
        <v>14774.75</v>
      </c>
      <c r="M143">
        <f t="shared" si="31"/>
        <v>8.4801167744850883E-3</v>
      </c>
      <c r="N143">
        <f t="shared" si="32"/>
        <v>3.2305900162697111E-2</v>
      </c>
      <c r="O143">
        <f t="shared" si="33"/>
        <v>4.8450856271292355E-3</v>
      </c>
      <c r="P143">
        <f t="shared" si="34"/>
        <v>2.4721838137684304E-2</v>
      </c>
      <c r="Q143">
        <f t="shared" si="35"/>
        <v>1.0608615773553012E-2</v>
      </c>
      <c r="R143">
        <f t="shared" si="36"/>
        <v>1.1730735208155986E-2</v>
      </c>
      <c r="S143">
        <f t="shared" si="37"/>
        <v>2.5195275327329316E-2</v>
      </c>
      <c r="T143">
        <f t="shared" si="38"/>
        <v>5.0149783685471731E-2</v>
      </c>
      <c r="U143">
        <f t="shared" si="39"/>
        <v>1.7797629302889903E-2</v>
      </c>
      <c r="V143">
        <f t="shared" si="40"/>
        <v>7.9556832341562168E-3</v>
      </c>
      <c r="W143">
        <f t="shared" si="41"/>
        <v>1.2771783170000665E-2</v>
      </c>
    </row>
    <row r="144" spans="1:31">
      <c r="A144" s="6">
        <v>44987</v>
      </c>
      <c r="B144" s="7">
        <v>845.45</v>
      </c>
      <c r="C144" s="7">
        <v>740.1</v>
      </c>
      <c r="D144" s="7">
        <v>1472.15</v>
      </c>
      <c r="E144" s="7">
        <v>373.25050700000003</v>
      </c>
      <c r="F144" s="7">
        <v>675.1</v>
      </c>
      <c r="G144" s="7">
        <v>1105.95</v>
      </c>
      <c r="H144" s="7">
        <v>2111.7254269999999</v>
      </c>
      <c r="I144" s="7">
        <v>533.75</v>
      </c>
      <c r="J144" s="7">
        <v>420.45</v>
      </c>
      <c r="K144" s="31">
        <v>165.26</v>
      </c>
      <c r="L144" s="5">
        <v>14587.25</v>
      </c>
      <c r="M144">
        <f t="shared" si="31"/>
        <v>-2.3033872318219104E-2</v>
      </c>
      <c r="N144">
        <f t="shared" si="32"/>
        <v>-1.3554525444366252E-2</v>
      </c>
      <c r="O144">
        <f t="shared" si="33"/>
        <v>-1.610438416473679E-2</v>
      </c>
      <c r="P144">
        <f t="shared" si="34"/>
        <v>-8.352717979124397E-3</v>
      </c>
      <c r="Q144">
        <f t="shared" si="35"/>
        <v>-2.3672151903550982E-3</v>
      </c>
      <c r="R144">
        <f t="shared" si="36"/>
        <v>4.3950139842239503E-3</v>
      </c>
      <c r="S144">
        <f t="shared" si="37"/>
        <v>-7.6446586218694487E-3</v>
      </c>
      <c r="T144">
        <f t="shared" si="38"/>
        <v>-5.5117146399489801E-3</v>
      </c>
      <c r="U144">
        <f t="shared" si="39"/>
        <v>-1.3113779990463485E-2</v>
      </c>
      <c r="V144">
        <f t="shared" si="40"/>
        <v>6.5566043529181068E-3</v>
      </c>
      <c r="W144">
        <f t="shared" si="41"/>
        <v>-5.3056144368189761E-3</v>
      </c>
    </row>
    <row r="145" spans="1:23">
      <c r="A145" s="6">
        <v>44986</v>
      </c>
      <c r="B145" s="7">
        <v>865.15</v>
      </c>
      <c r="C145" s="7">
        <v>750.2</v>
      </c>
      <c r="D145" s="7">
        <v>1496.05</v>
      </c>
      <c r="E145" s="7">
        <v>376.38121999999998</v>
      </c>
      <c r="F145" s="7">
        <v>676.7</v>
      </c>
      <c r="G145" s="7">
        <v>1101.0999999999999</v>
      </c>
      <c r="H145" s="7">
        <v>2127.9307100000001</v>
      </c>
      <c r="I145" s="7">
        <v>536.70000000000005</v>
      </c>
      <c r="J145" s="7">
        <v>426</v>
      </c>
      <c r="K145" s="31">
        <v>164.18</v>
      </c>
      <c r="L145" s="5">
        <v>14664.85</v>
      </c>
      <c r="M145">
        <f t="shared" si="31"/>
        <v>2.4631931312983146E-2</v>
      </c>
      <c r="N145">
        <f t="shared" si="32"/>
        <v>1.0653724003917913E-2</v>
      </c>
      <c r="O145">
        <f t="shared" si="33"/>
        <v>5.6978301355537905E-3</v>
      </c>
      <c r="P145">
        <f t="shared" si="34"/>
        <v>5.2952202083431888E-3</v>
      </c>
      <c r="Q145">
        <f t="shared" si="35"/>
        <v>1.4138192193642792E-2</v>
      </c>
      <c r="R145">
        <f t="shared" si="36"/>
        <v>2.1573334023391125E-2</v>
      </c>
      <c r="S145">
        <f t="shared" si="37"/>
        <v>9.1504888556771732E-3</v>
      </c>
      <c r="T145">
        <f t="shared" si="38"/>
        <v>2.6240297432716376E-2</v>
      </c>
      <c r="U145">
        <f t="shared" si="39"/>
        <v>1.251935567289518E-2</v>
      </c>
      <c r="V145">
        <f t="shared" si="40"/>
        <v>-1.517241303487646E-2</v>
      </c>
      <c r="W145">
        <f t="shared" si="41"/>
        <v>1.0012556405471836E-2</v>
      </c>
    </row>
    <row r="146" spans="1:23">
      <c r="A146" s="6">
        <v>44985</v>
      </c>
      <c r="B146" s="7">
        <v>844.1</v>
      </c>
      <c r="C146" s="7">
        <v>742.25</v>
      </c>
      <c r="D146" s="7">
        <v>1487.55</v>
      </c>
      <c r="E146" s="7">
        <v>374.39346599999999</v>
      </c>
      <c r="F146" s="7">
        <v>667.2</v>
      </c>
      <c r="G146" s="7">
        <v>1077.5999999999999</v>
      </c>
      <c r="H146" s="7">
        <v>2108.54792</v>
      </c>
      <c r="I146" s="7">
        <v>522.79999999999995</v>
      </c>
      <c r="J146" s="7">
        <v>420.7</v>
      </c>
      <c r="K146" s="31">
        <v>166.69</v>
      </c>
      <c r="L146" s="5">
        <v>14518.75</v>
      </c>
      <c r="M146">
        <f t="shared" si="31"/>
        <v>-1.206997490460812E-2</v>
      </c>
      <c r="N146">
        <f t="shared" si="32"/>
        <v>-1.4246303212207342E-2</v>
      </c>
      <c r="O146">
        <f t="shared" si="33"/>
        <v>-1.4515495865138747E-2</v>
      </c>
      <c r="P146">
        <f t="shared" si="34"/>
        <v>-1.4494915788058478E-2</v>
      </c>
      <c r="Q146">
        <f t="shared" si="35"/>
        <v>-1.9737971046983681E-2</v>
      </c>
      <c r="R146">
        <f t="shared" si="36"/>
        <v>-5.875430378370957E-3</v>
      </c>
      <c r="S146">
        <f t="shared" si="37"/>
        <v>-1.9316650565032952E-2</v>
      </c>
      <c r="T146">
        <f t="shared" si="38"/>
        <v>-9.3289586615555153E-3</v>
      </c>
      <c r="U146">
        <f t="shared" si="39"/>
        <v>6.5581824513100215E-3</v>
      </c>
      <c r="V146">
        <f t="shared" si="40"/>
        <v>1.383331733291712E-2</v>
      </c>
      <c r="W146">
        <f t="shared" si="41"/>
        <v>-2.0607250101935433E-3</v>
      </c>
    </row>
    <row r="147" spans="1:23">
      <c r="A147" s="6">
        <v>44984</v>
      </c>
      <c r="B147" s="7">
        <v>854.35</v>
      </c>
      <c r="C147" s="7">
        <v>752.9</v>
      </c>
      <c r="D147" s="7">
        <v>1509.3</v>
      </c>
      <c r="E147" s="7">
        <v>379.85978899999998</v>
      </c>
      <c r="F147" s="7">
        <v>680.5</v>
      </c>
      <c r="G147" s="7">
        <v>1083.95</v>
      </c>
      <c r="H147" s="7">
        <v>2149.673933</v>
      </c>
      <c r="I147" s="7">
        <v>527.70000000000005</v>
      </c>
      <c r="J147" s="7">
        <v>417.95</v>
      </c>
      <c r="K147" s="31">
        <v>164.4</v>
      </c>
      <c r="L147" s="5">
        <v>14548.7</v>
      </c>
      <c r="M147">
        <f t="shared" si="31"/>
        <v>3.4588925002303644E-3</v>
      </c>
      <c r="N147">
        <f t="shared" si="32"/>
        <v>-5.5629282531844196E-3</v>
      </c>
      <c r="O147">
        <f t="shared" si="33"/>
        <v>-2.7028230681953761E-2</v>
      </c>
      <c r="P147">
        <f t="shared" si="34"/>
        <v>-7.5590108515284091E-3</v>
      </c>
      <c r="Q147">
        <f t="shared" si="35"/>
        <v>-6.5910161707045528E-3</v>
      </c>
      <c r="R147">
        <f t="shared" si="36"/>
        <v>-1.0005591091225811E-2</v>
      </c>
      <c r="S147">
        <f t="shared" si="37"/>
        <v>-6.6715318688856185E-3</v>
      </c>
      <c r="T147">
        <f t="shared" si="38"/>
        <v>1.2681933973185868E-2</v>
      </c>
      <c r="U147">
        <f t="shared" si="39"/>
        <v>-2.3177104627137731E-2</v>
      </c>
      <c r="V147">
        <f t="shared" si="40"/>
        <v>1.9098495692988517E-2</v>
      </c>
      <c r="W147">
        <f t="shared" si="41"/>
        <v>-5.6033307271869037E-3</v>
      </c>
    </row>
    <row r="148" spans="1:23">
      <c r="A148" s="6">
        <v>44981</v>
      </c>
      <c r="B148" s="7">
        <v>851.4</v>
      </c>
      <c r="C148" s="7">
        <v>757.1</v>
      </c>
      <c r="D148" s="7">
        <v>1550.65</v>
      </c>
      <c r="E148" s="7">
        <v>382.74203299999999</v>
      </c>
      <c r="F148" s="7">
        <v>685</v>
      </c>
      <c r="G148" s="7">
        <v>1094.8499999999999</v>
      </c>
      <c r="H148" s="7">
        <v>2164.063498</v>
      </c>
      <c r="I148" s="7">
        <v>521.04999999999995</v>
      </c>
      <c r="J148" s="7">
        <v>427.75</v>
      </c>
      <c r="K148" s="31">
        <v>161.29</v>
      </c>
      <c r="L148" s="5">
        <v>14630.45</v>
      </c>
      <c r="M148">
        <f t="shared" si="31"/>
        <v>8.3149528159065355E-3</v>
      </c>
      <c r="N148">
        <f t="shared" si="32"/>
        <v>-7.6971532284836842E-3</v>
      </c>
      <c r="O148">
        <f t="shared" si="33"/>
        <v>-3.2244022767096576E-5</v>
      </c>
      <c r="P148">
        <f t="shared" si="34"/>
        <v>-6.470837892755401E-3</v>
      </c>
      <c r="Q148">
        <f t="shared" si="35"/>
        <v>-2.3516917280639465E-2</v>
      </c>
      <c r="R148">
        <f t="shared" si="36"/>
        <v>4.5678787565680288E-4</v>
      </c>
      <c r="S148">
        <f t="shared" si="37"/>
        <v>6.8193559091948644E-3</v>
      </c>
      <c r="T148">
        <f t="shared" si="38"/>
        <v>9.5964685069559733E-5</v>
      </c>
      <c r="U148">
        <f t="shared" si="39"/>
        <v>-1.2660602354532707E-2</v>
      </c>
      <c r="V148">
        <f t="shared" si="40"/>
        <v>8.4052420253474015E-3</v>
      </c>
      <c r="W148">
        <f t="shared" si="41"/>
        <v>-2.4780537782292003E-3</v>
      </c>
    </row>
    <row r="149" spans="1:23">
      <c r="A149" s="6">
        <v>44980</v>
      </c>
      <c r="B149" s="7">
        <v>844.35</v>
      </c>
      <c r="C149" s="7">
        <v>762.95</v>
      </c>
      <c r="D149" s="7">
        <v>1550.7</v>
      </c>
      <c r="E149" s="7">
        <v>385.22672499999999</v>
      </c>
      <c r="F149" s="7">
        <v>701.3</v>
      </c>
      <c r="G149" s="7">
        <v>1094.3499999999999</v>
      </c>
      <c r="H149" s="7">
        <v>2149.3561829999999</v>
      </c>
      <c r="I149" s="7">
        <v>521</v>
      </c>
      <c r="J149" s="7">
        <v>433.2</v>
      </c>
      <c r="K149" s="31">
        <v>159.94</v>
      </c>
      <c r="L149" s="5">
        <v>14666.75</v>
      </c>
      <c r="M149">
        <f t="shared" si="31"/>
        <v>1.311337858996009E-2</v>
      </c>
      <c r="N149">
        <f t="shared" si="32"/>
        <v>-1.1986333331265264E-2</v>
      </c>
      <c r="O149">
        <f t="shared" si="33"/>
        <v>-7.1325603584713486E-3</v>
      </c>
      <c r="P149">
        <f t="shared" si="34"/>
        <v>9.7220294030842848E-3</v>
      </c>
      <c r="Q149">
        <f t="shared" si="35"/>
        <v>1.9268516220303535E-3</v>
      </c>
      <c r="R149">
        <f t="shared" si="36"/>
        <v>1.6004027284769061E-3</v>
      </c>
      <c r="S149">
        <f t="shared" si="37"/>
        <v>-4.803649612057031E-3</v>
      </c>
      <c r="T149">
        <f t="shared" si="38"/>
        <v>8.9652116359539222E-3</v>
      </c>
      <c r="U149">
        <f t="shared" si="39"/>
        <v>8.694194914601782E-3</v>
      </c>
      <c r="V149">
        <f t="shared" si="40"/>
        <v>-6.5435063504592217E-3</v>
      </c>
      <c r="W149">
        <f t="shared" si="41"/>
        <v>-2.393710080897637E-3</v>
      </c>
    </row>
    <row r="150" spans="1:23">
      <c r="A150" s="6">
        <v>44979</v>
      </c>
      <c r="B150" s="7">
        <v>833.35</v>
      </c>
      <c r="C150" s="7">
        <v>772.15</v>
      </c>
      <c r="D150" s="7">
        <v>1561.8</v>
      </c>
      <c r="E150" s="7">
        <v>381.499686</v>
      </c>
      <c r="F150" s="7">
        <v>699.95</v>
      </c>
      <c r="G150" s="7">
        <v>1092.5999999999999</v>
      </c>
      <c r="H150" s="7">
        <v>2159.7057749999999</v>
      </c>
      <c r="I150" s="7">
        <v>516.35</v>
      </c>
      <c r="J150" s="7">
        <v>429.45</v>
      </c>
      <c r="K150" s="31">
        <v>160.99</v>
      </c>
      <c r="L150" s="5">
        <v>14701.9</v>
      </c>
      <c r="M150">
        <f t="shared" si="31"/>
        <v>-1.2758012559212495E-2</v>
      </c>
      <c r="N150">
        <f t="shared" si="32"/>
        <v>-8.8963969943536281E-3</v>
      </c>
      <c r="O150">
        <f t="shared" si="33"/>
        <v>-1.1269339013565177E-2</v>
      </c>
      <c r="P150">
        <f t="shared" si="34"/>
        <v>4.177005943231833E-3</v>
      </c>
      <c r="Q150">
        <f t="shared" si="35"/>
        <v>-2.8381187333986854E-2</v>
      </c>
      <c r="R150">
        <f t="shared" si="36"/>
        <v>-1.1466137087644318E-2</v>
      </c>
      <c r="S150">
        <f t="shared" si="37"/>
        <v>-2.2938882478203249E-2</v>
      </c>
      <c r="T150">
        <f t="shared" si="38"/>
        <v>-1.3656684647950964E-2</v>
      </c>
      <c r="U150">
        <f t="shared" si="39"/>
        <v>-1.62830550674232E-2</v>
      </c>
      <c r="V150">
        <f t="shared" si="40"/>
        <v>-1.1794264353796447E-2</v>
      </c>
      <c r="W150">
        <f t="shared" si="41"/>
        <v>-1.4320279428247222E-2</v>
      </c>
    </row>
    <row r="151" spans="1:23">
      <c r="A151" s="6">
        <v>44978</v>
      </c>
      <c r="B151" s="7">
        <v>844.05</v>
      </c>
      <c r="C151" s="7">
        <v>779.05</v>
      </c>
      <c r="D151" s="7">
        <v>1579.5</v>
      </c>
      <c r="E151" s="7">
        <v>379.90948300000002</v>
      </c>
      <c r="F151" s="7">
        <v>720.1</v>
      </c>
      <c r="G151" s="7">
        <v>1105.2</v>
      </c>
      <c r="H151" s="7">
        <v>2209.8195919999998</v>
      </c>
      <c r="I151" s="7">
        <v>523.45000000000005</v>
      </c>
      <c r="J151" s="7">
        <v>436.5</v>
      </c>
      <c r="K151" s="31">
        <v>162.9</v>
      </c>
      <c r="L151" s="5">
        <v>14913.95</v>
      </c>
      <c r="M151">
        <f t="shared" si="31"/>
        <v>-3.1937571504834345E-3</v>
      </c>
      <c r="N151">
        <f t="shared" si="32"/>
        <v>-1.2835322825992409E-4</v>
      </c>
      <c r="O151">
        <f t="shared" si="33"/>
        <v>-8.1653695370226525E-3</v>
      </c>
      <c r="P151">
        <f t="shared" si="34"/>
        <v>-4.6979086865510666E-3</v>
      </c>
      <c r="Q151">
        <f t="shared" si="35"/>
        <v>-4.5031078207781123E-3</v>
      </c>
      <c r="R151">
        <f t="shared" si="36"/>
        <v>-9.455696549872614E-3</v>
      </c>
      <c r="S151">
        <f t="shared" si="37"/>
        <v>8.1262691870495948E-3</v>
      </c>
      <c r="T151">
        <f t="shared" si="38"/>
        <v>-3.2424213034202829E-3</v>
      </c>
      <c r="U151">
        <f t="shared" si="39"/>
        <v>-1.4781394765478746E-2</v>
      </c>
      <c r="V151">
        <f t="shared" si="40"/>
        <v>6.4665352357461342E-3</v>
      </c>
      <c r="W151">
        <f t="shared" si="41"/>
        <v>-1.6547976147100302E-3</v>
      </c>
    </row>
    <row r="152" spans="1:23">
      <c r="A152" s="6">
        <v>44977</v>
      </c>
      <c r="B152" s="7">
        <v>846.75</v>
      </c>
      <c r="C152" s="7">
        <v>779.15</v>
      </c>
      <c r="D152" s="7">
        <v>1592.45</v>
      </c>
      <c r="E152" s="7">
        <v>381.69846200000001</v>
      </c>
      <c r="F152" s="7">
        <v>723.35</v>
      </c>
      <c r="G152" s="7">
        <v>1115.7</v>
      </c>
      <c r="H152" s="7">
        <v>2191.9347699999998</v>
      </c>
      <c r="I152" s="7">
        <v>525.15</v>
      </c>
      <c r="J152" s="7">
        <v>443</v>
      </c>
      <c r="K152" s="31">
        <v>161.85</v>
      </c>
      <c r="L152" s="5">
        <v>14938.65</v>
      </c>
      <c r="M152">
        <f t="shared" si="31"/>
        <v>-9.5790113343068931E-3</v>
      </c>
      <c r="N152">
        <f t="shared" si="32"/>
        <v>3.0206649145083841E-3</v>
      </c>
      <c r="O152">
        <f t="shared" si="33"/>
        <v>5.446688002850403E-3</v>
      </c>
      <c r="P152">
        <f t="shared" si="34"/>
        <v>1.6939217012650889E-3</v>
      </c>
      <c r="Q152">
        <f t="shared" si="35"/>
        <v>-6.9571487778536494E-3</v>
      </c>
      <c r="R152">
        <f t="shared" si="36"/>
        <v>5.5274828971478007E-3</v>
      </c>
      <c r="S152">
        <f t="shared" si="37"/>
        <v>-1.0629194035441198E-2</v>
      </c>
      <c r="T152">
        <f t="shared" si="38"/>
        <v>-1.1078085173154452E-2</v>
      </c>
      <c r="U152">
        <f t="shared" si="39"/>
        <v>7.0223416904616927E-3</v>
      </c>
      <c r="V152">
        <f t="shared" si="40"/>
        <v>9.3110542330893577E-3</v>
      </c>
      <c r="W152">
        <f t="shared" si="41"/>
        <v>-4.3616855933602408E-3</v>
      </c>
    </row>
    <row r="153" spans="1:23">
      <c r="A153" s="6">
        <v>44974</v>
      </c>
      <c r="B153" s="7">
        <v>854.9</v>
      </c>
      <c r="C153" s="7">
        <v>776.8</v>
      </c>
      <c r="D153" s="7">
        <v>1583.8</v>
      </c>
      <c r="E153" s="7">
        <v>381.05244199999999</v>
      </c>
      <c r="F153" s="7">
        <v>728.4</v>
      </c>
      <c r="G153" s="7">
        <v>1109.55</v>
      </c>
      <c r="H153" s="7">
        <v>2215.357532</v>
      </c>
      <c r="I153" s="7">
        <v>531</v>
      </c>
      <c r="J153" s="7">
        <v>439.9</v>
      </c>
      <c r="K153" s="31">
        <v>160.35</v>
      </c>
      <c r="L153" s="5">
        <v>15003.95</v>
      </c>
      <c r="M153">
        <f t="shared" si="31"/>
        <v>-1.1455944785090093E-2</v>
      </c>
      <c r="N153">
        <f t="shared" si="32"/>
        <v>-9.7999183018494633E-3</v>
      </c>
      <c r="O153">
        <f t="shared" si="33"/>
        <v>-1.13009741132698E-2</v>
      </c>
      <c r="P153">
        <f t="shared" si="34"/>
        <v>2.219468379095008E-3</v>
      </c>
      <c r="Q153">
        <f t="shared" si="35"/>
        <v>6.1798333411795716E-4</v>
      </c>
      <c r="R153">
        <f t="shared" si="36"/>
        <v>-1.662459523853551E-2</v>
      </c>
      <c r="S153">
        <f t="shared" si="37"/>
        <v>4.1681699542531992E-3</v>
      </c>
      <c r="T153">
        <f t="shared" si="38"/>
        <v>-1.69922863569066E-2</v>
      </c>
      <c r="U153">
        <f t="shared" si="39"/>
        <v>-3.8570666082115958E-3</v>
      </c>
      <c r="V153">
        <f t="shared" si="40"/>
        <v>-3.7348316056531965E-3</v>
      </c>
      <c r="W153">
        <f t="shared" si="41"/>
        <v>-5.3045056362665457E-3</v>
      </c>
    </row>
    <row r="154" spans="1:23">
      <c r="A154" s="6">
        <v>44973</v>
      </c>
      <c r="B154" s="7">
        <v>864.75</v>
      </c>
      <c r="C154" s="7">
        <v>784.45</v>
      </c>
      <c r="D154" s="7">
        <v>1601.8</v>
      </c>
      <c r="E154" s="7">
        <v>380.20764600000001</v>
      </c>
      <c r="F154" s="7">
        <v>727.95</v>
      </c>
      <c r="G154" s="7">
        <v>1128.1500000000001</v>
      </c>
      <c r="H154" s="7">
        <v>2206.1427629999998</v>
      </c>
      <c r="I154" s="7">
        <v>540.1</v>
      </c>
      <c r="J154" s="7">
        <v>441.6</v>
      </c>
      <c r="K154" s="31">
        <v>160.94999999999999</v>
      </c>
      <c r="L154" s="5">
        <v>15083.75</v>
      </c>
      <c r="M154">
        <f t="shared" si="31"/>
        <v>-4.0968292493213619E-3</v>
      </c>
      <c r="N154">
        <f t="shared" si="32"/>
        <v>-1.2103068649446057E-3</v>
      </c>
      <c r="O154">
        <f t="shared" si="33"/>
        <v>2.969819460857134E-3</v>
      </c>
      <c r="P154">
        <f t="shared" si="34"/>
        <v>9.1533200415883336E-4</v>
      </c>
      <c r="Q154">
        <f t="shared" si="35"/>
        <v>1.0995808956157241E-3</v>
      </c>
      <c r="R154">
        <f t="shared" si="36"/>
        <v>-4.2015939389210945E-3</v>
      </c>
      <c r="S154">
        <f t="shared" si="37"/>
        <v>-7.8157136428192516E-4</v>
      </c>
      <c r="T154">
        <f t="shared" si="38"/>
        <v>-3.9728421081383063E-3</v>
      </c>
      <c r="U154">
        <f t="shared" si="39"/>
        <v>-5.757848252824267E-3</v>
      </c>
      <c r="V154">
        <f t="shared" si="40"/>
        <v>4.3501228042059275E-4</v>
      </c>
      <c r="W154">
        <f t="shared" si="41"/>
        <v>2.9279584313559419E-3</v>
      </c>
    </row>
    <row r="155" spans="1:23">
      <c r="A155" s="6">
        <v>44972</v>
      </c>
      <c r="B155" s="7">
        <v>868.3</v>
      </c>
      <c r="C155" s="7">
        <v>785.4</v>
      </c>
      <c r="D155" s="7">
        <v>1597.05</v>
      </c>
      <c r="E155" s="7">
        <v>379.85978899999998</v>
      </c>
      <c r="F155" s="7">
        <v>727.15</v>
      </c>
      <c r="G155" s="7">
        <v>1132.9000000000001</v>
      </c>
      <c r="H155" s="7">
        <v>2207.8676949999999</v>
      </c>
      <c r="I155" s="7">
        <v>542.25</v>
      </c>
      <c r="J155" s="7">
        <v>444.15</v>
      </c>
      <c r="K155" s="31">
        <v>160.88</v>
      </c>
      <c r="L155" s="5">
        <v>15039.65</v>
      </c>
      <c r="M155">
        <f t="shared" si="31"/>
        <v>-2.8176321795111759E-3</v>
      </c>
      <c r="N155">
        <f t="shared" si="32"/>
        <v>1.3072081567352701E-2</v>
      </c>
      <c r="O155">
        <f t="shared" si="33"/>
        <v>2.3822222343212935E-3</v>
      </c>
      <c r="P155">
        <f t="shared" si="34"/>
        <v>-1.1058463710987147E-2</v>
      </c>
      <c r="Q155">
        <f t="shared" si="35"/>
        <v>4.5485950236665469E-3</v>
      </c>
      <c r="R155">
        <f t="shared" si="36"/>
        <v>6.5977612195955194E-3</v>
      </c>
      <c r="S155">
        <f t="shared" si="37"/>
        <v>2.2391555084003489E-2</v>
      </c>
      <c r="T155">
        <f t="shared" si="38"/>
        <v>2.5851736306850867E-3</v>
      </c>
      <c r="U155">
        <f t="shared" si="39"/>
        <v>8.13839690297102E-3</v>
      </c>
      <c r="V155">
        <f t="shared" si="40"/>
        <v>-2.2972102114853133E-3</v>
      </c>
      <c r="W155">
        <f t="shared" si="41"/>
        <v>4.7153315365109916E-3</v>
      </c>
    </row>
    <row r="156" spans="1:23">
      <c r="A156" s="6">
        <v>44971</v>
      </c>
      <c r="B156" s="7">
        <v>870.75</v>
      </c>
      <c r="C156" s="7">
        <v>775.2</v>
      </c>
      <c r="D156" s="7">
        <v>1593.25</v>
      </c>
      <c r="E156" s="7">
        <v>384.08376700000002</v>
      </c>
      <c r="F156" s="7">
        <v>723.85</v>
      </c>
      <c r="G156" s="7">
        <v>1125.45</v>
      </c>
      <c r="H156" s="7">
        <v>2158.9794879999999</v>
      </c>
      <c r="I156" s="7">
        <v>540.85</v>
      </c>
      <c r="J156" s="7">
        <v>440.55</v>
      </c>
      <c r="K156" s="31">
        <v>161.25</v>
      </c>
      <c r="L156" s="5">
        <v>14968.9</v>
      </c>
      <c r="M156">
        <f t="shared" si="31"/>
        <v>1.346957960209964E-2</v>
      </c>
      <c r="N156">
        <f t="shared" si="32"/>
        <v>8.5503824458129235E-3</v>
      </c>
      <c r="O156">
        <f t="shared" si="33"/>
        <v>1.6325860122712168E-2</v>
      </c>
      <c r="P156">
        <f t="shared" si="34"/>
        <v>3.2212081699682947E-2</v>
      </c>
      <c r="Q156">
        <f t="shared" si="35"/>
        <v>8.0449840934248423E-3</v>
      </c>
      <c r="R156">
        <f t="shared" si="36"/>
        <v>1.1123883384302601E-2</v>
      </c>
      <c r="S156">
        <f t="shared" si="37"/>
        <v>2.329173972972676E-2</v>
      </c>
      <c r="T156">
        <f t="shared" si="38"/>
        <v>6.2132160744806557E-3</v>
      </c>
      <c r="U156">
        <f t="shared" si="39"/>
        <v>-1.1343013920371268E-3</v>
      </c>
      <c r="V156">
        <f t="shared" si="40"/>
        <v>-4.6403795565022254E-3</v>
      </c>
      <c r="W156">
        <f t="shared" si="41"/>
        <v>4.5799460024385872E-3</v>
      </c>
    </row>
    <row r="157" spans="1:23">
      <c r="A157" s="6">
        <v>44970</v>
      </c>
      <c r="B157" s="7">
        <v>859.1</v>
      </c>
      <c r="C157" s="7">
        <v>768.6</v>
      </c>
      <c r="D157" s="7">
        <v>1567.45</v>
      </c>
      <c r="E157" s="7">
        <v>371.908773</v>
      </c>
      <c r="F157" s="7">
        <v>718.05</v>
      </c>
      <c r="G157" s="7">
        <v>1113</v>
      </c>
      <c r="H157" s="7">
        <v>2109.2742079999998</v>
      </c>
      <c r="I157" s="7">
        <v>537.5</v>
      </c>
      <c r="J157" s="7">
        <v>441.05</v>
      </c>
      <c r="K157" s="31">
        <v>162</v>
      </c>
      <c r="L157" s="5">
        <v>14900.5</v>
      </c>
      <c r="M157">
        <f t="shared" si="31"/>
        <v>-9.4419562058482339E-3</v>
      </c>
      <c r="N157">
        <f t="shared" si="32"/>
        <v>-4.3491029571920631E-3</v>
      </c>
      <c r="O157">
        <f t="shared" si="33"/>
        <v>-2.5883056985937711E-2</v>
      </c>
      <c r="P157">
        <f t="shared" si="34"/>
        <v>7.6453985136778714E-3</v>
      </c>
      <c r="Q157">
        <f t="shared" si="35"/>
        <v>-1.2526097671223353E-3</v>
      </c>
      <c r="R157">
        <f t="shared" si="36"/>
        <v>-2.3781224049675468E-3</v>
      </c>
      <c r="S157">
        <f t="shared" si="37"/>
        <v>-5.7081696746701226E-3</v>
      </c>
      <c r="T157">
        <f t="shared" si="38"/>
        <v>-2.8519653346445288E-2</v>
      </c>
      <c r="U157">
        <f t="shared" si="39"/>
        <v>-1.082432487611254E-2</v>
      </c>
      <c r="V157">
        <f t="shared" si="40"/>
        <v>8.8040744758460503E-3</v>
      </c>
      <c r="W157">
        <f t="shared" si="41"/>
        <v>-7.7115404542467221E-3</v>
      </c>
    </row>
    <row r="158" spans="1:23">
      <c r="A158" s="6">
        <v>44967</v>
      </c>
      <c r="B158" s="7">
        <v>867.25</v>
      </c>
      <c r="C158" s="7">
        <v>771.95</v>
      </c>
      <c r="D158" s="7">
        <v>1608.55</v>
      </c>
      <c r="E158" s="7">
        <v>369.07622400000002</v>
      </c>
      <c r="F158" s="7">
        <v>718.95</v>
      </c>
      <c r="G158" s="7">
        <v>1115.6500000000001</v>
      </c>
      <c r="H158" s="7">
        <v>2121.3487319999999</v>
      </c>
      <c r="I158" s="7">
        <v>553.04999999999995</v>
      </c>
      <c r="J158" s="7">
        <v>445.85</v>
      </c>
      <c r="K158" s="31">
        <v>160.58000000000001</v>
      </c>
      <c r="L158" s="5">
        <v>15015.85</v>
      </c>
      <c r="M158">
        <f t="shared" si="31"/>
        <v>-5.1874694958501874E-4</v>
      </c>
      <c r="N158">
        <f t="shared" si="32"/>
        <v>6.8894072055374388E-3</v>
      </c>
      <c r="O158">
        <f t="shared" si="33"/>
        <v>-5.239428519477762E-3</v>
      </c>
      <c r="P158">
        <f t="shared" si="34"/>
        <v>-7.7790083768407275E-3</v>
      </c>
      <c r="Q158">
        <f t="shared" si="35"/>
        <v>-6.6542146134549269E-3</v>
      </c>
      <c r="R158">
        <f t="shared" si="36"/>
        <v>-2.7145787088158704E-2</v>
      </c>
      <c r="S158">
        <f t="shared" si="37"/>
        <v>-8.2682084780455519E-3</v>
      </c>
      <c r="T158">
        <f t="shared" si="38"/>
        <v>4.0766464937634153E-3</v>
      </c>
      <c r="U158">
        <f t="shared" si="39"/>
        <v>2.0621623566722619E-2</v>
      </c>
      <c r="V158">
        <f t="shared" si="40"/>
        <v>5.8709805760048667E-3</v>
      </c>
      <c r="W158">
        <f t="shared" si="41"/>
        <v>-9.485472130814752E-4</v>
      </c>
    </row>
    <row r="159" spans="1:23">
      <c r="A159" s="6">
        <v>44966</v>
      </c>
      <c r="B159" s="7">
        <v>867.7</v>
      </c>
      <c r="C159" s="7">
        <v>766.65</v>
      </c>
      <c r="D159" s="7">
        <v>1617</v>
      </c>
      <c r="E159" s="7">
        <v>371.95846699999998</v>
      </c>
      <c r="F159" s="7">
        <v>723.75</v>
      </c>
      <c r="G159" s="7">
        <v>1146.3499999999999</v>
      </c>
      <c r="H159" s="7">
        <v>2138.9611970000001</v>
      </c>
      <c r="I159" s="7">
        <v>550.79999999999995</v>
      </c>
      <c r="J159" s="7">
        <v>436.75</v>
      </c>
      <c r="K159" s="31">
        <v>159.63999999999999</v>
      </c>
      <c r="L159" s="5">
        <v>15030.1</v>
      </c>
      <c r="M159">
        <f t="shared" si="31"/>
        <v>-4.6566527563164702E-3</v>
      </c>
      <c r="N159">
        <f t="shared" si="32"/>
        <v>-1.0961679405067499E-2</v>
      </c>
      <c r="O159">
        <f t="shared" si="33"/>
        <v>1.6524148387908125E-2</v>
      </c>
      <c r="P159">
        <f t="shared" si="34"/>
        <v>-3.4675945666931521E-3</v>
      </c>
      <c r="Q159">
        <f t="shared" si="35"/>
        <v>-1.1266176730215866E-2</v>
      </c>
      <c r="R159">
        <f t="shared" si="36"/>
        <v>1.1783447803310912E-3</v>
      </c>
      <c r="S159">
        <f t="shared" si="37"/>
        <v>1.7417167147924582E-3</v>
      </c>
      <c r="T159">
        <f t="shared" si="38"/>
        <v>1.908137419629134E-3</v>
      </c>
      <c r="U159">
        <f t="shared" si="39"/>
        <v>-7.6410248028798622E-3</v>
      </c>
      <c r="V159">
        <f t="shared" si="40"/>
        <v>4.01707796030157E-3</v>
      </c>
      <c r="W159">
        <f t="shared" si="41"/>
        <v>1.1976685400101324E-4</v>
      </c>
    </row>
    <row r="160" spans="1:23">
      <c r="A160" s="6">
        <v>44965</v>
      </c>
      <c r="B160" s="7">
        <v>871.75</v>
      </c>
      <c r="C160" s="7">
        <v>775.1</v>
      </c>
      <c r="D160" s="7">
        <v>1590.5</v>
      </c>
      <c r="E160" s="7">
        <v>373.25050700000003</v>
      </c>
      <c r="F160" s="7">
        <v>731.95</v>
      </c>
      <c r="G160" s="7">
        <v>1145</v>
      </c>
      <c r="H160" s="7">
        <v>2135.2389750000002</v>
      </c>
      <c r="I160" s="7">
        <v>549.75</v>
      </c>
      <c r="J160" s="7">
        <v>440.1</v>
      </c>
      <c r="K160" s="31">
        <v>159</v>
      </c>
      <c r="L160" s="5">
        <v>15028.3</v>
      </c>
      <c r="M160">
        <f t="shared" si="31"/>
        <v>-8.3959713013723961E-3</v>
      </c>
      <c r="N160">
        <f t="shared" si="32"/>
        <v>-1.3837504584663452E-2</v>
      </c>
      <c r="O160">
        <f t="shared" si="33"/>
        <v>1.7825331626729581E-2</v>
      </c>
      <c r="P160">
        <f t="shared" si="34"/>
        <v>6.1431814489319066E-3</v>
      </c>
      <c r="Q160">
        <f t="shared" si="35"/>
        <v>2.468919706235646E-2</v>
      </c>
      <c r="R160">
        <f t="shared" si="36"/>
        <v>1.4736877281229351E-2</v>
      </c>
      <c r="S160">
        <f t="shared" si="37"/>
        <v>1.9773715559225056E-2</v>
      </c>
      <c r="T160">
        <f t="shared" si="38"/>
        <v>4.8320283650902657E-3</v>
      </c>
      <c r="U160">
        <f t="shared" si="39"/>
        <v>1.0621994678297249E-2</v>
      </c>
      <c r="V160">
        <f t="shared" si="40"/>
        <v>-2.2634967099859529E-2</v>
      </c>
      <c r="W160">
        <f t="shared" si="41"/>
        <v>8.4262371899075199E-3</v>
      </c>
    </row>
    <row r="161" spans="1:23">
      <c r="A161" s="6">
        <v>44964</v>
      </c>
      <c r="B161" s="7">
        <v>879.1</v>
      </c>
      <c r="C161" s="7">
        <v>785.9</v>
      </c>
      <c r="D161" s="7">
        <v>1562.4</v>
      </c>
      <c r="E161" s="7">
        <v>370.96458999999999</v>
      </c>
      <c r="F161" s="7">
        <v>714.1</v>
      </c>
      <c r="G161" s="7">
        <v>1128.25</v>
      </c>
      <c r="H161" s="7">
        <v>2093.4320680000001</v>
      </c>
      <c r="I161" s="7">
        <v>547.1</v>
      </c>
      <c r="J161" s="7">
        <v>435.45</v>
      </c>
      <c r="K161" s="31">
        <v>162.63999999999999</v>
      </c>
      <c r="L161" s="5">
        <v>14902.2</v>
      </c>
      <c r="M161">
        <f t="shared" si="31"/>
        <v>-4.0300891781591261E-3</v>
      </c>
      <c r="N161">
        <f t="shared" si="32"/>
        <v>-4.2535695659718003E-3</v>
      </c>
      <c r="O161">
        <f t="shared" si="33"/>
        <v>-4.7569728142401284E-3</v>
      </c>
      <c r="P161">
        <f t="shared" si="34"/>
        <v>-2.6830395391025219E-2</v>
      </c>
      <c r="Q161">
        <f t="shared" si="35"/>
        <v>4.2802577363591585E-3</v>
      </c>
      <c r="R161">
        <f t="shared" si="36"/>
        <v>-1.5348044192469653E-2</v>
      </c>
      <c r="S161">
        <f t="shared" si="37"/>
        <v>-2.4039777267027243E-3</v>
      </c>
      <c r="T161">
        <f t="shared" si="38"/>
        <v>3.1121306582922799E-3</v>
      </c>
      <c r="U161">
        <f t="shared" si="39"/>
        <v>-1.4929902938949595E-2</v>
      </c>
      <c r="V161">
        <f t="shared" si="40"/>
        <v>-9.2185730032733038E-4</v>
      </c>
      <c r="W161">
        <f t="shared" si="41"/>
        <v>-2.1416836987350292E-3</v>
      </c>
    </row>
    <row r="162" spans="1:23">
      <c r="A162" s="6">
        <v>44963</v>
      </c>
      <c r="B162" s="7">
        <v>882.65</v>
      </c>
      <c r="C162" s="7">
        <v>789.25</v>
      </c>
      <c r="D162" s="7">
        <v>1569.85</v>
      </c>
      <c r="E162" s="7">
        <v>381.05244199999999</v>
      </c>
      <c r="F162" s="7">
        <v>711.05</v>
      </c>
      <c r="G162" s="7">
        <v>1145.7</v>
      </c>
      <c r="H162" s="7">
        <v>2098.4706860000001</v>
      </c>
      <c r="I162" s="7">
        <v>545.4</v>
      </c>
      <c r="J162" s="7">
        <v>442</v>
      </c>
      <c r="K162" s="31">
        <v>162.79</v>
      </c>
      <c r="L162" s="5">
        <v>14934.15</v>
      </c>
      <c r="M162">
        <f t="shared" si="31"/>
        <v>5.6649199845061688E-5</v>
      </c>
      <c r="N162">
        <f t="shared" si="32"/>
        <v>-4.6139828402521742E-3</v>
      </c>
      <c r="O162">
        <f t="shared" si="33"/>
        <v>-1.8648485521080161E-2</v>
      </c>
      <c r="P162">
        <f t="shared" si="34"/>
        <v>7.1985135163480946E-3</v>
      </c>
      <c r="Q162">
        <f t="shared" si="35"/>
        <v>-2.8832824111250637E-2</v>
      </c>
      <c r="R162">
        <f t="shared" si="36"/>
        <v>-3.9269586210521814E-4</v>
      </c>
      <c r="S162">
        <f t="shared" si="37"/>
        <v>-7.5639574511289455E-3</v>
      </c>
      <c r="T162">
        <f t="shared" si="38"/>
        <v>2.2026440623420965E-3</v>
      </c>
      <c r="U162">
        <f t="shared" si="39"/>
        <v>-7.7751250889546569E-3</v>
      </c>
      <c r="V162">
        <f t="shared" si="40"/>
        <v>1.0187474271368588E-2</v>
      </c>
      <c r="W162">
        <f t="shared" si="41"/>
        <v>-1.8865090136606765E-3</v>
      </c>
    </row>
    <row r="163" spans="1:23">
      <c r="A163" s="6">
        <v>44960</v>
      </c>
      <c r="B163" s="7">
        <v>882.6</v>
      </c>
      <c r="C163" s="7">
        <v>792.9</v>
      </c>
      <c r="D163" s="7">
        <v>1599.4</v>
      </c>
      <c r="E163" s="7">
        <v>378.31927999999999</v>
      </c>
      <c r="F163" s="7">
        <v>731.85</v>
      </c>
      <c r="G163" s="7">
        <v>1146.1500000000001</v>
      </c>
      <c r="H163" s="7">
        <v>2114.4036110000002</v>
      </c>
      <c r="I163" s="7">
        <v>544.20000000000005</v>
      </c>
      <c r="J163" s="7">
        <v>445.45</v>
      </c>
      <c r="K163" s="31">
        <v>161.13999999999999</v>
      </c>
      <c r="L163" s="5">
        <v>14962.35</v>
      </c>
      <c r="M163">
        <f t="shared" si="31"/>
        <v>1.616208333542506E-2</v>
      </c>
      <c r="N163">
        <f t="shared" si="32"/>
        <v>1.9291974500606861E-2</v>
      </c>
      <c r="O163">
        <f t="shared" si="33"/>
        <v>9.8331062624408359E-3</v>
      </c>
      <c r="P163">
        <f t="shared" si="34"/>
        <v>5.4000793763520133E-3</v>
      </c>
      <c r="Q163">
        <f t="shared" si="35"/>
        <v>6.0990423770672661E-3</v>
      </c>
      <c r="R163">
        <f t="shared" si="36"/>
        <v>-3.0055560031295829E-3</v>
      </c>
      <c r="S163">
        <f t="shared" si="37"/>
        <v>8.8059372955927718E-4</v>
      </c>
      <c r="T163">
        <f t="shared" si="38"/>
        <v>3.0031166636258395E-2</v>
      </c>
      <c r="U163">
        <f t="shared" si="39"/>
        <v>1.4602642302801705E-3</v>
      </c>
      <c r="V163">
        <f t="shared" si="40"/>
        <v>1.0041560036143602E-2</v>
      </c>
      <c r="W163">
        <f t="shared" si="41"/>
        <v>8.2512401161613045E-3</v>
      </c>
    </row>
    <row r="164" spans="1:23">
      <c r="A164" s="6">
        <v>44959</v>
      </c>
      <c r="B164" s="7">
        <v>868.45</v>
      </c>
      <c r="C164" s="7">
        <v>777.75</v>
      </c>
      <c r="D164" s="7">
        <v>1583.75</v>
      </c>
      <c r="E164" s="7">
        <v>376.28183200000001</v>
      </c>
      <c r="F164" s="7">
        <v>727.4</v>
      </c>
      <c r="G164" s="7">
        <v>1149.5999999999999</v>
      </c>
      <c r="H164" s="7">
        <v>2112.5425</v>
      </c>
      <c r="I164" s="7">
        <v>528.1</v>
      </c>
      <c r="J164" s="7">
        <v>444.8</v>
      </c>
      <c r="K164" s="31">
        <v>159.53</v>
      </c>
      <c r="L164" s="5">
        <v>14839.4</v>
      </c>
      <c r="M164">
        <f t="shared" si="31"/>
        <v>1.2980422156991888E-2</v>
      </c>
      <c r="N164">
        <f t="shared" si="32"/>
        <v>1.118413571473832E-2</v>
      </c>
      <c r="O164">
        <f t="shared" si="33"/>
        <v>2.0831096004643841E-2</v>
      </c>
      <c r="P164">
        <f t="shared" si="34"/>
        <v>4.6494859528765066E-2</v>
      </c>
      <c r="Q164">
        <f t="shared" si="35"/>
        <v>-3.1569582186859093E-3</v>
      </c>
      <c r="R164">
        <f t="shared" si="36"/>
        <v>1.5339740680751463E-2</v>
      </c>
      <c r="S164">
        <f t="shared" si="37"/>
        <v>-5.549796193988021E-3</v>
      </c>
      <c r="T164">
        <f t="shared" si="38"/>
        <v>1.4211949902643104E-3</v>
      </c>
      <c r="U164">
        <f t="shared" si="39"/>
        <v>-4.1505472114753998E-3</v>
      </c>
      <c r="V164">
        <f t="shared" si="40"/>
        <v>-1.7892009873605261E-2</v>
      </c>
      <c r="W164">
        <f t="shared" si="41"/>
        <v>-5.557979127179879E-4</v>
      </c>
    </row>
    <row r="165" spans="1:23">
      <c r="A165" s="6">
        <v>44958</v>
      </c>
      <c r="B165" s="7">
        <v>857.25</v>
      </c>
      <c r="C165" s="7">
        <v>769.1</v>
      </c>
      <c r="D165" s="7">
        <v>1551.1</v>
      </c>
      <c r="E165" s="7">
        <v>359.18714799999998</v>
      </c>
      <c r="F165" s="7">
        <v>729.7</v>
      </c>
      <c r="G165" s="7">
        <v>1132.0999999999999</v>
      </c>
      <c r="H165" s="7">
        <v>2124.299274</v>
      </c>
      <c r="I165" s="7">
        <v>527.35</v>
      </c>
      <c r="J165" s="7">
        <v>446.65</v>
      </c>
      <c r="K165" s="31">
        <v>162.41</v>
      </c>
      <c r="L165" s="5">
        <v>14847.65</v>
      </c>
      <c r="M165">
        <f t="shared" si="31"/>
        <v>-1.660101172743509E-2</v>
      </c>
      <c r="N165">
        <f t="shared" si="32"/>
        <v>-1.5590492959118598E-3</v>
      </c>
      <c r="O165">
        <f t="shared" si="33"/>
        <v>1.1248639605583789E-2</v>
      </c>
      <c r="P165">
        <f t="shared" si="34"/>
        <v>2.5360378799130799E-2</v>
      </c>
      <c r="Q165">
        <f t="shared" si="35"/>
        <v>1.8325029608962547E-2</v>
      </c>
      <c r="R165">
        <f t="shared" si="36"/>
        <v>8.7832707671918996E-3</v>
      </c>
      <c r="S165">
        <f t="shared" si="37"/>
        <v>-5.9440920455656248E-3</v>
      </c>
      <c r="T165">
        <f t="shared" si="38"/>
        <v>-4.8397287426068303E-2</v>
      </c>
      <c r="U165">
        <f t="shared" si="39"/>
        <v>-1.2128104152711429E-2</v>
      </c>
      <c r="V165">
        <f t="shared" si="40"/>
        <v>-4.924592281735096E-4</v>
      </c>
      <c r="W165">
        <f t="shared" si="41"/>
        <v>-5.8993259463713957E-3</v>
      </c>
    </row>
    <row r="166" spans="1:23">
      <c r="A166" s="6">
        <v>44957</v>
      </c>
      <c r="B166" s="7">
        <v>871.6</v>
      </c>
      <c r="C166" s="7">
        <v>770.3</v>
      </c>
      <c r="D166" s="7">
        <v>1533.75</v>
      </c>
      <c r="E166" s="7">
        <v>350.19256100000001</v>
      </c>
      <c r="F166" s="7">
        <v>716.45</v>
      </c>
      <c r="G166" s="7">
        <v>1122.2</v>
      </c>
      <c r="H166" s="7">
        <v>2136.9639069999998</v>
      </c>
      <c r="I166" s="7">
        <v>553.5</v>
      </c>
      <c r="J166" s="7">
        <v>452.1</v>
      </c>
      <c r="K166" s="31">
        <v>162.49</v>
      </c>
      <c r="L166" s="5">
        <v>14935.5</v>
      </c>
      <c r="M166">
        <f t="shared" si="31"/>
        <v>-2.8678769303793454E-4</v>
      </c>
      <c r="N166">
        <f t="shared" si="32"/>
        <v>1.2982797811150382E-4</v>
      </c>
      <c r="O166">
        <f t="shared" si="33"/>
        <v>-3.2871748530188074E-3</v>
      </c>
      <c r="P166">
        <f t="shared" si="34"/>
        <v>2.1660459959032322E-2</v>
      </c>
      <c r="Q166">
        <f t="shared" si="35"/>
        <v>2.0802498904368749E-2</v>
      </c>
      <c r="R166">
        <f t="shared" si="36"/>
        <v>-1.1121318019703312E-2</v>
      </c>
      <c r="S166">
        <f t="shared" si="37"/>
        <v>-2.5033956940224613E-3</v>
      </c>
      <c r="T166">
        <f t="shared" si="38"/>
        <v>2.8031513855886009E-2</v>
      </c>
      <c r="U166">
        <f t="shared" si="39"/>
        <v>1.8867431019212771E-2</v>
      </c>
      <c r="V166">
        <f t="shared" si="40"/>
        <v>2.2404322514409505E-2</v>
      </c>
      <c r="W166">
        <f t="shared" si="41"/>
        <v>5.45827597095373E-3</v>
      </c>
    </row>
    <row r="167" spans="1:23">
      <c r="A167" s="6">
        <v>44956</v>
      </c>
      <c r="B167" s="7">
        <v>871.85</v>
      </c>
      <c r="C167" s="7">
        <v>770.2</v>
      </c>
      <c r="D167" s="7">
        <v>1538.8</v>
      </c>
      <c r="E167" s="7">
        <v>342.68878999999998</v>
      </c>
      <c r="F167" s="7">
        <v>701.7</v>
      </c>
      <c r="G167" s="7">
        <v>1134.75</v>
      </c>
      <c r="H167" s="7">
        <v>2142.320275</v>
      </c>
      <c r="I167" s="7">
        <v>538.20000000000005</v>
      </c>
      <c r="J167" s="7">
        <v>443.65</v>
      </c>
      <c r="K167" s="31">
        <v>158.88999999999999</v>
      </c>
      <c r="L167" s="5">
        <v>14854.2</v>
      </c>
      <c r="M167">
        <f t="shared" si="31"/>
        <v>-2.176902784517229E-3</v>
      </c>
      <c r="N167">
        <f t="shared" si="32"/>
        <v>-5.5674384761147831E-3</v>
      </c>
      <c r="O167">
        <f t="shared" si="33"/>
        <v>1.2851923980655893E-2</v>
      </c>
      <c r="P167">
        <f t="shared" si="34"/>
        <v>-3.474235100946394E-3</v>
      </c>
      <c r="Q167">
        <f t="shared" si="35"/>
        <v>-2.761849413353824E-2</v>
      </c>
      <c r="R167">
        <f t="shared" si="36"/>
        <v>1.70199855832412E-2</v>
      </c>
      <c r="S167">
        <f t="shared" si="37"/>
        <v>9.5378719426250178E-3</v>
      </c>
      <c r="T167">
        <f t="shared" si="38"/>
        <v>-3.2463043859632789E-3</v>
      </c>
      <c r="U167">
        <f t="shared" si="39"/>
        <v>-4.3857253317276315E-3</v>
      </c>
      <c r="V167">
        <f t="shared" si="40"/>
        <v>-3.4333623129402094E-2</v>
      </c>
      <c r="W167">
        <f t="shared" si="41"/>
        <v>-1.3824910246119692E-3</v>
      </c>
    </row>
    <row r="168" spans="1:23">
      <c r="A168" s="6">
        <v>44953</v>
      </c>
      <c r="B168" s="7">
        <v>873.75</v>
      </c>
      <c r="C168" s="7">
        <v>774.5</v>
      </c>
      <c r="D168" s="7">
        <v>1519.15</v>
      </c>
      <c r="E168" s="7">
        <v>343.88144199999999</v>
      </c>
      <c r="F168" s="7">
        <v>721.35</v>
      </c>
      <c r="G168" s="7">
        <v>1115.5999999999999</v>
      </c>
      <c r="H168" s="7">
        <v>2121.984234</v>
      </c>
      <c r="I168" s="7">
        <v>539.95000000000005</v>
      </c>
      <c r="J168" s="7">
        <v>445.6</v>
      </c>
      <c r="K168" s="31">
        <v>164.44</v>
      </c>
      <c r="L168" s="5">
        <v>14874.75</v>
      </c>
      <c r="M168">
        <f t="shared" si="31"/>
        <v>-2.1064138754004411E-2</v>
      </c>
      <c r="N168">
        <f t="shared" si="32"/>
        <v>-2.578982731818483E-3</v>
      </c>
      <c r="O168">
        <f t="shared" si="33"/>
        <v>-1.5577605465676736E-2</v>
      </c>
      <c r="P168">
        <f t="shared" si="34"/>
        <v>1.9701477084205419E-2</v>
      </c>
      <c r="Q168">
        <f t="shared" si="35"/>
        <v>-4.5643232767439337E-3</v>
      </c>
      <c r="R168">
        <f t="shared" si="36"/>
        <v>-6.3886562145135679E-3</v>
      </c>
      <c r="S168">
        <f t="shared" si="37"/>
        <v>-1.9153533313238047E-2</v>
      </c>
      <c r="T168">
        <f t="shared" si="38"/>
        <v>-5.1876511633985274E-2</v>
      </c>
      <c r="U168">
        <f t="shared" si="39"/>
        <v>6.143144406815907E-2</v>
      </c>
      <c r="V168">
        <f t="shared" si="40"/>
        <v>-6.6871335967141486E-4</v>
      </c>
      <c r="W168">
        <f t="shared" si="41"/>
        <v>-1.978318370902846E-2</v>
      </c>
    </row>
    <row r="169" spans="1:23">
      <c r="A169" s="6">
        <v>44951</v>
      </c>
      <c r="B169" s="7">
        <v>892.35</v>
      </c>
      <c r="C169" s="7">
        <v>776.5</v>
      </c>
      <c r="D169" s="7">
        <v>1543</v>
      </c>
      <c r="E169" s="7">
        <v>337.17277200000001</v>
      </c>
      <c r="F169" s="7">
        <v>724.65</v>
      </c>
      <c r="G169" s="7">
        <v>1122.75</v>
      </c>
      <c r="H169" s="7">
        <v>2163.01946</v>
      </c>
      <c r="I169" s="7">
        <v>568.70000000000005</v>
      </c>
      <c r="J169" s="7">
        <v>419.05</v>
      </c>
      <c r="K169" s="31">
        <v>164.55</v>
      </c>
      <c r="L169" s="5">
        <v>15171.95</v>
      </c>
      <c r="M169">
        <f t="shared" si="31"/>
        <v>-1.9805923280517175E-2</v>
      </c>
      <c r="N169">
        <f t="shared" si="32"/>
        <v>1.0952550784015212E-3</v>
      </c>
      <c r="O169">
        <f t="shared" si="33"/>
        <v>-5.7514133144183147E-3</v>
      </c>
      <c r="P169">
        <f t="shared" si="34"/>
        <v>8.8469454181378231E-4</v>
      </c>
      <c r="Q169">
        <f t="shared" si="35"/>
        <v>3.5943910959513295E-3</v>
      </c>
      <c r="R169">
        <f t="shared" si="36"/>
        <v>-1.335948383738019E-2</v>
      </c>
      <c r="S169">
        <f t="shared" si="37"/>
        <v>-1.3921241994547969E-2</v>
      </c>
      <c r="T169">
        <f t="shared" si="38"/>
        <v>-4.4115317113879254E-2</v>
      </c>
      <c r="U169">
        <f t="shared" si="39"/>
        <v>-7.3704565705936202E-3</v>
      </c>
      <c r="V169">
        <f t="shared" si="40"/>
        <v>-7.0247972523534629E-3</v>
      </c>
      <c r="W169">
        <f t="shared" si="41"/>
        <v>-1.4175398111245283E-2</v>
      </c>
    </row>
    <row r="170" spans="1:23">
      <c r="A170" s="6">
        <v>44950</v>
      </c>
      <c r="B170" s="7">
        <v>910.2</v>
      </c>
      <c r="C170" s="7">
        <v>775.65</v>
      </c>
      <c r="D170" s="7">
        <v>1551.9</v>
      </c>
      <c r="E170" s="7">
        <v>336.87460900000002</v>
      </c>
      <c r="F170" s="7">
        <v>722.05</v>
      </c>
      <c r="G170" s="7">
        <v>1137.8499999999999</v>
      </c>
      <c r="H170" s="7">
        <v>2193.3419509999999</v>
      </c>
      <c r="I170" s="7">
        <v>594.35</v>
      </c>
      <c r="J170" s="7">
        <v>422.15</v>
      </c>
      <c r="K170" s="31">
        <v>165.71</v>
      </c>
      <c r="L170" s="5">
        <v>15388.55</v>
      </c>
      <c r="M170">
        <f t="shared" si="31"/>
        <v>-2.4419250150276278E-2</v>
      </c>
      <c r="N170">
        <f t="shared" si="32"/>
        <v>3.8105125708019776E-3</v>
      </c>
      <c r="O170">
        <f t="shared" si="33"/>
        <v>2.5162115279066216E-3</v>
      </c>
      <c r="P170">
        <f t="shared" si="34"/>
        <v>3.546625846644222E-3</v>
      </c>
      <c r="Q170">
        <f t="shared" si="35"/>
        <v>-1.6346517830668282E-2</v>
      </c>
      <c r="R170">
        <f t="shared" si="36"/>
        <v>1.4740976514594257E-2</v>
      </c>
      <c r="S170">
        <f t="shared" si="37"/>
        <v>-5.9221221870063845E-3</v>
      </c>
      <c r="T170">
        <f t="shared" si="38"/>
        <v>-1.0211002680058976E-2</v>
      </c>
      <c r="U170">
        <f t="shared" si="39"/>
        <v>3.3113614824998396E-2</v>
      </c>
      <c r="V170">
        <f t="shared" si="40"/>
        <v>-1.8653018847399824E-2</v>
      </c>
      <c r="W170">
        <f t="shared" si="41"/>
        <v>-9.5155365352155268E-4</v>
      </c>
    </row>
    <row r="171" spans="1:23">
      <c r="A171" s="6">
        <v>44949</v>
      </c>
      <c r="B171" s="7">
        <v>932.7</v>
      </c>
      <c r="C171" s="7">
        <v>772.7</v>
      </c>
      <c r="D171" s="7">
        <v>1548</v>
      </c>
      <c r="E171" s="7">
        <v>335.68195700000001</v>
      </c>
      <c r="F171" s="7">
        <v>733.95</v>
      </c>
      <c r="G171" s="7">
        <v>1121.2</v>
      </c>
      <c r="H171" s="7">
        <v>2206.3697280000001</v>
      </c>
      <c r="I171" s="7">
        <v>600.45000000000005</v>
      </c>
      <c r="J171" s="7">
        <v>408.4</v>
      </c>
      <c r="K171" s="31">
        <v>168.83</v>
      </c>
      <c r="L171" s="5">
        <v>15403.2</v>
      </c>
      <c r="M171">
        <f t="shared" si="31"/>
        <v>2.3077965428452839E-3</v>
      </c>
      <c r="N171">
        <f t="shared" si="32"/>
        <v>1.0734253932915576E-2</v>
      </c>
      <c r="O171">
        <f t="shared" si="33"/>
        <v>1.4608774391103254E-2</v>
      </c>
      <c r="P171">
        <f t="shared" si="34"/>
        <v>9.3701896337482719E-3</v>
      </c>
      <c r="Q171">
        <f t="shared" si="35"/>
        <v>-1.0166822017835775E-2</v>
      </c>
      <c r="R171">
        <f t="shared" si="36"/>
        <v>1.2023473691629719E-2</v>
      </c>
      <c r="S171">
        <f t="shared" si="37"/>
        <v>-5.068808720119178E-3</v>
      </c>
      <c r="T171">
        <f t="shared" si="38"/>
        <v>1.3834958439201501E-2</v>
      </c>
      <c r="U171">
        <f t="shared" si="39"/>
        <v>1.2938385159479475E-2</v>
      </c>
      <c r="V171">
        <f t="shared" si="40"/>
        <v>8.2672133513580007E-3</v>
      </c>
      <c r="W171">
        <f t="shared" si="41"/>
        <v>3.59662318499173E-3</v>
      </c>
    </row>
    <row r="172" spans="1:23">
      <c r="A172" s="6">
        <v>44946</v>
      </c>
      <c r="B172" s="7">
        <v>930.55</v>
      </c>
      <c r="C172" s="7">
        <v>764.45</v>
      </c>
      <c r="D172" s="7">
        <v>1525.55</v>
      </c>
      <c r="E172" s="7">
        <v>332.551244</v>
      </c>
      <c r="F172" s="7">
        <v>741.45</v>
      </c>
      <c r="G172" s="7">
        <v>1107.8</v>
      </c>
      <c r="H172" s="7">
        <v>2217.5817860000002</v>
      </c>
      <c r="I172" s="7">
        <v>592.20000000000005</v>
      </c>
      <c r="J172" s="7">
        <v>403.15</v>
      </c>
      <c r="K172" s="31">
        <v>167.44</v>
      </c>
      <c r="L172" s="5">
        <v>15347.9</v>
      </c>
      <c r="M172">
        <f t="shared" si="31"/>
        <v>1.9900504080100092E-3</v>
      </c>
      <c r="N172">
        <f t="shared" si="32"/>
        <v>-9.827929018153438E-3</v>
      </c>
      <c r="O172">
        <f t="shared" si="33"/>
        <v>-8.7128747112368999E-3</v>
      </c>
      <c r="P172">
        <f t="shared" si="34"/>
        <v>7.3491124769060907E-3</v>
      </c>
      <c r="Q172">
        <f t="shared" si="35"/>
        <v>-2.4776492168950334E-2</v>
      </c>
      <c r="R172">
        <f t="shared" si="36"/>
        <v>-3.244415246817504E-3</v>
      </c>
      <c r="S172">
        <f t="shared" si="37"/>
        <v>-1.1964250571878984E-2</v>
      </c>
      <c r="T172">
        <f t="shared" si="38"/>
        <v>3.9761483796394168E-3</v>
      </c>
      <c r="U172">
        <f t="shared" si="39"/>
        <v>5.9709096413686717E-3</v>
      </c>
      <c r="V172">
        <f t="shared" si="40"/>
        <v>1.1291411257212716E-2</v>
      </c>
      <c r="W172">
        <f t="shared" si="41"/>
        <v>-4.6672558364357943E-3</v>
      </c>
    </row>
    <row r="173" spans="1:23">
      <c r="A173" s="6">
        <v>44945</v>
      </c>
      <c r="B173" s="7">
        <v>928.7</v>
      </c>
      <c r="C173" s="7">
        <v>772</v>
      </c>
      <c r="D173" s="7">
        <v>1538.9</v>
      </c>
      <c r="E173" s="7">
        <v>330.11624599999999</v>
      </c>
      <c r="F173" s="7">
        <v>760.05</v>
      </c>
      <c r="G173" s="7">
        <v>1111.4000000000001</v>
      </c>
      <c r="H173" s="7">
        <v>2244.272841</v>
      </c>
      <c r="I173" s="7">
        <v>589.85</v>
      </c>
      <c r="J173" s="7">
        <v>400.75</v>
      </c>
      <c r="K173" s="31">
        <v>165.56</v>
      </c>
      <c r="L173" s="5">
        <v>15419.7</v>
      </c>
      <c r="M173">
        <f t="shared" si="31"/>
        <v>5.073687140278429E-3</v>
      </c>
      <c r="N173">
        <f t="shared" si="32"/>
        <v>-5.8764819912437878E-3</v>
      </c>
      <c r="O173">
        <f t="shared" si="33"/>
        <v>-4.2149010296774281E-3</v>
      </c>
      <c r="P173">
        <f t="shared" si="34"/>
        <v>-7.4985339219145221E-3</v>
      </c>
      <c r="Q173">
        <f t="shared" si="35"/>
        <v>-9.2981288011862919E-3</v>
      </c>
      <c r="R173">
        <f t="shared" si="36"/>
        <v>-3.3684431481459834E-3</v>
      </c>
      <c r="S173">
        <f t="shared" si="37"/>
        <v>-1.0714104687418039E-3</v>
      </c>
      <c r="T173">
        <f t="shared" si="38"/>
        <v>-2.7088817038944443E-3</v>
      </c>
      <c r="U173">
        <f t="shared" si="39"/>
        <v>-1.890929480084811E-2</v>
      </c>
      <c r="V173">
        <f t="shared" si="40"/>
        <v>6.3623082492027892E-3</v>
      </c>
      <c r="W173">
        <f t="shared" si="41"/>
        <v>-3.0207835235615292E-3</v>
      </c>
    </row>
    <row r="174" spans="1:23">
      <c r="A174" s="6">
        <v>44944</v>
      </c>
      <c r="B174" s="7">
        <v>924</v>
      </c>
      <c r="C174" s="7">
        <v>776.55</v>
      </c>
      <c r="D174" s="7">
        <v>1545.4</v>
      </c>
      <c r="E174" s="7">
        <v>332.60093799999999</v>
      </c>
      <c r="F174" s="7">
        <v>767.15</v>
      </c>
      <c r="G174" s="7">
        <v>1115.1500000000001</v>
      </c>
      <c r="H174" s="7">
        <v>2246.6786670000001</v>
      </c>
      <c r="I174" s="7">
        <v>591.45000000000005</v>
      </c>
      <c r="J174" s="7">
        <v>408.4</v>
      </c>
      <c r="K174" s="31">
        <v>164.51</v>
      </c>
      <c r="L174" s="5">
        <v>15466.35</v>
      </c>
      <c r="M174">
        <f t="shared" si="31"/>
        <v>6.8415318167165638E-3</v>
      </c>
      <c r="N174">
        <f t="shared" si="32"/>
        <v>1.4070583896942152E-2</v>
      </c>
      <c r="O174">
        <f t="shared" si="33"/>
        <v>3.825088134928563E-3</v>
      </c>
      <c r="P174">
        <f t="shared" si="34"/>
        <v>7.1975125600472201E-3</v>
      </c>
      <c r="Q174">
        <f t="shared" si="35"/>
        <v>1.2658812007690373E-2</v>
      </c>
      <c r="R174">
        <f t="shared" si="36"/>
        <v>3.6834108665590609E-3</v>
      </c>
      <c r="S174">
        <f t="shared" si="37"/>
        <v>-1.6553955978140977E-3</v>
      </c>
      <c r="T174">
        <f t="shared" si="38"/>
        <v>-2.5329294190582774E-3</v>
      </c>
      <c r="U174">
        <f t="shared" si="39"/>
        <v>-1.6754064346197452E-2</v>
      </c>
      <c r="V174">
        <f t="shared" si="40"/>
        <v>4.3251872123599485E-3</v>
      </c>
      <c r="W174">
        <f t="shared" si="41"/>
        <v>4.5492180521967416E-3</v>
      </c>
    </row>
    <row r="175" spans="1:23">
      <c r="A175" s="6">
        <v>44943</v>
      </c>
      <c r="B175" s="7">
        <v>917.7</v>
      </c>
      <c r="C175" s="7">
        <v>765.7</v>
      </c>
      <c r="D175" s="7">
        <v>1539.5</v>
      </c>
      <c r="E175" s="7">
        <v>330.21563300000003</v>
      </c>
      <c r="F175" s="7">
        <v>757.5</v>
      </c>
      <c r="G175" s="7">
        <v>1111.05</v>
      </c>
      <c r="H175" s="7">
        <v>2250.400889</v>
      </c>
      <c r="I175" s="7">
        <v>592.95000000000005</v>
      </c>
      <c r="J175" s="7">
        <v>415.3</v>
      </c>
      <c r="K175" s="31">
        <v>163.80000000000001</v>
      </c>
      <c r="L175" s="5">
        <v>15396.15</v>
      </c>
      <c r="M175">
        <f t="shared" si="31"/>
        <v>4.9703791869168731E-3</v>
      </c>
      <c r="N175">
        <f t="shared" si="32"/>
        <v>8.5910617908812586E-3</v>
      </c>
      <c r="O175">
        <f t="shared" si="33"/>
        <v>9.1354632078308098E-3</v>
      </c>
      <c r="P175">
        <f t="shared" si="34"/>
        <v>6.1891665690962921E-3</v>
      </c>
      <c r="Q175">
        <f t="shared" si="35"/>
        <v>-2.2417099121939581E-3</v>
      </c>
      <c r="R175">
        <f t="shared" si="36"/>
        <v>1.5739070786227806E-2</v>
      </c>
      <c r="S175">
        <f t="shared" si="37"/>
        <v>1.4097614969306295E-2</v>
      </c>
      <c r="T175">
        <f t="shared" si="38"/>
        <v>-1.6807118316381174E-2</v>
      </c>
      <c r="U175">
        <f t="shared" si="39"/>
        <v>5.5535576756750903E-3</v>
      </c>
      <c r="V175">
        <f t="shared" si="40"/>
        <v>1.2656063751292877E-2</v>
      </c>
      <c r="W175">
        <f t="shared" si="41"/>
        <v>5.9085040430751383E-3</v>
      </c>
    </row>
    <row r="176" spans="1:23">
      <c r="A176" s="6">
        <v>44942</v>
      </c>
      <c r="B176" s="7">
        <v>913.15</v>
      </c>
      <c r="C176" s="7">
        <v>759.15</v>
      </c>
      <c r="D176" s="7">
        <v>1525.5</v>
      </c>
      <c r="E176" s="7">
        <v>328.17818499999998</v>
      </c>
      <c r="F176" s="7">
        <v>759.2</v>
      </c>
      <c r="G176" s="7">
        <v>1093.7</v>
      </c>
      <c r="H176" s="7">
        <v>2218.8981819999999</v>
      </c>
      <c r="I176" s="7">
        <v>603</v>
      </c>
      <c r="J176" s="7">
        <v>413</v>
      </c>
      <c r="K176" s="31">
        <v>161.74</v>
      </c>
      <c r="L176" s="5">
        <v>15305.45</v>
      </c>
      <c r="M176">
        <f t="shared" si="31"/>
        <v>-2.273686426779576E-2</v>
      </c>
      <c r="N176">
        <f t="shared" si="32"/>
        <v>-6.7609959206416876E-3</v>
      </c>
      <c r="O176">
        <f t="shared" si="33"/>
        <v>1.4426739494713828E-2</v>
      </c>
      <c r="P176">
        <f t="shared" si="34"/>
        <v>4.4009460100619567E-3</v>
      </c>
      <c r="Q176">
        <f t="shared" si="35"/>
        <v>-1.2175315682932331E-2</v>
      </c>
      <c r="R176">
        <f t="shared" si="36"/>
        <v>1.4644516841783825E-2</v>
      </c>
      <c r="S176">
        <f t="shared" si="37"/>
        <v>-9.5690611271575885E-3</v>
      </c>
      <c r="T176">
        <f t="shared" si="38"/>
        <v>4.8208887317183315E-3</v>
      </c>
      <c r="U176">
        <f t="shared" si="39"/>
        <v>3.6385728439083109E-3</v>
      </c>
      <c r="V176">
        <f t="shared" si="40"/>
        <v>7.6961650976055482E-3</v>
      </c>
      <c r="W176">
        <f t="shared" si="41"/>
        <v>-2.652395968996761E-3</v>
      </c>
    </row>
    <row r="177" spans="1:23">
      <c r="A177" s="6">
        <v>44939</v>
      </c>
      <c r="B177" s="7">
        <v>934.15</v>
      </c>
      <c r="C177" s="7">
        <v>764.3</v>
      </c>
      <c r="D177" s="7">
        <v>1503.65</v>
      </c>
      <c r="E177" s="7">
        <v>326.73706399999998</v>
      </c>
      <c r="F177" s="7">
        <v>768.5</v>
      </c>
      <c r="G177" s="7">
        <v>1077.8</v>
      </c>
      <c r="H177" s="7">
        <v>2240.2328680000001</v>
      </c>
      <c r="I177" s="7">
        <v>600.1</v>
      </c>
      <c r="J177" s="7">
        <v>411.5</v>
      </c>
      <c r="K177" s="31">
        <v>160.5</v>
      </c>
      <c r="L177" s="5">
        <v>15346.1</v>
      </c>
      <c r="M177">
        <f t="shared" si="31"/>
        <v>-1.4975667343948566E-3</v>
      </c>
      <c r="N177">
        <f t="shared" si="32"/>
        <v>9.7292379337166647E-3</v>
      </c>
      <c r="O177">
        <f t="shared" si="33"/>
        <v>1.5448074653012414E-2</v>
      </c>
      <c r="P177">
        <f t="shared" si="34"/>
        <v>-3.3404200391031753E-3</v>
      </c>
      <c r="Q177">
        <f t="shared" si="35"/>
        <v>6.5929283491297438E-3</v>
      </c>
      <c r="R177">
        <f t="shared" si="36"/>
        <v>5.7224097162546107E-3</v>
      </c>
      <c r="S177">
        <f t="shared" si="37"/>
        <v>-1.6196958516299256E-3</v>
      </c>
      <c r="T177">
        <f t="shared" si="38"/>
        <v>8.702983801607337E-3</v>
      </c>
      <c r="U177">
        <f t="shared" si="39"/>
        <v>-1.8209413225837745E-3</v>
      </c>
      <c r="V177">
        <f t="shared" si="40"/>
        <v>2.3079572356853044E-3</v>
      </c>
      <c r="W177">
        <f t="shared" si="41"/>
        <v>4.3427647050426361E-3</v>
      </c>
    </row>
    <row r="178" spans="1:23">
      <c r="A178" s="6">
        <v>44938</v>
      </c>
      <c r="B178" s="7">
        <v>935.55</v>
      </c>
      <c r="C178" s="7">
        <v>756.9</v>
      </c>
      <c r="D178" s="7">
        <v>1480.6</v>
      </c>
      <c r="E178" s="7">
        <v>327.83032800000001</v>
      </c>
      <c r="F178" s="7">
        <v>763.45</v>
      </c>
      <c r="G178" s="7">
        <v>1071.6500000000001</v>
      </c>
      <c r="H178" s="7">
        <v>2243.8643040000002</v>
      </c>
      <c r="I178" s="7">
        <v>594.9</v>
      </c>
      <c r="J178" s="7">
        <v>412.25</v>
      </c>
      <c r="K178" s="31">
        <v>160.13</v>
      </c>
      <c r="L178" s="5">
        <v>15279.6</v>
      </c>
      <c r="M178">
        <f t="shared" si="31"/>
        <v>-1.5064200427493683E-2</v>
      </c>
      <c r="N178">
        <f t="shared" si="32"/>
        <v>-1.1363385435982348E-2</v>
      </c>
      <c r="O178">
        <f t="shared" si="33"/>
        <v>6.3350314345113562E-3</v>
      </c>
      <c r="P178">
        <f t="shared" si="34"/>
        <v>-5.8943746730980382E-3</v>
      </c>
      <c r="Q178">
        <f t="shared" si="35"/>
        <v>1.2190049805263994E-2</v>
      </c>
      <c r="R178">
        <f t="shared" si="36"/>
        <v>1.5848341304010069E-2</v>
      </c>
      <c r="S178">
        <f t="shared" si="37"/>
        <v>-2.1830690627017695E-2</v>
      </c>
      <c r="T178">
        <f t="shared" si="38"/>
        <v>-3.0211503341763223E-3</v>
      </c>
      <c r="U178">
        <f t="shared" si="39"/>
        <v>-1.4329825554824855E-2</v>
      </c>
      <c r="V178">
        <f t="shared" si="40"/>
        <v>7.3333870908237724E-3</v>
      </c>
      <c r="W178">
        <f t="shared" si="41"/>
        <v>-1.4224544147496496E-3</v>
      </c>
    </row>
    <row r="179" spans="1:23">
      <c r="A179" s="6">
        <v>44937</v>
      </c>
      <c r="B179" s="7">
        <v>949.75</v>
      </c>
      <c r="C179" s="7">
        <v>765.55</v>
      </c>
      <c r="D179" s="7">
        <v>1471.25</v>
      </c>
      <c r="E179" s="7">
        <v>329.76838900000001</v>
      </c>
      <c r="F179" s="7">
        <v>754.2</v>
      </c>
      <c r="G179" s="7">
        <v>1054.8</v>
      </c>
      <c r="H179" s="7">
        <v>2293.3880129999998</v>
      </c>
      <c r="I179" s="7">
        <v>596.70000000000005</v>
      </c>
      <c r="J179" s="7">
        <v>418.2</v>
      </c>
      <c r="K179" s="31">
        <v>158.96</v>
      </c>
      <c r="L179" s="5">
        <v>15301.35</v>
      </c>
      <c r="M179">
        <f t="shared" si="31"/>
        <v>-2.5237933370906977E-3</v>
      </c>
      <c r="N179">
        <f t="shared" si="32"/>
        <v>-3.5039518884472418E-2</v>
      </c>
      <c r="O179">
        <f t="shared" si="33"/>
        <v>1.0200612921220722E-3</v>
      </c>
      <c r="P179">
        <f t="shared" si="34"/>
        <v>-4.8105919509526009E-3</v>
      </c>
      <c r="Q179">
        <f t="shared" si="35"/>
        <v>1.2004946096823401E-2</v>
      </c>
      <c r="R179">
        <f t="shared" si="36"/>
        <v>-8.5432280405951522E-3</v>
      </c>
      <c r="S179">
        <f t="shared" si="37"/>
        <v>-1.2685658616327374E-2</v>
      </c>
      <c r="T179">
        <f t="shared" si="38"/>
        <v>2.6009999141474783E-3</v>
      </c>
      <c r="U179">
        <f t="shared" si="39"/>
        <v>1.2754354102488775E-2</v>
      </c>
      <c r="V179">
        <f t="shared" si="40"/>
        <v>6.9223752803637001E-4</v>
      </c>
      <c r="W179">
        <f t="shared" si="41"/>
        <v>-1.5607351029163249E-3</v>
      </c>
    </row>
    <row r="180" spans="1:23">
      <c r="A180" s="6">
        <v>44936</v>
      </c>
      <c r="B180" s="7">
        <v>952.15</v>
      </c>
      <c r="C180" s="7">
        <v>792.85</v>
      </c>
      <c r="D180" s="7">
        <v>1469.75</v>
      </c>
      <c r="E180" s="7">
        <v>331.35859199999999</v>
      </c>
      <c r="F180" s="7">
        <v>745.2</v>
      </c>
      <c r="G180" s="7">
        <v>1063.8499999999999</v>
      </c>
      <c r="H180" s="7">
        <v>2322.6664660000001</v>
      </c>
      <c r="I180" s="7">
        <v>595.15</v>
      </c>
      <c r="J180" s="7">
        <v>412.9</v>
      </c>
      <c r="K180" s="31">
        <v>158.85</v>
      </c>
      <c r="L180" s="5">
        <v>15325.25</v>
      </c>
      <c r="M180">
        <f t="shared" si="31"/>
        <v>-6.9077672766402832E-3</v>
      </c>
      <c r="N180">
        <f t="shared" si="32"/>
        <v>-3.2938316477194182E-2</v>
      </c>
      <c r="O180">
        <f t="shared" si="33"/>
        <v>-9.9520149800199249E-3</v>
      </c>
      <c r="P180">
        <f t="shared" si="34"/>
        <v>-1.385084306287258E-2</v>
      </c>
      <c r="Q180">
        <f t="shared" si="35"/>
        <v>3.8318086614285902E-3</v>
      </c>
      <c r="R180">
        <f t="shared" si="36"/>
        <v>-3.3782230786063602E-3</v>
      </c>
      <c r="S180">
        <f t="shared" si="37"/>
        <v>-1.489785442358652E-2</v>
      </c>
      <c r="T180">
        <f t="shared" si="38"/>
        <v>-2.0867864527420881E-2</v>
      </c>
      <c r="U180">
        <f t="shared" si="39"/>
        <v>5.8469945526087065E-2</v>
      </c>
      <c r="V180">
        <f t="shared" si="40"/>
        <v>1.2797944569191751E-2</v>
      </c>
      <c r="W180">
        <f t="shared" si="41"/>
        <v>-8.1136809117982132E-3</v>
      </c>
    </row>
    <row r="181" spans="1:23">
      <c r="A181" s="6">
        <v>44935</v>
      </c>
      <c r="B181" s="7">
        <v>958.75</v>
      </c>
      <c r="C181" s="7">
        <v>819.4</v>
      </c>
      <c r="D181" s="7">
        <v>1484.45</v>
      </c>
      <c r="E181" s="7">
        <v>335.98012</v>
      </c>
      <c r="F181" s="7">
        <v>742.35</v>
      </c>
      <c r="G181" s="7">
        <v>1067.45</v>
      </c>
      <c r="H181" s="7">
        <v>2357.5282510000002</v>
      </c>
      <c r="I181" s="7">
        <v>607.70000000000005</v>
      </c>
      <c r="J181" s="7">
        <v>389.45</v>
      </c>
      <c r="K181" s="31">
        <v>156.83000000000001</v>
      </c>
      <c r="L181" s="5">
        <v>15450.1</v>
      </c>
      <c r="M181">
        <f t="shared" si="31"/>
        <v>1.9856866055210132E-2</v>
      </c>
      <c r="N181">
        <f t="shared" si="32"/>
        <v>2.8973179268387741E-2</v>
      </c>
      <c r="O181">
        <f t="shared" si="33"/>
        <v>2.4515795052979131E-2</v>
      </c>
      <c r="P181">
        <f t="shared" si="34"/>
        <v>8.9140391135096343E-3</v>
      </c>
      <c r="Q181">
        <f t="shared" si="35"/>
        <v>1.9039128171048077E-2</v>
      </c>
      <c r="R181">
        <f t="shared" si="36"/>
        <v>3.2999066065900418E-2</v>
      </c>
      <c r="S181">
        <f t="shared" si="37"/>
        <v>2.3337054530304636E-2</v>
      </c>
      <c r="T181">
        <f t="shared" si="38"/>
        <v>1.1668936973925459E-2</v>
      </c>
      <c r="U181">
        <f t="shared" si="39"/>
        <v>1.9314878759382349E-2</v>
      </c>
      <c r="V181">
        <f t="shared" si="40"/>
        <v>4.7937198314774556E-3</v>
      </c>
      <c r="W181">
        <f t="shared" si="41"/>
        <v>1.1594389391270894E-2</v>
      </c>
    </row>
    <row r="182" spans="1:23">
      <c r="A182" s="6">
        <v>44932</v>
      </c>
      <c r="B182" s="7">
        <v>939.9</v>
      </c>
      <c r="C182" s="7">
        <v>796</v>
      </c>
      <c r="D182" s="7">
        <v>1448.5</v>
      </c>
      <c r="E182" s="7">
        <v>332.99848900000001</v>
      </c>
      <c r="F182" s="7">
        <v>728.35</v>
      </c>
      <c r="G182" s="7">
        <v>1032.8</v>
      </c>
      <c r="H182" s="7">
        <v>2303.1474969999999</v>
      </c>
      <c r="I182" s="7">
        <v>600.65</v>
      </c>
      <c r="J182" s="7">
        <v>382</v>
      </c>
      <c r="K182" s="31">
        <v>156.08000000000001</v>
      </c>
      <c r="L182" s="5">
        <v>15272</v>
      </c>
      <c r="M182">
        <f t="shared" si="31"/>
        <v>-1.0214701533998345E-2</v>
      </c>
      <c r="N182">
        <f t="shared" si="32"/>
        <v>-1.3848390485943657E-2</v>
      </c>
      <c r="O182">
        <f t="shared" si="33"/>
        <v>-1.8265035592924302E-2</v>
      </c>
      <c r="P182">
        <f t="shared" si="34"/>
        <v>4.7868447352178911E-3</v>
      </c>
      <c r="Q182">
        <f t="shared" si="35"/>
        <v>-3.0224402684000003E-2</v>
      </c>
      <c r="R182">
        <f t="shared" si="36"/>
        <v>-1.0881709763631855E-2</v>
      </c>
      <c r="S182">
        <f t="shared" si="37"/>
        <v>9.0478645471569839E-3</v>
      </c>
      <c r="T182">
        <f t="shared" si="38"/>
        <v>-7.3813314608917168E-3</v>
      </c>
      <c r="U182">
        <f t="shared" si="39"/>
        <v>-1.274565309989203E-2</v>
      </c>
      <c r="V182">
        <f t="shared" si="40"/>
        <v>-3.3260872418468795E-3</v>
      </c>
      <c r="W182">
        <f t="shared" si="41"/>
        <v>-7.4499173589176937E-3</v>
      </c>
    </row>
    <row r="183" spans="1:23">
      <c r="A183" s="6">
        <v>44931</v>
      </c>
      <c r="B183" s="7">
        <v>949.55</v>
      </c>
      <c r="C183" s="7">
        <v>807.1</v>
      </c>
      <c r="D183" s="7">
        <v>1475.2</v>
      </c>
      <c r="E183" s="7">
        <v>331.40828599999998</v>
      </c>
      <c r="F183" s="7">
        <v>750.7</v>
      </c>
      <c r="G183" s="7">
        <v>1044.0999999999999</v>
      </c>
      <c r="H183" s="7">
        <v>2282.4029190000001</v>
      </c>
      <c r="I183" s="7">
        <v>605.1</v>
      </c>
      <c r="J183" s="7">
        <v>386.9</v>
      </c>
      <c r="K183" s="31">
        <v>156.6</v>
      </c>
      <c r="L183" s="5">
        <v>15386.2</v>
      </c>
      <c r="M183">
        <f t="shared" si="31"/>
        <v>-8.2853122099220255E-3</v>
      </c>
      <c r="N183">
        <f t="shared" si="32"/>
        <v>-5.8064280744706239E-3</v>
      </c>
      <c r="O183">
        <f t="shared" si="33"/>
        <v>-1.3198844808999376E-2</v>
      </c>
      <c r="P183">
        <f t="shared" si="34"/>
        <v>1.9532759237160965E-2</v>
      </c>
      <c r="Q183">
        <f t="shared" si="35"/>
        <v>1.9368460204285749E-2</v>
      </c>
      <c r="R183">
        <f t="shared" si="36"/>
        <v>7.2091435404584353E-3</v>
      </c>
      <c r="S183">
        <f t="shared" si="37"/>
        <v>-1.7883402809512577E-3</v>
      </c>
      <c r="T183">
        <f t="shared" si="38"/>
        <v>-1.6524828592514914E-4</v>
      </c>
      <c r="U183">
        <f t="shared" si="39"/>
        <v>3.365698970076718E-3</v>
      </c>
      <c r="V183">
        <f t="shared" si="40"/>
        <v>-1.0734010140944227E-2</v>
      </c>
      <c r="W183">
        <f t="shared" si="41"/>
        <v>-4.4185684557322214E-4</v>
      </c>
    </row>
    <row r="184" spans="1:23">
      <c r="A184" s="6">
        <v>44930</v>
      </c>
      <c r="B184" s="7">
        <v>957.45</v>
      </c>
      <c r="C184" s="7">
        <v>811.8</v>
      </c>
      <c r="D184" s="7">
        <v>1494.8</v>
      </c>
      <c r="E184" s="7">
        <v>324.99777899999998</v>
      </c>
      <c r="F184" s="7">
        <v>736.3</v>
      </c>
      <c r="G184" s="7">
        <v>1036.5999999999999</v>
      </c>
      <c r="H184" s="7">
        <v>2286.488284</v>
      </c>
      <c r="I184" s="7">
        <v>605.20000000000005</v>
      </c>
      <c r="J184" s="7">
        <v>385.6</v>
      </c>
      <c r="K184" s="31">
        <v>158.29</v>
      </c>
      <c r="L184" s="5">
        <v>15393</v>
      </c>
      <c r="M184">
        <f t="shared" si="31"/>
        <v>-5.0527519921790285E-3</v>
      </c>
      <c r="N184">
        <f t="shared" si="32"/>
        <v>-7.1192150446427642E-3</v>
      </c>
      <c r="O184">
        <f t="shared" si="33"/>
        <v>-1.8394142155974388E-2</v>
      </c>
      <c r="P184">
        <f t="shared" si="34"/>
        <v>-1.2460274567600007E-2</v>
      </c>
      <c r="Q184">
        <f t="shared" si="35"/>
        <v>-4.2021871961826725E-2</v>
      </c>
      <c r="R184">
        <f t="shared" si="36"/>
        <v>-4.5718215294190921E-3</v>
      </c>
      <c r="S184">
        <f t="shared" si="37"/>
        <v>-1.5170911407600006E-2</v>
      </c>
      <c r="T184">
        <f t="shared" si="38"/>
        <v>-1.1826681869327711E-2</v>
      </c>
      <c r="U184">
        <f t="shared" si="39"/>
        <v>-2.1296507240469529E-2</v>
      </c>
      <c r="V184">
        <f t="shared" si="40"/>
        <v>-2.1313972885414124E-2</v>
      </c>
      <c r="W184">
        <f t="shared" si="41"/>
        <v>-1.0649259951250633E-2</v>
      </c>
    </row>
    <row r="185" spans="1:23">
      <c r="A185" s="6">
        <v>44929</v>
      </c>
      <c r="B185" s="7">
        <v>962.3</v>
      </c>
      <c r="C185" s="7">
        <v>817.6</v>
      </c>
      <c r="D185" s="7">
        <v>1522.55</v>
      </c>
      <c r="E185" s="7">
        <v>329.072675</v>
      </c>
      <c r="F185" s="7">
        <v>767.9</v>
      </c>
      <c r="G185" s="7">
        <v>1041.3499999999999</v>
      </c>
      <c r="H185" s="7">
        <v>2321.4408560000002</v>
      </c>
      <c r="I185" s="7">
        <v>612.4</v>
      </c>
      <c r="J185" s="7">
        <v>393.9</v>
      </c>
      <c r="K185" s="31">
        <v>161.69999999999999</v>
      </c>
      <c r="L185" s="5">
        <v>15557.8</v>
      </c>
      <c r="M185">
        <f t="shared" si="31"/>
        <v>2.1745696416288113E-2</v>
      </c>
      <c r="N185">
        <f t="shared" si="32"/>
        <v>5.0272927903475591E-3</v>
      </c>
      <c r="O185">
        <f t="shared" si="33"/>
        <v>-9.5189647928830396E-4</v>
      </c>
      <c r="P185">
        <f t="shared" si="34"/>
        <v>-5.2714912215699036E-3</v>
      </c>
      <c r="Q185">
        <f t="shared" si="35"/>
        <v>-9.5905348884154171E-3</v>
      </c>
      <c r="R185">
        <f t="shared" si="36"/>
        <v>1.8262211919020091E-3</v>
      </c>
      <c r="S185">
        <f t="shared" si="37"/>
        <v>-7.3447372656134284E-3</v>
      </c>
      <c r="T185">
        <f t="shared" si="38"/>
        <v>3.2663727221640866E-4</v>
      </c>
      <c r="U185">
        <f t="shared" si="39"/>
        <v>-2.2822375824663866E-3</v>
      </c>
      <c r="V185">
        <f t="shared" si="40"/>
        <v>2.5387796539699616E-3</v>
      </c>
      <c r="W185">
        <f t="shared" si="41"/>
        <v>2.1974530623223099E-3</v>
      </c>
    </row>
    <row r="186" spans="1:23">
      <c r="A186" s="6">
        <v>44928</v>
      </c>
      <c r="B186" s="7">
        <v>941.6</v>
      </c>
      <c r="C186" s="7">
        <v>813.5</v>
      </c>
      <c r="D186" s="7">
        <v>1524</v>
      </c>
      <c r="E186" s="7">
        <v>330.811959</v>
      </c>
      <c r="F186" s="7">
        <v>775.3</v>
      </c>
      <c r="G186" s="7">
        <v>1039.45</v>
      </c>
      <c r="H186" s="7">
        <v>2338.5539979999999</v>
      </c>
      <c r="I186" s="7">
        <v>612.20000000000005</v>
      </c>
      <c r="J186" s="7">
        <v>394.8</v>
      </c>
      <c r="K186" s="31">
        <v>161.29</v>
      </c>
      <c r="L186" s="5">
        <v>15523.65</v>
      </c>
      <c r="M186">
        <f t="shared" si="31"/>
        <v>8.371819499039897E-3</v>
      </c>
      <c r="N186">
        <f t="shared" si="32"/>
        <v>9.1381223695372552E-3</v>
      </c>
      <c r="O186">
        <f t="shared" si="33"/>
        <v>1.0421570478044817E-2</v>
      </c>
      <c r="P186">
        <f t="shared" si="34"/>
        <v>3.9133099336977738E-3</v>
      </c>
      <c r="Q186">
        <f t="shared" si="35"/>
        <v>9.3952160297588513E-3</v>
      </c>
      <c r="R186">
        <f t="shared" si="36"/>
        <v>1.4431749874723479E-4</v>
      </c>
      <c r="S186">
        <f t="shared" si="37"/>
        <v>1.1204270815644957E-2</v>
      </c>
      <c r="T186">
        <f t="shared" si="38"/>
        <v>-2.4471828837392077E-3</v>
      </c>
      <c r="U186">
        <f t="shared" si="39"/>
        <v>1.7502842219368344E-2</v>
      </c>
      <c r="V186">
        <f t="shared" si="40"/>
        <v>6.2817011611473669E-3</v>
      </c>
      <c r="W186">
        <f t="shared" si="41"/>
        <v>4.8301006003913481E-3</v>
      </c>
    </row>
    <row r="187" spans="1:23">
      <c r="A187" s="6">
        <v>44925</v>
      </c>
      <c r="B187" s="7">
        <v>933.75</v>
      </c>
      <c r="C187" s="7">
        <v>806.1</v>
      </c>
      <c r="D187" s="7">
        <v>1508.2</v>
      </c>
      <c r="E187" s="7">
        <v>329.51991900000002</v>
      </c>
      <c r="F187" s="7">
        <v>768.05</v>
      </c>
      <c r="G187" s="7">
        <v>1039.3</v>
      </c>
      <c r="H187" s="7">
        <v>2312.4984450000002</v>
      </c>
      <c r="I187" s="7">
        <v>613.70000000000005</v>
      </c>
      <c r="J187" s="7">
        <v>387.95</v>
      </c>
      <c r="K187" s="31">
        <v>160.28</v>
      </c>
      <c r="L187" s="5">
        <v>15448.85</v>
      </c>
      <c r="M187">
        <f t="shared" si="31"/>
        <v>-8.5639356515969432E-4</v>
      </c>
      <c r="N187">
        <f t="shared" si="32"/>
        <v>-1.8010752092146799E-2</v>
      </c>
      <c r="O187">
        <f t="shared" si="33"/>
        <v>-6.1803055514623876E-3</v>
      </c>
      <c r="P187">
        <f t="shared" si="34"/>
        <v>-1.1396135943037325E-2</v>
      </c>
      <c r="Q187">
        <f t="shared" si="35"/>
        <v>-1.7561551230402593E-3</v>
      </c>
      <c r="R187">
        <f t="shared" si="36"/>
        <v>-4.9430214622895813E-3</v>
      </c>
      <c r="S187">
        <f t="shared" si="37"/>
        <v>1.5322662420105342E-3</v>
      </c>
      <c r="T187">
        <f t="shared" si="38"/>
        <v>3.100777678248407E-3</v>
      </c>
      <c r="U187">
        <f t="shared" si="39"/>
        <v>5.2981967963851321E-3</v>
      </c>
      <c r="V187">
        <f t="shared" si="40"/>
        <v>-9.5005216437728593E-3</v>
      </c>
      <c r="W187">
        <f t="shared" si="41"/>
        <v>-2.3501621501795097E-3</v>
      </c>
    </row>
    <row r="188" spans="1:23">
      <c r="A188" s="6">
        <v>44924</v>
      </c>
      <c r="B188" s="7">
        <v>934.55</v>
      </c>
      <c r="C188" s="7">
        <v>820.75</v>
      </c>
      <c r="D188" s="7">
        <v>1517.55</v>
      </c>
      <c r="E188" s="7">
        <v>333.29665199999999</v>
      </c>
      <c r="F188" s="7">
        <v>769.4</v>
      </c>
      <c r="G188" s="7">
        <v>1044.45</v>
      </c>
      <c r="H188" s="7">
        <v>2308.9577949999998</v>
      </c>
      <c r="I188" s="7">
        <v>611.79999999999995</v>
      </c>
      <c r="J188" s="7">
        <v>385.9</v>
      </c>
      <c r="K188" s="31">
        <v>161.81</v>
      </c>
      <c r="L188" s="5">
        <v>15485.2</v>
      </c>
      <c r="M188">
        <f t="shared" si="31"/>
        <v>1.0595769428593735E-2</v>
      </c>
      <c r="N188">
        <f t="shared" si="32"/>
        <v>2.0868074366601465E-2</v>
      </c>
      <c r="O188">
        <f t="shared" si="33"/>
        <v>4.888208696362098E-3</v>
      </c>
      <c r="P188">
        <f t="shared" si="34"/>
        <v>2.8368808834455419E-3</v>
      </c>
      <c r="Q188">
        <f t="shared" si="35"/>
        <v>1.0058212939452199E-2</v>
      </c>
      <c r="R188">
        <f t="shared" si="36"/>
        <v>8.6543162390711158E-3</v>
      </c>
      <c r="S188">
        <f t="shared" si="37"/>
        <v>-4.520663101064248E-4</v>
      </c>
      <c r="T188">
        <f t="shared" si="38"/>
        <v>1.7727305966539743E-2</v>
      </c>
      <c r="U188">
        <f t="shared" si="39"/>
        <v>-1.38962606727938E-2</v>
      </c>
      <c r="V188">
        <f t="shared" si="40"/>
        <v>0</v>
      </c>
      <c r="W188">
        <f t="shared" si="41"/>
        <v>3.3896144751114623E-3</v>
      </c>
    </row>
    <row r="189" spans="1:23">
      <c r="A189" s="6">
        <v>44923</v>
      </c>
      <c r="B189" s="7">
        <v>924.7</v>
      </c>
      <c r="C189" s="7">
        <v>803.8</v>
      </c>
      <c r="D189" s="7">
        <v>1510.15</v>
      </c>
      <c r="E189" s="7">
        <v>332.35246899999999</v>
      </c>
      <c r="F189" s="7">
        <v>761.7</v>
      </c>
      <c r="G189" s="7">
        <v>1035.45</v>
      </c>
      <c r="H189" s="7">
        <v>2310.0018329999998</v>
      </c>
      <c r="I189" s="7">
        <v>601.04999999999995</v>
      </c>
      <c r="J189" s="7">
        <v>391.3</v>
      </c>
      <c r="K189" s="31">
        <v>161.81</v>
      </c>
      <c r="L189" s="5">
        <v>15432.8</v>
      </c>
      <c r="M189">
        <f t="shared" si="31"/>
        <v>-8.0780233550476407E-3</v>
      </c>
      <c r="N189">
        <f t="shared" si="32"/>
        <v>-1.359220233754997E-2</v>
      </c>
      <c r="O189">
        <f t="shared" si="33"/>
        <v>-3.1074405170284664E-3</v>
      </c>
      <c r="P189">
        <f t="shared" si="34"/>
        <v>3.7450414447067629E-3</v>
      </c>
      <c r="Q189">
        <f t="shared" si="35"/>
        <v>-4.2576948346455474E-3</v>
      </c>
      <c r="R189">
        <f t="shared" si="36"/>
        <v>-8.6880978531921592E-4</v>
      </c>
      <c r="S189">
        <f t="shared" si="37"/>
        <v>-9.8247909404933556E-5</v>
      </c>
      <c r="T189">
        <f t="shared" si="38"/>
        <v>-1.4131928034618938E-3</v>
      </c>
      <c r="U189">
        <f t="shared" si="39"/>
        <v>-7.257018289550392E-3</v>
      </c>
      <c r="V189">
        <f t="shared" si="40"/>
        <v>1.4441583077053963E-2</v>
      </c>
      <c r="W189">
        <f t="shared" si="41"/>
        <v>9.3675607273441968E-4</v>
      </c>
    </row>
    <row r="190" spans="1:23">
      <c r="A190" s="6">
        <v>44922</v>
      </c>
      <c r="B190" s="7">
        <v>932.2</v>
      </c>
      <c r="C190" s="7">
        <v>814.8</v>
      </c>
      <c r="D190" s="7">
        <v>1514.85</v>
      </c>
      <c r="E190" s="7">
        <v>331.11012299999999</v>
      </c>
      <c r="F190" s="7">
        <v>764.95</v>
      </c>
      <c r="G190" s="7">
        <v>1036.3499999999999</v>
      </c>
      <c r="H190" s="7">
        <v>2310.2287970000002</v>
      </c>
      <c r="I190" s="7">
        <v>601.9</v>
      </c>
      <c r="J190" s="7">
        <v>394.15</v>
      </c>
      <c r="K190" s="31">
        <v>159.49</v>
      </c>
      <c r="L190" s="5">
        <v>15418.35</v>
      </c>
      <c r="M190">
        <f t="shared" si="31"/>
        <v>3.7616251566779681E-3</v>
      </c>
      <c r="N190">
        <f t="shared" si="32"/>
        <v>4.6746302372378395E-3</v>
      </c>
      <c r="O190">
        <f t="shared" si="33"/>
        <v>8.2525946866771269E-3</v>
      </c>
      <c r="P190">
        <f t="shared" si="34"/>
        <v>-4.3429475837019711E-3</v>
      </c>
      <c r="Q190">
        <f t="shared" si="35"/>
        <v>4.375677152725202E-2</v>
      </c>
      <c r="R190">
        <f t="shared" si="36"/>
        <v>4.4969974965833291E-3</v>
      </c>
      <c r="S190">
        <f t="shared" si="37"/>
        <v>8.1480104016660362E-3</v>
      </c>
      <c r="T190">
        <f t="shared" si="38"/>
        <v>8.0067150007782206E-3</v>
      </c>
      <c r="U190">
        <f t="shared" si="39"/>
        <v>2.4007828714365725E-2</v>
      </c>
      <c r="V190">
        <f t="shared" si="40"/>
        <v>3.7690854343873227E-3</v>
      </c>
      <c r="W190">
        <f t="shared" si="41"/>
        <v>7.8003058533264256E-3</v>
      </c>
    </row>
    <row r="191" spans="1:23">
      <c r="A191" s="6">
        <v>44921</v>
      </c>
      <c r="B191" s="7">
        <v>928.7</v>
      </c>
      <c r="C191" s="7">
        <v>811</v>
      </c>
      <c r="D191" s="7">
        <v>1502.4</v>
      </c>
      <c r="E191" s="7">
        <v>332.551244</v>
      </c>
      <c r="F191" s="7">
        <v>732.2</v>
      </c>
      <c r="G191" s="7">
        <v>1031.7</v>
      </c>
      <c r="H191" s="7">
        <v>2291.4815090000002</v>
      </c>
      <c r="I191" s="7">
        <v>597.1</v>
      </c>
      <c r="J191" s="7">
        <v>384.8</v>
      </c>
      <c r="K191" s="31">
        <v>158.88999999999999</v>
      </c>
      <c r="L191" s="5">
        <v>15298.55</v>
      </c>
      <c r="M191">
        <f t="shared" si="31"/>
        <v>2.4084420275213878E-2</v>
      </c>
      <c r="N191">
        <f t="shared" si="32"/>
        <v>2.9018635496256195E-3</v>
      </c>
      <c r="O191">
        <f t="shared" si="33"/>
        <v>3.5339259982076396E-3</v>
      </c>
      <c r="P191">
        <f t="shared" si="34"/>
        <v>2.3893469036311094E-2</v>
      </c>
      <c r="Q191">
        <f t="shared" si="35"/>
        <v>5.9587176754660066E-3</v>
      </c>
      <c r="R191">
        <f t="shared" si="36"/>
        <v>1.066770212206463E-3</v>
      </c>
      <c r="S191">
        <f t="shared" si="37"/>
        <v>8.6944093410437889E-3</v>
      </c>
      <c r="T191">
        <f t="shared" si="38"/>
        <v>3.9455207233380356E-2</v>
      </c>
      <c r="U191">
        <f t="shared" si="39"/>
        <v>1.6904025651020851E-2</v>
      </c>
      <c r="V191">
        <f t="shared" si="40"/>
        <v>2.8361661465597151E-3</v>
      </c>
      <c r="W191">
        <f t="shared" si="41"/>
        <v>1.6645877527451915E-2</v>
      </c>
    </row>
    <row r="192" spans="1:23">
      <c r="A192" s="6">
        <v>44918</v>
      </c>
      <c r="B192" s="7">
        <v>906.6</v>
      </c>
      <c r="C192" s="7">
        <v>808.65</v>
      </c>
      <c r="D192" s="7">
        <v>1497.1</v>
      </c>
      <c r="E192" s="7">
        <v>324.69961599999999</v>
      </c>
      <c r="F192" s="7">
        <v>727.85</v>
      </c>
      <c r="G192" s="7">
        <v>1030.5999999999999</v>
      </c>
      <c r="H192" s="7">
        <v>2271.6447899999998</v>
      </c>
      <c r="I192" s="7">
        <v>574</v>
      </c>
      <c r="J192" s="7">
        <v>378.35</v>
      </c>
      <c r="K192" s="31">
        <v>158.44</v>
      </c>
      <c r="L192" s="5">
        <v>15046</v>
      </c>
      <c r="M192">
        <f t="shared" si="31"/>
        <v>-1.4183081438241088E-2</v>
      </c>
      <c r="N192">
        <f t="shared" si="32"/>
        <v>-9.7831883196879844E-3</v>
      </c>
      <c r="O192">
        <f t="shared" si="33"/>
        <v>-1.6528206937410646E-2</v>
      </c>
      <c r="P192">
        <f t="shared" si="34"/>
        <v>-1.7447154992738263E-2</v>
      </c>
      <c r="Q192">
        <f t="shared" si="35"/>
        <v>-1.3238899515388125E-2</v>
      </c>
      <c r="R192">
        <f t="shared" si="36"/>
        <v>-8.2137969644771013E-3</v>
      </c>
      <c r="S192">
        <f t="shared" si="37"/>
        <v>-2.9765976913877782E-2</v>
      </c>
      <c r="T192">
        <f t="shared" si="38"/>
        <v>-3.3239311537154967E-2</v>
      </c>
      <c r="U192">
        <f t="shared" si="39"/>
        <v>-4.1672696400567956E-2</v>
      </c>
      <c r="V192">
        <f t="shared" si="40"/>
        <v>-1.7579982922165949E-2</v>
      </c>
      <c r="W192">
        <f t="shared" si="41"/>
        <v>-2.5298699733138703E-2</v>
      </c>
    </row>
    <row r="193" spans="1:23">
      <c r="A193" s="6">
        <v>44917</v>
      </c>
      <c r="B193" s="7">
        <v>919.55</v>
      </c>
      <c r="C193" s="7">
        <v>816.6</v>
      </c>
      <c r="D193" s="7">
        <v>1522.05</v>
      </c>
      <c r="E193" s="7">
        <v>330.41440899999998</v>
      </c>
      <c r="F193" s="7">
        <v>737.55</v>
      </c>
      <c r="G193" s="7">
        <v>1039.0999999999999</v>
      </c>
      <c r="H193" s="7">
        <v>2340.2789299999999</v>
      </c>
      <c r="I193" s="7">
        <v>593.4</v>
      </c>
      <c r="J193" s="7">
        <v>394.45</v>
      </c>
      <c r="K193" s="31">
        <v>161.25</v>
      </c>
      <c r="L193" s="5">
        <v>15431.5</v>
      </c>
      <c r="M193">
        <f t="shared" si="31"/>
        <v>-1.3770231357657949E-2</v>
      </c>
      <c r="N193">
        <f t="shared" si="32"/>
        <v>3.1890128829350785E-3</v>
      </c>
      <c r="O193">
        <f t="shared" si="33"/>
        <v>8.2465172440362115E-3</v>
      </c>
      <c r="P193">
        <f t="shared" si="34"/>
        <v>-8.0887202471811789E-3</v>
      </c>
      <c r="Q193">
        <f t="shared" si="35"/>
        <v>-7.4967426373656384E-3</v>
      </c>
      <c r="R193">
        <f t="shared" si="36"/>
        <v>-1.2022411219897809E-3</v>
      </c>
      <c r="S193">
        <f t="shared" si="37"/>
        <v>-2.595743963970588E-3</v>
      </c>
      <c r="T193">
        <f t="shared" si="38"/>
        <v>0</v>
      </c>
      <c r="U193">
        <f t="shared" si="39"/>
        <v>-2.0451123664592639E-2</v>
      </c>
      <c r="V193">
        <f t="shared" si="40"/>
        <v>-4.8872626586079328E-3</v>
      </c>
      <c r="W193">
        <f t="shared" si="41"/>
        <v>-6.2049906683506097E-3</v>
      </c>
    </row>
    <row r="194" spans="1:23">
      <c r="A194" s="6">
        <v>44916</v>
      </c>
      <c r="B194" s="7">
        <v>932.3</v>
      </c>
      <c r="C194" s="7">
        <v>814</v>
      </c>
      <c r="D194" s="7">
        <v>1509.55</v>
      </c>
      <c r="E194" s="7">
        <v>333.09787699999998</v>
      </c>
      <c r="F194" s="7">
        <v>743.1</v>
      </c>
      <c r="G194" s="7">
        <v>1040.3499999999999</v>
      </c>
      <c r="H194" s="7">
        <v>2346.361586</v>
      </c>
      <c r="I194" s="7">
        <v>593.4</v>
      </c>
      <c r="J194" s="7">
        <v>402.6</v>
      </c>
      <c r="K194" s="31">
        <v>162.04</v>
      </c>
      <c r="L194" s="5">
        <v>15527.55</v>
      </c>
      <c r="M194">
        <f t="shared" si="31"/>
        <v>-1.8544140765087008E-2</v>
      </c>
      <c r="N194">
        <f t="shared" si="32"/>
        <v>-1.8199473682933991E-2</v>
      </c>
      <c r="O194">
        <f t="shared" si="33"/>
        <v>1.4916223326818085E-3</v>
      </c>
      <c r="P194">
        <f t="shared" si="34"/>
        <v>-1.4808503967244969E-2</v>
      </c>
      <c r="Q194">
        <f t="shared" si="35"/>
        <v>-3.6268425812967589E-3</v>
      </c>
      <c r="R194">
        <f t="shared" si="36"/>
        <v>1.0289697317885425E-2</v>
      </c>
      <c r="S194">
        <f t="shared" si="37"/>
        <v>-1.4329038830493242E-2</v>
      </c>
      <c r="T194">
        <f t="shared" si="38"/>
        <v>-1.8450245791279605E-2</v>
      </c>
      <c r="U194">
        <f t="shared" si="39"/>
        <v>-1.9432415686791746E-2</v>
      </c>
      <c r="V194">
        <f t="shared" si="40"/>
        <v>-5.7842755575838803E-3</v>
      </c>
      <c r="W194">
        <f t="shared" si="41"/>
        <v>-1.2712245741125977E-2</v>
      </c>
    </row>
    <row r="195" spans="1:23">
      <c r="A195" s="6">
        <v>44915</v>
      </c>
      <c r="B195" s="7">
        <v>949.75</v>
      </c>
      <c r="C195" s="7">
        <v>828.95</v>
      </c>
      <c r="D195" s="7">
        <v>1507.3</v>
      </c>
      <c r="E195" s="7">
        <v>338.06726200000003</v>
      </c>
      <c r="F195" s="7">
        <v>745.8</v>
      </c>
      <c r="G195" s="7">
        <v>1029.7</v>
      </c>
      <c r="H195" s="7">
        <v>2380.2247259999999</v>
      </c>
      <c r="I195" s="7">
        <v>604.45000000000005</v>
      </c>
      <c r="J195" s="7">
        <v>410.5</v>
      </c>
      <c r="K195" s="31">
        <v>162.97999999999999</v>
      </c>
      <c r="L195" s="5">
        <v>15726.2</v>
      </c>
      <c r="M195">
        <f t="shared" ref="M195:M250" si="43">LN(B195/B196)</f>
        <v>3.7448288706872172E-3</v>
      </c>
      <c r="N195">
        <f t="shared" ref="N195:N250" si="44">LN(C195/C196)</f>
        <v>-1.3718129285371103E-2</v>
      </c>
      <c r="O195">
        <f t="shared" ref="O195:O250" si="45">LN(D195/D196)</f>
        <v>-3.3171346593871169E-5</v>
      </c>
      <c r="P195">
        <f t="shared" ref="P195:P250" si="46">LN(E195/E196)</f>
        <v>-1.0284289448765087E-3</v>
      </c>
      <c r="Q195">
        <f t="shared" ref="Q195:Q250" si="47">LN(F195/F196)</f>
        <v>-4.8821364318845113E-3</v>
      </c>
      <c r="R195">
        <f t="shared" ref="R195:R250" si="48">LN(G195/G196)</f>
        <v>-3.4416767291365552E-3</v>
      </c>
      <c r="S195">
        <f t="shared" ref="S195:S250" si="49">LN(H195/H196)</f>
        <v>8.6189265613208742E-3</v>
      </c>
      <c r="T195">
        <f t="shared" ref="T195:T250" si="50">LN(I195/I196)</f>
        <v>0</v>
      </c>
      <c r="U195">
        <f t="shared" ref="U195:U250" si="51">LN(J195/J196)</f>
        <v>-1.8105503632273354E-2</v>
      </c>
      <c r="V195">
        <f t="shared" ref="V195:V250" si="52">LN(K195/K196)</f>
        <v>-7.3358930280464901E-3</v>
      </c>
      <c r="W195">
        <f t="shared" ref="W195:W250" si="53">LN(L195/L196)</f>
        <v>-1.8423582307554814E-3</v>
      </c>
    </row>
    <row r="196" spans="1:23">
      <c r="A196" s="6">
        <v>44914</v>
      </c>
      <c r="B196" s="7">
        <v>946.2</v>
      </c>
      <c r="C196" s="7">
        <v>840.4</v>
      </c>
      <c r="D196" s="7">
        <v>1507.35</v>
      </c>
      <c r="E196" s="7">
        <v>338.415119</v>
      </c>
      <c r="F196" s="7">
        <v>749.45</v>
      </c>
      <c r="G196" s="7">
        <v>1033.25</v>
      </c>
      <c r="H196" s="7">
        <v>2359.7978990000001</v>
      </c>
      <c r="I196" s="7">
        <v>604.45000000000005</v>
      </c>
      <c r="J196" s="7">
        <v>418</v>
      </c>
      <c r="K196" s="31">
        <v>164.18</v>
      </c>
      <c r="L196" s="5">
        <v>15755.2</v>
      </c>
      <c r="M196">
        <f t="shared" si="43"/>
        <v>1.1800487755646603E-2</v>
      </c>
      <c r="N196">
        <f t="shared" si="44"/>
        <v>2.1225581147396037E-2</v>
      </c>
      <c r="O196">
        <f t="shared" si="45"/>
        <v>-9.8035146702138611E-3</v>
      </c>
      <c r="P196">
        <f t="shared" si="46"/>
        <v>1.5986131423007238E-2</v>
      </c>
      <c r="Q196">
        <f t="shared" si="47"/>
        <v>8.0380900333726114E-3</v>
      </c>
      <c r="R196">
        <f t="shared" si="48"/>
        <v>3.49023574048451E-3</v>
      </c>
      <c r="S196">
        <f t="shared" si="49"/>
        <v>1.3049808911149752E-2</v>
      </c>
      <c r="T196">
        <f t="shared" si="50"/>
        <v>1.8214941283912357E-3</v>
      </c>
      <c r="U196">
        <f t="shared" si="51"/>
        <v>-8.5755647023962617E-3</v>
      </c>
      <c r="V196">
        <f t="shared" si="52"/>
        <v>2.6414767080211583E-2</v>
      </c>
      <c r="W196">
        <f t="shared" si="53"/>
        <v>7.572137589721614E-3</v>
      </c>
    </row>
    <row r="197" spans="1:23">
      <c r="A197" s="6">
        <v>44911</v>
      </c>
      <c r="B197" s="7">
        <v>935.1</v>
      </c>
      <c r="C197" s="7">
        <v>822.75</v>
      </c>
      <c r="D197" s="7">
        <v>1522.2</v>
      </c>
      <c r="E197" s="7">
        <v>333.04818299999999</v>
      </c>
      <c r="F197" s="7">
        <v>743.45</v>
      </c>
      <c r="G197" s="7">
        <v>1029.6500000000001</v>
      </c>
      <c r="H197" s="7">
        <v>2329.2030500000001</v>
      </c>
      <c r="I197" s="7">
        <v>603.35</v>
      </c>
      <c r="J197" s="7">
        <v>421.6</v>
      </c>
      <c r="K197" s="31">
        <v>159.9</v>
      </c>
      <c r="L197" s="5">
        <v>15636.35</v>
      </c>
      <c r="M197">
        <f t="shared" si="43"/>
        <v>-3.2563754919824454E-3</v>
      </c>
      <c r="N197">
        <f t="shared" si="44"/>
        <v>-4.3660247633859652E-3</v>
      </c>
      <c r="O197">
        <f t="shared" si="45"/>
        <v>-1.1950382203431364E-2</v>
      </c>
      <c r="P197">
        <f t="shared" si="46"/>
        <v>-1.1128534601883896E-2</v>
      </c>
      <c r="Q197">
        <f t="shared" si="47"/>
        <v>1.3451708387255559E-4</v>
      </c>
      <c r="R197">
        <f t="shared" si="48"/>
        <v>-1.2258840777088841E-2</v>
      </c>
      <c r="S197">
        <f t="shared" si="49"/>
        <v>-4.9572903845858446E-3</v>
      </c>
      <c r="T197">
        <f t="shared" si="50"/>
        <v>-2.0668331888373359E-2</v>
      </c>
      <c r="U197">
        <f t="shared" si="51"/>
        <v>1.1690458798744927E-2</v>
      </c>
      <c r="V197">
        <f t="shared" si="52"/>
        <v>-1.4651367127010359E-2</v>
      </c>
      <c r="W197">
        <f t="shared" si="53"/>
        <v>-9.3857656590560987E-3</v>
      </c>
    </row>
    <row r="198" spans="1:23">
      <c r="A198" s="6">
        <v>44910</v>
      </c>
      <c r="B198" s="7">
        <v>938.15</v>
      </c>
      <c r="C198" s="7">
        <v>826.35</v>
      </c>
      <c r="D198" s="7">
        <v>1540.5</v>
      </c>
      <c r="E198" s="7">
        <v>336.77522099999999</v>
      </c>
      <c r="F198" s="7">
        <v>743.35</v>
      </c>
      <c r="G198" s="7">
        <v>1042.3499999999999</v>
      </c>
      <c r="H198" s="7">
        <v>2340.7782529999999</v>
      </c>
      <c r="I198" s="7">
        <v>615.95000000000005</v>
      </c>
      <c r="J198" s="7">
        <v>416.7</v>
      </c>
      <c r="K198" s="31">
        <v>162.26</v>
      </c>
      <c r="L198" s="5">
        <v>15783.8</v>
      </c>
      <c r="M198">
        <f t="shared" si="43"/>
        <v>-4.5199619639387147E-3</v>
      </c>
      <c r="N198">
        <f t="shared" si="44"/>
        <v>-3.4429679747893425E-3</v>
      </c>
      <c r="O198">
        <f t="shared" si="45"/>
        <v>-2.493798902675802E-2</v>
      </c>
      <c r="P198">
        <f t="shared" si="46"/>
        <v>-1.9145636049265301E-2</v>
      </c>
      <c r="Q198">
        <f t="shared" si="47"/>
        <v>-1.9450423346667543E-2</v>
      </c>
      <c r="R198">
        <f t="shared" si="48"/>
        <v>-1.3199781844386919E-2</v>
      </c>
      <c r="S198">
        <f t="shared" si="49"/>
        <v>-1.430562442943752E-2</v>
      </c>
      <c r="T198">
        <f t="shared" si="50"/>
        <v>-1.5385538498982602E-2</v>
      </c>
      <c r="U198">
        <f t="shared" si="51"/>
        <v>-2.8756310254619633E-3</v>
      </c>
      <c r="V198">
        <f t="shared" si="52"/>
        <v>-1.3102495655160699E-2</v>
      </c>
      <c r="W198">
        <f t="shared" si="53"/>
        <v>-1.1339561338849984E-2</v>
      </c>
    </row>
    <row r="199" spans="1:23">
      <c r="A199" s="6">
        <v>44909</v>
      </c>
      <c r="B199" s="7">
        <v>942.4</v>
      </c>
      <c r="C199" s="7">
        <v>829.2</v>
      </c>
      <c r="D199" s="7">
        <v>1579.4</v>
      </c>
      <c r="E199" s="7">
        <v>343.28511600000002</v>
      </c>
      <c r="F199" s="7">
        <v>757.95</v>
      </c>
      <c r="G199" s="7">
        <v>1056.2</v>
      </c>
      <c r="H199" s="7">
        <v>2374.5052150000001</v>
      </c>
      <c r="I199" s="7">
        <v>625.5</v>
      </c>
      <c r="J199" s="7">
        <v>417.9</v>
      </c>
      <c r="K199" s="31">
        <v>164.4</v>
      </c>
      <c r="L199" s="5">
        <v>15963.8</v>
      </c>
      <c r="M199">
        <f t="shared" si="43"/>
        <v>-2.3317445646944728E-3</v>
      </c>
      <c r="N199">
        <f t="shared" si="44"/>
        <v>-1.0616384011642851E-2</v>
      </c>
      <c r="O199">
        <f t="shared" si="45"/>
        <v>4.6009187791845856E-3</v>
      </c>
      <c r="P199">
        <f t="shared" si="46"/>
        <v>-5.7887005244738204E-4</v>
      </c>
      <c r="Q199">
        <f t="shared" si="47"/>
        <v>1.8240420510141523E-2</v>
      </c>
      <c r="R199">
        <f t="shared" si="48"/>
        <v>1.0947798429370445E-2</v>
      </c>
      <c r="S199">
        <f t="shared" si="49"/>
        <v>-3.6256120044881393E-3</v>
      </c>
      <c r="T199">
        <f t="shared" si="50"/>
        <v>1.4087574497499753E-2</v>
      </c>
      <c r="U199">
        <f t="shared" si="51"/>
        <v>-1.4347204756604054E-3</v>
      </c>
      <c r="V199">
        <f t="shared" si="52"/>
        <v>1.3287401199772092E-2</v>
      </c>
      <c r="W199">
        <f t="shared" si="53"/>
        <v>3.7215708677595227E-3</v>
      </c>
    </row>
    <row r="200" spans="1:23">
      <c r="A200" s="6">
        <v>44908</v>
      </c>
      <c r="B200" s="7">
        <v>944.6</v>
      </c>
      <c r="C200" s="7">
        <v>838.05</v>
      </c>
      <c r="D200" s="7">
        <v>1572.15</v>
      </c>
      <c r="E200" s="7">
        <v>343.48389100000003</v>
      </c>
      <c r="F200" s="7">
        <v>744.25</v>
      </c>
      <c r="G200" s="7">
        <v>1044.7</v>
      </c>
      <c r="H200" s="7">
        <v>2383.1298750000001</v>
      </c>
      <c r="I200" s="7">
        <v>616.75</v>
      </c>
      <c r="J200" s="7">
        <v>418.5</v>
      </c>
      <c r="K200" s="31">
        <v>162.22999999999999</v>
      </c>
      <c r="L200" s="5">
        <v>15904.5</v>
      </c>
      <c r="M200">
        <f t="shared" si="43"/>
        <v>6.3188846916455337E-3</v>
      </c>
      <c r="N200">
        <f t="shared" si="44"/>
        <v>1.1581635051838282E-2</v>
      </c>
      <c r="O200">
        <f t="shared" si="45"/>
        <v>1.5997263585266198E-2</v>
      </c>
      <c r="P200">
        <f t="shared" si="46"/>
        <v>6.9686699065059816E-3</v>
      </c>
      <c r="Q200">
        <f t="shared" si="47"/>
        <v>4.5788242411421562E-3</v>
      </c>
      <c r="R200">
        <f t="shared" si="48"/>
        <v>1.5725566451727856E-2</v>
      </c>
      <c r="S200">
        <f t="shared" si="49"/>
        <v>4.5436400077199382E-3</v>
      </c>
      <c r="T200">
        <f t="shared" si="50"/>
        <v>6.0172567310702411E-3</v>
      </c>
      <c r="U200">
        <f t="shared" si="51"/>
        <v>1.0448662885256874E-2</v>
      </c>
      <c r="V200">
        <f t="shared" si="52"/>
        <v>3.5197171166091055E-3</v>
      </c>
      <c r="W200">
        <f t="shared" si="53"/>
        <v>4.8215645286476556E-3</v>
      </c>
    </row>
    <row r="201" spans="1:23">
      <c r="A201" s="6">
        <v>44907</v>
      </c>
      <c r="B201" s="7">
        <v>938.65</v>
      </c>
      <c r="C201" s="7">
        <v>828.4</v>
      </c>
      <c r="D201" s="7">
        <v>1547.2</v>
      </c>
      <c r="E201" s="7">
        <v>341.09858600000001</v>
      </c>
      <c r="F201" s="7">
        <v>740.85</v>
      </c>
      <c r="G201" s="7">
        <v>1028.4000000000001</v>
      </c>
      <c r="H201" s="7">
        <v>2372.3263529999999</v>
      </c>
      <c r="I201" s="7">
        <v>613.04999999999995</v>
      </c>
      <c r="J201" s="7">
        <v>414.15</v>
      </c>
      <c r="K201" s="31">
        <v>161.66</v>
      </c>
      <c r="L201" s="5">
        <v>15828</v>
      </c>
      <c r="M201">
        <f t="shared" si="43"/>
        <v>5.2874852804909904E-3</v>
      </c>
      <c r="N201">
        <f t="shared" si="44"/>
        <v>-7.8158276785256393E-3</v>
      </c>
      <c r="O201">
        <f t="shared" si="45"/>
        <v>-1.418281434564516E-2</v>
      </c>
      <c r="P201">
        <f t="shared" si="46"/>
        <v>5.2585554913532747E-3</v>
      </c>
      <c r="Q201">
        <f t="shared" si="47"/>
        <v>6.0759495540107416E-4</v>
      </c>
      <c r="R201">
        <f t="shared" si="48"/>
        <v>8.7552902134479149E-4</v>
      </c>
      <c r="S201">
        <f t="shared" si="49"/>
        <v>1.5319217119575943E-3</v>
      </c>
      <c r="T201">
        <f t="shared" si="50"/>
        <v>-5.6118239260030539E-3</v>
      </c>
      <c r="U201">
        <f t="shared" si="51"/>
        <v>2.0545055265864713E-3</v>
      </c>
      <c r="V201">
        <f t="shared" si="52"/>
        <v>-7.6411513023011855E-3</v>
      </c>
      <c r="W201">
        <f t="shared" si="53"/>
        <v>9.6394688374019163E-4</v>
      </c>
    </row>
    <row r="202" spans="1:23">
      <c r="A202" s="6">
        <v>44904</v>
      </c>
      <c r="B202" s="7">
        <v>933.7</v>
      </c>
      <c r="C202" s="7">
        <v>834.9</v>
      </c>
      <c r="D202" s="7">
        <v>1569.3</v>
      </c>
      <c r="E202" s="7">
        <v>339.30960800000003</v>
      </c>
      <c r="F202" s="7">
        <v>740.4</v>
      </c>
      <c r="G202" s="7">
        <v>1027.5</v>
      </c>
      <c r="H202" s="7">
        <v>2368.6949169999998</v>
      </c>
      <c r="I202" s="7">
        <v>616.5</v>
      </c>
      <c r="J202" s="7">
        <v>413.3</v>
      </c>
      <c r="K202" s="31">
        <v>162.9</v>
      </c>
      <c r="L202" s="5">
        <v>15812.75</v>
      </c>
      <c r="M202">
        <f t="shared" si="43"/>
        <v>-6.0329592234277061E-3</v>
      </c>
      <c r="N202">
        <f t="shared" si="44"/>
        <v>2.7586224390796607E-3</v>
      </c>
      <c r="O202">
        <f t="shared" si="45"/>
        <v>-3.1889077487917812E-2</v>
      </c>
      <c r="P202">
        <f t="shared" si="46"/>
        <v>8.8261826230466613E-3</v>
      </c>
      <c r="Q202">
        <f t="shared" si="47"/>
        <v>-5.7908720172574844E-3</v>
      </c>
      <c r="R202">
        <f t="shared" si="48"/>
        <v>-6.9408032659776728E-2</v>
      </c>
      <c r="S202">
        <f t="shared" si="49"/>
        <v>-1.5271246852842809E-2</v>
      </c>
      <c r="T202">
        <f t="shared" si="50"/>
        <v>7.8980991114736832E-3</v>
      </c>
      <c r="U202">
        <f t="shared" si="51"/>
        <v>-9.3920016089306235E-3</v>
      </c>
      <c r="V202">
        <f t="shared" si="52"/>
        <v>-2.7586224390796399E-3</v>
      </c>
      <c r="W202">
        <f t="shared" si="53"/>
        <v>-6.2004022266219996E-3</v>
      </c>
    </row>
    <row r="203" spans="1:23">
      <c r="A203" s="6">
        <v>44903</v>
      </c>
      <c r="B203" s="7">
        <v>939.35</v>
      </c>
      <c r="C203" s="7">
        <v>832.6</v>
      </c>
      <c r="D203" s="7">
        <v>1620.15</v>
      </c>
      <c r="E203" s="7">
        <v>336.32797699999998</v>
      </c>
      <c r="F203" s="7">
        <v>744.7</v>
      </c>
      <c r="G203" s="7">
        <v>1101.3499999999999</v>
      </c>
      <c r="H203" s="7">
        <v>2405.1454560000002</v>
      </c>
      <c r="I203" s="7">
        <v>611.65</v>
      </c>
      <c r="J203" s="7">
        <v>417.2</v>
      </c>
      <c r="K203" s="31">
        <v>163.35</v>
      </c>
      <c r="L203" s="5">
        <v>15911.1</v>
      </c>
      <c r="M203">
        <f t="shared" si="43"/>
        <v>2.6646668276000866E-2</v>
      </c>
      <c r="N203">
        <f t="shared" si="44"/>
        <v>-1.6800675978716178E-3</v>
      </c>
      <c r="O203">
        <f t="shared" si="45"/>
        <v>9.0835030030242854E-3</v>
      </c>
      <c r="P203">
        <f t="shared" si="46"/>
        <v>-5.0110645739518322E-3</v>
      </c>
      <c r="Q203">
        <f t="shared" si="47"/>
        <v>8.8343967365030474E-3</v>
      </c>
      <c r="R203">
        <f t="shared" si="48"/>
        <v>-4.1227830511479284E-3</v>
      </c>
      <c r="S203">
        <f t="shared" si="49"/>
        <v>-4.7172047676106586E-4</v>
      </c>
      <c r="T203">
        <f t="shared" si="50"/>
        <v>7.549063502941088E-3</v>
      </c>
      <c r="U203">
        <f t="shared" si="51"/>
        <v>-6.9270550487191057E-3</v>
      </c>
      <c r="V203">
        <f t="shared" si="52"/>
        <v>-1.4826789204294658E-2</v>
      </c>
      <c r="W203">
        <f t="shared" si="53"/>
        <v>3.0906672049319309E-3</v>
      </c>
    </row>
    <row r="204" spans="1:23">
      <c r="A204" s="6">
        <v>44902</v>
      </c>
      <c r="B204" s="7">
        <v>914.65</v>
      </c>
      <c r="C204" s="7">
        <v>834</v>
      </c>
      <c r="D204" s="7">
        <v>1605.5</v>
      </c>
      <c r="E204" s="7">
        <v>338.01756799999998</v>
      </c>
      <c r="F204" s="7">
        <v>738.15</v>
      </c>
      <c r="G204" s="7">
        <v>1105.9000000000001</v>
      </c>
      <c r="H204" s="7">
        <v>2406.2802799999999</v>
      </c>
      <c r="I204" s="7">
        <v>607.04999999999995</v>
      </c>
      <c r="J204" s="7">
        <v>420.1</v>
      </c>
      <c r="K204" s="31">
        <v>165.79</v>
      </c>
      <c r="L204" s="5">
        <v>15862</v>
      </c>
      <c r="M204">
        <f t="shared" si="43"/>
        <v>1.099334987220172E-2</v>
      </c>
      <c r="N204">
        <f t="shared" si="44"/>
        <v>7.7968037056168891E-4</v>
      </c>
      <c r="O204">
        <f t="shared" si="45"/>
        <v>-4.5985663935683135E-3</v>
      </c>
      <c r="P204">
        <f t="shared" si="46"/>
        <v>8.2669511313713476E-3</v>
      </c>
      <c r="Q204">
        <f t="shared" si="47"/>
        <v>-1.1583401116122303E-2</v>
      </c>
      <c r="R204">
        <f t="shared" si="48"/>
        <v>-1.3517056963094435E-2</v>
      </c>
      <c r="S204">
        <f t="shared" si="49"/>
        <v>-1.4867238720720133E-2</v>
      </c>
      <c r="T204">
        <f t="shared" si="50"/>
        <v>-3.1250025431353891E-3</v>
      </c>
      <c r="U204">
        <f t="shared" si="51"/>
        <v>-1.6525399672084402E-2</v>
      </c>
      <c r="V204">
        <f t="shared" si="52"/>
        <v>-1.1037242391812658E-2</v>
      </c>
      <c r="W204">
        <f t="shared" si="53"/>
        <v>-3.8288728334255448E-3</v>
      </c>
    </row>
    <row r="205" spans="1:23">
      <c r="A205" s="6">
        <v>44901</v>
      </c>
      <c r="B205" s="7">
        <v>904.65</v>
      </c>
      <c r="C205" s="7">
        <v>833.35</v>
      </c>
      <c r="D205" s="7">
        <v>1612.9</v>
      </c>
      <c r="E205" s="7">
        <v>335.234712</v>
      </c>
      <c r="F205" s="7">
        <v>746.75</v>
      </c>
      <c r="G205" s="7">
        <v>1120.95</v>
      </c>
      <c r="H205" s="7">
        <v>2442.3222820000001</v>
      </c>
      <c r="I205" s="7">
        <v>608.95000000000005</v>
      </c>
      <c r="J205" s="7">
        <v>427.1</v>
      </c>
      <c r="K205" s="31">
        <v>167.63</v>
      </c>
      <c r="L205" s="5">
        <v>15922.85</v>
      </c>
      <c r="M205">
        <f t="shared" si="43"/>
        <v>6.0426494256787203E-3</v>
      </c>
      <c r="N205">
        <f t="shared" si="44"/>
        <v>-1.2817249001489226E-2</v>
      </c>
      <c r="O205">
        <f t="shared" si="45"/>
        <v>-1.6509990250707939E-2</v>
      </c>
      <c r="P205">
        <f t="shared" si="46"/>
        <v>1.63192573186852E-3</v>
      </c>
      <c r="Q205">
        <f t="shared" si="47"/>
        <v>-1.3104255102709761E-2</v>
      </c>
      <c r="R205">
        <f t="shared" si="48"/>
        <v>-8.793022281411671E-3</v>
      </c>
      <c r="S205">
        <f t="shared" si="49"/>
        <v>2.8849841694322011E-3</v>
      </c>
      <c r="T205">
        <f t="shared" si="50"/>
        <v>-1.3618966866730578E-2</v>
      </c>
      <c r="U205">
        <f t="shared" si="51"/>
        <v>-3.8558206327287616E-3</v>
      </c>
      <c r="V205">
        <f t="shared" si="52"/>
        <v>7.1843690445513222E-3</v>
      </c>
      <c r="W205">
        <f t="shared" si="53"/>
        <v>-2.7814336190970139E-3</v>
      </c>
    </row>
    <row r="206" spans="1:23">
      <c r="A206" s="6">
        <v>44900</v>
      </c>
      <c r="B206" s="7">
        <v>899.2</v>
      </c>
      <c r="C206" s="7">
        <v>844.1</v>
      </c>
      <c r="D206" s="7">
        <v>1639.75</v>
      </c>
      <c r="E206" s="7">
        <v>334.68808000000001</v>
      </c>
      <c r="F206" s="7">
        <v>756.6</v>
      </c>
      <c r="G206" s="7">
        <v>1130.8499999999999</v>
      </c>
      <c r="H206" s="7">
        <v>2435.2863750000001</v>
      </c>
      <c r="I206" s="7">
        <v>617.29999999999995</v>
      </c>
      <c r="J206" s="7">
        <v>428.75</v>
      </c>
      <c r="K206" s="31">
        <v>166.43</v>
      </c>
      <c r="L206" s="5">
        <v>15967.2</v>
      </c>
      <c r="M206">
        <f t="shared" si="43"/>
        <v>-6.595196682526114E-3</v>
      </c>
      <c r="N206">
        <f t="shared" si="44"/>
        <v>-5.3758806178660192E-3</v>
      </c>
      <c r="O206">
        <f t="shared" si="45"/>
        <v>1.1288576855109016E-3</v>
      </c>
      <c r="P206">
        <f t="shared" si="46"/>
        <v>-1.1871204860935769E-3</v>
      </c>
      <c r="Q206">
        <f t="shared" si="47"/>
        <v>1.8071374994350516E-2</v>
      </c>
      <c r="R206">
        <f t="shared" si="48"/>
        <v>-4.1475527157817365E-3</v>
      </c>
      <c r="S206">
        <f t="shared" si="49"/>
        <v>-1.4691453106168956E-2</v>
      </c>
      <c r="T206">
        <f t="shared" si="50"/>
        <v>1.5920653045229393E-2</v>
      </c>
      <c r="U206">
        <f t="shared" si="51"/>
        <v>-1.5391150320297295E-2</v>
      </c>
      <c r="V206">
        <f t="shared" si="52"/>
        <v>9.5388310808950626E-3</v>
      </c>
      <c r="W206">
        <f t="shared" si="53"/>
        <v>2.3175188871898245E-4</v>
      </c>
    </row>
    <row r="207" spans="1:23">
      <c r="A207" s="6">
        <v>44897</v>
      </c>
      <c r="B207" s="7">
        <v>905.15</v>
      </c>
      <c r="C207" s="7">
        <v>848.65</v>
      </c>
      <c r="D207" s="7">
        <v>1637.9</v>
      </c>
      <c r="E207" s="7">
        <v>335.08563099999998</v>
      </c>
      <c r="F207" s="7">
        <v>743.05</v>
      </c>
      <c r="G207" s="7">
        <v>1135.55</v>
      </c>
      <c r="H207" s="7">
        <v>2471.3283769999998</v>
      </c>
      <c r="I207" s="7">
        <v>607.54999999999995</v>
      </c>
      <c r="J207" s="7">
        <v>435.4</v>
      </c>
      <c r="K207" s="31">
        <v>164.85</v>
      </c>
      <c r="L207" s="5">
        <v>15963.5</v>
      </c>
      <c r="M207">
        <f t="shared" si="43"/>
        <v>1.4372584010894634E-3</v>
      </c>
      <c r="N207">
        <f t="shared" si="44"/>
        <v>5.8918839315833482E-5</v>
      </c>
      <c r="O207">
        <f t="shared" si="45"/>
        <v>-1.1654153147414121E-2</v>
      </c>
      <c r="P207">
        <f t="shared" si="46"/>
        <v>-7.0932739991428099E-3</v>
      </c>
      <c r="Q207">
        <f t="shared" si="47"/>
        <v>-4.36432693276337E-3</v>
      </c>
      <c r="R207">
        <f t="shared" si="48"/>
        <v>-7.4825593843070031E-4</v>
      </c>
      <c r="S207">
        <f t="shared" si="49"/>
        <v>-4.2237103718359637E-4</v>
      </c>
      <c r="T207">
        <f t="shared" si="50"/>
        <v>-9.0486577144339726E-4</v>
      </c>
      <c r="U207">
        <f t="shared" si="51"/>
        <v>-6.524375000896916E-3</v>
      </c>
      <c r="V207">
        <f t="shared" si="52"/>
        <v>-9.5388310808951233E-3</v>
      </c>
      <c r="W207">
        <f t="shared" si="53"/>
        <v>-2.5307005462316687E-3</v>
      </c>
    </row>
    <row r="208" spans="1:23">
      <c r="A208" s="6">
        <v>44896</v>
      </c>
      <c r="B208" s="7">
        <v>903.85</v>
      </c>
      <c r="C208" s="7">
        <v>848.6</v>
      </c>
      <c r="D208" s="7">
        <v>1657.1</v>
      </c>
      <c r="E208" s="7">
        <v>337.470935</v>
      </c>
      <c r="F208" s="7">
        <v>746.3</v>
      </c>
      <c r="G208" s="7">
        <v>1136.4000000000001</v>
      </c>
      <c r="H208" s="7">
        <v>2472.3724149999998</v>
      </c>
      <c r="I208" s="7">
        <v>608.1</v>
      </c>
      <c r="J208" s="7">
        <v>438.25</v>
      </c>
      <c r="K208" s="31">
        <v>166.43</v>
      </c>
      <c r="L208" s="5">
        <v>16003.95</v>
      </c>
      <c r="M208">
        <f t="shared" si="43"/>
        <v>2.880728821704516E-3</v>
      </c>
      <c r="N208">
        <f t="shared" si="44"/>
        <v>-1.7674610468142472E-4</v>
      </c>
      <c r="O208">
        <f t="shared" si="45"/>
        <v>1.3456863811759206E-2</v>
      </c>
      <c r="P208">
        <f t="shared" si="46"/>
        <v>-1.3244070875330566E-3</v>
      </c>
      <c r="Q208">
        <f t="shared" si="47"/>
        <v>3.8934062741899124E-3</v>
      </c>
      <c r="R208">
        <f t="shared" si="48"/>
        <v>1.3822654957235727E-2</v>
      </c>
      <c r="S208">
        <f t="shared" si="49"/>
        <v>-2.9516122568183927E-3</v>
      </c>
      <c r="T208">
        <f t="shared" si="50"/>
        <v>9.3346677567784798E-3</v>
      </c>
      <c r="U208">
        <f t="shared" si="51"/>
        <v>-2.6206361491659287E-3</v>
      </c>
      <c r="V208">
        <f t="shared" si="52"/>
        <v>-9.3891788046237511E-3</v>
      </c>
      <c r="W208">
        <f t="shared" si="53"/>
        <v>3.6181459873286599E-3</v>
      </c>
    </row>
    <row r="209" spans="1:23">
      <c r="A209" s="6">
        <v>44895</v>
      </c>
      <c r="B209" s="7">
        <v>901.25</v>
      </c>
      <c r="C209" s="7">
        <v>848.75</v>
      </c>
      <c r="D209" s="7">
        <v>1634.95</v>
      </c>
      <c r="E209" s="7">
        <v>337.91818000000001</v>
      </c>
      <c r="F209" s="7">
        <v>743.4</v>
      </c>
      <c r="G209" s="7">
        <v>1120.8</v>
      </c>
      <c r="H209" s="7">
        <v>2479.6806799999999</v>
      </c>
      <c r="I209" s="7">
        <v>602.45000000000005</v>
      </c>
      <c r="J209" s="7">
        <v>439.4</v>
      </c>
      <c r="K209" s="31">
        <v>168</v>
      </c>
      <c r="L209" s="5">
        <v>15946.15</v>
      </c>
      <c r="M209">
        <f t="shared" si="43"/>
        <v>9.7001541055976061E-3</v>
      </c>
      <c r="N209">
        <f t="shared" si="44"/>
        <v>1.5315507724266167E-2</v>
      </c>
      <c r="O209">
        <f t="shared" si="45"/>
        <v>3.6152000158825508E-3</v>
      </c>
      <c r="P209">
        <f t="shared" si="46"/>
        <v>-6.7419276319913082E-3</v>
      </c>
      <c r="Q209">
        <f t="shared" si="47"/>
        <v>1.4702659915829773E-2</v>
      </c>
      <c r="R209">
        <f t="shared" si="48"/>
        <v>-7.2452811665396624E-3</v>
      </c>
      <c r="S209">
        <f t="shared" si="49"/>
        <v>7.0358788520392141E-3</v>
      </c>
      <c r="T209">
        <f t="shared" si="50"/>
        <v>-1.007440395128034E-2</v>
      </c>
      <c r="U209">
        <f t="shared" si="51"/>
        <v>1.4326071614360506E-2</v>
      </c>
      <c r="V209">
        <f t="shared" si="52"/>
        <v>2.0992620771930003E-2</v>
      </c>
      <c r="W209">
        <f t="shared" si="53"/>
        <v>8.4198163564304894E-3</v>
      </c>
    </row>
    <row r="210" spans="1:23">
      <c r="A210" s="6">
        <v>44894</v>
      </c>
      <c r="B210" s="7">
        <v>892.55</v>
      </c>
      <c r="C210" s="7">
        <v>835.85</v>
      </c>
      <c r="D210" s="7">
        <v>1629.05</v>
      </c>
      <c r="E210" s="7">
        <v>340.20409699999999</v>
      </c>
      <c r="F210" s="7">
        <v>732.55</v>
      </c>
      <c r="G210" s="7">
        <v>1128.95</v>
      </c>
      <c r="H210" s="7">
        <v>2462.2951800000001</v>
      </c>
      <c r="I210" s="7">
        <v>608.54999999999995</v>
      </c>
      <c r="J210" s="7">
        <v>433.15</v>
      </c>
      <c r="K210" s="31">
        <v>164.51</v>
      </c>
      <c r="L210" s="5">
        <v>15812.45</v>
      </c>
      <c r="M210">
        <f t="shared" si="43"/>
        <v>9.5278135272724778E-4</v>
      </c>
      <c r="N210">
        <f t="shared" si="44"/>
        <v>-1.8526824364031376E-3</v>
      </c>
      <c r="O210">
        <f t="shared" si="45"/>
        <v>3.474307481031013E-3</v>
      </c>
      <c r="P210">
        <f t="shared" si="46"/>
        <v>6.594879176721637E-3</v>
      </c>
      <c r="Q210">
        <f t="shared" si="47"/>
        <v>2.3340377317096244E-2</v>
      </c>
      <c r="R210">
        <f t="shared" si="48"/>
        <v>9.0313148615322313E-3</v>
      </c>
      <c r="S210">
        <f t="shared" si="49"/>
        <v>1.7159469928281837E-3</v>
      </c>
      <c r="T210">
        <f t="shared" si="50"/>
        <v>-8.2159142304849298E-5</v>
      </c>
      <c r="U210">
        <f t="shared" si="51"/>
        <v>-2.308402595661752E-4</v>
      </c>
      <c r="V210">
        <f t="shared" si="52"/>
        <v>-8.8959405389729008E-3</v>
      </c>
      <c r="W210">
        <f t="shared" si="53"/>
        <v>1.7723262300623464E-3</v>
      </c>
    </row>
    <row r="211" spans="1:23">
      <c r="A211" s="6">
        <v>44893</v>
      </c>
      <c r="B211" s="7">
        <v>891.7</v>
      </c>
      <c r="C211" s="7">
        <v>837.4</v>
      </c>
      <c r="D211" s="7">
        <v>1623.4</v>
      </c>
      <c r="E211" s="7">
        <v>337.96787399999999</v>
      </c>
      <c r="F211" s="7">
        <v>715.65</v>
      </c>
      <c r="G211" s="7">
        <v>1118.8</v>
      </c>
      <c r="H211" s="7">
        <v>2458.0736350000002</v>
      </c>
      <c r="I211" s="7">
        <v>608.6</v>
      </c>
      <c r="J211" s="7">
        <v>433.25</v>
      </c>
      <c r="K211" s="31">
        <v>165.98</v>
      </c>
      <c r="L211" s="5">
        <v>15784.45</v>
      </c>
      <c r="M211">
        <f t="shared" si="43"/>
        <v>4.4395813176365158E-3</v>
      </c>
      <c r="N211">
        <f t="shared" si="44"/>
        <v>-1.1221729752087352E-2</v>
      </c>
      <c r="O211">
        <f t="shared" si="45"/>
        <v>-7.5175635176367404E-3</v>
      </c>
      <c r="P211">
        <f t="shared" si="46"/>
        <v>-7.3491514571448935E-4</v>
      </c>
      <c r="Q211">
        <f t="shared" si="47"/>
        <v>-1.4634238350009807E-2</v>
      </c>
      <c r="R211">
        <f t="shared" si="48"/>
        <v>-8.3667599780711047E-3</v>
      </c>
      <c r="S211">
        <f t="shared" si="49"/>
        <v>3.3786299502134937E-2</v>
      </c>
      <c r="T211">
        <f t="shared" si="50"/>
        <v>1.9736848512224405E-3</v>
      </c>
      <c r="U211">
        <f t="shared" si="51"/>
        <v>1.1541346887994152E-4</v>
      </c>
      <c r="V211">
        <f t="shared" si="52"/>
        <v>3.1982648026808651E-3</v>
      </c>
      <c r="W211">
        <f t="shared" si="53"/>
        <v>3.6304015856824783E-3</v>
      </c>
    </row>
    <row r="212" spans="1:23">
      <c r="A212" s="6">
        <v>44890</v>
      </c>
      <c r="B212" s="7">
        <v>887.75</v>
      </c>
      <c r="C212" s="7">
        <v>846.85</v>
      </c>
      <c r="D212" s="7">
        <v>1635.65</v>
      </c>
      <c r="E212" s="7">
        <v>338.21634299999999</v>
      </c>
      <c r="F212" s="7">
        <v>726.2</v>
      </c>
      <c r="G212" s="7">
        <v>1128.2</v>
      </c>
      <c r="H212" s="7">
        <v>2376.4117179999998</v>
      </c>
      <c r="I212" s="7">
        <v>607.4</v>
      </c>
      <c r="J212" s="7">
        <v>433.2</v>
      </c>
      <c r="K212" s="31">
        <v>165.45</v>
      </c>
      <c r="L212" s="5">
        <v>15727.25</v>
      </c>
      <c r="M212">
        <f t="shared" si="43"/>
        <v>1.0417350619296425E-2</v>
      </c>
      <c r="N212">
        <f t="shared" si="44"/>
        <v>-1.7697031518181935E-3</v>
      </c>
      <c r="O212">
        <f t="shared" si="45"/>
        <v>3.5829709585927755E-3</v>
      </c>
      <c r="P212">
        <f t="shared" si="46"/>
        <v>-1.3214901036464363E-3</v>
      </c>
      <c r="Q212">
        <f t="shared" si="47"/>
        <v>3.4431705053877961E-4</v>
      </c>
      <c r="R212">
        <f t="shared" si="48"/>
        <v>-1.2401454331017556E-3</v>
      </c>
      <c r="S212">
        <f t="shared" si="49"/>
        <v>1.4817366348890401E-2</v>
      </c>
      <c r="T212">
        <f t="shared" si="50"/>
        <v>-3.2052626578629854E-3</v>
      </c>
      <c r="U212">
        <f t="shared" si="51"/>
        <v>2.2882156426070766E-2</v>
      </c>
      <c r="V212">
        <f t="shared" si="52"/>
        <v>-6.6463251291051741E-4</v>
      </c>
      <c r="W212">
        <f t="shared" si="53"/>
        <v>2.9578425827308996E-3</v>
      </c>
    </row>
    <row r="213" spans="1:23">
      <c r="A213" s="6">
        <v>44889</v>
      </c>
      <c r="B213" s="7">
        <v>878.55</v>
      </c>
      <c r="C213" s="7">
        <v>848.35</v>
      </c>
      <c r="D213" s="7">
        <v>1629.8</v>
      </c>
      <c r="E213" s="7">
        <v>338.663588</v>
      </c>
      <c r="F213" s="7">
        <v>725.95</v>
      </c>
      <c r="G213" s="7">
        <v>1129.5999999999999</v>
      </c>
      <c r="H213" s="7">
        <v>2341.459147</v>
      </c>
      <c r="I213" s="7">
        <v>609.35</v>
      </c>
      <c r="J213" s="7">
        <v>423.4</v>
      </c>
      <c r="K213" s="31">
        <v>165.56</v>
      </c>
      <c r="L213" s="5">
        <v>15680.8</v>
      </c>
      <c r="M213">
        <f t="shared" si="43"/>
        <v>4.3918507780915973E-3</v>
      </c>
      <c r="N213">
        <f t="shared" si="44"/>
        <v>6.0298125471889546E-3</v>
      </c>
      <c r="O213">
        <f t="shared" si="45"/>
        <v>2.9040774703344964E-2</v>
      </c>
      <c r="P213">
        <f t="shared" si="46"/>
        <v>2.791860892590951E-3</v>
      </c>
      <c r="Q213">
        <f t="shared" si="47"/>
        <v>7.4663326453263462E-3</v>
      </c>
      <c r="R213">
        <f t="shared" si="48"/>
        <v>2.3467265900646975E-2</v>
      </c>
      <c r="S213">
        <f t="shared" si="49"/>
        <v>8.5862506046346099E-3</v>
      </c>
      <c r="T213">
        <f t="shared" si="50"/>
        <v>2.7937569527020957E-3</v>
      </c>
      <c r="U213">
        <f t="shared" si="51"/>
        <v>-1.5340141069442937E-3</v>
      </c>
      <c r="V213">
        <f t="shared" si="52"/>
        <v>2.5695773234575277E-2</v>
      </c>
      <c r="W213">
        <f t="shared" si="53"/>
        <v>9.1387437952047176E-3</v>
      </c>
    </row>
    <row r="214" spans="1:23">
      <c r="A214" s="6">
        <v>44888</v>
      </c>
      <c r="B214" s="7">
        <v>874.7</v>
      </c>
      <c r="C214" s="7">
        <v>843.25</v>
      </c>
      <c r="D214" s="7">
        <v>1583.15</v>
      </c>
      <c r="E214" s="7">
        <v>337.71940499999999</v>
      </c>
      <c r="F214" s="7">
        <v>720.55</v>
      </c>
      <c r="G214" s="7">
        <v>1103.4000000000001</v>
      </c>
      <c r="H214" s="7">
        <v>2321.4408560000002</v>
      </c>
      <c r="I214" s="7">
        <v>607.65</v>
      </c>
      <c r="J214" s="7">
        <v>424.05</v>
      </c>
      <c r="K214" s="31">
        <v>161.36000000000001</v>
      </c>
      <c r="L214" s="5">
        <v>15538.15</v>
      </c>
      <c r="M214">
        <f t="shared" si="43"/>
        <v>5.3302891642220485E-3</v>
      </c>
      <c r="N214">
        <f t="shared" si="44"/>
        <v>-5.1453524523844578E-3</v>
      </c>
      <c r="O214">
        <f t="shared" si="45"/>
        <v>-1.1994193723750049E-3</v>
      </c>
      <c r="P214">
        <f t="shared" si="46"/>
        <v>-1.3234303700481759E-3</v>
      </c>
      <c r="Q214">
        <f t="shared" si="47"/>
        <v>1.7217670573744567E-2</v>
      </c>
      <c r="R214">
        <f t="shared" si="48"/>
        <v>0</v>
      </c>
      <c r="S214">
        <f t="shared" si="49"/>
        <v>-3.1237213271574642E-3</v>
      </c>
      <c r="T214">
        <f t="shared" si="50"/>
        <v>1.4170529226930023E-2</v>
      </c>
      <c r="U214">
        <f t="shared" si="51"/>
        <v>-1.5316645115163291E-3</v>
      </c>
      <c r="V214">
        <f t="shared" si="52"/>
        <v>-1.2257244401122663E-2</v>
      </c>
      <c r="W214">
        <f t="shared" si="53"/>
        <v>1.8648940015983076E-3</v>
      </c>
    </row>
    <row r="215" spans="1:23">
      <c r="A215" s="6">
        <v>44887</v>
      </c>
      <c r="B215" s="7">
        <v>870.05</v>
      </c>
      <c r="C215" s="7">
        <v>847.6</v>
      </c>
      <c r="D215" s="7">
        <v>1585.05</v>
      </c>
      <c r="E215" s="7">
        <v>338.16664900000001</v>
      </c>
      <c r="F215" s="7">
        <v>708.25</v>
      </c>
      <c r="G215" s="7">
        <v>1103.4000000000001</v>
      </c>
      <c r="H215" s="7">
        <v>2328.703728</v>
      </c>
      <c r="I215" s="7">
        <v>599.1</v>
      </c>
      <c r="J215" s="7">
        <v>424.7</v>
      </c>
      <c r="K215" s="31">
        <v>163.35</v>
      </c>
      <c r="L215" s="5">
        <v>15509.2</v>
      </c>
      <c r="M215">
        <f t="shared" si="43"/>
        <v>0</v>
      </c>
      <c r="N215">
        <f t="shared" si="44"/>
        <v>-4.2382921932360056E-3</v>
      </c>
      <c r="O215">
        <f t="shared" si="45"/>
        <v>1.068748775832783E-2</v>
      </c>
      <c r="P215">
        <f t="shared" si="46"/>
        <v>9.0044158581423072E-3</v>
      </c>
      <c r="Q215">
        <f t="shared" si="47"/>
        <v>1.6657560558392112E-2</v>
      </c>
      <c r="R215">
        <f t="shared" si="48"/>
        <v>7.1854418028093605E-3</v>
      </c>
      <c r="S215">
        <f t="shared" si="49"/>
        <v>5.5317335970634565E-3</v>
      </c>
      <c r="T215">
        <f t="shared" si="50"/>
        <v>1.6705650393678121E-3</v>
      </c>
      <c r="U215">
        <f t="shared" si="51"/>
        <v>8.5127021513433689E-3</v>
      </c>
      <c r="V215">
        <f t="shared" si="52"/>
        <v>-5.7380208711662805E-3</v>
      </c>
      <c r="W215">
        <f t="shared" si="53"/>
        <v>3.5784684377108155E-3</v>
      </c>
    </row>
    <row r="216" spans="1:23">
      <c r="A216" s="6">
        <v>44886</v>
      </c>
      <c r="B216" s="7">
        <v>870.05</v>
      </c>
      <c r="C216" s="7">
        <v>851.2</v>
      </c>
      <c r="D216" s="7">
        <v>1568.2</v>
      </c>
      <c r="E216" s="7">
        <v>335.13532400000003</v>
      </c>
      <c r="F216" s="7">
        <v>696.55</v>
      </c>
      <c r="G216" s="7">
        <v>1095.5</v>
      </c>
      <c r="H216" s="7">
        <v>2315.8575230000001</v>
      </c>
      <c r="I216" s="7">
        <v>598.1</v>
      </c>
      <c r="J216" s="7">
        <v>421.1</v>
      </c>
      <c r="K216" s="31">
        <v>164.29</v>
      </c>
      <c r="L216" s="5">
        <v>15453.8</v>
      </c>
      <c r="M216">
        <f t="shared" si="43"/>
        <v>1.2548957506987046E-2</v>
      </c>
      <c r="N216">
        <f t="shared" si="44"/>
        <v>1.6464689376993778E-2</v>
      </c>
      <c r="O216">
        <f t="shared" si="45"/>
        <v>-1.5941633149444134E-2</v>
      </c>
      <c r="P216">
        <f t="shared" si="46"/>
        <v>-1.1352869609103347E-2</v>
      </c>
      <c r="Q216">
        <f t="shared" si="47"/>
        <v>-1.6586961525569599E-2</v>
      </c>
      <c r="R216">
        <f t="shared" si="48"/>
        <v>-6.958843718859486E-3</v>
      </c>
      <c r="S216">
        <f t="shared" si="49"/>
        <v>-1.8160951975408689E-2</v>
      </c>
      <c r="T216">
        <f t="shared" si="50"/>
        <v>-7.6615964384871039E-3</v>
      </c>
      <c r="U216">
        <f t="shared" si="51"/>
        <v>-6.3913106663166293E-3</v>
      </c>
      <c r="V216">
        <f t="shared" si="52"/>
        <v>3.2312175652113992E-3</v>
      </c>
      <c r="W216">
        <f t="shared" si="53"/>
        <v>-6.2603717163166881E-3</v>
      </c>
    </row>
    <row r="217" spans="1:23">
      <c r="A217" s="6">
        <v>44883</v>
      </c>
      <c r="B217" s="7">
        <v>859.2</v>
      </c>
      <c r="C217" s="7">
        <v>837.3</v>
      </c>
      <c r="D217" s="7">
        <v>1593.4</v>
      </c>
      <c r="E217" s="7">
        <v>338.96175099999999</v>
      </c>
      <c r="F217" s="7">
        <v>708.2</v>
      </c>
      <c r="G217" s="7">
        <v>1103.1500000000001</v>
      </c>
      <c r="H217" s="7">
        <v>2358.299931</v>
      </c>
      <c r="I217" s="7">
        <v>602.70000000000005</v>
      </c>
      <c r="J217" s="7">
        <v>423.8</v>
      </c>
      <c r="K217" s="31">
        <v>163.76</v>
      </c>
      <c r="L217" s="5">
        <v>15550.85</v>
      </c>
      <c r="M217">
        <f t="shared" si="43"/>
        <v>1.1645511971758761E-3</v>
      </c>
      <c r="N217">
        <f t="shared" si="44"/>
        <v>-1.0514219643708699E-2</v>
      </c>
      <c r="O217">
        <f t="shared" si="45"/>
        <v>3.7726402894903898E-3</v>
      </c>
      <c r="P217">
        <f t="shared" si="46"/>
        <v>-7.7400896052759521E-3</v>
      </c>
      <c r="Q217">
        <f t="shared" si="47"/>
        <v>-5.6465275356820633E-4</v>
      </c>
      <c r="R217">
        <f t="shared" si="48"/>
        <v>9.6553102415049587E-3</v>
      </c>
      <c r="S217">
        <f t="shared" si="49"/>
        <v>-5.3880365407102675E-4</v>
      </c>
      <c r="T217">
        <f t="shared" si="50"/>
        <v>6.0744934030904302E-3</v>
      </c>
      <c r="U217">
        <f t="shared" si="51"/>
        <v>1.5349197180837407E-3</v>
      </c>
      <c r="V217">
        <f t="shared" si="52"/>
        <v>1.8321170163318652E-4</v>
      </c>
      <c r="W217">
        <f t="shared" si="53"/>
        <v>-2.9793171539712628E-3</v>
      </c>
    </row>
    <row r="218" spans="1:23">
      <c r="A218" s="6">
        <v>44882</v>
      </c>
      <c r="B218" s="7">
        <v>858.2</v>
      </c>
      <c r="C218" s="7">
        <v>846.15</v>
      </c>
      <c r="D218" s="7">
        <v>1587.4</v>
      </c>
      <c r="E218" s="7">
        <v>341.59552500000001</v>
      </c>
      <c r="F218" s="7">
        <v>708.6</v>
      </c>
      <c r="G218" s="7">
        <v>1092.55</v>
      </c>
      <c r="H218" s="7">
        <v>2359.5709339999999</v>
      </c>
      <c r="I218" s="7">
        <v>599.04999999999995</v>
      </c>
      <c r="J218" s="7">
        <v>423.15</v>
      </c>
      <c r="K218" s="31">
        <v>163.72999999999999</v>
      </c>
      <c r="L218" s="5">
        <v>15597.25</v>
      </c>
      <c r="M218">
        <f t="shared" si="43"/>
        <v>3.2679767646162346E-3</v>
      </c>
      <c r="N218">
        <f t="shared" si="44"/>
        <v>5.8672050255500719E-3</v>
      </c>
      <c r="O218">
        <f t="shared" si="45"/>
        <v>-9.6546421052141809E-3</v>
      </c>
      <c r="P218">
        <f t="shared" si="46"/>
        <v>-1.1631295321132458E-3</v>
      </c>
      <c r="Q218">
        <f t="shared" si="47"/>
        <v>4.9405372074563672E-4</v>
      </c>
      <c r="R218">
        <f t="shared" si="48"/>
        <v>-1.1511900536385745E-2</v>
      </c>
      <c r="S218">
        <f t="shared" si="49"/>
        <v>2.5811932769238557E-3</v>
      </c>
      <c r="T218">
        <f t="shared" si="50"/>
        <v>-1.1678346338959834E-3</v>
      </c>
      <c r="U218">
        <f t="shared" si="51"/>
        <v>-1.9656652549551713E-2</v>
      </c>
      <c r="V218">
        <f t="shared" si="52"/>
        <v>5.5120178752718534E-3</v>
      </c>
      <c r="W218">
        <f t="shared" si="53"/>
        <v>-4.2257796672835694E-3</v>
      </c>
    </row>
    <row r="219" spans="1:23">
      <c r="A219" s="6">
        <v>44881</v>
      </c>
      <c r="B219" s="7">
        <v>855.4</v>
      </c>
      <c r="C219" s="7">
        <v>841.2</v>
      </c>
      <c r="D219" s="7">
        <v>1602.8</v>
      </c>
      <c r="E219" s="7">
        <v>341.99307599999997</v>
      </c>
      <c r="F219" s="7">
        <v>708.25</v>
      </c>
      <c r="G219" s="7">
        <v>1105.2</v>
      </c>
      <c r="H219" s="7">
        <v>2353.4882790000001</v>
      </c>
      <c r="I219" s="7">
        <v>599.75</v>
      </c>
      <c r="J219" s="7">
        <v>431.55</v>
      </c>
      <c r="K219" s="31">
        <v>162.83000000000001</v>
      </c>
      <c r="L219" s="5">
        <v>15663.3</v>
      </c>
      <c r="M219">
        <f t="shared" si="43"/>
        <v>-3.7921926370628055E-3</v>
      </c>
      <c r="N219">
        <f t="shared" si="44"/>
        <v>7.0983625916787758E-3</v>
      </c>
      <c r="O219">
        <f t="shared" si="45"/>
        <v>5.5055194118290313E-3</v>
      </c>
      <c r="P219">
        <f t="shared" si="46"/>
        <v>-3.3364778801821234E-3</v>
      </c>
      <c r="Q219">
        <f t="shared" si="47"/>
        <v>-1.9712647264764464E-2</v>
      </c>
      <c r="R219">
        <f t="shared" si="48"/>
        <v>1.176950024955478E-3</v>
      </c>
      <c r="S219">
        <f t="shared" si="49"/>
        <v>-5.7504028690317701E-3</v>
      </c>
      <c r="T219">
        <f t="shared" si="50"/>
        <v>-1.8324176375048914E-3</v>
      </c>
      <c r="U219">
        <f t="shared" si="51"/>
        <v>-1.2893006961233335E-2</v>
      </c>
      <c r="V219">
        <f t="shared" si="52"/>
        <v>5.1103765437448424E-3</v>
      </c>
      <c r="W219">
        <f t="shared" si="53"/>
        <v>-1.9517054911371802E-3</v>
      </c>
    </row>
    <row r="220" spans="1:23">
      <c r="A220" s="6">
        <v>44880</v>
      </c>
      <c r="B220" s="7">
        <v>858.65</v>
      </c>
      <c r="C220" s="7">
        <v>835.25</v>
      </c>
      <c r="D220" s="7">
        <v>1594</v>
      </c>
      <c r="E220" s="7">
        <v>343.136034</v>
      </c>
      <c r="F220" s="7">
        <v>722.35</v>
      </c>
      <c r="G220" s="7">
        <v>1103.9000000000001</v>
      </c>
      <c r="H220" s="7">
        <v>2367.0607709999999</v>
      </c>
      <c r="I220" s="7">
        <v>600.85</v>
      </c>
      <c r="J220" s="7">
        <v>437.15</v>
      </c>
      <c r="K220" s="31">
        <v>162</v>
      </c>
      <c r="L220" s="5">
        <v>15693.9</v>
      </c>
      <c r="M220">
        <f t="shared" si="43"/>
        <v>8.9492598564970029E-3</v>
      </c>
      <c r="N220">
        <f t="shared" si="44"/>
        <v>1.611234808241167E-2</v>
      </c>
      <c r="O220">
        <f t="shared" si="45"/>
        <v>5.4729165009783417E-3</v>
      </c>
      <c r="P220">
        <f t="shared" si="46"/>
        <v>-5.6321900661963423E-3</v>
      </c>
      <c r="Q220">
        <f t="shared" si="47"/>
        <v>4.0922547138668927E-3</v>
      </c>
      <c r="R220">
        <f t="shared" si="48"/>
        <v>4.448688620684752E-3</v>
      </c>
      <c r="S220">
        <f t="shared" si="49"/>
        <v>-4.4964533644457558E-3</v>
      </c>
      <c r="T220">
        <f t="shared" si="50"/>
        <v>1.3910061722851221E-2</v>
      </c>
      <c r="U220">
        <f t="shared" si="51"/>
        <v>7.9233347855793695E-3</v>
      </c>
      <c r="V220">
        <f t="shared" si="52"/>
        <v>2.1778652422582902E-2</v>
      </c>
      <c r="W220">
        <f t="shared" si="53"/>
        <v>2.7884053659029463E-3</v>
      </c>
    </row>
    <row r="221" spans="1:23">
      <c r="A221" s="6">
        <v>44879</v>
      </c>
      <c r="B221" s="7">
        <v>851</v>
      </c>
      <c r="C221" s="7">
        <v>821.9</v>
      </c>
      <c r="D221" s="7">
        <v>1585.3</v>
      </c>
      <c r="E221" s="7">
        <v>345.074094</v>
      </c>
      <c r="F221" s="7">
        <v>719.4</v>
      </c>
      <c r="G221" s="7">
        <v>1099</v>
      </c>
      <c r="H221" s="7">
        <v>2377.728114</v>
      </c>
      <c r="I221" s="7">
        <v>592.54999999999995</v>
      </c>
      <c r="J221" s="7">
        <v>433.7</v>
      </c>
      <c r="K221" s="31">
        <v>158.51</v>
      </c>
      <c r="L221" s="5">
        <v>15650.2</v>
      </c>
      <c r="M221">
        <f t="shared" si="43"/>
        <v>3.5258859153536895E-4</v>
      </c>
      <c r="N221">
        <f t="shared" si="44"/>
        <v>-6.0650355736666401E-3</v>
      </c>
      <c r="O221">
        <f t="shared" si="45"/>
        <v>9.6343522677061321E-3</v>
      </c>
      <c r="P221">
        <f t="shared" si="46"/>
        <v>-2.6012412462031818E-2</v>
      </c>
      <c r="Q221">
        <f t="shared" si="47"/>
        <v>5.5617354047682473E-4</v>
      </c>
      <c r="R221">
        <f t="shared" si="48"/>
        <v>7.6268266394457088E-3</v>
      </c>
      <c r="S221">
        <f t="shared" si="49"/>
        <v>-4.8563660296245016E-3</v>
      </c>
      <c r="T221">
        <f t="shared" si="50"/>
        <v>-1.4658720411065414E-2</v>
      </c>
      <c r="U221">
        <f t="shared" si="51"/>
        <v>2.3799536749211377E-2</v>
      </c>
      <c r="V221">
        <f t="shared" si="52"/>
        <v>-1.2725449893629589E-2</v>
      </c>
      <c r="W221">
        <f t="shared" si="53"/>
        <v>7.028911192595317E-5</v>
      </c>
    </row>
    <row r="222" spans="1:23">
      <c r="A222" s="6">
        <v>44876</v>
      </c>
      <c r="B222" s="7">
        <v>850.7</v>
      </c>
      <c r="C222" s="7">
        <v>826.9</v>
      </c>
      <c r="D222" s="7">
        <v>1570.1</v>
      </c>
      <c r="E222" s="7">
        <v>354.168069</v>
      </c>
      <c r="F222" s="7">
        <v>719</v>
      </c>
      <c r="G222" s="7">
        <v>1090.6500000000001</v>
      </c>
      <c r="H222" s="7">
        <v>2389.303316</v>
      </c>
      <c r="I222" s="7">
        <v>601.29999999999995</v>
      </c>
      <c r="J222" s="7">
        <v>423.5</v>
      </c>
      <c r="K222" s="31">
        <v>160.54</v>
      </c>
      <c r="L222" s="5">
        <v>15649.1</v>
      </c>
      <c r="M222">
        <f t="shared" si="43"/>
        <v>8.2625588102575587E-3</v>
      </c>
      <c r="N222">
        <f t="shared" si="44"/>
        <v>1.3917044572219622E-3</v>
      </c>
      <c r="O222">
        <f t="shared" si="45"/>
        <v>4.4375047759554295E-2</v>
      </c>
      <c r="P222">
        <f t="shared" si="46"/>
        <v>9.8266323702515422E-4</v>
      </c>
      <c r="Q222">
        <f t="shared" si="47"/>
        <v>2.5282146553906142E-2</v>
      </c>
      <c r="R222">
        <f t="shared" si="48"/>
        <v>3.5653069274324115E-2</v>
      </c>
      <c r="S222">
        <f t="shared" si="49"/>
        <v>2.2789833710039197E-2</v>
      </c>
      <c r="T222">
        <f t="shared" si="50"/>
        <v>-7.3733816511122076E-3</v>
      </c>
      <c r="U222">
        <f t="shared" si="51"/>
        <v>2.7044845635750485E-2</v>
      </c>
      <c r="V222">
        <f t="shared" si="52"/>
        <v>-3.978620192934601E-3</v>
      </c>
      <c r="W222">
        <f t="shared" si="53"/>
        <v>1.3451862748663976E-2</v>
      </c>
    </row>
    <row r="223" spans="1:23">
      <c r="A223" s="6">
        <v>44875</v>
      </c>
      <c r="B223" s="7">
        <v>843.7</v>
      </c>
      <c r="C223" s="7">
        <v>825.75</v>
      </c>
      <c r="D223" s="7">
        <v>1501.95</v>
      </c>
      <c r="E223" s="7">
        <v>353.82021200000003</v>
      </c>
      <c r="F223" s="7">
        <v>701.05</v>
      </c>
      <c r="G223" s="7">
        <v>1052.45</v>
      </c>
      <c r="H223" s="7">
        <v>2335.4672780000001</v>
      </c>
      <c r="I223" s="7">
        <v>605.75</v>
      </c>
      <c r="J223" s="7">
        <v>412.2</v>
      </c>
      <c r="K223" s="31">
        <v>161.18</v>
      </c>
      <c r="L223" s="5">
        <v>15440</v>
      </c>
      <c r="M223">
        <f t="shared" si="43"/>
        <v>-3.4940086132467893E-2</v>
      </c>
      <c r="N223">
        <f t="shared" si="44"/>
        <v>8.1469322202586472E-3</v>
      </c>
      <c r="O223">
        <f t="shared" si="45"/>
        <v>-6.1397733653783546E-3</v>
      </c>
      <c r="P223">
        <f t="shared" si="46"/>
        <v>-1.311585733640952E-2</v>
      </c>
      <c r="Q223">
        <f t="shared" si="47"/>
        <v>-7.8147598616146244E-3</v>
      </c>
      <c r="R223">
        <f t="shared" si="48"/>
        <v>-9.4971278328781755E-4</v>
      </c>
      <c r="S223">
        <f t="shared" si="49"/>
        <v>-1.217053540616523E-2</v>
      </c>
      <c r="T223">
        <f t="shared" si="50"/>
        <v>-1.6048817396988754E-2</v>
      </c>
      <c r="U223">
        <f t="shared" si="51"/>
        <v>-4.9575419879790562E-2</v>
      </c>
      <c r="V223">
        <f t="shared" si="52"/>
        <v>-1.771046167823857E-2</v>
      </c>
      <c r="W223">
        <f t="shared" si="53"/>
        <v>-8.2078039414124667E-3</v>
      </c>
    </row>
    <row r="224" spans="1:23">
      <c r="A224" s="6">
        <v>44874</v>
      </c>
      <c r="B224" s="7">
        <v>873.7</v>
      </c>
      <c r="C224" s="7">
        <v>819.05</v>
      </c>
      <c r="D224" s="7">
        <v>1511.2</v>
      </c>
      <c r="E224" s="7">
        <v>358.49143400000003</v>
      </c>
      <c r="F224" s="7">
        <v>706.55</v>
      </c>
      <c r="G224" s="7">
        <v>1053.45</v>
      </c>
      <c r="H224" s="7">
        <v>2364.064836</v>
      </c>
      <c r="I224" s="7">
        <v>615.54999999999995</v>
      </c>
      <c r="J224" s="7">
        <v>433.15</v>
      </c>
      <c r="K224" s="31">
        <v>164.06</v>
      </c>
      <c r="L224" s="5">
        <v>15567.25</v>
      </c>
      <c r="M224">
        <f t="shared" si="43"/>
        <v>8.5878687326560279E-4</v>
      </c>
      <c r="N224">
        <f t="shared" si="44"/>
        <v>-4.4464821242443404E-3</v>
      </c>
      <c r="O224">
        <f t="shared" si="45"/>
        <v>2.4845556318669735E-3</v>
      </c>
      <c r="P224">
        <f t="shared" si="46"/>
        <v>2.0163101428671622E-2</v>
      </c>
      <c r="Q224">
        <f t="shared" si="47"/>
        <v>-4.8709990066060135E-3</v>
      </c>
      <c r="R224">
        <f t="shared" si="48"/>
        <v>5.9983041886190356E-3</v>
      </c>
      <c r="S224">
        <f t="shared" si="49"/>
        <v>-9.9796559912819212E-4</v>
      </c>
      <c r="T224">
        <f t="shared" si="50"/>
        <v>2.2769791085205356E-3</v>
      </c>
      <c r="U224">
        <f t="shared" si="51"/>
        <v>-4.2619427525348629E-3</v>
      </c>
      <c r="V224">
        <f t="shared" si="52"/>
        <v>-4.1431341928055969E-2</v>
      </c>
      <c r="W224">
        <f t="shared" si="53"/>
        <v>-3.0722482987951827E-3</v>
      </c>
    </row>
    <row r="225" spans="1:23">
      <c r="A225" s="6">
        <v>44872</v>
      </c>
      <c r="B225" s="7">
        <v>872.95</v>
      </c>
      <c r="C225" s="7">
        <v>822.7</v>
      </c>
      <c r="D225" s="7">
        <v>1507.45</v>
      </c>
      <c r="E225" s="7">
        <v>351.33551999999997</v>
      </c>
      <c r="F225" s="7">
        <v>710</v>
      </c>
      <c r="G225" s="7">
        <v>1047.1500000000001</v>
      </c>
      <c r="H225" s="7">
        <v>2366.4252689999998</v>
      </c>
      <c r="I225" s="7">
        <v>614.15</v>
      </c>
      <c r="J225" s="7">
        <v>435</v>
      </c>
      <c r="K225" s="31">
        <v>171</v>
      </c>
      <c r="L225" s="5">
        <v>15615.15</v>
      </c>
      <c r="M225">
        <f t="shared" si="43"/>
        <v>5.5713650330210321E-3</v>
      </c>
      <c r="N225">
        <f t="shared" si="44"/>
        <v>7.6871832391950745E-3</v>
      </c>
      <c r="O225">
        <f t="shared" si="45"/>
        <v>-4.3356734419611759E-3</v>
      </c>
      <c r="P225">
        <f t="shared" si="46"/>
        <v>-2.8284343462457143E-4</v>
      </c>
      <c r="Q225">
        <f t="shared" si="47"/>
        <v>1.1687754793369216E-2</v>
      </c>
      <c r="R225">
        <f t="shared" si="48"/>
        <v>1.7204305318828329E-3</v>
      </c>
      <c r="S225">
        <f t="shared" si="49"/>
        <v>5.3276015639533028E-3</v>
      </c>
      <c r="T225">
        <f t="shared" si="50"/>
        <v>3.3444057249554647E-2</v>
      </c>
      <c r="U225">
        <f t="shared" si="51"/>
        <v>2.2433671666790653E-2</v>
      </c>
      <c r="V225">
        <f t="shared" si="52"/>
        <v>8.1618726189121374E-3</v>
      </c>
      <c r="W225">
        <f t="shared" si="53"/>
        <v>5.4132283987521953E-3</v>
      </c>
    </row>
    <row r="226" spans="1:23">
      <c r="A226" s="6">
        <v>44869</v>
      </c>
      <c r="B226" s="7">
        <v>868.1</v>
      </c>
      <c r="C226" s="7">
        <v>816.4</v>
      </c>
      <c r="D226" s="7">
        <v>1514</v>
      </c>
      <c r="E226" s="7">
        <v>351.43490700000001</v>
      </c>
      <c r="F226" s="7">
        <v>701.75</v>
      </c>
      <c r="G226" s="7">
        <v>1045.3499999999999</v>
      </c>
      <c r="H226" s="7">
        <v>2353.8514220000002</v>
      </c>
      <c r="I226" s="7">
        <v>593.95000000000005</v>
      </c>
      <c r="J226" s="7">
        <v>425.35</v>
      </c>
      <c r="K226" s="31">
        <v>169.61</v>
      </c>
      <c r="L226" s="5">
        <v>15530.85</v>
      </c>
      <c r="M226">
        <f t="shared" si="43"/>
        <v>4.6762778977616423E-3</v>
      </c>
      <c r="N226">
        <f t="shared" si="44"/>
        <v>-2.7522111498116198E-3</v>
      </c>
      <c r="O226">
        <f t="shared" si="45"/>
        <v>-1.100265636066983E-2</v>
      </c>
      <c r="P226">
        <f t="shared" si="46"/>
        <v>-2.827663015092492E-4</v>
      </c>
      <c r="Q226">
        <f t="shared" si="47"/>
        <v>3.1190342668896767E-2</v>
      </c>
      <c r="R226">
        <f t="shared" si="48"/>
        <v>1.9134178484568325E-4</v>
      </c>
      <c r="S226">
        <f t="shared" si="49"/>
        <v>1.4608157969565504E-2</v>
      </c>
      <c r="T226">
        <f t="shared" si="50"/>
        <v>1.5354248286568617E-2</v>
      </c>
      <c r="U226">
        <f t="shared" si="51"/>
        <v>2.1626318127239901E-2</v>
      </c>
      <c r="V226">
        <f t="shared" si="52"/>
        <v>-8.3957633929873047E-3</v>
      </c>
      <c r="W226">
        <f t="shared" si="53"/>
        <v>2.9759287879325591E-3</v>
      </c>
    </row>
    <row r="227" spans="1:23">
      <c r="A227" s="6">
        <v>44868</v>
      </c>
      <c r="B227" s="7">
        <v>864.05</v>
      </c>
      <c r="C227" s="7">
        <v>818.65</v>
      </c>
      <c r="D227" s="7">
        <v>1530.75</v>
      </c>
      <c r="E227" s="7">
        <v>351.53429499999999</v>
      </c>
      <c r="F227" s="7">
        <v>680.2</v>
      </c>
      <c r="G227" s="7">
        <v>1045.1500000000001</v>
      </c>
      <c r="H227" s="7">
        <v>2319.7159240000001</v>
      </c>
      <c r="I227" s="7">
        <v>584.9</v>
      </c>
      <c r="J227" s="7">
        <v>416.25</v>
      </c>
      <c r="K227" s="31">
        <v>171.04</v>
      </c>
      <c r="L227" s="5">
        <v>15484.7</v>
      </c>
      <c r="M227">
        <f t="shared" si="43"/>
        <v>5.7883771007251176E-4</v>
      </c>
      <c r="N227">
        <f t="shared" si="44"/>
        <v>1.0807596753095635E-2</v>
      </c>
      <c r="O227">
        <f t="shared" si="45"/>
        <v>-1.462388863579764E-2</v>
      </c>
      <c r="P227">
        <f t="shared" si="46"/>
        <v>-2.6822910103409319E-3</v>
      </c>
      <c r="Q227">
        <f t="shared" si="47"/>
        <v>-5.8633999704092036E-3</v>
      </c>
      <c r="R227">
        <f t="shared" si="48"/>
        <v>-4.7838878665774483E-5</v>
      </c>
      <c r="S227">
        <f t="shared" si="49"/>
        <v>3.7249104201287566E-3</v>
      </c>
      <c r="T227">
        <f t="shared" si="50"/>
        <v>1.907285432230257E-2</v>
      </c>
      <c r="U227">
        <f t="shared" si="51"/>
        <v>-1.4074659820855326E-2</v>
      </c>
      <c r="V227">
        <f t="shared" si="52"/>
        <v>-2.277423440138342E-2</v>
      </c>
      <c r="W227">
        <f t="shared" si="53"/>
        <v>-8.2950726540652884E-4</v>
      </c>
    </row>
    <row r="228" spans="1:23">
      <c r="A228" s="6">
        <v>44867</v>
      </c>
      <c r="B228" s="7">
        <v>863.55</v>
      </c>
      <c r="C228" s="7">
        <v>809.85</v>
      </c>
      <c r="D228" s="7">
        <v>1553.3</v>
      </c>
      <c r="E228" s="7">
        <v>352.478478</v>
      </c>
      <c r="F228" s="7">
        <v>684.2</v>
      </c>
      <c r="G228" s="7">
        <v>1045.2</v>
      </c>
      <c r="H228" s="7">
        <v>2311.0912629999998</v>
      </c>
      <c r="I228" s="7">
        <v>573.85</v>
      </c>
      <c r="J228" s="7">
        <v>422.15</v>
      </c>
      <c r="K228" s="31">
        <v>174.98</v>
      </c>
      <c r="L228" s="5">
        <v>15497.55</v>
      </c>
      <c r="M228">
        <f t="shared" si="43"/>
        <v>-9.4508857658323186E-3</v>
      </c>
      <c r="N228">
        <f t="shared" si="44"/>
        <v>-3.1241145316985831E-2</v>
      </c>
      <c r="O228">
        <f t="shared" si="45"/>
        <v>-1.2602924064416342E-2</v>
      </c>
      <c r="P228">
        <f t="shared" si="46"/>
        <v>1.4627824392949521E-2</v>
      </c>
      <c r="Q228">
        <f t="shared" si="47"/>
        <v>-3.1374291541642991E-3</v>
      </c>
      <c r="R228">
        <f t="shared" si="48"/>
        <v>-1.4107822158515495E-2</v>
      </c>
      <c r="S228">
        <f t="shared" si="49"/>
        <v>6.226007612868267E-3</v>
      </c>
      <c r="T228">
        <f t="shared" si="50"/>
        <v>-5.3009031361663326E-3</v>
      </c>
      <c r="U228">
        <f t="shared" si="51"/>
        <v>1.896858897146427E-3</v>
      </c>
      <c r="V228">
        <f t="shared" si="52"/>
        <v>-7.8556788116185671E-3</v>
      </c>
      <c r="W228">
        <f t="shared" si="53"/>
        <v>-2.5680738587241176E-3</v>
      </c>
    </row>
    <row r="229" spans="1:23">
      <c r="A229" s="6">
        <v>44866</v>
      </c>
      <c r="B229" s="7">
        <v>871.75</v>
      </c>
      <c r="C229" s="7">
        <v>835.55</v>
      </c>
      <c r="D229" s="7">
        <v>1573</v>
      </c>
      <c r="E229" s="7">
        <v>347.36001199999998</v>
      </c>
      <c r="F229" s="7">
        <v>686.35</v>
      </c>
      <c r="G229" s="7">
        <v>1060.05</v>
      </c>
      <c r="H229" s="7">
        <v>2296.7470910000002</v>
      </c>
      <c r="I229" s="7">
        <v>576.9</v>
      </c>
      <c r="J229" s="7">
        <v>421.35</v>
      </c>
      <c r="K229" s="31">
        <v>176.36</v>
      </c>
      <c r="L229" s="5">
        <v>15537.4</v>
      </c>
      <c r="M229">
        <f t="shared" si="43"/>
        <v>-3.8536620487218787E-2</v>
      </c>
      <c r="N229">
        <f t="shared" si="44"/>
        <v>4.2577498281829067E-3</v>
      </c>
      <c r="O229">
        <f t="shared" si="45"/>
        <v>2.2729347160757443E-2</v>
      </c>
      <c r="P229">
        <f t="shared" si="46"/>
        <v>2.2916091431419558E-3</v>
      </c>
      <c r="Q229">
        <f t="shared" si="47"/>
        <v>1.823177751338987E-2</v>
      </c>
      <c r="R229">
        <f t="shared" si="48"/>
        <v>1.7990205351270563E-2</v>
      </c>
      <c r="S229">
        <f t="shared" si="49"/>
        <v>-7.7764715692444451E-3</v>
      </c>
      <c r="T229">
        <f t="shared" si="50"/>
        <v>5.3880377155794273E-3</v>
      </c>
      <c r="U229">
        <f t="shared" si="51"/>
        <v>2.0621759418125097E-2</v>
      </c>
      <c r="V229">
        <f t="shared" si="52"/>
        <v>3.0220735945857755E-2</v>
      </c>
      <c r="W229">
        <f t="shared" si="53"/>
        <v>7.325282906093941E-3</v>
      </c>
    </row>
    <row r="230" spans="1:23">
      <c r="A230" s="6">
        <v>44865</v>
      </c>
      <c r="B230" s="7">
        <v>906</v>
      </c>
      <c r="C230" s="7">
        <v>832</v>
      </c>
      <c r="D230" s="7">
        <v>1537.65</v>
      </c>
      <c r="E230" s="7">
        <v>346.56491</v>
      </c>
      <c r="F230" s="7">
        <v>673.95</v>
      </c>
      <c r="G230" s="7">
        <v>1041.1500000000001</v>
      </c>
      <c r="H230" s="7">
        <v>2314.677306</v>
      </c>
      <c r="I230" s="7">
        <v>573.79999999999995</v>
      </c>
      <c r="J230" s="7">
        <v>412.75</v>
      </c>
      <c r="K230" s="31">
        <v>171.11</v>
      </c>
      <c r="L230" s="5">
        <v>15424</v>
      </c>
      <c r="M230">
        <f t="shared" si="43"/>
        <v>3.2613831733067527E-3</v>
      </c>
      <c r="N230">
        <f t="shared" si="44"/>
        <v>1.8376961348690907E-2</v>
      </c>
      <c r="O230">
        <f t="shared" si="45"/>
        <v>1.5995621125723631E-2</v>
      </c>
      <c r="P230">
        <f t="shared" si="46"/>
        <v>8.3513795570973239E-3</v>
      </c>
      <c r="Q230">
        <f t="shared" si="47"/>
        <v>5.2813750164054755E-3</v>
      </c>
      <c r="R230">
        <f t="shared" si="48"/>
        <v>1.07670692300211E-2</v>
      </c>
      <c r="S230">
        <f t="shared" si="49"/>
        <v>9.2400792947379962E-3</v>
      </c>
      <c r="T230">
        <f t="shared" si="50"/>
        <v>5.329618137359428E-3</v>
      </c>
      <c r="U230">
        <f t="shared" si="51"/>
        <v>6.9288552899455114E-3</v>
      </c>
      <c r="V230">
        <f t="shared" si="52"/>
        <v>5.9201251420631373E-3</v>
      </c>
      <c r="W230">
        <f t="shared" si="53"/>
        <v>1.189620624378564E-2</v>
      </c>
    </row>
    <row r="231" spans="1:23">
      <c r="A231" s="6">
        <v>44862</v>
      </c>
      <c r="B231" s="7">
        <v>903.05</v>
      </c>
      <c r="C231" s="7">
        <v>816.85</v>
      </c>
      <c r="D231" s="7">
        <v>1513.25</v>
      </c>
      <c r="E231" s="7">
        <v>343.68266699999998</v>
      </c>
      <c r="F231" s="7">
        <v>670.4</v>
      </c>
      <c r="G231" s="7">
        <v>1030</v>
      </c>
      <c r="H231" s="7">
        <v>2293.3880129999998</v>
      </c>
      <c r="I231" s="7">
        <v>570.75</v>
      </c>
      <c r="J231" s="7">
        <v>409.9</v>
      </c>
      <c r="K231" s="31">
        <v>170.1</v>
      </c>
      <c r="L231" s="5">
        <v>15241.6</v>
      </c>
      <c r="M231">
        <f t="shared" si="43"/>
        <v>-1.3310063396298597E-2</v>
      </c>
      <c r="N231">
        <f t="shared" si="44"/>
        <v>-3.0600691814417527E-4</v>
      </c>
      <c r="O231">
        <f t="shared" si="45"/>
        <v>-7.0459925376375222E-3</v>
      </c>
      <c r="P231">
        <f t="shared" si="46"/>
        <v>0</v>
      </c>
      <c r="Q231">
        <f t="shared" si="47"/>
        <v>-1.3629840629903734E-2</v>
      </c>
      <c r="R231">
        <f t="shared" si="48"/>
        <v>-1.9883132565851076E-3</v>
      </c>
      <c r="S231">
        <f t="shared" si="49"/>
        <v>3.0139102402268643E-2</v>
      </c>
      <c r="T231">
        <f t="shared" si="50"/>
        <v>-1.5473187706505517E-2</v>
      </c>
      <c r="U231">
        <f t="shared" si="51"/>
        <v>5.3816176850842341E-3</v>
      </c>
      <c r="V231">
        <f t="shared" si="52"/>
        <v>1.2839273494899543E-2</v>
      </c>
      <c r="W231">
        <f t="shared" si="53"/>
        <v>-1.7385114777338724E-4</v>
      </c>
    </row>
    <row r="232" spans="1:23">
      <c r="A232" s="6">
        <v>44861</v>
      </c>
      <c r="B232" s="7">
        <v>915.15</v>
      </c>
      <c r="C232" s="7">
        <v>817.1</v>
      </c>
      <c r="D232" s="7">
        <v>1523.95</v>
      </c>
      <c r="E232" s="7">
        <v>343.68266699999998</v>
      </c>
      <c r="F232" s="7">
        <v>679.6</v>
      </c>
      <c r="G232" s="7">
        <v>1032.05</v>
      </c>
      <c r="H232" s="7">
        <v>2225.2985880000001</v>
      </c>
      <c r="I232" s="7">
        <v>579.65</v>
      </c>
      <c r="J232" s="7">
        <v>407.7</v>
      </c>
      <c r="K232" s="31">
        <v>167.93</v>
      </c>
      <c r="L232" s="5">
        <v>15244.25</v>
      </c>
      <c r="M232">
        <f t="shared" si="43"/>
        <v>1.3531559604081629E-2</v>
      </c>
      <c r="N232">
        <f t="shared" si="44"/>
        <v>1.827888363105144E-2</v>
      </c>
      <c r="O232">
        <f t="shared" si="45"/>
        <v>-1.5408576116421177E-3</v>
      </c>
      <c r="P232">
        <f t="shared" si="46"/>
        <v>-1.44487670477583E-3</v>
      </c>
      <c r="Q232">
        <f t="shared" si="47"/>
        <v>5.3262333063376771E-2</v>
      </c>
      <c r="R232">
        <f t="shared" si="48"/>
        <v>5.392158021278258E-3</v>
      </c>
      <c r="S232">
        <f t="shared" si="49"/>
        <v>3.9242189307078902E-3</v>
      </c>
      <c r="T232">
        <f t="shared" si="50"/>
        <v>1.8994997940640723E-3</v>
      </c>
      <c r="U232">
        <f t="shared" si="51"/>
        <v>7.7562715713590646E-3</v>
      </c>
      <c r="V232">
        <f t="shared" si="52"/>
        <v>2.4412773228246316E-2</v>
      </c>
      <c r="W232">
        <f t="shared" si="53"/>
        <v>5.6673402276929156E-3</v>
      </c>
    </row>
    <row r="233" spans="1:23">
      <c r="A233" s="6">
        <v>44859</v>
      </c>
      <c r="B233" s="7">
        <v>902.85</v>
      </c>
      <c r="C233" s="7">
        <v>802.3</v>
      </c>
      <c r="D233" s="7">
        <v>1526.3</v>
      </c>
      <c r="E233" s="7">
        <v>344.17960499999998</v>
      </c>
      <c r="F233" s="7">
        <v>644.35</v>
      </c>
      <c r="G233" s="7">
        <v>1026.5</v>
      </c>
      <c r="H233" s="7">
        <v>2216.5831410000001</v>
      </c>
      <c r="I233" s="7">
        <v>578.54999999999995</v>
      </c>
      <c r="J233" s="7">
        <v>404.55</v>
      </c>
      <c r="K233" s="31">
        <v>163.88</v>
      </c>
      <c r="L233" s="5">
        <v>15158.1</v>
      </c>
      <c r="M233">
        <f t="shared" si="43"/>
        <v>-7.283594523959931E-3</v>
      </c>
      <c r="N233">
        <f t="shared" si="44"/>
        <v>2.4931438673135732E-4</v>
      </c>
      <c r="O233">
        <f t="shared" si="45"/>
        <v>5.5516460771976549E-3</v>
      </c>
      <c r="P233">
        <f t="shared" si="46"/>
        <v>-4.0345881853615772E-3</v>
      </c>
      <c r="Q233">
        <f t="shared" si="47"/>
        <v>2.3157359631206673E-2</v>
      </c>
      <c r="R233">
        <f t="shared" si="48"/>
        <v>-4.9560375482013549E-3</v>
      </c>
      <c r="S233">
        <f t="shared" si="49"/>
        <v>-1.5564991089608654E-2</v>
      </c>
      <c r="T233">
        <f t="shared" si="50"/>
        <v>1.401180402021608E-2</v>
      </c>
      <c r="U233">
        <f t="shared" si="51"/>
        <v>7.3187698763292437E-3</v>
      </c>
      <c r="V233">
        <f t="shared" si="52"/>
        <v>-1.5852695228952243E-3</v>
      </c>
      <c r="W233">
        <f t="shared" si="53"/>
        <v>-2.6781450840063191E-3</v>
      </c>
    </row>
    <row r="234" spans="1:23">
      <c r="A234" s="6">
        <v>44858</v>
      </c>
      <c r="B234" s="7">
        <v>909.45</v>
      </c>
      <c r="C234" s="7">
        <v>802.1</v>
      </c>
      <c r="D234" s="7">
        <v>1517.85</v>
      </c>
      <c r="E234" s="7">
        <v>345.571033</v>
      </c>
      <c r="F234" s="7">
        <v>629.6</v>
      </c>
      <c r="G234" s="7">
        <v>1031.5999999999999</v>
      </c>
      <c r="H234" s="7">
        <v>2251.3541409999998</v>
      </c>
      <c r="I234" s="7">
        <v>570.5</v>
      </c>
      <c r="J234" s="7">
        <v>401.6</v>
      </c>
      <c r="K234" s="31">
        <v>164.14</v>
      </c>
      <c r="L234" s="5">
        <v>15198.75</v>
      </c>
      <c r="M234">
        <f t="shared" si="43"/>
        <v>1.0000912153272408E-2</v>
      </c>
      <c r="N234">
        <f t="shared" si="44"/>
        <v>5.8141516041156508E-3</v>
      </c>
      <c r="O234">
        <f t="shared" si="45"/>
        <v>1.1496473963456768E-2</v>
      </c>
      <c r="P234">
        <f t="shared" si="46"/>
        <v>6.0580029555600649E-3</v>
      </c>
      <c r="Q234">
        <f t="shared" si="47"/>
        <v>1.2064221742693594E-2</v>
      </c>
      <c r="R234">
        <f t="shared" si="48"/>
        <v>4.2743410714928334E-3</v>
      </c>
      <c r="S234">
        <f t="shared" si="49"/>
        <v>3.332360383649772E-3</v>
      </c>
      <c r="T234">
        <f t="shared" si="50"/>
        <v>1.7059679210897825E-2</v>
      </c>
      <c r="U234">
        <f t="shared" si="51"/>
        <v>8.8789428429321884E-3</v>
      </c>
      <c r="V234">
        <f t="shared" si="52"/>
        <v>7.0922283094918366E-3</v>
      </c>
      <c r="W234">
        <f t="shared" si="53"/>
        <v>7.77088341190458E-3</v>
      </c>
    </row>
    <row r="235" spans="1:23">
      <c r="A235" s="6">
        <v>44855</v>
      </c>
      <c r="B235" s="7">
        <v>900.4</v>
      </c>
      <c r="C235" s="7">
        <v>797.45</v>
      </c>
      <c r="D235" s="7">
        <v>1500.5</v>
      </c>
      <c r="E235" s="7">
        <v>343.48389100000003</v>
      </c>
      <c r="F235" s="7">
        <v>622.04999999999995</v>
      </c>
      <c r="G235" s="7">
        <v>1027.2</v>
      </c>
      <c r="H235" s="7">
        <v>2243.8643040000002</v>
      </c>
      <c r="I235" s="7">
        <v>560.85</v>
      </c>
      <c r="J235" s="7">
        <v>398.05</v>
      </c>
      <c r="K235" s="31">
        <v>162.97999999999999</v>
      </c>
      <c r="L235" s="5">
        <v>15081.1</v>
      </c>
      <c r="M235">
        <f t="shared" si="43"/>
        <v>8.6425950065477722E-2</v>
      </c>
      <c r="N235">
        <f t="shared" si="44"/>
        <v>5.7220264904100353E-3</v>
      </c>
      <c r="O235">
        <f t="shared" si="45"/>
        <v>-2.6654228184734086E-4</v>
      </c>
      <c r="P235">
        <f t="shared" si="46"/>
        <v>-1.1793608009419584E-2</v>
      </c>
      <c r="Q235">
        <f t="shared" si="47"/>
        <v>-1.0156431020966132E-2</v>
      </c>
      <c r="R235">
        <f t="shared" si="48"/>
        <v>9.5863005470322258E-3</v>
      </c>
      <c r="S235">
        <f t="shared" si="49"/>
        <v>-1.1664988876142084E-2</v>
      </c>
      <c r="T235">
        <f t="shared" si="50"/>
        <v>9.7649152185333241E-3</v>
      </c>
      <c r="U235">
        <f t="shared" si="51"/>
        <v>-1.2560447168437778E-4</v>
      </c>
      <c r="V235">
        <f t="shared" si="52"/>
        <v>-9.1993505613754663E-4</v>
      </c>
      <c r="W235">
        <f t="shared" si="53"/>
        <v>-2.0534432185364618E-3</v>
      </c>
    </row>
    <row r="236" spans="1:23">
      <c r="A236" s="6">
        <v>44854</v>
      </c>
      <c r="B236" s="7">
        <v>825.85</v>
      </c>
      <c r="C236" s="7">
        <v>792.9</v>
      </c>
      <c r="D236" s="7">
        <v>1500.9</v>
      </c>
      <c r="E236" s="7">
        <v>347.558787</v>
      </c>
      <c r="F236" s="7">
        <v>628.4</v>
      </c>
      <c r="G236" s="7">
        <v>1017.4</v>
      </c>
      <c r="H236" s="7">
        <v>2270.192215</v>
      </c>
      <c r="I236" s="7">
        <v>555.4</v>
      </c>
      <c r="J236" s="7">
        <v>398.1</v>
      </c>
      <c r="K236" s="31">
        <v>163.13</v>
      </c>
      <c r="L236" s="5">
        <v>15112.1</v>
      </c>
      <c r="M236">
        <f t="shared" si="43"/>
        <v>-4.8318025996285001E-3</v>
      </c>
      <c r="N236">
        <f t="shared" si="44"/>
        <v>1.2053689046622322E-2</v>
      </c>
      <c r="O236">
        <f t="shared" si="45"/>
        <v>1.0347171526847731E-2</v>
      </c>
      <c r="P236">
        <f t="shared" si="46"/>
        <v>9.6258197431850576E-3</v>
      </c>
      <c r="Q236">
        <f t="shared" si="47"/>
        <v>3.9862924508103723E-3</v>
      </c>
      <c r="R236">
        <f t="shared" si="48"/>
        <v>2.1609842183980418E-2</v>
      </c>
      <c r="S236">
        <f t="shared" si="49"/>
        <v>2.6829527237180783E-3</v>
      </c>
      <c r="T236">
        <f t="shared" si="50"/>
        <v>3.607507519873696E-3</v>
      </c>
      <c r="U236">
        <f t="shared" si="51"/>
        <v>-2.3834923157463324E-3</v>
      </c>
      <c r="V236">
        <f t="shared" si="52"/>
        <v>1.6689718585226863E-2</v>
      </c>
      <c r="W236">
        <f t="shared" si="53"/>
        <v>2.8826389131015968E-3</v>
      </c>
    </row>
    <row r="237" spans="1:23">
      <c r="A237" s="6">
        <v>44853</v>
      </c>
      <c r="B237" s="7">
        <v>829.85</v>
      </c>
      <c r="C237" s="7">
        <v>783.4</v>
      </c>
      <c r="D237" s="7">
        <v>1485.45</v>
      </c>
      <c r="E237" s="7">
        <v>344.22929900000003</v>
      </c>
      <c r="F237" s="7">
        <v>625.9</v>
      </c>
      <c r="G237" s="7">
        <v>995.65</v>
      </c>
      <c r="H237" s="7">
        <v>2264.1095599999999</v>
      </c>
      <c r="I237" s="7">
        <v>553.4</v>
      </c>
      <c r="J237" s="7">
        <v>399.05</v>
      </c>
      <c r="K237" s="31">
        <v>160.43</v>
      </c>
      <c r="L237" s="5">
        <v>15068.6</v>
      </c>
      <c r="M237">
        <f t="shared" si="43"/>
        <v>1.6401776994554338E-2</v>
      </c>
      <c r="N237">
        <f t="shared" si="44"/>
        <v>3.1917270705980155E-4</v>
      </c>
      <c r="O237">
        <f t="shared" si="45"/>
        <v>-1.2210980892853027E-2</v>
      </c>
      <c r="P237">
        <f t="shared" si="46"/>
        <v>1.7622243402674886E-2</v>
      </c>
      <c r="Q237">
        <f t="shared" si="47"/>
        <v>-1.7186499928910672E-2</v>
      </c>
      <c r="R237">
        <f t="shared" si="48"/>
        <v>-1.3517426562218635E-2</v>
      </c>
      <c r="S237">
        <f t="shared" si="49"/>
        <v>1.7249651538088679E-2</v>
      </c>
      <c r="T237">
        <f t="shared" si="50"/>
        <v>-1.6221173886009532E-2</v>
      </c>
      <c r="U237">
        <f t="shared" si="51"/>
        <v>-1.2946776135198271E-2</v>
      </c>
      <c r="V237">
        <f t="shared" si="52"/>
        <v>7.3196235336858307E-3</v>
      </c>
      <c r="W237">
        <f t="shared" si="53"/>
        <v>7.9999605928344163E-4</v>
      </c>
    </row>
    <row r="238" spans="1:23">
      <c r="A238" s="6">
        <v>44852</v>
      </c>
      <c r="B238" s="7">
        <v>816.35</v>
      </c>
      <c r="C238" s="7">
        <v>783.15</v>
      </c>
      <c r="D238" s="7">
        <v>1503.7</v>
      </c>
      <c r="E238" s="7">
        <v>338.21634299999999</v>
      </c>
      <c r="F238" s="7">
        <v>636.75</v>
      </c>
      <c r="G238" s="7">
        <v>1009.2</v>
      </c>
      <c r="H238" s="7">
        <v>2225.3893739999999</v>
      </c>
      <c r="I238" s="7">
        <v>562.45000000000005</v>
      </c>
      <c r="J238" s="7">
        <v>404.25</v>
      </c>
      <c r="K238" s="31">
        <v>159.26</v>
      </c>
      <c r="L238" s="5">
        <v>15056.55</v>
      </c>
      <c r="M238">
        <f t="shared" si="43"/>
        <v>2.6985603619443187E-3</v>
      </c>
      <c r="N238">
        <f t="shared" si="44"/>
        <v>2.2142078784079772E-2</v>
      </c>
      <c r="O238">
        <f t="shared" si="45"/>
        <v>9.1861751987996603E-3</v>
      </c>
      <c r="P238">
        <f t="shared" si="46"/>
        <v>2.3939884374917456E-2</v>
      </c>
      <c r="Q238">
        <f t="shared" si="47"/>
        <v>8.3583517673873221E-3</v>
      </c>
      <c r="R238">
        <f t="shared" si="48"/>
        <v>1.4572570486264586E-2</v>
      </c>
      <c r="S238">
        <f t="shared" si="49"/>
        <v>1.7490158008641624E-2</v>
      </c>
      <c r="T238">
        <f t="shared" si="50"/>
        <v>3.3996583795076585E-2</v>
      </c>
      <c r="U238">
        <f t="shared" si="51"/>
        <v>2.0366793829345194E-2</v>
      </c>
      <c r="V238">
        <f t="shared" si="52"/>
        <v>2.3259479290232516E-3</v>
      </c>
      <c r="W238">
        <f t="shared" si="53"/>
        <v>1.0039232992013883E-2</v>
      </c>
    </row>
    <row r="239" spans="1:23">
      <c r="A239" s="6">
        <v>44851</v>
      </c>
      <c r="B239" s="7">
        <v>814.15</v>
      </c>
      <c r="C239" s="7">
        <v>766</v>
      </c>
      <c r="D239" s="7">
        <v>1489.95</v>
      </c>
      <c r="E239" s="7">
        <v>330.21563300000003</v>
      </c>
      <c r="F239" s="7">
        <v>631.45000000000005</v>
      </c>
      <c r="G239" s="7">
        <v>994.6</v>
      </c>
      <c r="H239" s="7">
        <v>2186.805366</v>
      </c>
      <c r="I239" s="7">
        <v>543.65</v>
      </c>
      <c r="J239" s="7">
        <v>396.1</v>
      </c>
      <c r="K239" s="31">
        <v>158.88999999999999</v>
      </c>
      <c r="L239" s="5">
        <v>14906.15</v>
      </c>
      <c r="M239">
        <f t="shared" si="43"/>
        <v>1.6908091773459755E-2</v>
      </c>
      <c r="N239">
        <f t="shared" si="44"/>
        <v>6.527628188602463E-5</v>
      </c>
      <c r="O239">
        <f t="shared" si="45"/>
        <v>1.059317644886118E-2</v>
      </c>
      <c r="P239">
        <f t="shared" si="46"/>
        <v>4.5156754466524535E-4</v>
      </c>
      <c r="Q239">
        <f t="shared" si="47"/>
        <v>-1.3839962987455484E-2</v>
      </c>
      <c r="R239">
        <f t="shared" si="48"/>
        <v>-7.9613869680747341E-3</v>
      </c>
      <c r="S239">
        <f t="shared" si="49"/>
        <v>1.592267058445555E-2</v>
      </c>
      <c r="T239">
        <f t="shared" si="50"/>
        <v>3.0725674255460963E-2</v>
      </c>
      <c r="U239">
        <f t="shared" si="51"/>
        <v>-3.7862056361929948E-4</v>
      </c>
      <c r="V239">
        <f t="shared" si="52"/>
        <v>-3.7690854343872568E-3</v>
      </c>
      <c r="W239">
        <f t="shared" si="53"/>
        <v>6.1269485523500269E-3</v>
      </c>
    </row>
    <row r="240" spans="1:23">
      <c r="A240" s="6">
        <v>44848</v>
      </c>
      <c r="B240" s="7">
        <v>800.5</v>
      </c>
      <c r="C240" s="7">
        <v>765.95</v>
      </c>
      <c r="D240" s="7">
        <v>1474.25</v>
      </c>
      <c r="E240" s="7">
        <v>330.066552</v>
      </c>
      <c r="F240" s="7">
        <v>640.25</v>
      </c>
      <c r="G240" s="7">
        <v>1002.55</v>
      </c>
      <c r="H240" s="7">
        <v>2152.2613310000002</v>
      </c>
      <c r="I240" s="7">
        <v>527.20000000000005</v>
      </c>
      <c r="J240" s="7">
        <v>396.25</v>
      </c>
      <c r="K240" s="31">
        <v>159.49</v>
      </c>
      <c r="L240" s="5">
        <v>14815.1</v>
      </c>
      <c r="M240">
        <f t="shared" si="43"/>
        <v>-1.8720754297450852E-3</v>
      </c>
      <c r="N240">
        <f t="shared" si="44"/>
        <v>-3.8440285794299001E-3</v>
      </c>
      <c r="O240">
        <f t="shared" si="45"/>
        <v>3.7562939300301357E-2</v>
      </c>
      <c r="P240">
        <f t="shared" si="46"/>
        <v>1.0442774735098047E-2</v>
      </c>
      <c r="Q240">
        <f t="shared" si="47"/>
        <v>-1.2571948915258693E-2</v>
      </c>
      <c r="R240">
        <f t="shared" si="48"/>
        <v>2.0608897084984278E-2</v>
      </c>
      <c r="S240">
        <f t="shared" si="49"/>
        <v>-5.0909966322801601E-3</v>
      </c>
      <c r="T240">
        <f t="shared" si="50"/>
        <v>1.0966590621075675E-2</v>
      </c>
      <c r="U240">
        <f t="shared" si="51"/>
        <v>-6.9160916983730444E-3</v>
      </c>
      <c r="V240">
        <f t="shared" si="52"/>
        <v>-6.0634659908472416E-3</v>
      </c>
      <c r="W240">
        <f t="shared" si="53"/>
        <v>5.7403340524536271E-3</v>
      </c>
    </row>
    <row r="241" spans="1:23">
      <c r="A241" s="6">
        <v>44847</v>
      </c>
      <c r="B241" s="7">
        <v>802</v>
      </c>
      <c r="C241" s="7">
        <v>768.9</v>
      </c>
      <c r="D241" s="7">
        <v>1419.9</v>
      </c>
      <c r="E241" s="7">
        <v>326.637676</v>
      </c>
      <c r="F241" s="7">
        <v>648.35</v>
      </c>
      <c r="G241" s="7">
        <v>982.1</v>
      </c>
      <c r="H241" s="7">
        <v>2163.2464249999998</v>
      </c>
      <c r="I241" s="7">
        <v>521.45000000000005</v>
      </c>
      <c r="J241" s="7">
        <v>399</v>
      </c>
      <c r="K241" s="31">
        <v>160.46</v>
      </c>
      <c r="L241" s="5">
        <v>14730.3</v>
      </c>
      <c r="M241">
        <f t="shared" si="43"/>
        <v>-8.3194122352619696E-3</v>
      </c>
      <c r="N241">
        <f t="shared" si="44"/>
        <v>-8.611533032624661E-3</v>
      </c>
      <c r="O241">
        <f t="shared" si="45"/>
        <v>-6.1784932908003718E-3</v>
      </c>
      <c r="P241">
        <f t="shared" si="46"/>
        <v>-4.40228521705138E-3</v>
      </c>
      <c r="Q241">
        <f t="shared" si="47"/>
        <v>-4.2325662479230685E-3</v>
      </c>
      <c r="R241">
        <f t="shared" si="48"/>
        <v>3.1128101372363354E-2</v>
      </c>
      <c r="S241">
        <f t="shared" si="49"/>
        <v>3.1735714592855419E-3</v>
      </c>
      <c r="T241">
        <f t="shared" si="50"/>
        <v>-2.3407844403201702E-2</v>
      </c>
      <c r="U241">
        <f t="shared" si="51"/>
        <v>6.1592803605348672E-3</v>
      </c>
      <c r="V241">
        <f t="shared" si="52"/>
        <v>-7.4506739801883477E-3</v>
      </c>
      <c r="W241">
        <f t="shared" si="53"/>
        <v>-6.7421877340694044E-3</v>
      </c>
    </row>
    <row r="242" spans="1:23">
      <c r="A242" s="6">
        <v>44846</v>
      </c>
      <c r="B242" s="7">
        <v>808.7</v>
      </c>
      <c r="C242" s="7">
        <v>775.55</v>
      </c>
      <c r="D242" s="7">
        <v>1428.7</v>
      </c>
      <c r="E242" s="7">
        <v>328.07879800000001</v>
      </c>
      <c r="F242" s="7">
        <v>651.1</v>
      </c>
      <c r="G242" s="7">
        <v>952</v>
      </c>
      <c r="H242" s="7">
        <v>2156.3920899999998</v>
      </c>
      <c r="I242" s="7">
        <v>533.79999999999995</v>
      </c>
      <c r="J242" s="7">
        <v>396.55</v>
      </c>
      <c r="K242" s="31">
        <v>161.66</v>
      </c>
      <c r="L242" s="5">
        <v>14829.95</v>
      </c>
      <c r="M242">
        <f t="shared" si="43"/>
        <v>2.9043910708170154E-2</v>
      </c>
      <c r="N242">
        <f t="shared" si="44"/>
        <v>-6.1060060519557121E-3</v>
      </c>
      <c r="O242">
        <f t="shared" si="45"/>
        <v>3.4355862013396733E-3</v>
      </c>
      <c r="P242">
        <f t="shared" si="46"/>
        <v>1.1578436482641339E-2</v>
      </c>
      <c r="Q242">
        <f t="shared" si="47"/>
        <v>1.2907394096817562E-2</v>
      </c>
      <c r="R242">
        <f t="shared" si="48"/>
        <v>1.4175631431048032E-2</v>
      </c>
      <c r="S242">
        <f t="shared" si="49"/>
        <v>7.3313028725062752E-3</v>
      </c>
      <c r="T242">
        <f t="shared" si="50"/>
        <v>1.206196305123736E-2</v>
      </c>
      <c r="U242">
        <f t="shared" si="51"/>
        <v>8.1023357540771241E-3</v>
      </c>
      <c r="V242">
        <f t="shared" si="52"/>
        <v>3.3974077737100004E-2</v>
      </c>
      <c r="W242">
        <f t="shared" si="53"/>
        <v>7.3126035419045403E-3</v>
      </c>
    </row>
    <row r="243" spans="1:23">
      <c r="A243" s="6">
        <v>44845</v>
      </c>
      <c r="B243" s="7">
        <v>785.55</v>
      </c>
      <c r="C243" s="7">
        <v>780.3</v>
      </c>
      <c r="D243" s="7">
        <v>1423.8</v>
      </c>
      <c r="E243" s="7">
        <v>324.30206500000003</v>
      </c>
      <c r="F243" s="7">
        <v>642.75</v>
      </c>
      <c r="G243" s="7">
        <v>938.6</v>
      </c>
      <c r="H243" s="7">
        <v>2140.6407359999998</v>
      </c>
      <c r="I243" s="7">
        <v>527.4</v>
      </c>
      <c r="J243" s="7">
        <v>393.35</v>
      </c>
      <c r="K243" s="31">
        <v>156.26</v>
      </c>
      <c r="L243" s="5">
        <v>14721.9</v>
      </c>
      <c r="M243">
        <f t="shared" si="43"/>
        <v>1.1136827855596177E-2</v>
      </c>
      <c r="N243">
        <f t="shared" si="44"/>
        <v>-1.532475226610186E-2</v>
      </c>
      <c r="O243">
        <f t="shared" si="45"/>
        <v>-2.692050527946489E-2</v>
      </c>
      <c r="P243">
        <f t="shared" si="46"/>
        <v>-4.7389820376729022E-3</v>
      </c>
      <c r="Q243">
        <f t="shared" si="47"/>
        <v>-3.5533824394390311E-2</v>
      </c>
      <c r="R243">
        <f t="shared" si="48"/>
        <v>-2.5923580145949629E-2</v>
      </c>
      <c r="S243">
        <f t="shared" si="49"/>
        <v>-2.011109613811557E-2</v>
      </c>
      <c r="T243">
        <f t="shared" si="50"/>
        <v>-6.3318266641792242E-3</v>
      </c>
      <c r="U243">
        <f t="shared" si="51"/>
        <v>-6.5881398811698981E-3</v>
      </c>
      <c r="V243">
        <f t="shared" si="52"/>
        <v>-2.8756769665264996E-3</v>
      </c>
      <c r="W243">
        <f t="shared" si="53"/>
        <v>-1.5485480581498897E-2</v>
      </c>
    </row>
    <row r="244" spans="1:23">
      <c r="A244" s="6">
        <v>44844</v>
      </c>
      <c r="B244" s="7">
        <v>776.85</v>
      </c>
      <c r="C244" s="7">
        <v>792.35</v>
      </c>
      <c r="D244" s="7">
        <v>1462.65</v>
      </c>
      <c r="E244" s="7">
        <v>325.84257400000001</v>
      </c>
      <c r="F244" s="7">
        <v>666</v>
      </c>
      <c r="G244" s="7">
        <v>963.25</v>
      </c>
      <c r="H244" s="7">
        <v>2184.1271820000002</v>
      </c>
      <c r="I244" s="7">
        <v>530.75</v>
      </c>
      <c r="J244" s="7">
        <v>395.95</v>
      </c>
      <c r="K244" s="31">
        <v>156.71</v>
      </c>
      <c r="L244" s="5">
        <v>14951.65</v>
      </c>
      <c r="M244">
        <f t="shared" si="43"/>
        <v>2.7602809511335882E-2</v>
      </c>
      <c r="N244">
        <f t="shared" si="44"/>
        <v>-9.4610370045661741E-4</v>
      </c>
      <c r="O244">
        <f t="shared" si="45"/>
        <v>7.8590585883656586E-3</v>
      </c>
      <c r="P244">
        <f t="shared" si="46"/>
        <v>-1.8884164937584026E-2</v>
      </c>
      <c r="Q244">
        <f t="shared" si="47"/>
        <v>-7.5072257082567273E-5</v>
      </c>
      <c r="R244">
        <f t="shared" si="48"/>
        <v>5.7784069786932816E-3</v>
      </c>
      <c r="S244">
        <f t="shared" si="49"/>
        <v>-1.0975379895142709E-2</v>
      </c>
      <c r="T244">
        <f t="shared" si="50"/>
        <v>1.0368067284403084E-3</v>
      </c>
      <c r="U244">
        <f t="shared" si="51"/>
        <v>-4.0099420102815031E-2</v>
      </c>
      <c r="V244">
        <f t="shared" si="52"/>
        <v>-2.1672624495309737E-3</v>
      </c>
      <c r="W244">
        <f t="shared" si="53"/>
        <v>-5.6722179135231263E-3</v>
      </c>
    </row>
    <row r="245" spans="1:23">
      <c r="A245" s="6">
        <v>44841</v>
      </c>
      <c r="B245" s="7">
        <v>755.7</v>
      </c>
      <c r="C245" s="7">
        <v>793.1</v>
      </c>
      <c r="D245" s="7">
        <v>1451.2</v>
      </c>
      <c r="E245" s="7">
        <v>332.054306</v>
      </c>
      <c r="F245" s="7">
        <v>666.05</v>
      </c>
      <c r="G245" s="7">
        <v>957.7</v>
      </c>
      <c r="H245" s="7">
        <v>2208.2308389999998</v>
      </c>
      <c r="I245" s="7">
        <v>530.20000000000005</v>
      </c>
      <c r="J245" s="7">
        <v>412.15</v>
      </c>
      <c r="K245" s="31">
        <v>157.05000000000001</v>
      </c>
      <c r="L245" s="5">
        <v>15036.7</v>
      </c>
      <c r="M245">
        <f t="shared" si="43"/>
        <v>7.9428121729439719E-4</v>
      </c>
      <c r="N245">
        <f t="shared" si="44"/>
        <v>5.6900956457471867E-3</v>
      </c>
      <c r="O245">
        <f t="shared" si="45"/>
        <v>-2.7181877145301594E-3</v>
      </c>
      <c r="P245">
        <f t="shared" si="46"/>
        <v>-7.6034645756751316E-3</v>
      </c>
      <c r="Q245">
        <f t="shared" si="47"/>
        <v>-1.2532801118217089E-2</v>
      </c>
      <c r="R245">
        <f t="shared" si="48"/>
        <v>-7.1270948063246143E-3</v>
      </c>
      <c r="S245">
        <f t="shared" si="49"/>
        <v>4.2229358657877338E-3</v>
      </c>
      <c r="T245">
        <f t="shared" si="50"/>
        <v>-1.3302303879850449E-2</v>
      </c>
      <c r="U245">
        <f t="shared" si="51"/>
        <v>-4.7201297922851619E-3</v>
      </c>
      <c r="V245">
        <f t="shared" si="52"/>
        <v>1.4882563483074446E-2</v>
      </c>
      <c r="W245">
        <f t="shared" si="53"/>
        <v>-1.086748916766822E-3</v>
      </c>
    </row>
    <row r="246" spans="1:23">
      <c r="A246" s="6">
        <v>44840</v>
      </c>
      <c r="B246" s="7">
        <v>755.1</v>
      </c>
      <c r="C246" s="7">
        <v>788.6</v>
      </c>
      <c r="D246" s="7">
        <v>1455.15</v>
      </c>
      <c r="E246" s="7">
        <v>334.58869199999998</v>
      </c>
      <c r="F246" s="7">
        <v>674.45</v>
      </c>
      <c r="G246" s="7">
        <v>964.55</v>
      </c>
      <c r="H246" s="7">
        <v>2198.9252839999999</v>
      </c>
      <c r="I246" s="7">
        <v>537.29999999999995</v>
      </c>
      <c r="J246" s="7">
        <v>414.1</v>
      </c>
      <c r="K246" s="31">
        <v>154.72999999999999</v>
      </c>
      <c r="L246" s="5">
        <v>15053.05</v>
      </c>
      <c r="M246">
        <f t="shared" si="43"/>
        <v>1.6423361330829247E-2</v>
      </c>
      <c r="N246">
        <f t="shared" si="44"/>
        <v>-2.5168798658249669E-2</v>
      </c>
      <c r="O246">
        <f t="shared" si="45"/>
        <v>1.7854212289523733E-2</v>
      </c>
      <c r="P246">
        <f t="shared" si="46"/>
        <v>1.1351878155429295E-2</v>
      </c>
      <c r="Q246">
        <f t="shared" si="47"/>
        <v>4.7441826050932008E-2</v>
      </c>
      <c r="R246">
        <f t="shared" si="48"/>
        <v>1.9419102282020005E-2</v>
      </c>
      <c r="S246">
        <f t="shared" si="49"/>
        <v>3.6812648398620446E-3</v>
      </c>
      <c r="T246">
        <f t="shared" si="50"/>
        <v>8.5981838118222263E-3</v>
      </c>
      <c r="U246">
        <f t="shared" si="51"/>
        <v>1.5085444228009011E-2</v>
      </c>
      <c r="V246">
        <f t="shared" si="52"/>
        <v>-1.0351460290603203E-2</v>
      </c>
      <c r="W246">
        <f t="shared" si="53"/>
        <v>5.8130305252164158E-3</v>
      </c>
    </row>
    <row r="247" spans="1:23">
      <c r="A247" s="6">
        <v>44838</v>
      </c>
      <c r="B247" s="7">
        <v>742.8</v>
      </c>
      <c r="C247" s="7">
        <v>808.7</v>
      </c>
      <c r="D247" s="7">
        <v>1429.4</v>
      </c>
      <c r="E247" s="7">
        <v>330.811959</v>
      </c>
      <c r="F247" s="7">
        <v>643.20000000000005</v>
      </c>
      <c r="G247" s="7">
        <v>946</v>
      </c>
      <c r="H247" s="7">
        <v>2190.845339</v>
      </c>
      <c r="I247" s="7">
        <v>532.70000000000005</v>
      </c>
      <c r="J247" s="7">
        <v>407.9</v>
      </c>
      <c r="K247" s="31">
        <v>156.34</v>
      </c>
      <c r="L247" s="5">
        <v>14965.8</v>
      </c>
      <c r="M247">
        <f t="shared" si="43"/>
        <v>2.7363448582095284E-2</v>
      </c>
      <c r="N247">
        <f t="shared" si="44"/>
        <v>6.637535612432393E-3</v>
      </c>
      <c r="O247">
        <f t="shared" si="45"/>
        <v>2.5256819577449574E-2</v>
      </c>
      <c r="P247">
        <f t="shared" si="46"/>
        <v>2.5714613824844405E-2</v>
      </c>
      <c r="Q247">
        <f t="shared" si="47"/>
        <v>3.1026763498000633E-2</v>
      </c>
      <c r="R247">
        <f t="shared" si="48"/>
        <v>1.6789201825146493E-2</v>
      </c>
      <c r="S247">
        <f t="shared" si="49"/>
        <v>1.8274705017821163E-2</v>
      </c>
      <c r="T247">
        <f t="shared" si="50"/>
        <v>2.4610487184831237E-2</v>
      </c>
      <c r="U247">
        <f t="shared" si="51"/>
        <v>2.5449824920368541E-2</v>
      </c>
      <c r="V247">
        <f t="shared" si="52"/>
        <v>-1.1194621423241947E-2</v>
      </c>
      <c r="W247">
        <f t="shared" si="53"/>
        <v>2.2112553677169369E-2</v>
      </c>
    </row>
    <row r="248" spans="1:23">
      <c r="A248" s="6">
        <v>44837</v>
      </c>
      <c r="B248" s="7">
        <v>722.75</v>
      </c>
      <c r="C248" s="7">
        <v>803.35</v>
      </c>
      <c r="D248" s="7">
        <v>1393.75</v>
      </c>
      <c r="E248" s="7">
        <v>322.41369900000001</v>
      </c>
      <c r="F248" s="7">
        <v>623.54999999999995</v>
      </c>
      <c r="G248" s="7">
        <v>930.25</v>
      </c>
      <c r="H248" s="7">
        <v>2151.1719010000002</v>
      </c>
      <c r="I248" s="7">
        <v>519.75</v>
      </c>
      <c r="J248" s="7">
        <v>397.65</v>
      </c>
      <c r="K248" s="31">
        <v>158.1</v>
      </c>
      <c r="L248" s="5">
        <v>14638.5</v>
      </c>
      <c r="M248">
        <f t="shared" si="43"/>
        <v>-1.4355135069094587E-2</v>
      </c>
      <c r="N248">
        <f t="shared" si="44"/>
        <v>4.3037646345679978E-3</v>
      </c>
      <c r="O248">
        <f t="shared" si="45"/>
        <v>-1.4035568112446085E-2</v>
      </c>
      <c r="P248">
        <f t="shared" si="46"/>
        <v>-2.3759873106103519E-2</v>
      </c>
      <c r="Q248">
        <f t="shared" si="47"/>
        <v>-1.2906488909290416E-2</v>
      </c>
      <c r="R248">
        <f t="shared" si="48"/>
        <v>-2.2549134433705663E-3</v>
      </c>
      <c r="S248">
        <f t="shared" si="49"/>
        <v>-3.4756996066078439E-3</v>
      </c>
      <c r="T248">
        <f t="shared" si="50"/>
        <v>-2.066051496551707E-2</v>
      </c>
      <c r="U248">
        <f t="shared" si="51"/>
        <v>-1.7326703330500983E-2</v>
      </c>
      <c r="V248">
        <f t="shared" si="52"/>
        <v>-6.6194095126755554E-3</v>
      </c>
      <c r="W248">
        <f t="shared" si="53"/>
        <v>-1.2953280847612584E-2</v>
      </c>
    </row>
    <row r="249" spans="1:23">
      <c r="A249" s="6">
        <v>44834</v>
      </c>
      <c r="B249" s="7">
        <v>733.2</v>
      </c>
      <c r="C249" s="7">
        <v>799.9</v>
      </c>
      <c r="D249" s="7">
        <v>1413.45</v>
      </c>
      <c r="E249" s="7">
        <v>330.16593899999998</v>
      </c>
      <c r="F249" s="7">
        <v>631.65</v>
      </c>
      <c r="G249" s="7">
        <v>932.35</v>
      </c>
      <c r="H249" s="7">
        <v>2158.6617369999999</v>
      </c>
      <c r="I249" s="7">
        <v>530.6</v>
      </c>
      <c r="J249" s="7">
        <v>404.6</v>
      </c>
      <c r="K249" s="31">
        <v>159.15</v>
      </c>
      <c r="L249" s="5">
        <v>14829.35</v>
      </c>
      <c r="M249">
        <f t="shared" si="43"/>
        <v>1.9557158244503221E-2</v>
      </c>
      <c r="N249">
        <f t="shared" si="44"/>
        <v>4.506850706064388E-2</v>
      </c>
      <c r="O249">
        <f t="shared" si="45"/>
        <v>1.0526038654375677E-2</v>
      </c>
      <c r="P249">
        <f t="shared" si="46"/>
        <v>-2.555433344663554E-3</v>
      </c>
      <c r="Q249">
        <f t="shared" si="47"/>
        <v>2.1442536874520763E-2</v>
      </c>
      <c r="R249">
        <f t="shared" si="48"/>
        <v>1.0024876453524045E-2</v>
      </c>
      <c r="S249">
        <f t="shared" si="49"/>
        <v>2.2305599148997327E-2</v>
      </c>
      <c r="T249">
        <f t="shared" si="50"/>
        <v>1.6819895746329167E-2</v>
      </c>
      <c r="U249">
        <f t="shared" si="51"/>
        <v>5.8251388611525474E-3</v>
      </c>
      <c r="V249">
        <f t="shared" si="52"/>
        <v>1.9991146478564717E-2</v>
      </c>
      <c r="W249">
        <f t="shared" si="53"/>
        <v>1.5415578182773651E-2</v>
      </c>
    </row>
    <row r="250" spans="1:23">
      <c r="A250" s="6">
        <v>44833</v>
      </c>
      <c r="B250" s="7">
        <v>719</v>
      </c>
      <c r="C250" s="7">
        <v>764.65</v>
      </c>
      <c r="D250" s="7">
        <v>1398.65</v>
      </c>
      <c r="E250" s="7">
        <v>331.01073500000001</v>
      </c>
      <c r="F250" s="7">
        <v>618.25</v>
      </c>
      <c r="G250" s="7">
        <v>923.05</v>
      </c>
      <c r="H250" s="7">
        <v>2111.0445329999998</v>
      </c>
      <c r="I250" s="7">
        <v>521.75</v>
      </c>
      <c r="J250" s="7">
        <v>402.25</v>
      </c>
      <c r="K250" s="31">
        <v>156</v>
      </c>
      <c r="L250" s="5">
        <v>14602.5</v>
      </c>
      <c r="M250">
        <f t="shared" si="43"/>
        <v>3.552896558434836E-3</v>
      </c>
      <c r="N250">
        <f t="shared" si="44"/>
        <v>4.1937024964324287E-3</v>
      </c>
      <c r="O250">
        <f t="shared" si="45"/>
        <v>2.8281473018505637E-3</v>
      </c>
      <c r="P250">
        <f t="shared" si="46"/>
        <v>2.4621305436441508E-2</v>
      </c>
      <c r="Q250">
        <f t="shared" si="47"/>
        <v>2.8345837971265019E-3</v>
      </c>
      <c r="R250">
        <f t="shared" si="48"/>
        <v>2.4405468089055884E-3</v>
      </c>
      <c r="S250">
        <f t="shared" si="49"/>
        <v>-3.0701543793418737E-3</v>
      </c>
      <c r="T250">
        <f t="shared" si="50"/>
        <v>-5.9239615244966251E-3</v>
      </c>
      <c r="U250">
        <f t="shared" si="51"/>
        <v>7.8617738178043718E-3</v>
      </c>
      <c r="V250">
        <f t="shared" si="52"/>
        <v>1.411251757734507E-3</v>
      </c>
      <c r="W250">
        <f t="shared" si="53"/>
        <v>-1.2387462188834016E-3</v>
      </c>
    </row>
    <row r="251" spans="1:23">
      <c r="A251" s="6">
        <v>44832</v>
      </c>
      <c r="B251" s="7">
        <v>716.45</v>
      </c>
      <c r="C251" s="7">
        <v>761.45</v>
      </c>
      <c r="D251" s="7">
        <v>1394.7</v>
      </c>
      <c r="E251" s="7">
        <v>322.960331</v>
      </c>
      <c r="F251" s="7">
        <v>616.5</v>
      </c>
      <c r="G251" s="7">
        <v>920.8</v>
      </c>
      <c r="H251" s="7">
        <v>2117.5357250000002</v>
      </c>
      <c r="I251" s="7">
        <v>524.85</v>
      </c>
      <c r="J251" s="7">
        <v>399.1</v>
      </c>
      <c r="K251" s="31">
        <v>155.78</v>
      </c>
      <c r="L251" s="5">
        <v>14620.6</v>
      </c>
    </row>
  </sheetData>
  <conditionalFormatting sqref="AA10:AJ10 AA10:AA11">
    <cfRule type="cellIs" dxfId="5" priority="1" operator="greaterThan">
      <formula>0</formula>
    </cfRule>
  </conditionalFormatting>
  <pageMargins left="0.7" right="0.7" top="0.75" bottom="0.75" header="0.3" footer="0.3"/>
  <drawing r:id="rId1"/>
  <tableParts count="4">
    <tablePart r:id="rId2"/>
    <tablePart r:id="rId3"/>
    <tablePart r:id="rId4"/>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0EA6D-9513-4F6C-80CA-2C0DEF10A8DC}">
  <dimension ref="A1:AR251"/>
  <sheetViews>
    <sheetView topLeftCell="AA26" workbookViewId="0">
      <selection activeCell="AE97" sqref="AE97"/>
    </sheetView>
  </sheetViews>
  <sheetFormatPr defaultRowHeight="14.4"/>
  <cols>
    <col min="1" max="1" width="15.88671875" customWidth="1"/>
    <col min="2" max="2" width="9.88671875" customWidth="1"/>
    <col min="3" max="3" width="11.109375" customWidth="1"/>
    <col min="4" max="4" width="9.33203125" customWidth="1"/>
    <col min="5" max="5" width="12.109375" customWidth="1"/>
    <col min="6" max="6" width="8.88671875" customWidth="1"/>
    <col min="7" max="7" width="11.5546875" customWidth="1"/>
    <col min="8" max="8" width="10.88671875" customWidth="1"/>
    <col min="9" max="9" width="14.33203125" customWidth="1"/>
    <col min="10" max="10" width="12.109375" customWidth="1"/>
    <col min="11" max="11" width="8.88671875" customWidth="1"/>
    <col min="27" max="27" width="32.44140625" customWidth="1"/>
    <col min="28" max="28" width="16" customWidth="1"/>
    <col min="29" max="29" width="13.33203125" customWidth="1"/>
    <col min="30" max="30" width="15.44140625" customWidth="1"/>
    <col min="31" max="31" width="12.5546875" customWidth="1"/>
    <col min="33" max="33" width="14.5546875" customWidth="1"/>
    <col min="35" max="35" width="10.44140625" bestFit="1" customWidth="1"/>
    <col min="36" max="36" width="11.44140625" bestFit="1" customWidth="1"/>
    <col min="37" max="37" width="15.88671875" customWidth="1"/>
    <col min="38" max="39" width="11.44140625" bestFit="1" customWidth="1"/>
    <col min="40" max="40" width="10.44140625" bestFit="1" customWidth="1"/>
    <col min="41" max="41" width="11.44140625" bestFit="1" customWidth="1"/>
    <col min="42" max="43" width="10.44140625" bestFit="1" customWidth="1"/>
    <col min="44" max="44" width="9.33203125" bestFit="1" customWidth="1"/>
  </cols>
  <sheetData>
    <row r="1" spans="1:37">
      <c r="M1" s="346" t="s">
        <v>57</v>
      </c>
      <c r="N1" s="346"/>
      <c r="O1" s="346"/>
      <c r="P1" s="346"/>
      <c r="Q1" s="346"/>
      <c r="R1" s="346"/>
      <c r="S1" s="346"/>
      <c r="T1" s="346"/>
      <c r="U1" s="346"/>
      <c r="V1" s="346"/>
      <c r="W1" s="346"/>
    </row>
    <row r="2" spans="1:37">
      <c r="A2" s="252" t="s">
        <v>58</v>
      </c>
      <c r="B2" s="253" t="s">
        <v>59</v>
      </c>
      <c r="C2" s="253" t="s">
        <v>60</v>
      </c>
      <c r="D2" s="253" t="s">
        <v>61</v>
      </c>
      <c r="E2" s="253" t="s">
        <v>62</v>
      </c>
      <c r="F2" s="253" t="s">
        <v>63</v>
      </c>
      <c r="G2" s="253" t="s">
        <v>64</v>
      </c>
      <c r="H2" s="253" t="s">
        <v>65</v>
      </c>
      <c r="I2" s="253" t="s">
        <v>66</v>
      </c>
      <c r="J2" s="253" t="s">
        <v>67</v>
      </c>
      <c r="K2" s="254" t="s">
        <v>68</v>
      </c>
      <c r="L2" s="254" t="s">
        <v>12</v>
      </c>
      <c r="M2" s="253" t="s">
        <v>59</v>
      </c>
      <c r="N2" s="253" t="s">
        <v>60</v>
      </c>
      <c r="O2" s="253" t="s">
        <v>61</v>
      </c>
      <c r="P2" s="253" t="s">
        <v>62</v>
      </c>
      <c r="Q2" s="253" t="s">
        <v>63</v>
      </c>
      <c r="R2" s="253" t="s">
        <v>64</v>
      </c>
      <c r="S2" s="253" t="s">
        <v>65</v>
      </c>
      <c r="T2" s="253" t="s">
        <v>66</v>
      </c>
      <c r="U2" s="253" t="s">
        <v>67</v>
      </c>
      <c r="V2" s="254" t="s">
        <v>68</v>
      </c>
      <c r="W2" s="254" t="s">
        <v>12</v>
      </c>
    </row>
    <row r="3" spans="1:37">
      <c r="A3" s="3">
        <v>45197</v>
      </c>
      <c r="B3" s="4">
        <v>224</v>
      </c>
      <c r="C3" s="5">
        <v>3170.35</v>
      </c>
      <c r="D3" s="2">
        <v>105.05</v>
      </c>
      <c r="E3" s="5">
        <v>5218.3500000000004</v>
      </c>
      <c r="F3" s="2">
        <v>512.70000000000005</v>
      </c>
      <c r="G3" s="2">
        <v>990.55</v>
      </c>
      <c r="H3" s="2">
        <v>569.6</v>
      </c>
      <c r="I3" s="2">
        <v>19.149999999999999</v>
      </c>
      <c r="J3" s="2">
        <v>614.1</v>
      </c>
      <c r="K3" s="2">
        <v>405.35</v>
      </c>
      <c r="L3" s="177">
        <v>17170.45</v>
      </c>
      <c r="M3" s="251">
        <f>LN(B3/B4)</f>
        <v>-1.1981505658443369E-2</v>
      </c>
      <c r="N3" s="251">
        <f t="shared" ref="N3:V18" si="0">LN(C3/C4)</f>
        <v>-4.0625782422550556E-2</v>
      </c>
      <c r="O3" s="251">
        <f t="shared" si="0"/>
        <v>-3.0930300691358614E-2</v>
      </c>
      <c r="P3" s="251">
        <f t="shared" si="0"/>
        <v>-1.2757582322041636E-2</v>
      </c>
      <c r="Q3" s="251">
        <f t="shared" si="0"/>
        <v>1.3662537501472011E-3</v>
      </c>
      <c r="R3" s="251">
        <f t="shared" si="0"/>
        <v>-9.3949295614680853E-3</v>
      </c>
      <c r="S3" s="251">
        <f t="shared" si="0"/>
        <v>-6.9979291876445544E-3</v>
      </c>
      <c r="T3" s="251">
        <f t="shared" si="0"/>
        <v>-2.6075634070809417E-3</v>
      </c>
      <c r="U3" s="251">
        <f t="shared" si="0"/>
        <v>-9.8036029259849534E-3</v>
      </c>
      <c r="V3" s="251">
        <f t="shared" si="0"/>
        <v>-2.5092668543380822E-2</v>
      </c>
      <c r="W3" s="251">
        <f>LN(L3/L4)</f>
        <v>-9.9183562294260924E-3</v>
      </c>
    </row>
    <row r="4" spans="1:37" ht="28.8">
      <c r="A4" s="3">
        <v>45196</v>
      </c>
      <c r="B4" s="4">
        <v>226.7</v>
      </c>
      <c r="C4" s="5">
        <v>3301.8</v>
      </c>
      <c r="D4" s="2">
        <v>108.35</v>
      </c>
      <c r="E4" s="5">
        <v>5285.35</v>
      </c>
      <c r="F4" s="2">
        <v>512</v>
      </c>
      <c r="G4" s="2">
        <v>999.9</v>
      </c>
      <c r="H4" s="2">
        <v>573.6</v>
      </c>
      <c r="I4" s="2">
        <v>19.2</v>
      </c>
      <c r="J4" s="2">
        <v>620.15</v>
      </c>
      <c r="K4" s="2">
        <v>415.65</v>
      </c>
      <c r="L4" s="177">
        <v>17341.599999999999</v>
      </c>
      <c r="M4" s="116">
        <f t="shared" ref="M4:Q67" si="1">LN(B4/B5)</f>
        <v>-5.7180714409575334E-3</v>
      </c>
      <c r="N4" s="116">
        <f t="shared" si="0"/>
        <v>2.7295076540376278E-3</v>
      </c>
      <c r="O4" s="116">
        <f t="shared" si="0"/>
        <v>9.2336109976881651E-4</v>
      </c>
      <c r="P4" s="116">
        <f t="shared" si="0"/>
        <v>3.6061113470651461E-2</v>
      </c>
      <c r="Q4" s="116">
        <f t="shared" si="0"/>
        <v>-1.5215683384471452E-2</v>
      </c>
      <c r="R4" s="116">
        <f t="shared" si="0"/>
        <v>2.1430113550029724E-2</v>
      </c>
      <c r="S4" s="116">
        <f t="shared" si="0"/>
        <v>1.3249875761292326E-2</v>
      </c>
      <c r="T4" s="116">
        <f t="shared" si="0"/>
        <v>1.0471299867295437E-2</v>
      </c>
      <c r="U4" s="116">
        <f t="shared" ref="U4:U67" si="2">LN(J4/J5)</f>
        <v>5.64538907690705E-4</v>
      </c>
      <c r="V4" s="116">
        <f t="shared" ref="V4:V67" si="3">LN(K4/K5)</f>
        <v>6.6381270850526287E-3</v>
      </c>
      <c r="W4" s="116">
        <f t="shared" ref="W4:W67" si="4">LN(L4/L5)</f>
        <v>3.7465723153881506E-3</v>
      </c>
      <c r="AA4" s="269" t="s">
        <v>14</v>
      </c>
      <c r="AB4" s="270" t="s">
        <v>59</v>
      </c>
      <c r="AC4" s="270" t="s">
        <v>60</v>
      </c>
      <c r="AD4" s="270" t="s">
        <v>61</v>
      </c>
      <c r="AE4" s="270" t="s">
        <v>62</v>
      </c>
      <c r="AF4" s="270" t="s">
        <v>63</v>
      </c>
      <c r="AG4" s="270" t="s">
        <v>64</v>
      </c>
      <c r="AH4" s="270" t="s">
        <v>65</v>
      </c>
      <c r="AI4" s="270" t="s">
        <v>66</v>
      </c>
      <c r="AJ4" s="270" t="s">
        <v>67</v>
      </c>
      <c r="AK4" s="271" t="s">
        <v>68</v>
      </c>
    </row>
    <row r="5" spans="1:37">
      <c r="A5" s="3">
        <v>45195</v>
      </c>
      <c r="B5" s="4">
        <v>228</v>
      </c>
      <c r="C5" s="5">
        <v>3292.8</v>
      </c>
      <c r="D5" s="2">
        <v>108.25</v>
      </c>
      <c r="E5" s="5">
        <v>5098.1499999999996</v>
      </c>
      <c r="F5" s="2">
        <v>519.85</v>
      </c>
      <c r="G5" s="2">
        <v>978.7</v>
      </c>
      <c r="H5" s="2">
        <v>566.04999999999995</v>
      </c>
      <c r="I5" s="2">
        <v>19</v>
      </c>
      <c r="J5" s="2">
        <v>619.79999999999995</v>
      </c>
      <c r="K5" s="2">
        <v>412.9</v>
      </c>
      <c r="L5" s="177">
        <v>17276.75</v>
      </c>
      <c r="M5" s="116">
        <f t="shared" si="1"/>
        <v>1.7922816301131711E-2</v>
      </c>
      <c r="N5" s="116">
        <f t="shared" si="0"/>
        <v>-9.2049531079780034E-3</v>
      </c>
      <c r="O5" s="116">
        <f t="shared" si="0"/>
        <v>1.5829008337973009E-2</v>
      </c>
      <c r="P5" s="116">
        <f t="shared" si="0"/>
        <v>4.1777454111937236E-2</v>
      </c>
      <c r="Q5" s="116">
        <f t="shared" si="0"/>
        <v>9.4704998521684611E-3</v>
      </c>
      <c r="R5" s="116">
        <f t="shared" si="0"/>
        <v>1.8920513941293414E-3</v>
      </c>
      <c r="S5" s="116">
        <f t="shared" si="0"/>
        <v>1.7644371486079995E-2</v>
      </c>
      <c r="T5" s="116">
        <f t="shared" si="0"/>
        <v>2.6350476380052534E-3</v>
      </c>
      <c r="U5" s="116">
        <f t="shared" si="2"/>
        <v>1.7763428167045779E-3</v>
      </c>
      <c r="V5" s="116">
        <f t="shared" si="3"/>
        <v>-2.9020576594771339E-3</v>
      </c>
      <c r="W5" s="116">
        <f t="shared" si="4"/>
        <v>2.4313083163420316E-4</v>
      </c>
      <c r="AA5" s="255"/>
      <c r="AB5" s="11"/>
      <c r="AK5" s="214"/>
    </row>
    <row r="6" spans="1:37">
      <c r="A6" s="3">
        <v>45194</v>
      </c>
      <c r="B6" s="4">
        <v>223.95</v>
      </c>
      <c r="C6" s="5">
        <v>3323.25</v>
      </c>
      <c r="D6" s="2">
        <v>106.55</v>
      </c>
      <c r="E6" s="5">
        <v>4889.55</v>
      </c>
      <c r="F6" s="2">
        <v>514.95000000000005</v>
      </c>
      <c r="G6" s="2">
        <v>976.85</v>
      </c>
      <c r="H6" s="2">
        <v>556.15</v>
      </c>
      <c r="I6" s="2">
        <v>18.95</v>
      </c>
      <c r="J6" s="2">
        <v>618.70000000000005</v>
      </c>
      <c r="K6" s="2">
        <v>414.1</v>
      </c>
      <c r="L6" s="177">
        <v>17272.55</v>
      </c>
      <c r="M6" s="116">
        <f t="shared" si="1"/>
        <v>-3.5960901812621709E-2</v>
      </c>
      <c r="N6" s="116">
        <f t="shared" si="0"/>
        <v>1.4671153253995761E-2</v>
      </c>
      <c r="O6" s="116">
        <f t="shared" si="0"/>
        <v>-2.4566704766178546E-2</v>
      </c>
      <c r="P6" s="116">
        <f t="shared" si="0"/>
        <v>1.6735886264423586E-2</v>
      </c>
      <c r="Q6" s="116">
        <f t="shared" si="0"/>
        <v>-4.4565080538415229E-3</v>
      </c>
      <c r="R6" s="116">
        <f t="shared" si="0"/>
        <v>-9.4753638118679016E-3</v>
      </c>
      <c r="S6" s="116">
        <f t="shared" si="0"/>
        <v>2.3468422901499274E-2</v>
      </c>
      <c r="T6" s="116">
        <f t="shared" si="0"/>
        <v>2.6420094628387975E-3</v>
      </c>
      <c r="U6" s="116">
        <f t="shared" si="2"/>
        <v>-2.8245186836854757E-3</v>
      </c>
      <c r="V6" s="116">
        <f t="shared" si="3"/>
        <v>-1.0569399378008376E-2</v>
      </c>
      <c r="W6" s="116">
        <f t="shared" si="4"/>
        <v>6.8050162833519097E-4</v>
      </c>
      <c r="AA6" s="255" t="s">
        <v>69</v>
      </c>
      <c r="AB6">
        <f>COUNT(K3:K251)</f>
        <v>249</v>
      </c>
      <c r="AK6" s="214"/>
    </row>
    <row r="7" spans="1:37">
      <c r="A7" s="3">
        <v>45191</v>
      </c>
      <c r="B7" s="4">
        <v>232.15</v>
      </c>
      <c r="C7" s="5">
        <v>3274.85</v>
      </c>
      <c r="D7" s="2">
        <v>109.2</v>
      </c>
      <c r="E7" s="5">
        <v>4808.3999999999996</v>
      </c>
      <c r="F7" s="2">
        <v>517.25</v>
      </c>
      <c r="G7" s="2">
        <v>986.15</v>
      </c>
      <c r="H7" s="2">
        <v>543.25</v>
      </c>
      <c r="I7" s="2">
        <v>18.899999999999999</v>
      </c>
      <c r="J7" s="2">
        <v>620.45000000000005</v>
      </c>
      <c r="K7" s="2">
        <v>418.5</v>
      </c>
      <c r="L7" s="177">
        <v>17260.8</v>
      </c>
      <c r="M7" s="116">
        <f t="shared" si="1"/>
        <v>1.9794012213754975E-2</v>
      </c>
      <c r="N7" s="116">
        <f t="shared" si="0"/>
        <v>9.4032798776986903E-3</v>
      </c>
      <c r="O7" s="116">
        <f t="shared" si="0"/>
        <v>1.7552413674152004E-2</v>
      </c>
      <c r="P7" s="116">
        <f t="shared" si="0"/>
        <v>-8.5009080090741457E-3</v>
      </c>
      <c r="Q7" s="116">
        <f t="shared" si="0"/>
        <v>-1.4681451632601627E-2</v>
      </c>
      <c r="R7" s="116">
        <f t="shared" si="0"/>
        <v>-1.3680239257645036E-3</v>
      </c>
      <c r="S7" s="116">
        <f t="shared" si="0"/>
        <v>-2.3648214343910998E-2</v>
      </c>
      <c r="T7" s="116">
        <f t="shared" si="0"/>
        <v>-5.2770571008438931E-3</v>
      </c>
      <c r="U7" s="116">
        <f t="shared" si="2"/>
        <v>-1.0581261049429967E-2</v>
      </c>
      <c r="V7" s="116">
        <f t="shared" si="3"/>
        <v>-2.4663472089444177E-2</v>
      </c>
      <c r="W7" s="116">
        <f t="shared" si="4"/>
        <v>-2.470758656901665E-3</v>
      </c>
      <c r="AA7" s="255" t="s">
        <v>15</v>
      </c>
      <c r="AB7">
        <v>223</v>
      </c>
      <c r="AC7">
        <v>333.65</v>
      </c>
      <c r="AD7">
        <v>78</v>
      </c>
      <c r="AE7">
        <v>4905.5</v>
      </c>
      <c r="AF7">
        <v>488.3</v>
      </c>
      <c r="AG7">
        <v>1007.2</v>
      </c>
      <c r="AH7">
        <v>564.29999999999995</v>
      </c>
      <c r="AI7">
        <v>15.44</v>
      </c>
      <c r="AJ7">
        <v>624.95000000000005</v>
      </c>
      <c r="AK7" s="214">
        <v>413.15</v>
      </c>
    </row>
    <row r="8" spans="1:37">
      <c r="A8" s="3">
        <v>45190</v>
      </c>
      <c r="B8" s="4">
        <v>227.6</v>
      </c>
      <c r="C8" s="5">
        <v>3244.2</v>
      </c>
      <c r="D8" s="2">
        <v>107.3</v>
      </c>
      <c r="E8" s="5">
        <v>4849.45</v>
      </c>
      <c r="F8" s="2">
        <v>524.9</v>
      </c>
      <c r="G8" s="2">
        <v>987.5</v>
      </c>
      <c r="H8" s="2">
        <v>556.25</v>
      </c>
      <c r="I8" s="2">
        <v>19</v>
      </c>
      <c r="J8" s="2">
        <v>627.04999999999995</v>
      </c>
      <c r="K8" s="2">
        <v>428.95</v>
      </c>
      <c r="L8" s="177">
        <v>17303.5</v>
      </c>
      <c r="M8" s="116">
        <f t="shared" si="1"/>
        <v>-1.005472951696001E-2</v>
      </c>
      <c r="N8" s="116">
        <f t="shared" si="0"/>
        <v>9.24362667881325E-3</v>
      </c>
      <c r="O8" s="116">
        <f t="shared" si="0"/>
        <v>1.1246604016715367E-2</v>
      </c>
      <c r="P8" s="116">
        <f t="shared" si="0"/>
        <v>-5.7777481588051635E-3</v>
      </c>
      <c r="Q8" s="116">
        <f t="shared" si="0"/>
        <v>-3.3256776633769865E-2</v>
      </c>
      <c r="R8" s="116">
        <f t="shared" si="0"/>
        <v>-2.6294513531920074E-3</v>
      </c>
      <c r="S8" s="116">
        <f t="shared" si="0"/>
        <v>3.7824252587880126E-3</v>
      </c>
      <c r="T8" s="116">
        <f t="shared" si="0"/>
        <v>-2.6281224062695806E-3</v>
      </c>
      <c r="U8" s="116">
        <f t="shared" si="2"/>
        <v>-1.8095393202535247E-2</v>
      </c>
      <c r="V8" s="116">
        <f t="shared" si="3"/>
        <v>-2.6773777707165144E-3</v>
      </c>
      <c r="W8" s="116">
        <f t="shared" si="4"/>
        <v>-8.3936054908760674E-3</v>
      </c>
      <c r="AA8" s="255" t="s">
        <v>16</v>
      </c>
      <c r="AB8">
        <v>30</v>
      </c>
      <c r="AC8">
        <v>10</v>
      </c>
      <c r="AD8">
        <v>30</v>
      </c>
      <c r="AE8">
        <v>12</v>
      </c>
      <c r="AF8">
        <v>20</v>
      </c>
      <c r="AG8">
        <v>20</v>
      </c>
      <c r="AH8">
        <v>50</v>
      </c>
      <c r="AI8">
        <v>110</v>
      </c>
      <c r="AJ8">
        <v>40</v>
      </c>
      <c r="AK8" s="214">
        <v>70</v>
      </c>
    </row>
    <row r="9" spans="1:37">
      <c r="A9" s="3">
        <v>45189</v>
      </c>
      <c r="B9" s="4">
        <v>229.9</v>
      </c>
      <c r="C9" s="5">
        <v>3214.35</v>
      </c>
      <c r="D9" s="2">
        <v>106.1</v>
      </c>
      <c r="E9" s="5">
        <v>4877.55</v>
      </c>
      <c r="F9" s="2">
        <v>542.65</v>
      </c>
      <c r="G9" s="2">
        <v>990.1</v>
      </c>
      <c r="H9" s="2">
        <v>554.15</v>
      </c>
      <c r="I9" s="2">
        <v>19.05</v>
      </c>
      <c r="J9" s="2">
        <v>638.5</v>
      </c>
      <c r="K9" s="2">
        <v>430.1</v>
      </c>
      <c r="L9" s="177">
        <v>17449.349999999999</v>
      </c>
      <c r="M9" s="116">
        <f t="shared" si="1"/>
        <v>-7.7989996691946242E-3</v>
      </c>
      <c r="N9" s="116">
        <f t="shared" si="0"/>
        <v>2.5075355978043923E-3</v>
      </c>
      <c r="O9" s="116">
        <f t="shared" si="0"/>
        <v>-3.3367321661247146E-2</v>
      </c>
      <c r="P9" s="116">
        <f t="shared" si="0"/>
        <v>-8.7264596391946753E-3</v>
      </c>
      <c r="Q9" s="116">
        <f t="shared" si="0"/>
        <v>-1.3090030839121348E-2</v>
      </c>
      <c r="R9" s="116">
        <f t="shared" si="0"/>
        <v>-3.2267850928411933E-3</v>
      </c>
      <c r="S9" s="116">
        <f t="shared" si="0"/>
        <v>-3.5890609512352366E-2</v>
      </c>
      <c r="T9" s="116">
        <f t="shared" si="0"/>
        <v>-2.6212334798743041E-3</v>
      </c>
      <c r="U9" s="116">
        <f t="shared" si="2"/>
        <v>-3.3616104829911598E-3</v>
      </c>
      <c r="V9" s="116">
        <f t="shared" si="3"/>
        <v>-1.3853835059030126E-2</v>
      </c>
      <c r="W9" s="116">
        <f t="shared" si="4"/>
        <v>-9.3689322458289578E-3</v>
      </c>
      <c r="AA9" s="255" t="s">
        <v>17</v>
      </c>
      <c r="AB9">
        <f>AB8*AB7</f>
        <v>6690</v>
      </c>
      <c r="AC9">
        <f t="shared" ref="AC9:AK9" si="5">AC8*AC7</f>
        <v>3336.5</v>
      </c>
      <c r="AD9">
        <f t="shared" si="5"/>
        <v>2340</v>
      </c>
      <c r="AE9">
        <f t="shared" si="5"/>
        <v>58866</v>
      </c>
      <c r="AF9">
        <f t="shared" si="5"/>
        <v>9766</v>
      </c>
      <c r="AG9">
        <f t="shared" si="5"/>
        <v>20144</v>
      </c>
      <c r="AH9">
        <f t="shared" si="5"/>
        <v>28214.999999999996</v>
      </c>
      <c r="AI9">
        <f t="shared" si="5"/>
        <v>1698.3999999999999</v>
      </c>
      <c r="AJ9">
        <f t="shared" si="5"/>
        <v>24998</v>
      </c>
      <c r="AK9" s="214">
        <f t="shared" si="5"/>
        <v>28920.5</v>
      </c>
    </row>
    <row r="10" spans="1:37">
      <c r="A10" s="3">
        <v>45187</v>
      </c>
      <c r="B10" s="4">
        <v>231.7</v>
      </c>
      <c r="C10" s="5">
        <v>3206.3</v>
      </c>
      <c r="D10" s="2">
        <v>109.7</v>
      </c>
      <c r="E10" s="5">
        <v>4920.3</v>
      </c>
      <c r="F10" s="2">
        <v>549.79999999999995</v>
      </c>
      <c r="G10" s="2">
        <v>993.3</v>
      </c>
      <c r="H10" s="2">
        <v>574.4</v>
      </c>
      <c r="I10" s="2">
        <v>19.100000000000001</v>
      </c>
      <c r="J10" s="2">
        <v>640.65</v>
      </c>
      <c r="K10" s="2">
        <v>436.1</v>
      </c>
      <c r="L10" s="177">
        <v>17613.599999999999</v>
      </c>
      <c r="M10" s="116">
        <f t="shared" si="1"/>
        <v>-6.453023038006764E-3</v>
      </c>
      <c r="N10" s="116">
        <f t="shared" si="0"/>
        <v>3.0142379079518091E-3</v>
      </c>
      <c r="O10" s="116">
        <f t="shared" si="0"/>
        <v>3.6671549354797155E-2</v>
      </c>
      <c r="P10" s="116">
        <f t="shared" si="0"/>
        <v>-2.7799331054763128E-2</v>
      </c>
      <c r="Q10" s="116">
        <f t="shared" si="0"/>
        <v>3.8268839414696333E-3</v>
      </c>
      <c r="R10" s="116">
        <f t="shared" si="0"/>
        <v>-8.7704473781270668E-3</v>
      </c>
      <c r="S10" s="116">
        <f t="shared" si="0"/>
        <v>3.4006223641929486E-3</v>
      </c>
      <c r="T10" s="116">
        <f t="shared" si="0"/>
        <v>-2.6143805740707093E-3</v>
      </c>
      <c r="U10" s="116">
        <f t="shared" si="2"/>
        <v>1.0040087476193813E-2</v>
      </c>
      <c r="V10" s="116">
        <f t="shared" si="3"/>
        <v>-1.1286672856055145E-2</v>
      </c>
      <c r="W10" s="116">
        <f t="shared" si="4"/>
        <v>-2.959236160098337E-3</v>
      </c>
      <c r="AA10" s="255"/>
      <c r="AK10" s="214"/>
    </row>
    <row r="11" spans="1:37">
      <c r="A11" s="3">
        <v>45184</v>
      </c>
      <c r="B11" s="4">
        <v>233.2</v>
      </c>
      <c r="C11" s="5">
        <v>3196.65</v>
      </c>
      <c r="D11" s="2">
        <v>105.75</v>
      </c>
      <c r="E11" s="5">
        <v>5059</v>
      </c>
      <c r="F11" s="2">
        <v>547.70000000000005</v>
      </c>
      <c r="G11" s="5">
        <v>1002.05</v>
      </c>
      <c r="H11" s="2">
        <v>572.45000000000005</v>
      </c>
      <c r="I11" s="2">
        <v>19.149999999999999</v>
      </c>
      <c r="J11" s="2">
        <v>634.25</v>
      </c>
      <c r="K11" s="2">
        <v>441.05</v>
      </c>
      <c r="L11" s="177">
        <v>17665.8</v>
      </c>
      <c r="M11" s="116">
        <f t="shared" si="1"/>
        <v>-1.995396283257472E-2</v>
      </c>
      <c r="N11" s="116">
        <f t="shared" si="0"/>
        <v>-1.3547100872039761E-2</v>
      </c>
      <c r="O11" s="116">
        <f t="shared" si="0"/>
        <v>-1.4084739881738972E-2</v>
      </c>
      <c r="P11" s="116">
        <f t="shared" si="0"/>
        <v>-3.7683405712251989E-3</v>
      </c>
      <c r="Q11" s="116">
        <f t="shared" si="0"/>
        <v>-2.3904083201298002E-2</v>
      </c>
      <c r="R11" s="116">
        <f t="shared" si="0"/>
        <v>-4.4807403454000241E-3</v>
      </c>
      <c r="S11" s="116">
        <f t="shared" si="0"/>
        <v>-1.9889967354753124E-2</v>
      </c>
      <c r="T11" s="116">
        <f t="shared" si="0"/>
        <v>2.110896321023505E-2</v>
      </c>
      <c r="U11" s="116">
        <f t="shared" si="2"/>
        <v>1.5331753630413024E-2</v>
      </c>
      <c r="V11" s="116">
        <f t="shared" si="3"/>
        <v>1.0484426523417186E-2</v>
      </c>
      <c r="W11" s="116">
        <f t="shared" si="4"/>
        <v>3.5328211672060739E-3</v>
      </c>
      <c r="AA11" s="255" t="s">
        <v>18</v>
      </c>
      <c r="AB11">
        <f t="shared" ref="AB11:AK11" si="6">B3*AB8</f>
        <v>6720</v>
      </c>
      <c r="AC11">
        <f t="shared" si="6"/>
        <v>31703.5</v>
      </c>
      <c r="AD11">
        <f t="shared" si="6"/>
        <v>3151.5</v>
      </c>
      <c r="AE11">
        <f t="shared" si="6"/>
        <v>62620.200000000004</v>
      </c>
      <c r="AF11">
        <f t="shared" si="6"/>
        <v>10254</v>
      </c>
      <c r="AG11">
        <f t="shared" si="6"/>
        <v>19811</v>
      </c>
      <c r="AH11">
        <f t="shared" si="6"/>
        <v>28480</v>
      </c>
      <c r="AI11">
        <f t="shared" si="6"/>
        <v>2106.5</v>
      </c>
      <c r="AJ11">
        <f t="shared" si="6"/>
        <v>24564</v>
      </c>
      <c r="AK11" s="321">
        <f t="shared" si="6"/>
        <v>28374.5</v>
      </c>
    </row>
    <row r="12" spans="1:37">
      <c r="A12" s="3">
        <v>45183</v>
      </c>
      <c r="B12" s="4">
        <v>237.9</v>
      </c>
      <c r="C12" s="5">
        <v>3240.25</v>
      </c>
      <c r="D12" s="2">
        <v>107.25</v>
      </c>
      <c r="E12" s="5">
        <v>5078.1000000000004</v>
      </c>
      <c r="F12" s="2">
        <v>560.95000000000005</v>
      </c>
      <c r="G12" s="5">
        <v>1006.55</v>
      </c>
      <c r="H12" s="2">
        <v>583.95000000000005</v>
      </c>
      <c r="I12" s="2">
        <v>18.75</v>
      </c>
      <c r="J12" s="2">
        <v>624.6</v>
      </c>
      <c r="K12" s="2">
        <v>436.45</v>
      </c>
      <c r="L12" s="177">
        <v>17603.5</v>
      </c>
      <c r="M12" s="116">
        <f t="shared" si="1"/>
        <v>2.314572311585016E-3</v>
      </c>
      <c r="N12" s="116">
        <f t="shared" si="0"/>
        <v>-1.1506724076026764E-2</v>
      </c>
      <c r="O12" s="116">
        <f t="shared" si="0"/>
        <v>3.5107969966533252E-2</v>
      </c>
      <c r="P12" s="116">
        <f t="shared" si="0"/>
        <v>3.1557589156855077E-3</v>
      </c>
      <c r="Q12" s="116">
        <f t="shared" si="0"/>
        <v>-7.7247886902712271E-3</v>
      </c>
      <c r="R12" s="116">
        <f t="shared" si="0"/>
        <v>2.8852870479016851E-3</v>
      </c>
      <c r="S12" s="116">
        <f t="shared" si="0"/>
        <v>2.1428885755459888E-3</v>
      </c>
      <c r="T12" s="116">
        <f t="shared" si="0"/>
        <v>-1.324522675002068E-2</v>
      </c>
      <c r="U12" s="116">
        <f t="shared" si="2"/>
        <v>-2.0791690816775151E-3</v>
      </c>
      <c r="V12" s="116">
        <f t="shared" si="3"/>
        <v>1.7198880579622762E-3</v>
      </c>
      <c r="W12" s="116">
        <f t="shared" si="4"/>
        <v>4.3694606278294086E-3</v>
      </c>
      <c r="AA12" s="256" t="s">
        <v>19</v>
      </c>
      <c r="AB12" s="16">
        <f t="shared" ref="AB12:AK12" si="7">AB11-AB9</f>
        <v>30</v>
      </c>
      <c r="AC12" s="16">
        <f t="shared" si="7"/>
        <v>28367</v>
      </c>
      <c r="AD12" s="16">
        <f t="shared" si="7"/>
        <v>811.5</v>
      </c>
      <c r="AE12" s="16">
        <f t="shared" si="7"/>
        <v>3754.2000000000044</v>
      </c>
      <c r="AF12" s="16">
        <f t="shared" si="7"/>
        <v>488</v>
      </c>
      <c r="AG12" s="16">
        <f t="shared" si="7"/>
        <v>-333</v>
      </c>
      <c r="AH12" s="16">
        <f t="shared" si="7"/>
        <v>265.00000000000364</v>
      </c>
      <c r="AI12" s="16">
        <f t="shared" si="7"/>
        <v>408.10000000000014</v>
      </c>
      <c r="AJ12" s="16">
        <f t="shared" si="7"/>
        <v>-434</v>
      </c>
      <c r="AK12" s="322">
        <f t="shared" si="7"/>
        <v>-546</v>
      </c>
    </row>
    <row r="13" spans="1:37">
      <c r="A13" s="3">
        <v>45182</v>
      </c>
      <c r="B13" s="4">
        <v>237.35</v>
      </c>
      <c r="C13" s="5">
        <v>3277.75</v>
      </c>
      <c r="D13" s="2">
        <v>103.55</v>
      </c>
      <c r="E13" s="5">
        <v>5062.1000000000004</v>
      </c>
      <c r="F13" s="2">
        <v>565.29999999999995</v>
      </c>
      <c r="G13" s="5">
        <v>1003.65</v>
      </c>
      <c r="H13" s="2">
        <v>582.70000000000005</v>
      </c>
      <c r="I13" s="2">
        <v>19</v>
      </c>
      <c r="J13" s="2">
        <v>625.9</v>
      </c>
      <c r="K13" s="2">
        <v>435.7</v>
      </c>
      <c r="L13" s="177">
        <v>17526.75</v>
      </c>
      <c r="M13" s="116">
        <f t="shared" si="1"/>
        <v>1.1440802756900409E-2</v>
      </c>
      <c r="N13" s="116">
        <f t="shared" si="0"/>
        <v>6.3967408153454983E-3</v>
      </c>
      <c r="O13" s="116">
        <f t="shared" si="0"/>
        <v>5.0505782756458638E-2</v>
      </c>
      <c r="P13" s="116">
        <f t="shared" si="0"/>
        <v>4.1868605809664431E-3</v>
      </c>
      <c r="Q13" s="116">
        <f t="shared" si="0"/>
        <v>1.1743907216141863E-2</v>
      </c>
      <c r="R13" s="116">
        <f t="shared" si="0"/>
        <v>-8.2358076152791206E-3</v>
      </c>
      <c r="S13" s="116">
        <f t="shared" si="0"/>
        <v>-5.9543873671990238E-2</v>
      </c>
      <c r="T13" s="116">
        <f t="shared" si="0"/>
        <v>3.2088314551500664E-2</v>
      </c>
      <c r="U13" s="116">
        <f t="shared" si="2"/>
        <v>8.1816450616469232E-3</v>
      </c>
      <c r="V13" s="116">
        <f t="shared" si="3"/>
        <v>1.6079020347122437E-3</v>
      </c>
      <c r="W13" s="116">
        <f t="shared" si="4"/>
        <v>3.7842347938272106E-3</v>
      </c>
      <c r="AA13" s="257"/>
      <c r="AB13" s="10"/>
      <c r="AK13" s="321"/>
    </row>
    <row r="14" spans="1:37">
      <c r="A14" s="3">
        <v>45181</v>
      </c>
      <c r="B14" s="4">
        <v>234.65</v>
      </c>
      <c r="C14" s="5">
        <v>3256.85</v>
      </c>
      <c r="D14" s="2">
        <v>98.45</v>
      </c>
      <c r="E14" s="5">
        <v>5040.95</v>
      </c>
      <c r="F14" s="2">
        <v>558.70000000000005</v>
      </c>
      <c r="G14" s="5">
        <v>1011.95</v>
      </c>
      <c r="H14" s="2">
        <v>618.45000000000005</v>
      </c>
      <c r="I14" s="2">
        <v>18.399999999999999</v>
      </c>
      <c r="J14" s="2">
        <v>620.79999999999995</v>
      </c>
      <c r="K14" s="2">
        <v>435</v>
      </c>
      <c r="L14" s="177">
        <v>17460.55</v>
      </c>
      <c r="M14" s="116">
        <f t="shared" si="1"/>
        <v>-3.8048067637529888E-2</v>
      </c>
      <c r="N14" s="116">
        <f t="shared" si="0"/>
        <v>-7.8265877772276205E-4</v>
      </c>
      <c r="O14" s="116">
        <f t="shared" si="0"/>
        <v>-3.5487996686875481E-3</v>
      </c>
      <c r="P14" s="116">
        <f t="shared" si="0"/>
        <v>-2.6998122124103428E-2</v>
      </c>
      <c r="Q14" s="116">
        <f t="shared" si="0"/>
        <v>-1.5892375145439425E-2</v>
      </c>
      <c r="R14" s="116">
        <f t="shared" si="0"/>
        <v>-2.1458897080432818E-2</v>
      </c>
      <c r="S14" s="116">
        <f t="shared" si="0"/>
        <v>-5.9648734006214543E-3</v>
      </c>
      <c r="T14" s="116">
        <f t="shared" si="0"/>
        <v>-0.12260232209233252</v>
      </c>
      <c r="U14" s="116">
        <f t="shared" si="2"/>
        <v>-2.2379781646791514E-2</v>
      </c>
      <c r="V14" s="116">
        <f t="shared" si="3"/>
        <v>3.4488705290976494E-4</v>
      </c>
      <c r="W14" s="116">
        <f t="shared" si="4"/>
        <v>-1.0981516580897521E-2</v>
      </c>
      <c r="AA14" s="255" t="s">
        <v>20</v>
      </c>
      <c r="AB14" s="258">
        <f t="shared" ref="AB14:AK14" si="8">(B3/B251)-1</f>
        <v>0.43085276269562423</v>
      </c>
      <c r="AC14" s="258">
        <f t="shared" si="8"/>
        <v>-0.11210843963984152</v>
      </c>
      <c r="AD14" s="258">
        <f t="shared" si="8"/>
        <v>1.2787418655097613</v>
      </c>
      <c r="AE14" s="258">
        <f t="shared" si="8"/>
        <v>0.22698095462026813</v>
      </c>
      <c r="AF14" s="258">
        <f t="shared" si="8"/>
        <v>2.6015609365619419E-2</v>
      </c>
      <c r="AG14" s="258">
        <f t="shared" si="8"/>
        <v>0.11920230495452233</v>
      </c>
      <c r="AH14" s="258">
        <f t="shared" si="8"/>
        <v>0.40295566502463065</v>
      </c>
      <c r="AI14" s="258">
        <f t="shared" si="8"/>
        <v>0.18944099378881973</v>
      </c>
      <c r="AJ14" s="258">
        <f t="shared" si="8"/>
        <v>0.53871210223001742</v>
      </c>
      <c r="AK14" s="259">
        <f t="shared" si="8"/>
        <v>1.8339404597412345E-2</v>
      </c>
    </row>
    <row r="15" spans="1:37">
      <c r="A15" s="3">
        <v>45180</v>
      </c>
      <c r="B15" s="4">
        <v>243.75</v>
      </c>
      <c r="C15" s="5">
        <v>3259.4</v>
      </c>
      <c r="D15" s="2">
        <v>98.8</v>
      </c>
      <c r="E15" s="5">
        <v>5178.8999999999996</v>
      </c>
      <c r="F15" s="2">
        <v>567.65</v>
      </c>
      <c r="G15" s="5">
        <v>1033.9000000000001</v>
      </c>
      <c r="H15" s="2">
        <v>622.15</v>
      </c>
      <c r="I15" s="2">
        <v>20.8</v>
      </c>
      <c r="J15" s="2">
        <v>634.85</v>
      </c>
      <c r="K15" s="2">
        <v>434.85</v>
      </c>
      <c r="L15" s="177">
        <v>17653.349999999999</v>
      </c>
      <c r="M15" s="116">
        <f t="shared" si="1"/>
        <v>8.445822168519251E-3</v>
      </c>
      <c r="N15" s="116">
        <f t="shared" si="0"/>
        <v>6.5718325928924102E-3</v>
      </c>
      <c r="O15" s="116">
        <f t="shared" si="0"/>
        <v>6.0498111600566097E-2</v>
      </c>
      <c r="P15" s="116">
        <f t="shared" si="0"/>
        <v>1.1203891918588829E-2</v>
      </c>
      <c r="Q15" s="116">
        <f t="shared" si="0"/>
        <v>5.0398962215625842E-2</v>
      </c>
      <c r="R15" s="116">
        <f t="shared" si="0"/>
        <v>1.3241357911388129E-2</v>
      </c>
      <c r="S15" s="116">
        <f t="shared" si="0"/>
        <v>3.1264024494454791E-2</v>
      </c>
      <c r="T15" s="116">
        <f t="shared" si="0"/>
        <v>-1.6686918785014597E-2</v>
      </c>
      <c r="U15" s="116">
        <f t="shared" si="2"/>
        <v>1.2043565269268879E-2</v>
      </c>
      <c r="V15" s="116">
        <f t="shared" si="3"/>
        <v>1.1215935348166088E-2</v>
      </c>
      <c r="W15" s="116">
        <f t="shared" si="4"/>
        <v>9.442086266578718E-3</v>
      </c>
      <c r="AA15" s="255" t="s">
        <v>21</v>
      </c>
      <c r="AB15" s="258">
        <f>(((1+AB14)^(1/249))-1)</f>
        <v>1.439873391099189E-3</v>
      </c>
      <c r="AC15" s="258">
        <f t="shared" ref="AC15:AK15" si="9">(((1+AC14)^(1/249))-1)</f>
        <v>-4.7741877109330755E-4</v>
      </c>
      <c r="AD15" s="258">
        <f t="shared" si="9"/>
        <v>3.313201366742291E-3</v>
      </c>
      <c r="AE15" s="258">
        <f t="shared" si="9"/>
        <v>8.2185015922697779E-4</v>
      </c>
      <c r="AF15" s="258">
        <f t="shared" si="9"/>
        <v>1.0314973900427127E-4</v>
      </c>
      <c r="AG15" s="258">
        <f t="shared" si="9"/>
        <v>4.5237620224258812E-4</v>
      </c>
      <c r="AH15" s="258">
        <f t="shared" si="9"/>
        <v>1.3606887554544755E-3</v>
      </c>
      <c r="AI15" s="258">
        <f t="shared" si="9"/>
        <v>6.9696342338754214E-4</v>
      </c>
      <c r="AJ15" s="258">
        <f t="shared" si="9"/>
        <v>1.7322044365666311E-3</v>
      </c>
      <c r="AK15" s="259">
        <f t="shared" si="9"/>
        <v>7.2987667081081398E-5</v>
      </c>
    </row>
    <row r="16" spans="1:37">
      <c r="A16" s="3">
        <v>45177</v>
      </c>
      <c r="B16" s="4">
        <v>241.7</v>
      </c>
      <c r="C16" s="5">
        <v>3238.05</v>
      </c>
      <c r="D16" s="2">
        <v>93</v>
      </c>
      <c r="E16" s="5">
        <v>5121.2</v>
      </c>
      <c r="F16" s="2">
        <v>539.75</v>
      </c>
      <c r="G16" s="5">
        <v>1020.3</v>
      </c>
      <c r="H16" s="2">
        <v>603</v>
      </c>
      <c r="I16" s="2">
        <v>21.15</v>
      </c>
      <c r="J16" s="2">
        <v>627.25</v>
      </c>
      <c r="K16" s="2">
        <v>430</v>
      </c>
      <c r="L16" s="177">
        <v>17487.45</v>
      </c>
      <c r="M16" s="116">
        <f t="shared" si="1"/>
        <v>-1.4988474826475121E-2</v>
      </c>
      <c r="N16" s="116">
        <f t="shared" si="0"/>
        <v>-2.5599915282450317E-3</v>
      </c>
      <c r="O16" s="116">
        <f t="shared" si="0"/>
        <v>-3.756376834475657E-3</v>
      </c>
      <c r="P16" s="116">
        <f t="shared" si="0"/>
        <v>7.1330892296270106E-3</v>
      </c>
      <c r="Q16" s="116">
        <f t="shared" si="0"/>
        <v>1.8889658352411715E-2</v>
      </c>
      <c r="R16" s="116">
        <f t="shared" si="0"/>
        <v>5.8486884339209915E-3</v>
      </c>
      <c r="S16" s="116">
        <f t="shared" si="0"/>
        <v>8.2922177583851382E-5</v>
      </c>
      <c r="T16" s="116">
        <f t="shared" si="0"/>
        <v>-2.3612761856798199E-3</v>
      </c>
      <c r="U16" s="116">
        <f t="shared" si="2"/>
        <v>1.9885532287107762E-2</v>
      </c>
      <c r="V16" s="116">
        <f t="shared" si="3"/>
        <v>-6.6060389741746991E-3</v>
      </c>
      <c r="W16" s="116">
        <f t="shared" si="4"/>
        <v>5.8469553304739824E-3</v>
      </c>
      <c r="AA16" s="256" t="s">
        <v>22</v>
      </c>
      <c r="AB16" s="230">
        <f>AB15*252</f>
        <v>0.36284809455699563</v>
      </c>
      <c r="AC16" s="230">
        <f t="shared" ref="AC16:AK16" si="10">AC15*252</f>
        <v>-0.1203095303155135</v>
      </c>
      <c r="AD16" s="230">
        <f>AD15*252</f>
        <v>0.83492674441905734</v>
      </c>
      <c r="AE16" s="230">
        <f t="shared" si="10"/>
        <v>0.2071062401251984</v>
      </c>
      <c r="AF16" s="230">
        <f t="shared" si="10"/>
        <v>2.599373422907636E-2</v>
      </c>
      <c r="AG16" s="230">
        <f t="shared" si="10"/>
        <v>0.11399880296513221</v>
      </c>
      <c r="AH16" s="230">
        <f t="shared" si="10"/>
        <v>0.34289356637452784</v>
      </c>
      <c r="AI16" s="230">
        <f t="shared" si="10"/>
        <v>0.17563478269366062</v>
      </c>
      <c r="AJ16" s="230">
        <f t="shared" si="10"/>
        <v>0.43651551801479105</v>
      </c>
      <c r="AK16" s="260">
        <f t="shared" si="10"/>
        <v>1.8392892104432512E-2</v>
      </c>
    </row>
    <row r="17" spans="1:38">
      <c r="A17" s="3">
        <v>45176</v>
      </c>
      <c r="B17" s="4">
        <v>245.35</v>
      </c>
      <c r="C17" s="5">
        <v>3246.35</v>
      </c>
      <c r="D17" s="2">
        <v>93.35</v>
      </c>
      <c r="E17" s="5">
        <v>5084.8</v>
      </c>
      <c r="F17" s="2">
        <v>529.65</v>
      </c>
      <c r="G17" s="5">
        <v>1014.35</v>
      </c>
      <c r="H17" s="2">
        <v>602.95000000000005</v>
      </c>
      <c r="I17" s="2">
        <v>21.2</v>
      </c>
      <c r="J17" s="2">
        <v>614.9</v>
      </c>
      <c r="K17" s="2">
        <v>432.85</v>
      </c>
      <c r="L17" s="177">
        <v>17385.5</v>
      </c>
      <c r="M17" s="116">
        <f t="shared" si="1"/>
        <v>-2.5949359074334464E-2</v>
      </c>
      <c r="N17" s="116">
        <f t="shared" si="0"/>
        <v>6.505319117948793E-3</v>
      </c>
      <c r="O17" s="116">
        <f t="shared" si="0"/>
        <v>5.3705821890168851E-3</v>
      </c>
      <c r="P17" s="116">
        <f t="shared" si="0"/>
        <v>1.7187853393048503E-2</v>
      </c>
      <c r="Q17" s="116">
        <f t="shared" si="0"/>
        <v>2.4574681554652383E-3</v>
      </c>
      <c r="R17" s="116">
        <f t="shared" si="0"/>
        <v>2.4182615116242912E-3</v>
      </c>
      <c r="S17" s="116">
        <f t="shared" si="0"/>
        <v>2.4087438750229197E-2</v>
      </c>
      <c r="T17" s="116">
        <f t="shared" si="0"/>
        <v>0</v>
      </c>
      <c r="U17" s="116">
        <f t="shared" si="2"/>
        <v>7.5909436863545645E-3</v>
      </c>
      <c r="V17" s="116">
        <f t="shared" si="3"/>
        <v>8.2352724312678149E-3</v>
      </c>
      <c r="W17" s="116">
        <f t="shared" si="4"/>
        <v>5.8205938182118357E-3</v>
      </c>
      <c r="AA17" s="255" t="s">
        <v>23</v>
      </c>
      <c r="AB17" s="13">
        <v>7.0599999999999996E-2</v>
      </c>
      <c r="AC17" s="13">
        <v>7.0599999999999996E-2</v>
      </c>
      <c r="AD17" s="13">
        <v>7.0599999999999996E-2</v>
      </c>
      <c r="AE17" s="13">
        <v>7.0599999999999996E-2</v>
      </c>
      <c r="AF17" s="13">
        <v>7.0599999999999996E-2</v>
      </c>
      <c r="AG17" s="13">
        <v>7.0599999999999996E-2</v>
      </c>
      <c r="AH17" s="13">
        <v>7.0599999999999996E-2</v>
      </c>
      <c r="AI17" s="13">
        <v>7.0599999999999996E-2</v>
      </c>
      <c r="AJ17" s="13">
        <v>7.0599999999999996E-2</v>
      </c>
      <c r="AK17" s="261">
        <v>7.0599999999999996E-2</v>
      </c>
    </row>
    <row r="18" spans="1:38">
      <c r="A18" s="3">
        <v>45175</v>
      </c>
      <c r="B18" s="4">
        <v>251.8</v>
      </c>
      <c r="C18" s="5">
        <v>3225.3</v>
      </c>
      <c r="D18" s="2">
        <v>92.85</v>
      </c>
      <c r="E18" s="5">
        <v>4998.1499999999996</v>
      </c>
      <c r="F18" s="2">
        <v>528.35</v>
      </c>
      <c r="G18" s="5">
        <v>1011.9</v>
      </c>
      <c r="H18" s="2">
        <v>588.6</v>
      </c>
      <c r="I18" s="2">
        <v>21.2</v>
      </c>
      <c r="J18" s="2">
        <v>610.25</v>
      </c>
      <c r="K18" s="2">
        <v>429.3</v>
      </c>
      <c r="L18" s="177">
        <v>17284.599999999999</v>
      </c>
      <c r="M18" s="116">
        <f t="shared" si="1"/>
        <v>1.7022539802814721E-2</v>
      </c>
      <c r="N18" s="116">
        <f t="shared" si="0"/>
        <v>6.2028969516679858E-4</v>
      </c>
      <c r="O18" s="116">
        <f t="shared" si="0"/>
        <v>-5.9060574360822928E-3</v>
      </c>
      <c r="P18" s="116">
        <f t="shared" si="0"/>
        <v>-2.5560118290452693E-2</v>
      </c>
      <c r="Q18" s="116">
        <f t="shared" si="0"/>
        <v>1.3145550319817838E-2</v>
      </c>
      <c r="R18" s="116">
        <f t="shared" si="0"/>
        <v>2.7709072652310871E-3</v>
      </c>
      <c r="S18" s="116">
        <f t="shared" si="0"/>
        <v>-9.8897725051813688E-3</v>
      </c>
      <c r="T18" s="116">
        <f t="shared" si="0"/>
        <v>6.8319243977477226E-2</v>
      </c>
      <c r="U18" s="116">
        <f t="shared" si="2"/>
        <v>-1.4737189502022829E-3</v>
      </c>
      <c r="V18" s="116">
        <f t="shared" si="3"/>
        <v>-5.9223304957796629E-3</v>
      </c>
      <c r="W18" s="116">
        <f t="shared" si="4"/>
        <v>1.8820564554973389E-3</v>
      </c>
      <c r="AA18" s="255" t="s">
        <v>24</v>
      </c>
      <c r="AB18" s="14">
        <f t="shared" ref="AB18:AK18" si="11">_xlfn.COVARIANCE.S(M3:M250,$W$3:$W$250)/_xlfn.VAR.S($W$3:$W$250)+1</f>
        <v>1.5984008422033649</v>
      </c>
      <c r="AC18" s="14">
        <f t="shared" si="11"/>
        <v>1.4542599344313865</v>
      </c>
      <c r="AD18" s="14">
        <f t="shared" si="11"/>
        <v>2.8879778084296506</v>
      </c>
      <c r="AE18" s="14">
        <f t="shared" si="11"/>
        <v>2.3724381985648213</v>
      </c>
      <c r="AF18" s="14">
        <f t="shared" si="11"/>
        <v>1.6505905831609375</v>
      </c>
      <c r="AG18" s="14">
        <f t="shared" si="11"/>
        <v>1.3925679507262529</v>
      </c>
      <c r="AH18" s="14">
        <f t="shared" si="11"/>
        <v>1.3346034874673094</v>
      </c>
      <c r="AI18" s="14">
        <f t="shared" si="11"/>
        <v>2.7839807162864845</v>
      </c>
      <c r="AJ18" s="14">
        <f t="shared" si="11"/>
        <v>2.1064430778695225</v>
      </c>
      <c r="AK18" s="262">
        <f t="shared" si="11"/>
        <v>2.0955307395031451</v>
      </c>
      <c r="AL18" cm="1">
        <f t="array" ref="AL18">SUMPRODUCT(AB18:AK18,TRANSPOSE(AC34:AC43))</f>
        <v>1.9558145476801465</v>
      </c>
    </row>
    <row r="19" spans="1:38">
      <c r="A19" s="3">
        <v>45174</v>
      </c>
      <c r="B19" s="4">
        <v>247.55</v>
      </c>
      <c r="C19" s="5">
        <v>3223.3</v>
      </c>
      <c r="D19" s="2">
        <v>93.4</v>
      </c>
      <c r="E19" s="5">
        <v>5127.55</v>
      </c>
      <c r="F19" s="2">
        <v>521.45000000000005</v>
      </c>
      <c r="G19" s="5">
        <v>1009.1</v>
      </c>
      <c r="H19" s="2">
        <v>594.45000000000005</v>
      </c>
      <c r="I19" s="2">
        <v>19.8</v>
      </c>
      <c r="J19" s="2">
        <v>611.15</v>
      </c>
      <c r="K19" s="2">
        <v>431.85</v>
      </c>
      <c r="L19" s="177">
        <v>17252.099999999999</v>
      </c>
      <c r="M19" s="116">
        <f t="shared" si="1"/>
        <v>-1.9006273839580055E-2</v>
      </c>
      <c r="N19" s="116">
        <f t="shared" si="1"/>
        <v>-3.7932494758365189E-3</v>
      </c>
      <c r="O19" s="116">
        <f t="shared" si="1"/>
        <v>4.3770663055328486E-2</v>
      </c>
      <c r="P19" s="116">
        <f t="shared" si="1"/>
        <v>8.87757300598874E-4</v>
      </c>
      <c r="Q19" s="116">
        <f t="shared" si="1"/>
        <v>-3.9236377433696061E-3</v>
      </c>
      <c r="R19" s="116">
        <f t="shared" ref="R19:T82" si="12">LN(G19/G20)</f>
        <v>7.8595639128639511E-3</v>
      </c>
      <c r="S19" s="116">
        <f t="shared" si="12"/>
        <v>3.3701444661262889E-2</v>
      </c>
      <c r="T19" s="116">
        <f t="shared" si="12"/>
        <v>1.2706651269114883E-2</v>
      </c>
      <c r="U19" s="116">
        <f t="shared" si="2"/>
        <v>3.5241605133747088E-3</v>
      </c>
      <c r="V19" s="116">
        <f t="shared" si="3"/>
        <v>-5.1966165792533157E-3</v>
      </c>
      <c r="W19" s="116">
        <f t="shared" si="4"/>
        <v>4.1326633140922036E-3</v>
      </c>
      <c r="AA19" s="255" t="s">
        <v>25</v>
      </c>
      <c r="AB19" s="13">
        <f>AB16-AB17</f>
        <v>0.29224809455699563</v>
      </c>
      <c r="AC19" s="13">
        <f t="shared" ref="AC19:AK19" si="13">AC16-AC17</f>
        <v>-0.1909095303155135</v>
      </c>
      <c r="AD19" s="13">
        <f>AD16-AD17</f>
        <v>0.76432674441905735</v>
      </c>
      <c r="AE19" s="13">
        <f t="shared" si="13"/>
        <v>0.13650624012519841</v>
      </c>
      <c r="AF19" s="13">
        <f t="shared" si="13"/>
        <v>-4.4606265770923637E-2</v>
      </c>
      <c r="AG19" s="13">
        <f t="shared" si="13"/>
        <v>4.339880296513221E-2</v>
      </c>
      <c r="AH19" s="13">
        <f t="shared" si="13"/>
        <v>0.27229356637452784</v>
      </c>
      <c r="AI19" s="13">
        <f t="shared" si="13"/>
        <v>0.10503478269366062</v>
      </c>
      <c r="AJ19" s="13">
        <f t="shared" si="13"/>
        <v>0.36591551801479105</v>
      </c>
      <c r="AK19" s="261">
        <f t="shared" si="13"/>
        <v>-5.2207107895567484E-2</v>
      </c>
      <c r="AL19" cm="1">
        <f t="array" ref="AL19">SUMPRODUCT(AB19:AK19,TRANSPOSE(AC34:AC43))</f>
        <v>0.14639499422014129</v>
      </c>
    </row>
    <row r="20" spans="1:38">
      <c r="A20" s="3">
        <v>45173</v>
      </c>
      <c r="B20" s="4">
        <v>252.3</v>
      </c>
      <c r="C20" s="5">
        <v>3235.55</v>
      </c>
      <c r="D20" s="2">
        <v>89.4</v>
      </c>
      <c r="E20" s="5">
        <v>5123</v>
      </c>
      <c r="F20" s="2">
        <v>523.5</v>
      </c>
      <c r="G20" s="5">
        <v>1001.2</v>
      </c>
      <c r="H20" s="2">
        <v>574.75</v>
      </c>
      <c r="I20" s="2">
        <v>19.55</v>
      </c>
      <c r="J20" s="2">
        <v>609</v>
      </c>
      <c r="K20" s="2">
        <v>434.1</v>
      </c>
      <c r="L20" s="177">
        <v>17180.95</v>
      </c>
      <c r="M20" s="116">
        <f t="shared" si="1"/>
        <v>-2.0012439515014052E-2</v>
      </c>
      <c r="N20" s="116">
        <f t="shared" si="1"/>
        <v>-7.3902200830183529E-3</v>
      </c>
      <c r="O20" s="116">
        <f t="shared" si="1"/>
        <v>1.5783867701261951E-2</v>
      </c>
      <c r="P20" s="116">
        <f t="shared" si="1"/>
        <v>1.291734765640117E-2</v>
      </c>
      <c r="Q20" s="116">
        <f t="shared" si="1"/>
        <v>-2.2850583506425905E-2</v>
      </c>
      <c r="R20" s="116">
        <f t="shared" si="12"/>
        <v>-4.1364590140370253E-3</v>
      </c>
      <c r="S20" s="116">
        <f t="shared" si="12"/>
        <v>-3.4791685138297967E-4</v>
      </c>
      <c r="T20" s="116">
        <f t="shared" si="12"/>
        <v>2.8536307264934297E-2</v>
      </c>
      <c r="U20" s="116">
        <f t="shared" si="2"/>
        <v>-3.6059701424137752E-3</v>
      </c>
      <c r="V20" s="116">
        <f t="shared" si="3"/>
        <v>4.1748669623719648E-2</v>
      </c>
      <c r="W20" s="116">
        <f t="shared" si="4"/>
        <v>6.2121610937123381E-3</v>
      </c>
      <c r="AA20" s="255"/>
      <c r="AK20" s="214"/>
    </row>
    <row r="21" spans="1:38">
      <c r="A21" s="3">
        <v>45170</v>
      </c>
      <c r="B21" s="4">
        <v>257.39999999999998</v>
      </c>
      <c r="C21" s="5">
        <v>3259.55</v>
      </c>
      <c r="D21" s="2">
        <v>88</v>
      </c>
      <c r="E21" s="5">
        <v>5057.25</v>
      </c>
      <c r="F21" s="2">
        <v>535.6</v>
      </c>
      <c r="G21" s="5">
        <v>1005.35</v>
      </c>
      <c r="H21" s="2">
        <v>574.95000000000005</v>
      </c>
      <c r="I21" s="2">
        <v>19</v>
      </c>
      <c r="J21" s="2">
        <v>611.20000000000005</v>
      </c>
      <c r="K21" s="2">
        <v>416.35</v>
      </c>
      <c r="L21" s="177">
        <v>17074.55</v>
      </c>
      <c r="M21" s="116">
        <f t="shared" si="1"/>
        <v>1.9443910461885035E-3</v>
      </c>
      <c r="N21" s="116">
        <f t="shared" si="1"/>
        <v>1.0589888414568914E-3</v>
      </c>
      <c r="O21" s="116">
        <f t="shared" si="1"/>
        <v>2.5317807984290001E-2</v>
      </c>
      <c r="P21" s="116">
        <f t="shared" si="1"/>
        <v>1.0615241164473734E-2</v>
      </c>
      <c r="Q21" s="116">
        <f t="shared" si="1"/>
        <v>2.0846861639522932E-2</v>
      </c>
      <c r="R21" s="116">
        <f t="shared" si="12"/>
        <v>1.9895548436693627E-4</v>
      </c>
      <c r="S21" s="116">
        <f t="shared" si="12"/>
        <v>-2.5076453528008431E-2</v>
      </c>
      <c r="T21" s="116">
        <f t="shared" si="12"/>
        <v>-7.8637364602144634E-3</v>
      </c>
      <c r="U21" s="116">
        <f t="shared" si="2"/>
        <v>1.6829303317103275E-2</v>
      </c>
      <c r="V21" s="116">
        <f t="shared" si="3"/>
        <v>1.9279166391317961E-2</v>
      </c>
      <c r="W21" s="116">
        <f t="shared" si="4"/>
        <v>8.8385917838426781E-3</v>
      </c>
      <c r="AA21" s="256" t="s">
        <v>26</v>
      </c>
      <c r="AB21" s="18">
        <f>AB17+AB18*AB19</f>
        <v>0.53772960047223051</v>
      </c>
      <c r="AC21" s="18">
        <f t="shared" ref="AC21:AK21" si="14">AC17+AC18*AC19</f>
        <v>-0.20703208103896548</v>
      </c>
      <c r="AD21" s="18">
        <f t="shared" si="14"/>
        <v>2.2779586762715187</v>
      </c>
      <c r="AE21" s="18">
        <f t="shared" si="14"/>
        <v>0.39445261841548263</v>
      </c>
      <c r="AF21" s="18">
        <f t="shared" si="14"/>
        <v>-3.0266822314606173E-3</v>
      </c>
      <c r="AG21" s="18">
        <f t="shared" si="14"/>
        <v>0.13103578210912659</v>
      </c>
      <c r="AH21" s="18">
        <f t="shared" si="14"/>
        <v>0.43400394329835612</v>
      </c>
      <c r="AI21" s="18">
        <f t="shared" si="14"/>
        <v>0.36301480955849252</v>
      </c>
      <c r="AJ21" s="18">
        <f t="shared" si="14"/>
        <v>0.84138021000729712</v>
      </c>
      <c r="AK21" s="263">
        <f t="shared" si="14"/>
        <v>-3.8801599415719021E-2</v>
      </c>
    </row>
    <row r="22" spans="1:38">
      <c r="A22" s="3">
        <v>45169</v>
      </c>
      <c r="B22" s="4">
        <v>256.89999999999998</v>
      </c>
      <c r="C22" s="5">
        <v>3256.1</v>
      </c>
      <c r="D22" s="2">
        <v>85.8</v>
      </c>
      <c r="E22" s="5">
        <v>5003.8500000000004</v>
      </c>
      <c r="F22" s="2">
        <v>524.54999999999995</v>
      </c>
      <c r="G22" s="5">
        <v>1005.15</v>
      </c>
      <c r="H22" s="2">
        <v>589.54999999999995</v>
      </c>
      <c r="I22" s="2">
        <v>19.149999999999999</v>
      </c>
      <c r="J22" s="2">
        <v>601</v>
      </c>
      <c r="K22" s="2">
        <v>408.4</v>
      </c>
      <c r="L22" s="177">
        <v>16924.3</v>
      </c>
      <c r="M22" s="116">
        <f t="shared" si="1"/>
        <v>-4.4664604788983943E-3</v>
      </c>
      <c r="N22" s="116">
        <f t="shared" si="1"/>
        <v>-1.1784956569079668E-2</v>
      </c>
      <c r="O22" s="116">
        <f t="shared" si="1"/>
        <v>-1.961978686965218E-2</v>
      </c>
      <c r="P22" s="116">
        <f t="shared" si="1"/>
        <v>9.1850133034370139E-3</v>
      </c>
      <c r="Q22" s="116">
        <f t="shared" si="1"/>
        <v>8.7119406020213161E-3</v>
      </c>
      <c r="R22" s="116">
        <f t="shared" si="12"/>
        <v>-1.5204913552762211E-2</v>
      </c>
      <c r="S22" s="116">
        <f t="shared" si="12"/>
        <v>2.4380982753214653E-2</v>
      </c>
      <c r="T22" s="116">
        <f t="shared" si="12"/>
        <v>-5.3379888780504127E-2</v>
      </c>
      <c r="U22" s="116">
        <f t="shared" si="2"/>
        <v>-7.5422014318518834E-3</v>
      </c>
      <c r="V22" s="116">
        <f t="shared" si="3"/>
        <v>2.9426210541975781E-3</v>
      </c>
      <c r="W22" s="116">
        <f t="shared" si="4"/>
        <v>-2.6347444302078273E-3</v>
      </c>
      <c r="AA22" s="255"/>
      <c r="AK22" s="214"/>
    </row>
    <row r="23" spans="1:38">
      <c r="A23" s="3">
        <v>45168</v>
      </c>
      <c r="B23" s="4">
        <v>258.05</v>
      </c>
      <c r="C23" s="5">
        <v>3294.7</v>
      </c>
      <c r="D23" s="2">
        <v>87.5</v>
      </c>
      <c r="E23" s="5">
        <v>4958.1000000000004</v>
      </c>
      <c r="F23" s="2">
        <v>520</v>
      </c>
      <c r="G23" s="5">
        <v>1020.55</v>
      </c>
      <c r="H23" s="2">
        <v>575.35</v>
      </c>
      <c r="I23" s="2">
        <v>20.2</v>
      </c>
      <c r="J23" s="2">
        <v>605.54999999999995</v>
      </c>
      <c r="K23" s="2">
        <v>407.2</v>
      </c>
      <c r="L23" s="177">
        <v>16968.95</v>
      </c>
      <c r="M23" s="116">
        <f t="shared" si="1"/>
        <v>2.5511587657408508E-2</v>
      </c>
      <c r="N23" s="116">
        <f t="shared" si="1"/>
        <v>2.7353977301684098E-3</v>
      </c>
      <c r="O23" s="116">
        <f t="shared" si="1"/>
        <v>1.3229988770881114E-2</v>
      </c>
      <c r="P23" s="116">
        <f t="shared" si="1"/>
        <v>8.313845652537696E-3</v>
      </c>
      <c r="Q23" s="116">
        <f t="shared" si="1"/>
        <v>2.1176252017790281E-3</v>
      </c>
      <c r="R23" s="116">
        <f t="shared" si="12"/>
        <v>7.0800236747292624E-3</v>
      </c>
      <c r="S23" s="116">
        <f t="shared" si="12"/>
        <v>2.3298781261438226E-2</v>
      </c>
      <c r="T23" s="116">
        <f t="shared" si="12"/>
        <v>0.10151752437865846</v>
      </c>
      <c r="U23" s="116">
        <f t="shared" si="2"/>
        <v>-2.6387415327684895E-3</v>
      </c>
      <c r="V23" s="116">
        <f t="shared" si="3"/>
        <v>-2.2077771754470507E-3</v>
      </c>
      <c r="W23" s="116">
        <f t="shared" si="4"/>
        <v>2.4575002226752173E-3</v>
      </c>
      <c r="AA23" s="256" t="s">
        <v>27</v>
      </c>
      <c r="AB23" s="230">
        <f>SUM(M3:M250)</f>
        <v>0.35827060408262512</v>
      </c>
      <c r="AC23" s="230">
        <f t="shared" ref="AC23:AK23" si="15">SUM(N3:N250)</f>
        <v>-0.1189056601583534</v>
      </c>
      <c r="AD23" s="230">
        <f t="shared" si="15"/>
        <v>0.82362347728840701</v>
      </c>
      <c r="AE23" s="230">
        <f t="shared" si="15"/>
        <v>0.20455664370143511</v>
      </c>
      <c r="AF23" s="230">
        <f t="shared" si="15"/>
        <v>2.5682960439496666E-2</v>
      </c>
      <c r="AG23" s="230">
        <f t="shared" si="15"/>
        <v>0.11261620383316943</v>
      </c>
      <c r="AH23" s="230">
        <f t="shared" si="15"/>
        <v>0.33858120049603324</v>
      </c>
      <c r="AI23" s="230">
        <f t="shared" si="15"/>
        <v>0.17348344363623816</v>
      </c>
      <c r="AJ23" s="230">
        <f t="shared" si="15"/>
        <v>0.4309457692806658</v>
      </c>
      <c r="AK23" s="260">
        <f t="shared" si="15"/>
        <v>1.8173265899128422E-2</v>
      </c>
    </row>
    <row r="24" spans="1:38">
      <c r="A24" s="3">
        <v>45167</v>
      </c>
      <c r="B24" s="4">
        <v>251.55</v>
      </c>
      <c r="C24" s="5">
        <v>3285.7</v>
      </c>
      <c r="D24" s="2">
        <v>86.35</v>
      </c>
      <c r="E24" s="5">
        <v>4917.05</v>
      </c>
      <c r="F24" s="2">
        <v>518.9</v>
      </c>
      <c r="G24" s="5">
        <v>1013.35</v>
      </c>
      <c r="H24" s="2">
        <v>562.1</v>
      </c>
      <c r="I24" s="2">
        <v>18.25</v>
      </c>
      <c r="J24" s="2">
        <v>607.15</v>
      </c>
      <c r="K24" s="2">
        <v>408.1</v>
      </c>
      <c r="L24" s="177">
        <v>16927.3</v>
      </c>
      <c r="M24" s="116">
        <f t="shared" si="1"/>
        <v>6.3808790777483276E-3</v>
      </c>
      <c r="N24" s="116">
        <f t="shared" si="1"/>
        <v>7.9445524340764628E-3</v>
      </c>
      <c r="O24" s="116">
        <f t="shared" si="1"/>
        <v>-6.3492276786588919E-3</v>
      </c>
      <c r="P24" s="116">
        <f t="shared" si="1"/>
        <v>-6.0523605897692375E-3</v>
      </c>
      <c r="Q24" s="116">
        <f t="shared" si="1"/>
        <v>8.6128175518745461E-3</v>
      </c>
      <c r="R24" s="116">
        <f t="shared" si="12"/>
        <v>-1.4450764583350508E-2</v>
      </c>
      <c r="S24" s="116">
        <f t="shared" si="12"/>
        <v>1.2801750410040726E-2</v>
      </c>
      <c r="T24" s="116">
        <f t="shared" si="12"/>
        <v>4.4825431380064465E-2</v>
      </c>
      <c r="U24" s="116">
        <f t="shared" si="2"/>
        <v>7.8542010141440678E-3</v>
      </c>
      <c r="V24" s="116">
        <f t="shared" si="3"/>
        <v>1.2252649650808882E-4</v>
      </c>
      <c r="W24" s="116">
        <f t="shared" si="4"/>
        <v>3.0766888357338087E-3</v>
      </c>
      <c r="AA24" s="255"/>
      <c r="AK24" s="214"/>
    </row>
    <row r="25" spans="1:38">
      <c r="A25" s="3">
        <v>45166</v>
      </c>
      <c r="B25" s="4">
        <v>249.95</v>
      </c>
      <c r="C25" s="5">
        <v>3259.7</v>
      </c>
      <c r="D25" s="2">
        <v>86.9</v>
      </c>
      <c r="E25" s="5">
        <v>4946.8999999999996</v>
      </c>
      <c r="F25" s="2">
        <v>514.45000000000005</v>
      </c>
      <c r="G25" s="5">
        <v>1028.0999999999999</v>
      </c>
      <c r="H25" s="2">
        <v>554.95000000000005</v>
      </c>
      <c r="I25" s="2">
        <v>17.45</v>
      </c>
      <c r="J25" s="2">
        <v>602.4</v>
      </c>
      <c r="K25" s="2">
        <v>408.05</v>
      </c>
      <c r="L25" s="177">
        <v>16875.3</v>
      </c>
      <c r="M25" s="116">
        <f t="shared" si="1"/>
        <v>-6.7783353627896854E-3</v>
      </c>
      <c r="N25" s="116">
        <f t="shared" si="1"/>
        <v>1.227182084679773E-4</v>
      </c>
      <c r="O25" s="116">
        <f t="shared" si="1"/>
        <v>8.6680692974076892E-3</v>
      </c>
      <c r="P25" s="116">
        <f t="shared" si="1"/>
        <v>1.7774121509899595E-2</v>
      </c>
      <c r="Q25" s="116">
        <f t="shared" si="1"/>
        <v>4.1879778766628628E-3</v>
      </c>
      <c r="R25" s="116">
        <f t="shared" si="12"/>
        <v>-2.186111779327472E-3</v>
      </c>
      <c r="S25" s="116">
        <f t="shared" si="12"/>
        <v>2.4356152945287229E-3</v>
      </c>
      <c r="T25" s="116">
        <f t="shared" si="12"/>
        <v>5.747142255567851E-3</v>
      </c>
      <c r="U25" s="116">
        <f t="shared" si="2"/>
        <v>-4.4720571425920039E-3</v>
      </c>
      <c r="V25" s="116">
        <f t="shared" si="3"/>
        <v>-4.0354686375735031E-3</v>
      </c>
      <c r="W25" s="116">
        <f t="shared" si="4"/>
        <v>3.2318260331116516E-3</v>
      </c>
      <c r="AA25" s="256" t="s">
        <v>28</v>
      </c>
      <c r="AB25" s="16">
        <f>_xlfn.STDEV.S(M3:M250)*SQRT(249)</f>
        <v>0.24348198611590663</v>
      </c>
      <c r="AC25" s="16">
        <f t="shared" ref="AC25:AK25" si="16">_xlfn.STDEV.S(N3:N250)*SQRT(249)</f>
        <v>0.18020219907509682</v>
      </c>
      <c r="AD25" s="16">
        <f t="shared" si="16"/>
        <v>0.43312045492665474</v>
      </c>
      <c r="AE25" s="16">
        <f t="shared" si="16"/>
        <v>0.36095764307223044</v>
      </c>
      <c r="AF25" s="16">
        <f t="shared" si="16"/>
        <v>0.27796401195103554</v>
      </c>
      <c r="AG25" s="16">
        <f t="shared" si="16"/>
        <v>0.19374682030122906</v>
      </c>
      <c r="AH25" s="16">
        <f t="shared" si="16"/>
        <v>0.30946661529613101</v>
      </c>
      <c r="AI25" s="16">
        <f t="shared" si="16"/>
        <v>0.50791966083358875</v>
      </c>
      <c r="AJ25" s="16">
        <f t="shared" si="16"/>
        <v>0.24251488784756606</v>
      </c>
      <c r="AK25" s="264">
        <f t="shared" si="16"/>
        <v>0.18860069227887757</v>
      </c>
    </row>
    <row r="26" spans="1:38">
      <c r="A26" s="3">
        <v>45163</v>
      </c>
      <c r="B26" s="4">
        <v>251.65</v>
      </c>
      <c r="C26" s="5">
        <v>3259.3</v>
      </c>
      <c r="D26" s="2">
        <v>86.15</v>
      </c>
      <c r="E26" s="5">
        <v>4859.75</v>
      </c>
      <c r="F26" s="2">
        <v>512.29999999999995</v>
      </c>
      <c r="G26" s="5">
        <v>1030.3499999999999</v>
      </c>
      <c r="H26" s="2">
        <v>553.6</v>
      </c>
      <c r="I26" s="2">
        <v>17.350000000000001</v>
      </c>
      <c r="J26" s="2">
        <v>605.1</v>
      </c>
      <c r="K26" s="2">
        <v>409.7</v>
      </c>
      <c r="L26" s="177">
        <v>16820.849999999999</v>
      </c>
      <c r="M26" s="116">
        <f t="shared" si="1"/>
        <v>-8.5073220579183258E-3</v>
      </c>
      <c r="N26" s="116">
        <f t="shared" si="1"/>
        <v>1.0393468940895378E-2</v>
      </c>
      <c r="O26" s="116">
        <f t="shared" si="1"/>
        <v>-1.4977238490672373E-2</v>
      </c>
      <c r="P26" s="116">
        <f t="shared" si="1"/>
        <v>-1.7814550052456378E-2</v>
      </c>
      <c r="Q26" s="116">
        <f t="shared" si="1"/>
        <v>-8.552044347982464E-3</v>
      </c>
      <c r="R26" s="116">
        <f t="shared" si="12"/>
        <v>-1.10514359830909E-2</v>
      </c>
      <c r="S26" s="116">
        <f t="shared" si="12"/>
        <v>-1.7369941597208349E-2</v>
      </c>
      <c r="T26" s="116">
        <f t="shared" si="12"/>
        <v>2.886004889135073E-3</v>
      </c>
      <c r="U26" s="116">
        <f t="shared" si="2"/>
        <v>-9.6213891342555504E-3</v>
      </c>
      <c r="V26" s="116">
        <f t="shared" si="3"/>
        <v>-7.2957522057107002E-3</v>
      </c>
      <c r="W26" s="116">
        <f t="shared" si="4"/>
        <v>-6.4768677723708442E-3</v>
      </c>
      <c r="AA26" s="265" t="s">
        <v>70</v>
      </c>
      <c r="AB26" s="15">
        <f>SUM(W3:W250)</f>
        <v>0.16075838991794109</v>
      </c>
      <c r="AK26" s="214"/>
    </row>
    <row r="27" spans="1:38">
      <c r="A27" s="3">
        <v>45162</v>
      </c>
      <c r="B27" s="4">
        <v>253.8</v>
      </c>
      <c r="C27" s="5">
        <v>3225.6</v>
      </c>
      <c r="D27" s="2">
        <v>87.45</v>
      </c>
      <c r="E27" s="5">
        <v>4947.1000000000004</v>
      </c>
      <c r="F27" s="2">
        <v>516.70000000000005</v>
      </c>
      <c r="G27" s="5">
        <v>1041.8</v>
      </c>
      <c r="H27" s="2">
        <v>563.29999999999995</v>
      </c>
      <c r="I27" s="2">
        <v>17.3</v>
      </c>
      <c r="J27" s="2">
        <v>610.95000000000005</v>
      </c>
      <c r="K27" s="2">
        <v>412.7</v>
      </c>
      <c r="L27" s="177">
        <v>16930.150000000001</v>
      </c>
      <c r="M27" s="116">
        <f t="shared" si="1"/>
        <v>1.1292839179344686E-2</v>
      </c>
      <c r="N27" s="116">
        <f t="shared" si="1"/>
        <v>1.7766012129287856E-2</v>
      </c>
      <c r="O27" s="116">
        <f t="shared" si="1"/>
        <v>-2.3729927042109661E-2</v>
      </c>
      <c r="P27" s="116">
        <f t="shared" si="1"/>
        <v>-9.9961612341355494E-3</v>
      </c>
      <c r="Q27" s="116">
        <f t="shared" si="1"/>
        <v>-3.2184059308274997E-2</v>
      </c>
      <c r="R27" s="116">
        <f t="shared" si="12"/>
        <v>1.772186020974682E-2</v>
      </c>
      <c r="S27" s="116">
        <f t="shared" si="12"/>
        <v>-3.0249705689861382E-2</v>
      </c>
      <c r="T27" s="116">
        <f t="shared" si="12"/>
        <v>0</v>
      </c>
      <c r="U27" s="116">
        <f t="shared" si="2"/>
        <v>-4.8169256709192721E-3</v>
      </c>
      <c r="V27" s="116">
        <f t="shared" si="3"/>
        <v>-6.1598117348680963E-3</v>
      </c>
      <c r="W27" s="116">
        <f t="shared" si="4"/>
        <v>-1.1865268626191547E-3</v>
      </c>
      <c r="AA27" s="255" t="s">
        <v>29</v>
      </c>
      <c r="AB27">
        <v>2</v>
      </c>
      <c r="AC27">
        <v>1</v>
      </c>
      <c r="AD27">
        <v>1</v>
      </c>
      <c r="AE27">
        <v>1</v>
      </c>
      <c r="AF27">
        <v>1</v>
      </c>
      <c r="AG27">
        <v>1</v>
      </c>
      <c r="AH27">
        <v>1</v>
      </c>
      <c r="AI27">
        <v>1</v>
      </c>
      <c r="AJ27">
        <v>1</v>
      </c>
      <c r="AK27" s="214">
        <v>1</v>
      </c>
    </row>
    <row r="28" spans="1:38">
      <c r="A28" s="3">
        <v>45161</v>
      </c>
      <c r="B28" s="4">
        <v>250.95</v>
      </c>
      <c r="C28" s="5">
        <v>3168.8</v>
      </c>
      <c r="D28" s="2">
        <v>89.55</v>
      </c>
      <c r="E28" s="5">
        <v>4996.8</v>
      </c>
      <c r="F28" s="2">
        <v>533.6</v>
      </c>
      <c r="G28" s="5">
        <v>1023.5</v>
      </c>
      <c r="H28" s="2">
        <v>580.6</v>
      </c>
      <c r="I28" s="2">
        <v>17.3</v>
      </c>
      <c r="J28" s="2">
        <v>613.9</v>
      </c>
      <c r="K28" s="2">
        <v>415.25</v>
      </c>
      <c r="L28" s="177">
        <v>16950.25</v>
      </c>
      <c r="M28" s="116">
        <f t="shared" si="1"/>
        <v>3.7970250040282795E-2</v>
      </c>
      <c r="N28" s="116">
        <f t="shared" si="1"/>
        <v>-3.4338853936119098E-3</v>
      </c>
      <c r="O28" s="116">
        <f t="shared" si="1"/>
        <v>1.0101095986503699E-2</v>
      </c>
      <c r="P28" s="116">
        <f t="shared" si="1"/>
        <v>3.6029544616023197E-4</v>
      </c>
      <c r="Q28" s="116">
        <f t="shared" si="1"/>
        <v>-9.1410019950292961E-3</v>
      </c>
      <c r="R28" s="116">
        <f t="shared" si="12"/>
        <v>-1.353765307111599E-2</v>
      </c>
      <c r="S28" s="116">
        <f t="shared" si="12"/>
        <v>1.9742346646680502E-2</v>
      </c>
      <c r="T28" s="116">
        <f t="shared" si="12"/>
        <v>-5.7637047167499065E-3</v>
      </c>
      <c r="U28" s="116">
        <f t="shared" si="2"/>
        <v>-1.0209958232897979E-2</v>
      </c>
      <c r="V28" s="116">
        <f t="shared" si="3"/>
        <v>-4.4452527094953594E-3</v>
      </c>
      <c r="W28" s="116">
        <f t="shared" si="4"/>
        <v>2.6583584056213061E-3</v>
      </c>
      <c r="AA28" s="265"/>
      <c r="AB28" s="15"/>
      <c r="AK28" s="214"/>
    </row>
    <row r="29" spans="1:38">
      <c r="A29" s="3">
        <v>45160</v>
      </c>
      <c r="B29" s="4">
        <v>241.6</v>
      </c>
      <c r="C29" s="5">
        <v>3179.7</v>
      </c>
      <c r="D29" s="2">
        <v>88.65</v>
      </c>
      <c r="E29" s="5">
        <v>4995</v>
      </c>
      <c r="F29" s="2">
        <v>538.5</v>
      </c>
      <c r="G29" s="5">
        <v>1037.45</v>
      </c>
      <c r="H29" s="2">
        <v>569.25</v>
      </c>
      <c r="I29" s="2">
        <v>17.399999999999999</v>
      </c>
      <c r="J29" s="2">
        <v>620.20000000000005</v>
      </c>
      <c r="K29" s="2">
        <v>417.1</v>
      </c>
      <c r="L29" s="177">
        <v>16905.25</v>
      </c>
      <c r="M29" s="116">
        <f t="shared" si="1"/>
        <v>1.2075932715875429E-2</v>
      </c>
      <c r="N29" s="116">
        <f t="shared" si="1"/>
        <v>-8.1735307914113564E-4</v>
      </c>
      <c r="O29" s="116">
        <f t="shared" si="1"/>
        <v>-9.5425927605926972E-3</v>
      </c>
      <c r="P29" s="116">
        <f t="shared" si="1"/>
        <v>2.0478531343540701E-2</v>
      </c>
      <c r="Q29" s="116">
        <f t="shared" si="1"/>
        <v>5.7733655101911254E-3</v>
      </c>
      <c r="R29" s="116">
        <f t="shared" si="12"/>
        <v>1.0708244871033452E-2</v>
      </c>
      <c r="S29" s="116">
        <f t="shared" si="12"/>
        <v>3.2584895790934439E-2</v>
      </c>
      <c r="T29" s="116">
        <f t="shared" si="12"/>
        <v>6.2242308877220792E-2</v>
      </c>
      <c r="U29" s="116">
        <f t="shared" si="2"/>
        <v>-4.8359797831324443E-4</v>
      </c>
      <c r="V29" s="116">
        <f t="shared" si="3"/>
        <v>6.0118012012203847E-3</v>
      </c>
      <c r="W29" s="116">
        <f t="shared" si="4"/>
        <v>3.1519134553535375E-3</v>
      </c>
      <c r="AA29" s="266" t="s">
        <v>30</v>
      </c>
      <c r="AB29" s="267">
        <f>AB23-(0.5*AB27*AB25*AB25)</f>
        <v>0.29898712651967857</v>
      </c>
      <c r="AC29" s="267">
        <f t="shared" ref="AC29:AK29" si="17">AC23-(0.5*AC27*AC25*AC25)</f>
        <v>-0.13514207643410381</v>
      </c>
      <c r="AD29" s="267">
        <f t="shared" si="17"/>
        <v>0.72982681305047081</v>
      </c>
      <c r="AE29" s="267">
        <f t="shared" si="17"/>
        <v>0.13941143365530526</v>
      </c>
      <c r="AF29" s="267">
        <f t="shared" si="17"/>
        <v>-1.2949035530461048E-2</v>
      </c>
      <c r="AG29" s="267">
        <f t="shared" si="17"/>
        <v>9.3847288644751059E-2</v>
      </c>
      <c r="AH29" s="267">
        <f t="shared" si="17"/>
        <v>0.29069640750461145</v>
      </c>
      <c r="AI29" s="267">
        <f t="shared" si="17"/>
        <v>4.449225270558424E-2</v>
      </c>
      <c r="AJ29" s="267">
        <f t="shared" si="17"/>
        <v>0.401539033866807</v>
      </c>
      <c r="AK29" s="268">
        <f t="shared" si="17"/>
        <v>3.8815533509248615E-4</v>
      </c>
      <c r="AL29" s="323">
        <f>SUM(AB29:AK29)</f>
        <v>1.8510973993177358</v>
      </c>
    </row>
    <row r="30" spans="1:38">
      <c r="A30" s="3">
        <v>45159</v>
      </c>
      <c r="B30" s="4">
        <v>238.7</v>
      </c>
      <c r="C30" s="5">
        <v>3182.3</v>
      </c>
      <c r="D30" s="2">
        <v>89.5</v>
      </c>
      <c r="E30" s="5">
        <v>4893.75</v>
      </c>
      <c r="F30" s="2">
        <v>535.4</v>
      </c>
      <c r="G30" s="5">
        <v>1026.4000000000001</v>
      </c>
      <c r="H30" s="2">
        <v>551</v>
      </c>
      <c r="I30" s="2">
        <v>16.350000000000001</v>
      </c>
      <c r="J30" s="2">
        <v>620.5</v>
      </c>
      <c r="K30" s="2">
        <v>414.6</v>
      </c>
      <c r="L30" s="177">
        <v>16852.05</v>
      </c>
      <c r="M30" s="116">
        <f t="shared" si="1"/>
        <v>-2.216558898837219E-2</v>
      </c>
      <c r="N30" s="116">
        <f t="shared" si="1"/>
        <v>5.9093910394598459E-3</v>
      </c>
      <c r="O30" s="116">
        <f t="shared" si="1"/>
        <v>-1.9364367181791232E-2</v>
      </c>
      <c r="P30" s="116">
        <f t="shared" si="1"/>
        <v>3.2385987815086663E-2</v>
      </c>
      <c r="Q30" s="116">
        <f t="shared" si="1"/>
        <v>1.278212891606318E-2</v>
      </c>
      <c r="R30" s="116">
        <f t="shared" si="12"/>
        <v>-4.8712765189680977E-5</v>
      </c>
      <c r="S30" s="116">
        <f t="shared" si="12"/>
        <v>3.2463197405000636E-2</v>
      </c>
      <c r="T30" s="116">
        <f t="shared" si="12"/>
        <v>-3.0534374868901202E-3</v>
      </c>
      <c r="U30" s="116">
        <f t="shared" si="2"/>
        <v>7.6033691542619682E-3</v>
      </c>
      <c r="V30" s="116">
        <f t="shared" si="3"/>
        <v>7.0192712258202823E-3</v>
      </c>
      <c r="W30" s="116">
        <f t="shared" si="4"/>
        <v>5.6144569859991455E-3</v>
      </c>
    </row>
    <row r="31" spans="1:38">
      <c r="A31" s="3">
        <v>45156</v>
      </c>
      <c r="B31" s="4">
        <v>244.05</v>
      </c>
      <c r="C31" s="5">
        <v>3163.55</v>
      </c>
      <c r="D31" s="2">
        <v>91.25</v>
      </c>
      <c r="E31" s="5">
        <v>4737.8</v>
      </c>
      <c r="F31" s="2">
        <v>528.6</v>
      </c>
      <c r="G31" s="5">
        <v>1026.45</v>
      </c>
      <c r="H31" s="2">
        <v>533.4</v>
      </c>
      <c r="I31" s="2">
        <v>16.399999999999999</v>
      </c>
      <c r="J31" s="2">
        <v>615.79999999999995</v>
      </c>
      <c r="K31" s="2">
        <v>411.7</v>
      </c>
      <c r="L31" s="177">
        <v>16757.7</v>
      </c>
      <c r="M31" s="116">
        <f t="shared" si="1"/>
        <v>-3.1063409265515155E-2</v>
      </c>
      <c r="N31" s="116">
        <f t="shared" si="1"/>
        <v>-6.2078727125448631E-3</v>
      </c>
      <c r="O31" s="116">
        <f t="shared" si="1"/>
        <v>2.1041750857163876E-2</v>
      </c>
      <c r="P31" s="116">
        <f t="shared" si="1"/>
        <v>1.1740737605782954E-2</v>
      </c>
      <c r="Q31" s="116">
        <f t="shared" si="1"/>
        <v>3.7587541261898436E-2</v>
      </c>
      <c r="R31" s="116">
        <f t="shared" si="12"/>
        <v>1.3160782772607092E-3</v>
      </c>
      <c r="S31" s="116">
        <f t="shared" si="12"/>
        <v>-1.5440730915939404E-2</v>
      </c>
      <c r="T31" s="116">
        <f t="shared" si="12"/>
        <v>-9.1047669929193165E-3</v>
      </c>
      <c r="U31" s="116">
        <f t="shared" si="2"/>
        <v>3.3345563816695621E-3</v>
      </c>
      <c r="V31" s="116">
        <f t="shared" si="3"/>
        <v>-1.4109368823379464E-2</v>
      </c>
      <c r="W31" s="116">
        <f t="shared" si="4"/>
        <v>-2.6549518797586622E-3</v>
      </c>
    </row>
    <row r="32" spans="1:38">
      <c r="A32" s="3">
        <v>45155</v>
      </c>
      <c r="B32" s="4">
        <v>251.75</v>
      </c>
      <c r="C32" s="5">
        <v>3183.25</v>
      </c>
      <c r="D32" s="2">
        <v>89.35</v>
      </c>
      <c r="E32" s="5">
        <v>4682.5</v>
      </c>
      <c r="F32" s="2">
        <v>509.1</v>
      </c>
      <c r="G32" s="5">
        <v>1025.0999999999999</v>
      </c>
      <c r="H32" s="2">
        <v>541.70000000000005</v>
      </c>
      <c r="I32" s="2">
        <v>16.55</v>
      </c>
      <c r="J32" s="2">
        <v>613.75</v>
      </c>
      <c r="K32" s="2">
        <v>417.55</v>
      </c>
      <c r="L32" s="177">
        <v>16802.25</v>
      </c>
      <c r="M32" s="116">
        <f t="shared" si="1"/>
        <v>4.0325593417979241E-2</v>
      </c>
      <c r="N32" s="116">
        <f t="shared" si="1"/>
        <v>-3.3870165507945849E-3</v>
      </c>
      <c r="O32" s="116">
        <f t="shared" si="1"/>
        <v>-2.2358869012837966E-3</v>
      </c>
      <c r="P32" s="116">
        <f t="shared" si="1"/>
        <v>-1.4964881418014532E-2</v>
      </c>
      <c r="Q32" s="116">
        <f t="shared" si="1"/>
        <v>-8.835223664122537E-4</v>
      </c>
      <c r="R32" s="116">
        <f t="shared" si="12"/>
        <v>-1.5871812911670957E-2</v>
      </c>
      <c r="S32" s="116">
        <f t="shared" si="12"/>
        <v>1.8068853322208818E-2</v>
      </c>
      <c r="T32" s="116">
        <f t="shared" si="12"/>
        <v>-1.2012156448003545E-2</v>
      </c>
      <c r="U32" s="116">
        <f t="shared" si="2"/>
        <v>-8.1136347741697749E-3</v>
      </c>
      <c r="V32" s="116">
        <f t="shared" si="3"/>
        <v>-2.6309510512023252E-3</v>
      </c>
      <c r="W32" s="116">
        <f t="shared" si="4"/>
        <v>-3.0188433073017377E-3</v>
      </c>
      <c r="AH32" s="188" t="s">
        <v>71</v>
      </c>
      <c r="AI32" s="188"/>
      <c r="AJ32" s="188"/>
    </row>
    <row r="33" spans="1:38" ht="43.2">
      <c r="A33" s="3">
        <v>45154</v>
      </c>
      <c r="B33" s="4">
        <v>241.8</v>
      </c>
      <c r="C33" s="5">
        <v>3194.05</v>
      </c>
      <c r="D33" s="2">
        <v>89.55</v>
      </c>
      <c r="E33" s="5">
        <v>4753.1000000000004</v>
      </c>
      <c r="F33" s="2">
        <v>509.55</v>
      </c>
      <c r="G33" s="5">
        <v>1041.5</v>
      </c>
      <c r="H33" s="2">
        <v>532</v>
      </c>
      <c r="I33" s="2">
        <v>16.75</v>
      </c>
      <c r="J33" s="2">
        <v>618.75</v>
      </c>
      <c r="K33" s="2">
        <v>418.65</v>
      </c>
      <c r="L33" s="177">
        <v>16853.05</v>
      </c>
      <c r="M33" s="116">
        <f t="shared" si="1"/>
        <v>3.0442153406225254E-2</v>
      </c>
      <c r="N33" s="116">
        <f t="shared" si="1"/>
        <v>-2.6732758840367593E-3</v>
      </c>
      <c r="O33" s="116">
        <f t="shared" si="1"/>
        <v>-1.6736405580297597E-3</v>
      </c>
      <c r="P33" s="116">
        <f t="shared" si="1"/>
        <v>2.1661036075425799E-2</v>
      </c>
      <c r="Q33" s="116">
        <f t="shared" si="1"/>
        <v>-1.4998333350949763E-2</v>
      </c>
      <c r="R33" s="116">
        <f t="shared" si="12"/>
        <v>5.7292951788667293E-3</v>
      </c>
      <c r="S33" s="116">
        <f t="shared" si="12"/>
        <v>1.9550779313297347E-2</v>
      </c>
      <c r="T33" s="116">
        <f t="shared" si="12"/>
        <v>-1.1869575555383769E-2</v>
      </c>
      <c r="U33" s="116">
        <f t="shared" si="2"/>
        <v>1.8596082736620237E-2</v>
      </c>
      <c r="V33" s="116">
        <f t="shared" si="3"/>
        <v>8.3953479424013055E-3</v>
      </c>
      <c r="W33" s="116">
        <f t="shared" si="4"/>
        <v>1.6330848735873189E-3</v>
      </c>
      <c r="AA33" s="223" t="s">
        <v>31</v>
      </c>
      <c r="AB33" s="223" t="s">
        <v>32</v>
      </c>
      <c r="AC33" s="223" t="s">
        <v>33</v>
      </c>
      <c r="AD33" s="223" t="s">
        <v>34</v>
      </c>
      <c r="AE33" s="224" t="s">
        <v>35</v>
      </c>
      <c r="AH33" s="223" t="s">
        <v>31</v>
      </c>
      <c r="AI33" s="223" t="s">
        <v>32</v>
      </c>
      <c r="AJ33" s="223" t="s">
        <v>33</v>
      </c>
      <c r="AK33" s="223" t="s">
        <v>34</v>
      </c>
      <c r="AL33" s="224" t="s">
        <v>35</v>
      </c>
    </row>
    <row r="34" spans="1:38">
      <c r="A34" s="3">
        <v>45152</v>
      </c>
      <c r="B34" s="4">
        <v>234.55</v>
      </c>
      <c r="C34" s="5">
        <v>3202.6</v>
      </c>
      <c r="D34" s="2">
        <v>89.7</v>
      </c>
      <c r="E34" s="5">
        <v>4651.25</v>
      </c>
      <c r="F34" s="2">
        <v>517.25</v>
      </c>
      <c r="G34" s="5">
        <v>1035.55</v>
      </c>
      <c r="H34" s="2">
        <v>521.70000000000005</v>
      </c>
      <c r="I34" s="2">
        <v>16.95</v>
      </c>
      <c r="J34" s="2">
        <v>607.35</v>
      </c>
      <c r="K34" s="2">
        <v>415.15</v>
      </c>
      <c r="L34" s="177">
        <v>16825.55</v>
      </c>
      <c r="M34" s="116">
        <f t="shared" si="1"/>
        <v>1.9372108172989348E-2</v>
      </c>
      <c r="N34" s="116">
        <f t="shared" si="1"/>
        <v>5.4008068096982852E-3</v>
      </c>
      <c r="O34" s="116">
        <f t="shared" si="1"/>
        <v>2.7693207982213964E-2</v>
      </c>
      <c r="P34" s="116">
        <f t="shared" si="1"/>
        <v>-2.7419601966963924E-2</v>
      </c>
      <c r="Q34" s="116">
        <f t="shared" si="1"/>
        <v>-4.5329681707921132E-3</v>
      </c>
      <c r="R34" s="116">
        <f t="shared" si="12"/>
        <v>1.4983011232402553E-2</v>
      </c>
      <c r="S34" s="116">
        <f t="shared" si="12"/>
        <v>-1.5501237592497927E-2</v>
      </c>
      <c r="T34" s="116">
        <f t="shared" si="12"/>
        <v>-2.6202372394024072E-2</v>
      </c>
      <c r="U34" s="116">
        <f t="shared" si="2"/>
        <v>-7.3002005705231614E-3</v>
      </c>
      <c r="V34" s="116">
        <f t="shared" si="3"/>
        <v>5.0712496995251911E-3</v>
      </c>
      <c r="W34" s="116">
        <f t="shared" si="4"/>
        <v>-2.0542848845602904E-3</v>
      </c>
      <c r="AA34" s="225" t="s">
        <v>59</v>
      </c>
      <c r="AB34" s="225">
        <f>AB9</f>
        <v>6690</v>
      </c>
      <c r="AC34" s="226">
        <f>AB34/$AB$44</f>
        <v>3.6167166916070546E-2</v>
      </c>
      <c r="AD34" s="228">
        <f>_xlfn.STDEV.S($M$3:$M$250)*SQRT(249)</f>
        <v>0.24348198611590663</v>
      </c>
      <c r="AE34" s="225">
        <f>AC34*AD34</f>
        <v>8.8060536329103659E-3</v>
      </c>
      <c r="AH34" s="225" t="s">
        <v>59</v>
      </c>
      <c r="AI34" s="225">
        <v>6690</v>
      </c>
      <c r="AJ34" s="226">
        <v>0.1</v>
      </c>
      <c r="AK34" s="228">
        <f>_xlfn.STDEV.S($M$3:$M$250)*SQRT(249)</f>
        <v>0.24348198611590663</v>
      </c>
      <c r="AL34" s="225">
        <f t="shared" ref="AL34:AL43" si="18">AJ34*AK34</f>
        <v>2.4348198611590665E-2</v>
      </c>
    </row>
    <row r="35" spans="1:38">
      <c r="A35" s="3">
        <v>45149</v>
      </c>
      <c r="B35" s="4">
        <v>230.05</v>
      </c>
      <c r="C35" s="5">
        <v>3185.35</v>
      </c>
      <c r="D35" s="2">
        <v>87.25</v>
      </c>
      <c r="E35" s="5">
        <v>4780.55</v>
      </c>
      <c r="F35" s="2">
        <v>519.6</v>
      </c>
      <c r="G35" s="5">
        <v>1020.15</v>
      </c>
      <c r="H35" s="2">
        <v>529.85</v>
      </c>
      <c r="I35" s="2">
        <v>17.399999999999999</v>
      </c>
      <c r="J35" s="2">
        <v>611.79999999999995</v>
      </c>
      <c r="K35" s="2">
        <v>413.05</v>
      </c>
      <c r="L35" s="177">
        <v>16860.150000000001</v>
      </c>
      <c r="M35" s="116">
        <f t="shared" si="1"/>
        <v>1.1805996330458052E-2</v>
      </c>
      <c r="N35" s="116">
        <f t="shared" si="1"/>
        <v>-1.6362798420732363E-2</v>
      </c>
      <c r="O35" s="116">
        <f t="shared" si="1"/>
        <v>1.210738341288908E-2</v>
      </c>
      <c r="P35" s="116">
        <f t="shared" si="1"/>
        <v>-4.2582123519330677E-3</v>
      </c>
      <c r="Q35" s="116">
        <f t="shared" si="1"/>
        <v>1.0836019341279327E-2</v>
      </c>
      <c r="R35" s="116">
        <f t="shared" si="12"/>
        <v>-6.0104263619112719E-3</v>
      </c>
      <c r="S35" s="116">
        <f t="shared" si="12"/>
        <v>-1.2938489138045359E-2</v>
      </c>
      <c r="T35" s="116">
        <f t="shared" si="12"/>
        <v>-5.7306747089850953E-3</v>
      </c>
      <c r="U35" s="116">
        <f t="shared" si="2"/>
        <v>-1.0487474684722558E-2</v>
      </c>
      <c r="V35" s="116">
        <f t="shared" si="3"/>
        <v>-1.3466597641926509E-2</v>
      </c>
      <c r="W35" s="116">
        <f t="shared" si="4"/>
        <v>-4.7159850718361575E-3</v>
      </c>
      <c r="AA35" s="225" t="s">
        <v>60</v>
      </c>
      <c r="AB35" s="225">
        <f>AC9</f>
        <v>3336.5</v>
      </c>
      <c r="AC35" s="226">
        <f>AB35/$AB$44</f>
        <v>1.8037631153283915E-2</v>
      </c>
      <c r="AD35" s="228">
        <f>_xlfn.STDEV.S($N$3:$N$250)*SQRT(249)</f>
        <v>0.18020219907509682</v>
      </c>
      <c r="AE35" s="225">
        <f t="shared" ref="AE35:AE43" si="19">AC35*AD35</f>
        <v>3.2504207999272364E-3</v>
      </c>
      <c r="AH35" s="225" t="s">
        <v>60</v>
      </c>
      <c r="AI35" s="225">
        <v>3336.5</v>
      </c>
      <c r="AJ35" s="226">
        <v>0.1</v>
      </c>
      <c r="AK35" s="228">
        <f>_xlfn.STDEV.S($N$3:$N$250)*SQRT(249)</f>
        <v>0.18020219907509682</v>
      </c>
      <c r="AL35" s="225">
        <f t="shared" si="18"/>
        <v>1.8020219907509682E-2</v>
      </c>
    </row>
    <row r="36" spans="1:38">
      <c r="A36" s="3">
        <v>45148</v>
      </c>
      <c r="B36" s="4">
        <v>227.35</v>
      </c>
      <c r="C36" s="5">
        <v>3237.9</v>
      </c>
      <c r="D36" s="2">
        <v>86.2</v>
      </c>
      <c r="E36" s="5">
        <v>4800.95</v>
      </c>
      <c r="F36" s="2">
        <v>514</v>
      </c>
      <c r="G36" s="5">
        <v>1026.3</v>
      </c>
      <c r="H36" s="2">
        <v>536.75</v>
      </c>
      <c r="I36" s="2">
        <v>17.5</v>
      </c>
      <c r="J36" s="2">
        <v>618.25</v>
      </c>
      <c r="K36" s="2">
        <v>418.65</v>
      </c>
      <c r="L36" s="177">
        <v>16939.849999999999</v>
      </c>
      <c r="M36" s="116">
        <f t="shared" si="1"/>
        <v>-1.2023316770300677E-2</v>
      </c>
      <c r="N36" s="116">
        <f t="shared" si="1"/>
        <v>-2.8347587694269278E-2</v>
      </c>
      <c r="O36" s="116">
        <f t="shared" si="1"/>
        <v>-1.7821684676327752E-2</v>
      </c>
      <c r="P36" s="116">
        <f t="shared" si="1"/>
        <v>-2.0696862377103605E-2</v>
      </c>
      <c r="Q36" s="116">
        <f t="shared" si="1"/>
        <v>-2.2348549359118806E-3</v>
      </c>
      <c r="R36" s="116">
        <f t="shared" si="12"/>
        <v>7.4327970556478514E-3</v>
      </c>
      <c r="S36" s="116">
        <f t="shared" si="12"/>
        <v>-2.4294928244235309E-2</v>
      </c>
      <c r="T36" s="116">
        <f t="shared" si="12"/>
        <v>-4.1964199099032193E-2</v>
      </c>
      <c r="U36" s="116">
        <f t="shared" si="2"/>
        <v>-6.9310399968958844E-3</v>
      </c>
      <c r="V36" s="116">
        <f t="shared" si="3"/>
        <v>2.0323995279753811E-3</v>
      </c>
      <c r="W36" s="116">
        <f t="shared" si="4"/>
        <v>-3.7709546007363695E-3</v>
      </c>
      <c r="AA36" s="225" t="s">
        <v>61</v>
      </c>
      <c r="AB36" s="225">
        <f>AD9</f>
        <v>2340</v>
      </c>
      <c r="AC36" s="226">
        <f t="shared" ref="AC36:AC43" si="20">AB36/$AB$44</f>
        <v>1.2650399190374452E-2</v>
      </c>
      <c r="AD36" s="228">
        <f>_xlfn.STDEV.S($O$3:$O$250)*SQRT(249)</f>
        <v>0.43312045492665474</v>
      </c>
      <c r="AE36" s="225">
        <f t="shared" si="19"/>
        <v>5.479146652338767E-3</v>
      </c>
      <c r="AH36" s="225" t="s">
        <v>61</v>
      </c>
      <c r="AI36" s="225">
        <v>2340</v>
      </c>
      <c r="AJ36" s="226">
        <v>0.1</v>
      </c>
      <c r="AK36" s="228">
        <f>_xlfn.STDEV.S($O$3:$O$250)*SQRT(249)</f>
        <v>0.43312045492665474</v>
      </c>
      <c r="AL36" s="225">
        <f t="shared" si="18"/>
        <v>4.3312045492665478E-2</v>
      </c>
    </row>
    <row r="37" spans="1:38">
      <c r="A37" s="3">
        <v>45147</v>
      </c>
      <c r="B37" s="4">
        <v>230.1</v>
      </c>
      <c r="C37" s="5">
        <v>3331</v>
      </c>
      <c r="D37" s="2">
        <v>87.75</v>
      </c>
      <c r="E37" s="5">
        <v>4901.3500000000004</v>
      </c>
      <c r="F37" s="2">
        <v>515.15</v>
      </c>
      <c r="G37" s="5">
        <v>1018.7</v>
      </c>
      <c r="H37" s="2">
        <v>549.95000000000005</v>
      </c>
      <c r="I37" s="2">
        <v>18.25</v>
      </c>
      <c r="J37" s="2">
        <v>622.54999999999995</v>
      </c>
      <c r="K37" s="2">
        <v>417.8</v>
      </c>
      <c r="L37" s="177">
        <v>17003.849999999999</v>
      </c>
      <c r="M37" s="116">
        <f t="shared" si="1"/>
        <v>3.2239488988191123E-2</v>
      </c>
      <c r="N37" s="116">
        <f t="shared" si="1"/>
        <v>-5.1055275932988219E-3</v>
      </c>
      <c r="O37" s="116">
        <f t="shared" si="1"/>
        <v>2.0726130517116952E-2</v>
      </c>
      <c r="P37" s="116">
        <f t="shared" si="1"/>
        <v>8.513392572445452E-3</v>
      </c>
      <c r="Q37" s="116">
        <f t="shared" si="1"/>
        <v>4.4862142089388803E-2</v>
      </c>
      <c r="R37" s="116">
        <f t="shared" si="12"/>
        <v>9.1216765397878815E-3</v>
      </c>
      <c r="S37" s="116">
        <f t="shared" si="12"/>
        <v>-1.7216162748854222E-2</v>
      </c>
      <c r="T37" s="116">
        <f t="shared" si="12"/>
        <v>2.4966622730460946E-2</v>
      </c>
      <c r="U37" s="116">
        <f t="shared" si="2"/>
        <v>2.4801043494891942E-2</v>
      </c>
      <c r="V37" s="116">
        <f t="shared" si="3"/>
        <v>3.4765964406370149E-3</v>
      </c>
      <c r="W37" s="116">
        <f t="shared" si="4"/>
        <v>3.216203943972467E-3</v>
      </c>
      <c r="AA37" s="225" t="s">
        <v>62</v>
      </c>
      <c r="AB37" s="225">
        <f>AE9</f>
        <v>58866</v>
      </c>
      <c r="AC37" s="226">
        <f>AB37/$AB$44</f>
        <v>0.31823863194041985</v>
      </c>
      <c r="AD37" s="228">
        <f>_xlfn.STDEV.S($P$3:$P$250)*SQRT(249)</f>
        <v>0.36095764307223044</v>
      </c>
      <c r="AE37" s="225">
        <f t="shared" si="19"/>
        <v>0.11487066651974498</v>
      </c>
      <c r="AH37" s="225" t="s">
        <v>62</v>
      </c>
      <c r="AI37" s="225">
        <v>58866</v>
      </c>
      <c r="AJ37" s="226">
        <v>0.1</v>
      </c>
      <c r="AK37" s="228">
        <f>_xlfn.STDEV.S($P$3:$P$250)*SQRT(249)</f>
        <v>0.36095764307223044</v>
      </c>
      <c r="AL37" s="225">
        <f t="shared" si="18"/>
        <v>3.6095764307223048E-2</v>
      </c>
    </row>
    <row r="38" spans="1:38">
      <c r="A38" s="3">
        <v>45146</v>
      </c>
      <c r="B38" s="4">
        <v>222.8</v>
      </c>
      <c r="C38" s="5">
        <v>3348.05</v>
      </c>
      <c r="D38" s="2">
        <v>85.95</v>
      </c>
      <c r="E38" s="5">
        <v>4859.8</v>
      </c>
      <c r="F38" s="2">
        <v>492.55</v>
      </c>
      <c r="G38" s="5">
        <v>1009.45</v>
      </c>
      <c r="H38" s="2">
        <v>559.5</v>
      </c>
      <c r="I38" s="2">
        <v>17.8</v>
      </c>
      <c r="J38" s="2">
        <v>607.29999999999995</v>
      </c>
      <c r="K38" s="2">
        <v>416.35</v>
      </c>
      <c r="L38" s="177">
        <v>16949.25</v>
      </c>
      <c r="M38" s="116">
        <f t="shared" si="1"/>
        <v>-2.7229131049975437E-2</v>
      </c>
      <c r="N38" s="116">
        <f t="shared" si="1"/>
        <v>1.5094793668797791E-3</v>
      </c>
      <c r="O38" s="116">
        <f t="shared" si="1"/>
        <v>3.1917602968305162E-2</v>
      </c>
      <c r="P38" s="116">
        <f t="shared" si="1"/>
        <v>3.5490078262836677E-2</v>
      </c>
      <c r="Q38" s="116">
        <f t="shared" si="1"/>
        <v>6.902187548950596E-2</v>
      </c>
      <c r="R38" s="116">
        <f t="shared" si="12"/>
        <v>-2.0832554986514238E-2</v>
      </c>
      <c r="S38" s="116">
        <f t="shared" si="12"/>
        <v>-4.1743821517886096E-2</v>
      </c>
      <c r="T38" s="116">
        <f t="shared" si="12"/>
        <v>-4.6647688791784998E-2</v>
      </c>
      <c r="U38" s="116">
        <f t="shared" si="2"/>
        <v>-3.616046017796594E-3</v>
      </c>
      <c r="V38" s="116">
        <f t="shared" si="3"/>
        <v>1.2568141264924016E-2</v>
      </c>
      <c r="W38" s="116">
        <f t="shared" si="4"/>
        <v>-4.1880987823714167E-4</v>
      </c>
      <c r="AA38" s="225" t="s">
        <v>63</v>
      </c>
      <c r="AB38" s="225">
        <f>AF9</f>
        <v>9766</v>
      </c>
      <c r="AC38" s="226">
        <f t="shared" si="20"/>
        <v>5.2796495082562775E-2</v>
      </c>
      <c r="AD38" s="228">
        <f>_xlfn.STDEV.S($Q$3:$Q$250)*SQRT(249)</f>
        <v>0.27796401195103554</v>
      </c>
      <c r="AE38" s="225">
        <f t="shared" si="19"/>
        <v>1.4675525590102267E-2</v>
      </c>
      <c r="AH38" s="225" t="s">
        <v>63</v>
      </c>
      <c r="AI38" s="225">
        <v>9766</v>
      </c>
      <c r="AJ38" s="226">
        <v>0.1</v>
      </c>
      <c r="AK38" s="228">
        <f>_xlfn.STDEV.S($Q$3:$Q$250)*SQRT(249)</f>
        <v>0.27796401195103554</v>
      </c>
      <c r="AL38" s="225">
        <f t="shared" si="18"/>
        <v>2.7796401195103557E-2</v>
      </c>
    </row>
    <row r="39" spans="1:38">
      <c r="A39" s="3">
        <v>45145</v>
      </c>
      <c r="B39" s="4">
        <v>228.95</v>
      </c>
      <c r="C39" s="5">
        <v>3343</v>
      </c>
      <c r="D39" s="2">
        <v>83.25</v>
      </c>
      <c r="E39" s="5">
        <v>4690.3500000000004</v>
      </c>
      <c r="F39" s="2">
        <v>459.7</v>
      </c>
      <c r="G39" s="5">
        <v>1030.7</v>
      </c>
      <c r="H39" s="2">
        <v>583.35</v>
      </c>
      <c r="I39" s="2">
        <v>18.649999999999999</v>
      </c>
      <c r="J39" s="2">
        <v>609.5</v>
      </c>
      <c r="K39" s="2">
        <v>411.15</v>
      </c>
      <c r="L39" s="177">
        <v>16956.349999999999</v>
      </c>
      <c r="M39" s="116">
        <f t="shared" si="1"/>
        <v>1.274742536249023E-2</v>
      </c>
      <c r="N39" s="116">
        <f t="shared" si="1"/>
        <v>1.0025963594136218E-3</v>
      </c>
      <c r="O39" s="116">
        <f t="shared" si="1"/>
        <v>-1.1346792387727817E-2</v>
      </c>
      <c r="P39" s="116">
        <f t="shared" si="1"/>
        <v>1.5924519354777844E-2</v>
      </c>
      <c r="Q39" s="116">
        <f t="shared" si="1"/>
        <v>2.0882174339550408E-2</v>
      </c>
      <c r="R39" s="116">
        <f t="shared" si="12"/>
        <v>1.2840405884189793E-2</v>
      </c>
      <c r="S39" s="116">
        <f t="shared" si="12"/>
        <v>8.0371323702954495E-2</v>
      </c>
      <c r="T39" s="116">
        <f t="shared" si="12"/>
        <v>-2.1220955482885537E-2</v>
      </c>
      <c r="U39" s="116">
        <f t="shared" si="2"/>
        <v>-8.9833188851916254E-3</v>
      </c>
      <c r="V39" s="116">
        <f t="shared" si="3"/>
        <v>5.6097708089180472E-3</v>
      </c>
      <c r="W39" s="116">
        <f t="shared" si="4"/>
        <v>3.8851407706909265E-3</v>
      </c>
      <c r="AA39" s="225" t="s">
        <v>64</v>
      </c>
      <c r="AB39" s="225">
        <f>AG9</f>
        <v>20144</v>
      </c>
      <c r="AC39" s="226">
        <f t="shared" si="20"/>
        <v>0.10890155610722349</v>
      </c>
      <c r="AD39" s="228">
        <f>_xlfn.STDEV.S($R$3:$R$250)*SQRT(249)</f>
        <v>0.19374682030122906</v>
      </c>
      <c r="AE39" s="225">
        <f t="shared" si="19"/>
        <v>2.1099330221630443E-2</v>
      </c>
      <c r="AH39" s="225" t="s">
        <v>64</v>
      </c>
      <c r="AI39" s="225">
        <v>20144</v>
      </c>
      <c r="AJ39" s="226">
        <v>0.1</v>
      </c>
      <c r="AK39" s="228">
        <f>_xlfn.STDEV.S($R$3:$R$250)*SQRT(249)</f>
        <v>0.19374682030122906</v>
      </c>
      <c r="AL39" s="225">
        <f t="shared" si="18"/>
        <v>1.9374682030122908E-2</v>
      </c>
    </row>
    <row r="40" spans="1:38">
      <c r="A40" s="3">
        <v>45142</v>
      </c>
      <c r="B40" s="4">
        <v>226.05</v>
      </c>
      <c r="C40" s="5">
        <v>3339.65</v>
      </c>
      <c r="D40" s="2">
        <v>84.2</v>
      </c>
      <c r="E40" s="5">
        <v>4616.25</v>
      </c>
      <c r="F40" s="2">
        <v>450.2</v>
      </c>
      <c r="G40" s="5">
        <v>1017.55</v>
      </c>
      <c r="H40" s="2">
        <v>538.29999999999995</v>
      </c>
      <c r="I40" s="2">
        <v>19.05</v>
      </c>
      <c r="J40" s="2">
        <v>615</v>
      </c>
      <c r="K40" s="2">
        <v>408.85</v>
      </c>
      <c r="L40" s="177">
        <v>16890.599999999999</v>
      </c>
      <c r="M40" s="116">
        <f t="shared" si="1"/>
        <v>1.3136112302127377E-2</v>
      </c>
      <c r="N40" s="116">
        <f t="shared" si="1"/>
        <v>9.8861601820685518E-4</v>
      </c>
      <c r="O40" s="116">
        <f t="shared" si="1"/>
        <v>6.5534938154480577E-3</v>
      </c>
      <c r="P40" s="116">
        <f t="shared" si="1"/>
        <v>3.8174090731428564E-2</v>
      </c>
      <c r="Q40" s="116">
        <f t="shared" si="1"/>
        <v>3.3324076953755895E-4</v>
      </c>
      <c r="R40" s="116">
        <f t="shared" si="12"/>
        <v>3.001896892687944E-3</v>
      </c>
      <c r="S40" s="116">
        <f t="shared" si="12"/>
        <v>-3.1812554718964187E-2</v>
      </c>
      <c r="T40" s="116">
        <f t="shared" si="12"/>
        <v>5.3921416793819961E-2</v>
      </c>
      <c r="U40" s="116">
        <f t="shared" si="2"/>
        <v>-6.4022261713015064E-3</v>
      </c>
      <c r="V40" s="116">
        <f t="shared" si="3"/>
        <v>2.2759176535958419E-2</v>
      </c>
      <c r="W40" s="116">
        <f t="shared" si="4"/>
        <v>7.0285380644381787E-3</v>
      </c>
      <c r="AA40" s="225" t="s">
        <v>65</v>
      </c>
      <c r="AB40" s="225">
        <f>AH9</f>
        <v>28214.999999999996</v>
      </c>
      <c r="AC40" s="226">
        <f t="shared" si="20"/>
        <v>0.15253462100701501</v>
      </c>
      <c r="AD40" s="228">
        <f>_xlfn.STDEV.S($S$3:$S$250)*SQRT(249)</f>
        <v>0.30946661529613101</v>
      </c>
      <c r="AE40" s="225">
        <f t="shared" si="19"/>
        <v>4.7204372878519057E-2</v>
      </c>
      <c r="AH40" s="225" t="s">
        <v>65</v>
      </c>
      <c r="AI40" s="225">
        <v>28214.999999999996</v>
      </c>
      <c r="AJ40" s="226">
        <v>0.1</v>
      </c>
      <c r="AK40" s="228">
        <f>_xlfn.STDEV.S($S$3:$S$250)*SQRT(249)</f>
        <v>0.30946661529613101</v>
      </c>
      <c r="AL40" s="225">
        <f t="shared" si="18"/>
        <v>3.0946661529613104E-2</v>
      </c>
    </row>
    <row r="41" spans="1:38">
      <c r="A41" s="3">
        <v>45141</v>
      </c>
      <c r="B41" s="4">
        <v>223.1</v>
      </c>
      <c r="C41" s="5">
        <v>3336.35</v>
      </c>
      <c r="D41" s="2">
        <v>83.65</v>
      </c>
      <c r="E41" s="5">
        <v>4443.3500000000004</v>
      </c>
      <c r="F41" s="2">
        <v>450.05</v>
      </c>
      <c r="G41" s="5">
        <v>1014.5</v>
      </c>
      <c r="H41" s="2">
        <v>555.70000000000005</v>
      </c>
      <c r="I41" s="2">
        <v>18.05</v>
      </c>
      <c r="J41" s="2">
        <v>618.95000000000005</v>
      </c>
      <c r="K41" s="2">
        <v>399.65</v>
      </c>
      <c r="L41" s="177">
        <v>16772.3</v>
      </c>
      <c r="M41" s="116">
        <f t="shared" si="1"/>
        <v>1.3083877149907159E-2</v>
      </c>
      <c r="N41" s="116">
        <f t="shared" si="1"/>
        <v>-7.9263019003496631E-3</v>
      </c>
      <c r="O41" s="116">
        <f t="shared" si="1"/>
        <v>1.7947955760233389E-3</v>
      </c>
      <c r="P41" s="116">
        <f t="shared" si="1"/>
        <v>7.3785156296592366E-2</v>
      </c>
      <c r="Q41" s="116">
        <f t="shared" si="1"/>
        <v>1.0722765533323162E-2</v>
      </c>
      <c r="R41" s="116">
        <f t="shared" si="12"/>
        <v>-5.1125861043105937E-3</v>
      </c>
      <c r="S41" s="116">
        <f t="shared" si="12"/>
        <v>-2.7510830739499077E-2</v>
      </c>
      <c r="T41" s="116">
        <f t="shared" si="12"/>
        <v>-5.5248759319696918E-3</v>
      </c>
      <c r="U41" s="116">
        <f t="shared" si="2"/>
        <v>-5.9600691893380783E-3</v>
      </c>
      <c r="V41" s="116">
        <f t="shared" si="3"/>
        <v>-7.8509967723792724E-3</v>
      </c>
      <c r="W41" s="116">
        <f t="shared" si="4"/>
        <v>-5.1529569513148179E-3</v>
      </c>
      <c r="AA41" s="225" t="s">
        <v>66</v>
      </c>
      <c r="AB41" s="225">
        <f>AI9</f>
        <v>1698.3999999999999</v>
      </c>
      <c r="AC41" s="226">
        <f t="shared" si="20"/>
        <v>9.1818111046717815E-3</v>
      </c>
      <c r="AD41" s="228">
        <f>_xlfn.STDEV.S($T$3:$T$250)*SQRT(249)</f>
        <v>0.50791966083358875</v>
      </c>
      <c r="AE41" s="225">
        <f t="shared" si="19"/>
        <v>4.6636223821229705E-3</v>
      </c>
      <c r="AH41" s="225" t="s">
        <v>66</v>
      </c>
      <c r="AI41" s="225">
        <v>1698.3999999999999</v>
      </c>
      <c r="AJ41" s="226">
        <v>0.1</v>
      </c>
      <c r="AK41" s="228">
        <f>_xlfn.STDEV.S($T$3:$T$250)*SQRT(249)</f>
        <v>0.50791966083358875</v>
      </c>
      <c r="AL41" s="225">
        <f t="shared" si="18"/>
        <v>5.0791966083358876E-2</v>
      </c>
    </row>
    <row r="42" spans="1:38">
      <c r="A42" s="3">
        <v>45140</v>
      </c>
      <c r="B42" s="4">
        <v>220.2</v>
      </c>
      <c r="C42" s="5">
        <v>3362.9</v>
      </c>
      <c r="D42" s="2">
        <v>83.5</v>
      </c>
      <c r="E42" s="5">
        <v>4127.3</v>
      </c>
      <c r="F42" s="2">
        <v>445.25</v>
      </c>
      <c r="G42" s="5">
        <v>1019.7</v>
      </c>
      <c r="H42" s="2">
        <v>571.20000000000005</v>
      </c>
      <c r="I42" s="2">
        <v>18.149999999999999</v>
      </c>
      <c r="J42" s="2">
        <v>622.65</v>
      </c>
      <c r="K42" s="2">
        <v>402.8</v>
      </c>
      <c r="L42" s="177">
        <v>16858.95</v>
      </c>
      <c r="M42" s="116">
        <f t="shared" si="1"/>
        <v>1.5907286617603291E-3</v>
      </c>
      <c r="N42" s="116">
        <f t="shared" si="1"/>
        <v>5.9500462603658787E-3</v>
      </c>
      <c r="O42" s="116">
        <f t="shared" si="1"/>
        <v>-2.7172374637106721E-2</v>
      </c>
      <c r="P42" s="116">
        <f t="shared" si="1"/>
        <v>-1.996890356585181E-3</v>
      </c>
      <c r="Q42" s="116">
        <f t="shared" si="1"/>
        <v>-3.7469948097463221E-2</v>
      </c>
      <c r="R42" s="116">
        <f t="shared" si="12"/>
        <v>-7.3524008899942194E-4</v>
      </c>
      <c r="S42" s="116">
        <f t="shared" si="12"/>
        <v>-1.9239183896818271E-3</v>
      </c>
      <c r="T42" s="116">
        <f t="shared" si="12"/>
        <v>6.5457216654643685E-2</v>
      </c>
      <c r="U42" s="116">
        <f t="shared" si="2"/>
        <v>-3.3170536938485956E-2</v>
      </c>
      <c r="V42" s="116">
        <f t="shared" si="3"/>
        <v>-1.025016692864318E-2</v>
      </c>
      <c r="W42" s="116">
        <f t="shared" si="4"/>
        <v>-1.1335977081008511E-2</v>
      </c>
      <c r="AA42" s="225" t="s">
        <v>67</v>
      </c>
      <c r="AB42" s="225">
        <f>AJ9</f>
        <v>24998</v>
      </c>
      <c r="AC42" s="226">
        <f t="shared" si="20"/>
        <v>0.13514302519700025</v>
      </c>
      <c r="AD42" s="228">
        <f>_xlfn.STDEV.S($U$3:$U$250)*SQRT(249)</f>
        <v>0.24251488784756606</v>
      </c>
      <c r="AE42" s="225">
        <f t="shared" si="19"/>
        <v>3.277419559903131E-2</v>
      </c>
      <c r="AH42" s="225" t="s">
        <v>67</v>
      </c>
      <c r="AI42" s="225">
        <v>24998</v>
      </c>
      <c r="AJ42" s="226">
        <v>0.1</v>
      </c>
      <c r="AK42" s="228">
        <f>_xlfn.STDEV.S($U$3:$U$250)*SQRT(249)</f>
        <v>0.24251488784756606</v>
      </c>
      <c r="AL42" s="225">
        <f t="shared" si="18"/>
        <v>2.4251488784756609E-2</v>
      </c>
    </row>
    <row r="43" spans="1:38">
      <c r="A43" s="3">
        <v>45139</v>
      </c>
      <c r="B43" s="4">
        <v>219.85</v>
      </c>
      <c r="C43" s="5">
        <v>3342.95</v>
      </c>
      <c r="D43" s="2">
        <v>85.8</v>
      </c>
      <c r="E43" s="5">
        <v>4135.55</v>
      </c>
      <c r="F43" s="2">
        <v>462.25</v>
      </c>
      <c r="G43" s="5">
        <v>1020.45</v>
      </c>
      <c r="H43" s="2">
        <v>572.29999999999995</v>
      </c>
      <c r="I43" s="2">
        <v>17</v>
      </c>
      <c r="J43" s="2">
        <v>643.65</v>
      </c>
      <c r="K43" s="2">
        <v>406.95</v>
      </c>
      <c r="L43" s="177">
        <v>17051.150000000001</v>
      </c>
      <c r="M43" s="116">
        <f t="shared" si="1"/>
        <v>1.5585921738829679E-2</v>
      </c>
      <c r="N43" s="116">
        <f t="shared" si="1"/>
        <v>-1.0237727618667885E-2</v>
      </c>
      <c r="O43" s="116">
        <f t="shared" si="1"/>
        <v>5.2585572534670508E-3</v>
      </c>
      <c r="P43" s="116">
        <f t="shared" si="1"/>
        <v>3.281848044932794E-3</v>
      </c>
      <c r="Q43" s="116">
        <f t="shared" si="1"/>
        <v>-1.4051777699906104E-3</v>
      </c>
      <c r="R43" s="116">
        <f t="shared" si="12"/>
        <v>-1.5075173647312109E-2</v>
      </c>
      <c r="S43" s="116">
        <f t="shared" si="12"/>
        <v>-3.87299947788034E-2</v>
      </c>
      <c r="T43" s="116">
        <f t="shared" si="12"/>
        <v>3.288786684483521E-2</v>
      </c>
      <c r="U43" s="116">
        <f t="shared" si="2"/>
        <v>-1.0093560389532936E-3</v>
      </c>
      <c r="V43" s="116">
        <f t="shared" si="3"/>
        <v>4.6798114965501958E-3</v>
      </c>
      <c r="W43" s="116">
        <f t="shared" si="4"/>
        <v>-4.6027356306470839E-4</v>
      </c>
      <c r="AA43" s="225" t="s">
        <v>68</v>
      </c>
      <c r="AB43" s="225">
        <f>AK9</f>
        <v>28920.5</v>
      </c>
      <c r="AC43" s="226">
        <f t="shared" si="20"/>
        <v>0.15634866230137792</v>
      </c>
      <c r="AD43" s="228">
        <f>_xlfn.STDEV.S($V$3:$V$250)*SQRT(249)</f>
        <v>0.18860069227887757</v>
      </c>
      <c r="AE43" s="225">
        <f t="shared" si="19"/>
        <v>2.9487465946916324E-2</v>
      </c>
      <c r="AH43" s="225" t="s">
        <v>68</v>
      </c>
      <c r="AI43" s="225">
        <v>28920.5</v>
      </c>
      <c r="AJ43" s="226">
        <v>0.1</v>
      </c>
      <c r="AK43" s="228">
        <f>_xlfn.STDEV.S($V$3:$V$250)*SQRT(249)</f>
        <v>0.18860069227887757</v>
      </c>
      <c r="AL43" s="225">
        <f t="shared" si="18"/>
        <v>1.8860069227887757E-2</v>
      </c>
    </row>
    <row r="44" spans="1:38">
      <c r="A44" s="3">
        <v>45138</v>
      </c>
      <c r="B44" s="4">
        <v>216.45</v>
      </c>
      <c r="C44" s="5">
        <v>3377.35</v>
      </c>
      <c r="D44" s="2">
        <v>85.35</v>
      </c>
      <c r="E44" s="5">
        <v>4122</v>
      </c>
      <c r="F44" s="2">
        <v>462.9</v>
      </c>
      <c r="G44" s="5">
        <v>1035.95</v>
      </c>
      <c r="H44" s="2">
        <v>594.9</v>
      </c>
      <c r="I44" s="2">
        <v>16.45</v>
      </c>
      <c r="J44" s="2">
        <v>644.29999999999995</v>
      </c>
      <c r="K44" s="2">
        <v>405.05</v>
      </c>
      <c r="L44" s="177">
        <v>17059</v>
      </c>
      <c r="M44" s="116">
        <f t="shared" si="1"/>
        <v>2.4790792508036983E-2</v>
      </c>
      <c r="N44" s="116">
        <f t="shared" si="1"/>
        <v>-3.9450114328236528E-3</v>
      </c>
      <c r="O44" s="116">
        <f t="shared" si="1"/>
        <v>1.5943650397135946E-2</v>
      </c>
      <c r="P44" s="116">
        <f t="shared" si="1"/>
        <v>1.4269202233014424E-2</v>
      </c>
      <c r="Q44" s="116">
        <f t="shared" si="1"/>
        <v>2.8152360334130558E-2</v>
      </c>
      <c r="R44" s="116">
        <f t="shared" si="12"/>
        <v>0</v>
      </c>
      <c r="S44" s="116">
        <f t="shared" si="12"/>
        <v>-1.8569166722661037E-2</v>
      </c>
      <c r="T44" s="116">
        <f t="shared" si="12"/>
        <v>2.1506205220963463E-2</v>
      </c>
      <c r="U44" s="116">
        <f t="shared" si="2"/>
        <v>1.4067127872109233E-2</v>
      </c>
      <c r="V44" s="116">
        <f t="shared" si="3"/>
        <v>1.5675862177445977E-2</v>
      </c>
      <c r="W44" s="116">
        <f t="shared" si="4"/>
        <v>6.507439743011564E-3</v>
      </c>
      <c r="AA44" s="215" t="s">
        <v>36</v>
      </c>
      <c r="AB44" s="215">
        <f>SUM(AB34:AB43)</f>
        <v>184974.4</v>
      </c>
      <c r="AC44" s="216">
        <f>AB44/$AB$44</f>
        <v>1</v>
      </c>
      <c r="AD44" s="227"/>
      <c r="AE44" s="217"/>
      <c r="AH44" s="215" t="s">
        <v>36</v>
      </c>
      <c r="AI44" s="215">
        <v>184974.4</v>
      </c>
      <c r="AJ44" s="216">
        <f>SUM(AJ34:AJ43)</f>
        <v>0.99999999999999989</v>
      </c>
      <c r="AK44" s="227"/>
      <c r="AL44" s="217"/>
    </row>
    <row r="45" spans="1:38">
      <c r="A45" s="3">
        <v>45135</v>
      </c>
      <c r="B45" s="4">
        <v>211.15</v>
      </c>
      <c r="C45" s="5">
        <v>3390.7</v>
      </c>
      <c r="D45" s="2">
        <v>84</v>
      </c>
      <c r="E45" s="5">
        <v>4063.6</v>
      </c>
      <c r="F45" s="2">
        <v>450.05</v>
      </c>
      <c r="G45" s="5">
        <v>1035.95</v>
      </c>
      <c r="H45" s="2">
        <v>606.04999999999995</v>
      </c>
      <c r="I45" s="2">
        <v>16.100000000000001</v>
      </c>
      <c r="J45" s="2">
        <v>635.29999999999995</v>
      </c>
      <c r="K45" s="2">
        <v>398.75</v>
      </c>
      <c r="L45" s="177">
        <v>16948.349999999999</v>
      </c>
      <c r="M45" s="116">
        <f t="shared" si="1"/>
        <v>4.5093229371020163E-3</v>
      </c>
      <c r="N45" s="116">
        <f t="shared" si="1"/>
        <v>6.3017027818496711E-3</v>
      </c>
      <c r="O45" s="116">
        <f t="shared" si="1"/>
        <v>-8.8889474172460393E-3</v>
      </c>
      <c r="P45" s="116">
        <f t="shared" si="1"/>
        <v>3.241294178076377E-3</v>
      </c>
      <c r="Q45" s="116">
        <f t="shared" si="1"/>
        <v>2.2222222313667917E-4</v>
      </c>
      <c r="R45" s="116">
        <f t="shared" si="12"/>
        <v>5.8086227504135545E-3</v>
      </c>
      <c r="S45" s="116">
        <f t="shared" si="12"/>
        <v>5.128216366919308E-3</v>
      </c>
      <c r="T45" s="116">
        <f t="shared" si="12"/>
        <v>-2.7566829832654592E-2</v>
      </c>
      <c r="U45" s="116">
        <f t="shared" si="2"/>
        <v>-1.3135450786082732E-2</v>
      </c>
      <c r="V45" s="116">
        <f t="shared" si="3"/>
        <v>-3.0048851957764733E-3</v>
      </c>
      <c r="W45" s="116">
        <f t="shared" si="4"/>
        <v>1.7214122189677828E-3</v>
      </c>
    </row>
    <row r="46" spans="1:38">
      <c r="A46" s="3">
        <v>45134</v>
      </c>
      <c r="B46" s="4">
        <v>210.2</v>
      </c>
      <c r="C46" s="5">
        <v>3369.4</v>
      </c>
      <c r="D46" s="2">
        <v>84.75</v>
      </c>
      <c r="E46" s="5">
        <v>4050.45</v>
      </c>
      <c r="F46" s="2">
        <v>449.95</v>
      </c>
      <c r="G46" s="5">
        <v>1029.95</v>
      </c>
      <c r="H46" s="2">
        <v>602.95000000000005</v>
      </c>
      <c r="I46" s="2">
        <v>16.55</v>
      </c>
      <c r="J46" s="2">
        <v>643.70000000000005</v>
      </c>
      <c r="K46" s="2">
        <v>399.95</v>
      </c>
      <c r="L46" s="177">
        <v>16919.2</v>
      </c>
      <c r="M46" s="116">
        <f t="shared" si="1"/>
        <v>1.4282316162633648E-3</v>
      </c>
      <c r="N46" s="116">
        <f t="shared" si="1"/>
        <v>-1.0678691095464818E-3</v>
      </c>
      <c r="O46" s="116">
        <f t="shared" si="1"/>
        <v>5.9171770280885185E-3</v>
      </c>
      <c r="P46" s="116">
        <f t="shared" si="1"/>
        <v>-9.0321529772746222E-3</v>
      </c>
      <c r="Q46" s="116">
        <f t="shared" si="1"/>
        <v>3.4825452596488463E-2</v>
      </c>
      <c r="R46" s="116">
        <f t="shared" si="12"/>
        <v>-8.3152521660392765E-3</v>
      </c>
      <c r="S46" s="116">
        <f t="shared" si="12"/>
        <v>-8.2583671928256868E-3</v>
      </c>
      <c r="T46" s="116">
        <f t="shared" si="12"/>
        <v>4.9545736551429881E-2</v>
      </c>
      <c r="U46" s="116">
        <f t="shared" si="2"/>
        <v>4.0473280653584801E-3</v>
      </c>
      <c r="V46" s="116">
        <f t="shared" si="3"/>
        <v>-6.9764827622528685E-3</v>
      </c>
      <c r="W46" s="116">
        <f t="shared" si="4"/>
        <v>-3.292601708356613E-3</v>
      </c>
      <c r="AA46" s="35" t="s">
        <v>37</v>
      </c>
      <c r="AB46" s="295"/>
      <c r="AC46" s="296">
        <f>SUM(AB11:AK11)</f>
        <v>217785.2</v>
      </c>
      <c r="AH46" s="35" t="s">
        <v>37</v>
      </c>
      <c r="AI46" s="295"/>
      <c r="AJ46" s="296">
        <v>217785.2</v>
      </c>
    </row>
    <row r="47" spans="1:38">
      <c r="A47" s="3">
        <v>45133</v>
      </c>
      <c r="B47" s="4">
        <v>209.9</v>
      </c>
      <c r="C47" s="5">
        <v>3373</v>
      </c>
      <c r="D47" s="2">
        <v>84.25</v>
      </c>
      <c r="E47" s="5">
        <v>4087.2</v>
      </c>
      <c r="F47" s="2">
        <v>434.55</v>
      </c>
      <c r="G47" s="5">
        <v>1038.55</v>
      </c>
      <c r="H47" s="2">
        <v>607.95000000000005</v>
      </c>
      <c r="I47" s="2">
        <v>15.75</v>
      </c>
      <c r="J47" s="2">
        <v>641.1</v>
      </c>
      <c r="K47" s="2">
        <v>402.75</v>
      </c>
      <c r="L47" s="177">
        <v>16975</v>
      </c>
      <c r="M47" s="116">
        <f t="shared" si="1"/>
        <v>3.5795289383798341E-3</v>
      </c>
      <c r="N47" s="116">
        <f t="shared" si="1"/>
        <v>-8.0905156815535909E-3</v>
      </c>
      <c r="O47" s="116">
        <f t="shared" si="1"/>
        <v>1.434573317316722E-2</v>
      </c>
      <c r="P47" s="116">
        <f t="shared" si="1"/>
        <v>-6.2682367648503063E-3</v>
      </c>
      <c r="Q47" s="116">
        <f t="shared" si="1"/>
        <v>2.5639442005909164E-2</v>
      </c>
      <c r="R47" s="116">
        <f t="shared" si="12"/>
        <v>3.5690208618899986E-3</v>
      </c>
      <c r="S47" s="116">
        <f t="shared" si="12"/>
        <v>-4.8406379132938729E-3</v>
      </c>
      <c r="T47" s="116">
        <f t="shared" si="12"/>
        <v>-1.2618463959211462E-2</v>
      </c>
      <c r="U47" s="116">
        <f t="shared" si="2"/>
        <v>2.5770191138825499E-3</v>
      </c>
      <c r="V47" s="116">
        <f t="shared" si="3"/>
        <v>5.8519746160183598E-3</v>
      </c>
      <c r="W47" s="116">
        <f t="shared" si="4"/>
        <v>4.6115002940929619E-3</v>
      </c>
      <c r="AA47" s="36" t="s">
        <v>38</v>
      </c>
      <c r="AB47" s="297"/>
      <c r="AC47" s="298">
        <f>AC46-AB44</f>
        <v>32810.800000000017</v>
      </c>
      <c r="AH47" s="36" t="s">
        <v>38</v>
      </c>
      <c r="AI47" s="297"/>
      <c r="AJ47" s="298">
        <f>AJ46-AI44</f>
        <v>32810.800000000017</v>
      </c>
    </row>
    <row r="48" spans="1:38">
      <c r="A48" s="3">
        <v>45132</v>
      </c>
      <c r="B48" s="4">
        <v>209.15</v>
      </c>
      <c r="C48" s="5">
        <v>3400.4</v>
      </c>
      <c r="D48" s="2">
        <v>83.05</v>
      </c>
      <c r="E48" s="5">
        <v>4112.8999999999996</v>
      </c>
      <c r="F48" s="2">
        <v>423.55</v>
      </c>
      <c r="G48" s="5">
        <v>1034.8499999999999</v>
      </c>
      <c r="H48" s="2">
        <v>610.9</v>
      </c>
      <c r="I48" s="2">
        <v>15.95</v>
      </c>
      <c r="J48" s="2">
        <v>639.45000000000005</v>
      </c>
      <c r="K48" s="2">
        <v>400.4</v>
      </c>
      <c r="L48" s="177">
        <v>16896.900000000001</v>
      </c>
      <c r="M48" s="116">
        <f t="shared" si="1"/>
        <v>7.679423389159533E-3</v>
      </c>
      <c r="N48" s="116">
        <f t="shared" si="1"/>
        <v>-4.1278307285877835E-2</v>
      </c>
      <c r="O48" s="116">
        <f t="shared" si="1"/>
        <v>-1.5531972932673372E-2</v>
      </c>
      <c r="P48" s="116">
        <f t="shared" si="1"/>
        <v>2.4128388998848494E-2</v>
      </c>
      <c r="Q48" s="116">
        <f t="shared" si="1"/>
        <v>6.632737806644565E-3</v>
      </c>
      <c r="R48" s="116">
        <f t="shared" si="12"/>
        <v>-1.496681027727668E-3</v>
      </c>
      <c r="S48" s="116">
        <f t="shared" si="12"/>
        <v>-1.2269438372041394E-3</v>
      </c>
      <c r="T48" s="116">
        <f t="shared" si="12"/>
        <v>1.8987912244691381E-2</v>
      </c>
      <c r="U48" s="116">
        <f t="shared" si="2"/>
        <v>1.6079797863903764E-2</v>
      </c>
      <c r="V48" s="116">
        <f t="shared" si="3"/>
        <v>-9.074585238391171E-3</v>
      </c>
      <c r="W48" s="116">
        <f t="shared" si="4"/>
        <v>1.8808105171041084E-3</v>
      </c>
      <c r="AA48" s="36" t="s">
        <v>39</v>
      </c>
      <c r="AB48" s="299"/>
      <c r="AC48" s="300">
        <f>AC47/AC46</f>
        <v>0.15065670210831597</v>
      </c>
      <c r="AH48" s="36" t="s">
        <v>39</v>
      </c>
      <c r="AI48" s="299"/>
      <c r="AJ48" s="300">
        <f>AJ47/AJ46</f>
        <v>0.15065670210831597</v>
      </c>
    </row>
    <row r="49" spans="1:44">
      <c r="A49" s="3">
        <v>45131</v>
      </c>
      <c r="B49" s="4">
        <v>207.55</v>
      </c>
      <c r="C49" s="5">
        <v>3543.7</v>
      </c>
      <c r="D49" s="2">
        <v>84.35</v>
      </c>
      <c r="E49" s="5">
        <v>4014.85</v>
      </c>
      <c r="F49" s="2">
        <v>420.75</v>
      </c>
      <c r="G49" s="5">
        <v>1036.4000000000001</v>
      </c>
      <c r="H49" s="2">
        <v>611.65</v>
      </c>
      <c r="I49" s="2">
        <v>15.65</v>
      </c>
      <c r="J49" s="2">
        <v>629.25</v>
      </c>
      <c r="K49" s="2">
        <v>404.05</v>
      </c>
      <c r="L49" s="177">
        <v>16865.150000000001</v>
      </c>
      <c r="M49" s="116">
        <f t="shared" si="1"/>
        <v>-2.2863582260232315E-2</v>
      </c>
      <c r="N49" s="116">
        <f t="shared" si="1"/>
        <v>7.3640120926031791E-3</v>
      </c>
      <c r="O49" s="116">
        <f t="shared" si="1"/>
        <v>-1.1848342618318974E-3</v>
      </c>
      <c r="P49" s="116">
        <f t="shared" si="1"/>
        <v>-3.9449644633365241E-2</v>
      </c>
      <c r="Q49" s="116">
        <f t="shared" si="1"/>
        <v>2.3769907409278664E-4</v>
      </c>
      <c r="R49" s="116">
        <f t="shared" si="12"/>
        <v>-1.9255713324981182E-2</v>
      </c>
      <c r="S49" s="116">
        <f t="shared" si="12"/>
        <v>1.4657706431645018E-2</v>
      </c>
      <c r="T49" s="116">
        <f t="shared" si="12"/>
        <v>-9.539023046758948E-3</v>
      </c>
      <c r="U49" s="116">
        <f t="shared" si="2"/>
        <v>5.5777037035416449E-3</v>
      </c>
      <c r="V49" s="116">
        <f t="shared" si="3"/>
        <v>-1.6074192023632157E-3</v>
      </c>
      <c r="W49" s="116">
        <f t="shared" si="4"/>
        <v>-2.3186648014622692E-3</v>
      </c>
      <c r="AA49" s="37" t="s">
        <v>36</v>
      </c>
      <c r="AB49" s="297"/>
      <c r="AC49" s="301"/>
      <c r="AH49" s="37" t="s">
        <v>36</v>
      </c>
      <c r="AI49" s="297"/>
      <c r="AJ49" s="301"/>
      <c r="AK49" s="186"/>
      <c r="AL49" s="186"/>
      <c r="AM49" s="186"/>
      <c r="AO49" s="188"/>
    </row>
    <row r="50" spans="1:44">
      <c r="A50" s="3">
        <v>45128</v>
      </c>
      <c r="B50" s="4">
        <v>212.35</v>
      </c>
      <c r="C50" s="5">
        <v>3517.7</v>
      </c>
      <c r="D50" s="2">
        <v>84.45</v>
      </c>
      <c r="E50" s="5">
        <v>4176.3999999999996</v>
      </c>
      <c r="F50" s="2">
        <v>420.65</v>
      </c>
      <c r="G50" s="5">
        <v>1056.55</v>
      </c>
      <c r="H50" s="2">
        <v>602.75</v>
      </c>
      <c r="I50" s="2">
        <v>15.8</v>
      </c>
      <c r="J50" s="2">
        <v>625.75</v>
      </c>
      <c r="K50" s="2">
        <v>404.7</v>
      </c>
      <c r="L50" s="177">
        <v>16904.3</v>
      </c>
      <c r="M50" s="116">
        <f t="shared" si="1"/>
        <v>1.0652248908325404E-2</v>
      </c>
      <c r="N50" s="116">
        <f t="shared" si="1"/>
        <v>-2.3567170213371555E-3</v>
      </c>
      <c r="O50" s="116">
        <f t="shared" si="1"/>
        <v>1.4912295426646256E-2</v>
      </c>
      <c r="P50" s="116">
        <f t="shared" si="1"/>
        <v>-2.1074609448794454E-2</v>
      </c>
      <c r="Q50" s="116">
        <f t="shared" si="1"/>
        <v>1.039497979589284E-2</v>
      </c>
      <c r="R50" s="116">
        <f t="shared" si="12"/>
        <v>-3.6373124019343736E-3</v>
      </c>
      <c r="S50" s="116">
        <f t="shared" si="12"/>
        <v>-1.07261754440352E-2</v>
      </c>
      <c r="T50" s="116">
        <f t="shared" si="12"/>
        <v>6.3492276786587445E-3</v>
      </c>
      <c r="U50" s="116">
        <f t="shared" si="2"/>
        <v>6.5736969129370198E-3</v>
      </c>
      <c r="V50" s="116">
        <f t="shared" si="3"/>
        <v>-3.1497709320095414E-2</v>
      </c>
      <c r="W50" s="116">
        <f t="shared" si="4"/>
        <v>-8.1451306573404377E-3</v>
      </c>
      <c r="AA50" s="36" t="s">
        <v>40</v>
      </c>
      <c r="AB50" s="299"/>
      <c r="AC50" s="300">
        <f>SUM(AE34:AE43)</f>
        <v>0.28231080022324373</v>
      </c>
      <c r="AH50" s="36" t="s">
        <v>40</v>
      </c>
      <c r="AI50" s="299"/>
      <c r="AJ50" s="300">
        <f>SUM(AL34:AL43)</f>
        <v>0.29379749716983172</v>
      </c>
    </row>
    <row r="51" spans="1:44">
      <c r="A51" s="3">
        <v>45127</v>
      </c>
      <c r="B51" s="4">
        <v>210.1</v>
      </c>
      <c r="C51" s="5">
        <v>3526</v>
      </c>
      <c r="D51" s="2">
        <v>83.2</v>
      </c>
      <c r="E51" s="5">
        <v>4265.3500000000004</v>
      </c>
      <c r="F51" s="2">
        <v>416.3</v>
      </c>
      <c r="G51" s="5">
        <v>1060.4000000000001</v>
      </c>
      <c r="H51" s="2">
        <v>609.25</v>
      </c>
      <c r="I51" s="2">
        <v>15.7</v>
      </c>
      <c r="J51" s="2">
        <v>621.65</v>
      </c>
      <c r="K51" s="2">
        <v>417.65</v>
      </c>
      <c r="L51" s="177">
        <v>17042.55</v>
      </c>
      <c r="M51" s="116">
        <f t="shared" ref="M51:W51" si="21">LN(B51/B52)</f>
        <v>2.1164811192043331E-2</v>
      </c>
      <c r="N51" s="116">
        <f t="shared" si="21"/>
        <v>3.2241369282642214E-3</v>
      </c>
      <c r="O51" s="116">
        <f t="shared" si="21"/>
        <v>3.6100585817037734E-2</v>
      </c>
      <c r="P51" s="116">
        <f t="shared" si="21"/>
        <v>-1.5158767906349921E-2</v>
      </c>
      <c r="Q51" s="116">
        <f t="shared" si="21"/>
        <v>6.7486397371837297E-3</v>
      </c>
      <c r="R51" s="116">
        <f t="shared" si="21"/>
        <v>1.5682496000617777E-2</v>
      </c>
      <c r="S51" s="116">
        <f t="shared" si="21"/>
        <v>-3.7680254280564067E-3</v>
      </c>
      <c r="T51" s="116">
        <f t="shared" si="21"/>
        <v>3.1897953681000808E-3</v>
      </c>
      <c r="U51" s="116">
        <f t="shared" si="21"/>
        <v>1.6904813846665714E-3</v>
      </c>
      <c r="V51" s="116">
        <f t="shared" si="21"/>
        <v>-7.1804694324988799E-4</v>
      </c>
      <c r="W51" s="116">
        <f t="shared" si="21"/>
        <v>5.238855906448763E-3</v>
      </c>
      <c r="AA51" s="38" t="s">
        <v>36</v>
      </c>
      <c r="AB51" s="302" t="s">
        <v>36</v>
      </c>
      <c r="AC51" s="303" t="s">
        <v>36</v>
      </c>
      <c r="AH51" s="38" t="s">
        <v>36</v>
      </c>
      <c r="AI51" s="302" t="s">
        <v>36</v>
      </c>
      <c r="AJ51" s="303" t="s">
        <v>36</v>
      </c>
    </row>
    <row r="52" spans="1:44">
      <c r="A52" s="3">
        <v>45126</v>
      </c>
      <c r="B52" s="4">
        <v>205.7</v>
      </c>
      <c r="C52" s="5">
        <v>3514.65</v>
      </c>
      <c r="D52" s="2">
        <v>80.25</v>
      </c>
      <c r="E52" s="5">
        <v>4330.5</v>
      </c>
      <c r="F52" s="2">
        <v>413.5</v>
      </c>
      <c r="G52" s="5">
        <v>1043.9000000000001</v>
      </c>
      <c r="H52" s="2">
        <v>611.54999999999995</v>
      </c>
      <c r="I52" s="2">
        <v>15.65</v>
      </c>
      <c r="J52" s="2">
        <v>620.6</v>
      </c>
      <c r="K52" s="2">
        <v>417.95</v>
      </c>
      <c r="L52" s="177">
        <v>16953.5</v>
      </c>
      <c r="M52" s="116">
        <f t="shared" si="1"/>
        <v>3.408817520503309E-3</v>
      </c>
      <c r="N52" s="116">
        <f t="shared" si="1"/>
        <v>3.4148632252300044E-4</v>
      </c>
      <c r="O52" s="116">
        <f t="shared" si="1"/>
        <v>1.1908633369322949E-2</v>
      </c>
      <c r="P52" s="116">
        <f t="shared" si="1"/>
        <v>1.2246266997174582E-3</v>
      </c>
      <c r="Q52" s="116">
        <f t="shared" si="1"/>
        <v>1.5731836003083435E-3</v>
      </c>
      <c r="R52" s="116">
        <f t="shared" si="12"/>
        <v>1.8697418971540176E-3</v>
      </c>
      <c r="S52" s="116">
        <f t="shared" si="12"/>
        <v>1.2588096619516534E-2</v>
      </c>
      <c r="T52" s="116">
        <f t="shared" si="12"/>
        <v>2.9175489133931688E-2</v>
      </c>
      <c r="U52" s="116">
        <f t="shared" si="2"/>
        <v>1.3791084157255589E-2</v>
      </c>
      <c r="V52" s="116">
        <f t="shared" si="3"/>
        <v>1.7960850185476651E-3</v>
      </c>
      <c r="W52" s="116">
        <f t="shared" si="4"/>
        <v>4.8188590094433801E-3</v>
      </c>
    </row>
    <row r="53" spans="1:44">
      <c r="A53" s="3">
        <v>45125</v>
      </c>
      <c r="B53" s="4">
        <v>205</v>
      </c>
      <c r="C53" s="5">
        <v>3513.45</v>
      </c>
      <c r="D53" s="2">
        <v>79.3</v>
      </c>
      <c r="E53" s="5">
        <v>4325.2</v>
      </c>
      <c r="F53" s="2">
        <v>412.85</v>
      </c>
      <c r="G53" s="5">
        <v>1041.95</v>
      </c>
      <c r="H53" s="2">
        <v>603.9</v>
      </c>
      <c r="I53" s="2">
        <v>15.2</v>
      </c>
      <c r="J53" s="2">
        <v>612.1</v>
      </c>
      <c r="K53" s="2">
        <v>417.2</v>
      </c>
      <c r="L53" s="177">
        <v>16872</v>
      </c>
      <c r="M53" s="116">
        <f t="shared" si="1"/>
        <v>3.3985659501964118E-2</v>
      </c>
      <c r="N53" s="116">
        <f t="shared" si="1"/>
        <v>1.5214271400809245E-2</v>
      </c>
      <c r="O53" s="116">
        <f t="shared" si="1"/>
        <v>-5.6586130241517039E-3</v>
      </c>
      <c r="P53" s="116">
        <f t="shared" si="1"/>
        <v>-1.8825328506318715E-3</v>
      </c>
      <c r="Q53" s="116">
        <f t="shared" si="1"/>
        <v>-1.3353581887275456E-2</v>
      </c>
      <c r="R53" s="116">
        <f t="shared" si="12"/>
        <v>-1.8212148362445838E-2</v>
      </c>
      <c r="S53" s="116">
        <f t="shared" si="12"/>
        <v>-1.3323661198470655E-2</v>
      </c>
      <c r="T53" s="116">
        <f t="shared" si="12"/>
        <v>-3.2840752011899961E-3</v>
      </c>
      <c r="U53" s="116">
        <f t="shared" si="2"/>
        <v>-1.0401523975518434E-2</v>
      </c>
      <c r="V53" s="116">
        <f t="shared" si="3"/>
        <v>4.6849746332131466E-3</v>
      </c>
      <c r="W53" s="116">
        <f t="shared" si="4"/>
        <v>-2.963485414473316E-6</v>
      </c>
      <c r="AH53" s="188" t="s">
        <v>72</v>
      </c>
      <c r="AI53" s="188"/>
    </row>
    <row r="54" spans="1:44">
      <c r="A54" s="3">
        <v>45124</v>
      </c>
      <c r="B54" s="4">
        <v>198.15</v>
      </c>
      <c r="C54" s="5">
        <v>3460.4</v>
      </c>
      <c r="D54" s="2">
        <v>79.75</v>
      </c>
      <c r="E54" s="5">
        <v>4333.3500000000004</v>
      </c>
      <c r="F54" s="2">
        <v>418.4</v>
      </c>
      <c r="G54" s="5">
        <v>1061.0999999999999</v>
      </c>
      <c r="H54" s="2">
        <v>612</v>
      </c>
      <c r="I54" s="2">
        <v>15.25</v>
      </c>
      <c r="J54" s="2">
        <v>618.5</v>
      </c>
      <c r="K54" s="2">
        <v>415.25</v>
      </c>
      <c r="L54" s="177">
        <v>16872.05</v>
      </c>
      <c r="M54" s="116">
        <f t="shared" si="1"/>
        <v>1.141999468594884E-2</v>
      </c>
      <c r="N54" s="116">
        <f t="shared" si="1"/>
        <v>8.8968170999450223E-3</v>
      </c>
      <c r="O54" s="116">
        <f t="shared" si="1"/>
        <v>2.411284338494676E-2</v>
      </c>
      <c r="P54" s="116">
        <f t="shared" si="1"/>
        <v>3.1433847287827004E-3</v>
      </c>
      <c r="Q54" s="116">
        <f t="shared" si="1"/>
        <v>1.1417707114521149E-2</v>
      </c>
      <c r="R54" s="116">
        <f t="shared" si="12"/>
        <v>-1.741955667526633E-3</v>
      </c>
      <c r="S54" s="116">
        <f t="shared" si="12"/>
        <v>1.8553407895747834E-2</v>
      </c>
      <c r="T54" s="116">
        <f t="shared" si="12"/>
        <v>0</v>
      </c>
      <c r="U54" s="116">
        <f t="shared" si="2"/>
        <v>-1.029444510249332E-2</v>
      </c>
      <c r="V54" s="116">
        <f t="shared" si="3"/>
        <v>2.4870232216904025E-2</v>
      </c>
      <c r="W54" s="116">
        <f t="shared" si="4"/>
        <v>6.3381854695688106E-3</v>
      </c>
      <c r="AA54" s="311" t="s">
        <v>42</v>
      </c>
      <c r="AB54" s="21"/>
      <c r="AC54" s="21"/>
      <c r="AD54" s="21"/>
      <c r="AE54" s="21"/>
      <c r="AF54" s="40"/>
      <c r="AH54" s="188"/>
      <c r="AI54" s="188"/>
    </row>
    <row r="55" spans="1:44" ht="15" customHeight="1">
      <c r="A55" s="3">
        <v>45121</v>
      </c>
      <c r="B55" s="4">
        <v>195.9</v>
      </c>
      <c r="C55" s="5">
        <v>3429.75</v>
      </c>
      <c r="D55" s="2">
        <v>77.849999999999994</v>
      </c>
      <c r="E55" s="5">
        <v>4319.75</v>
      </c>
      <c r="F55" s="2">
        <v>413.65</v>
      </c>
      <c r="G55" s="5">
        <v>1062.95</v>
      </c>
      <c r="H55" s="2">
        <v>600.75</v>
      </c>
      <c r="I55" s="2">
        <v>15.25</v>
      </c>
      <c r="J55" s="2">
        <v>624.9</v>
      </c>
      <c r="K55" s="2">
        <v>405.05</v>
      </c>
      <c r="L55" s="177">
        <v>16765.45</v>
      </c>
      <c r="M55" s="116">
        <f t="shared" si="1"/>
        <v>-2.5519969514536207E-4</v>
      </c>
      <c r="N55" s="116">
        <f t="shared" si="1"/>
        <v>9.1385021547014632E-3</v>
      </c>
      <c r="O55" s="116">
        <f t="shared" si="1"/>
        <v>7.7369825021524011E-3</v>
      </c>
      <c r="P55" s="116">
        <f t="shared" si="1"/>
        <v>5.1291685313963218E-3</v>
      </c>
      <c r="Q55" s="116">
        <f t="shared" si="1"/>
        <v>-2.8968034741025631E-3</v>
      </c>
      <c r="R55" s="116">
        <f t="shared" si="12"/>
        <v>8.83519011799987E-3</v>
      </c>
      <c r="S55" s="116">
        <f t="shared" si="12"/>
        <v>-3.0168695044529251E-2</v>
      </c>
      <c r="T55" s="116">
        <f t="shared" si="12"/>
        <v>3.2840752011900187E-3</v>
      </c>
      <c r="U55" s="116">
        <f t="shared" si="2"/>
        <v>6.8243209730792153E-3</v>
      </c>
      <c r="V55" s="116">
        <f t="shared" si="3"/>
        <v>2.6898475392918793E-2</v>
      </c>
      <c r="W55" s="116">
        <f t="shared" si="4"/>
        <v>8.4788022529624467E-3</v>
      </c>
      <c r="AA55" s="307" t="s">
        <v>43</v>
      </c>
      <c r="AB55" s="327" t="s">
        <v>44</v>
      </c>
      <c r="AC55" s="326" t="s">
        <v>73</v>
      </c>
      <c r="AD55" s="325" t="s">
        <v>46</v>
      </c>
      <c r="AE55" s="21"/>
      <c r="AF55" s="40"/>
      <c r="AH55" s="304" t="s">
        <v>36</v>
      </c>
      <c r="AI55" s="305" t="s">
        <v>59</v>
      </c>
      <c r="AJ55" s="305" t="s">
        <v>60</v>
      </c>
      <c r="AK55" s="305" t="s">
        <v>61</v>
      </c>
      <c r="AL55" s="305" t="s">
        <v>62</v>
      </c>
      <c r="AM55" s="305" t="s">
        <v>63</v>
      </c>
      <c r="AN55" s="305" t="s">
        <v>64</v>
      </c>
      <c r="AO55" s="305" t="s">
        <v>65</v>
      </c>
      <c r="AP55" s="305" t="s">
        <v>66</v>
      </c>
      <c r="AQ55" s="305" t="s">
        <v>67</v>
      </c>
      <c r="AR55" s="306" t="s">
        <v>68</v>
      </c>
    </row>
    <row r="56" spans="1:44">
      <c r="A56" s="3">
        <v>45120</v>
      </c>
      <c r="B56" s="4">
        <v>195.95</v>
      </c>
      <c r="C56" s="5">
        <v>3398.55</v>
      </c>
      <c r="D56" s="2">
        <v>77.25</v>
      </c>
      <c r="E56" s="5">
        <v>4297.6499999999996</v>
      </c>
      <c r="F56" s="2">
        <v>414.85</v>
      </c>
      <c r="G56" s="5">
        <v>1053.5999999999999</v>
      </c>
      <c r="H56" s="2">
        <v>619.15</v>
      </c>
      <c r="I56" s="2">
        <v>15.2</v>
      </c>
      <c r="J56" s="2">
        <v>620.65</v>
      </c>
      <c r="K56" s="2">
        <v>394.3</v>
      </c>
      <c r="L56" s="177">
        <v>16623.900000000001</v>
      </c>
      <c r="M56" s="116">
        <f t="shared" si="1"/>
        <v>-1.5298320168773687E-3</v>
      </c>
      <c r="N56" s="116">
        <f t="shared" si="1"/>
        <v>-2.4098875783572869E-3</v>
      </c>
      <c r="O56" s="116">
        <f t="shared" si="1"/>
        <v>-2.6191212862947406E-2</v>
      </c>
      <c r="P56" s="116">
        <f t="shared" si="1"/>
        <v>-8.953088256136596E-3</v>
      </c>
      <c r="Q56" s="116">
        <f t="shared" si="1"/>
        <v>-2.4877793149293514E-2</v>
      </c>
      <c r="R56" s="116">
        <f t="shared" si="12"/>
        <v>-1.3902530759925929E-2</v>
      </c>
      <c r="S56" s="116">
        <f t="shared" si="12"/>
        <v>6.4001514696731985E-3</v>
      </c>
      <c r="T56" s="116">
        <f t="shared" si="12"/>
        <v>-4.5023681373955245E-2</v>
      </c>
      <c r="U56" s="116">
        <f t="shared" si="2"/>
        <v>-1.288141229563766E-3</v>
      </c>
      <c r="V56" s="116">
        <f t="shared" si="3"/>
        <v>6.2329273847078299E-3</v>
      </c>
      <c r="W56" s="116">
        <f t="shared" si="4"/>
        <v>-1.0311154244624604E-3</v>
      </c>
      <c r="AA56" s="231" t="s">
        <v>59</v>
      </c>
      <c r="AB56" s="202">
        <v>3.6167166916070546E-2</v>
      </c>
      <c r="AC56" s="142">
        <f>$AB$15*252</f>
        <v>0.36284809455699563</v>
      </c>
      <c r="AD56" s="234">
        <f t="shared" ref="AD56:AD63" si="22">AC34*AD34</f>
        <v>8.8060536329103659E-3</v>
      </c>
      <c r="AE56" s="324"/>
      <c r="AF56" s="40"/>
      <c r="AH56" s="307" t="s">
        <v>59</v>
      </c>
      <c r="AI56" s="21">
        <v>2.3699999999999999E-4</v>
      </c>
      <c r="AJ56" s="191">
        <v>2.0699999999999998E-5</v>
      </c>
      <c r="AK56" s="191">
        <v>8.5199999999999997E-5</v>
      </c>
      <c r="AL56" s="191">
        <v>3.0199999999999999E-5</v>
      </c>
      <c r="AM56" s="191">
        <v>4.32E-5</v>
      </c>
      <c r="AN56" s="191">
        <v>2.2900000000000001E-5</v>
      </c>
      <c r="AO56" s="191">
        <v>2.6999999999999999E-5</v>
      </c>
      <c r="AP56" s="191">
        <v>9.7999999999999997E-5</v>
      </c>
      <c r="AQ56" s="191">
        <v>2.23E-5</v>
      </c>
      <c r="AR56" s="308">
        <v>2.16E-5</v>
      </c>
    </row>
    <row r="57" spans="1:44">
      <c r="A57" s="3">
        <v>45119</v>
      </c>
      <c r="B57" s="4">
        <v>196.25</v>
      </c>
      <c r="C57" s="5">
        <v>3406.75</v>
      </c>
      <c r="D57" s="2">
        <v>79.3</v>
      </c>
      <c r="E57" s="5">
        <v>4336.3</v>
      </c>
      <c r="F57" s="2">
        <v>425.3</v>
      </c>
      <c r="G57" s="5">
        <v>1068.3499999999999</v>
      </c>
      <c r="H57" s="2">
        <v>615.20000000000005</v>
      </c>
      <c r="I57" s="2">
        <v>15.9</v>
      </c>
      <c r="J57" s="2">
        <v>621.45000000000005</v>
      </c>
      <c r="K57" s="2">
        <v>391.85</v>
      </c>
      <c r="L57" s="177">
        <v>16641.05</v>
      </c>
      <c r="M57" s="116">
        <f t="shared" si="1"/>
        <v>7.6462346021726954E-4</v>
      </c>
      <c r="N57" s="116">
        <f t="shared" si="1"/>
        <v>4.1769066359998198E-3</v>
      </c>
      <c r="O57" s="116">
        <f t="shared" si="1"/>
        <v>2.102657904610615E-2</v>
      </c>
      <c r="P57" s="116">
        <f t="shared" si="1"/>
        <v>-1.1475996237667417E-2</v>
      </c>
      <c r="Q57" s="116">
        <f t="shared" si="1"/>
        <v>1.2659145687951682E-2</v>
      </c>
      <c r="R57" s="116">
        <f t="shared" si="12"/>
        <v>6.1027323006892275E-3</v>
      </c>
      <c r="S57" s="116">
        <f t="shared" si="12"/>
        <v>-6.8038493476680435E-3</v>
      </c>
      <c r="T57" s="116">
        <f t="shared" si="12"/>
        <v>3.5203635192979699E-2</v>
      </c>
      <c r="U57" s="116">
        <f t="shared" si="2"/>
        <v>-1.1280570838781537E-2</v>
      </c>
      <c r="V57" s="116">
        <f t="shared" si="3"/>
        <v>-5.1026917805733173E-4</v>
      </c>
      <c r="W57" s="116">
        <f t="shared" si="4"/>
        <v>-4.175547275142576E-4</v>
      </c>
      <c r="AA57" s="231" t="s">
        <v>60</v>
      </c>
      <c r="AB57" s="202">
        <v>1.8037631153283901E-2</v>
      </c>
      <c r="AC57" s="142">
        <f>$AC$15*252</f>
        <v>-0.1203095303155135</v>
      </c>
      <c r="AD57" s="234">
        <f t="shared" si="22"/>
        <v>3.2504207999272364E-3</v>
      </c>
      <c r="AE57" s="324"/>
      <c r="AF57" s="40"/>
      <c r="AH57" s="307" t="s">
        <v>60</v>
      </c>
      <c r="AI57" s="191">
        <v>2.0699999999999998E-5</v>
      </c>
      <c r="AJ57" s="21">
        <v>1.2999999999999999E-4</v>
      </c>
      <c r="AK57" s="21" cm="1">
        <f t="array" ref="AK57:AR57">TRANSPOSE(AJ58:AJ65)</f>
        <v>1.6399999999999999E-5</v>
      </c>
      <c r="AL57" s="21">
        <v>3.1199999999999999E-5</v>
      </c>
      <c r="AM57" s="21">
        <v>-2.0999999999999998E-6</v>
      </c>
      <c r="AN57" s="21">
        <v>1.59E-5</v>
      </c>
      <c r="AO57" s="21">
        <v>4.7600000000000002E-6</v>
      </c>
      <c r="AP57" s="21">
        <v>3.9700000000000003E-5</v>
      </c>
      <c r="AQ57" s="21">
        <v>6.1500000000000004E-6</v>
      </c>
      <c r="AR57" s="309">
        <v>2.12E-5</v>
      </c>
    </row>
    <row r="58" spans="1:44">
      <c r="A58" s="3">
        <v>45118</v>
      </c>
      <c r="B58" s="4">
        <v>196.1</v>
      </c>
      <c r="C58" s="5">
        <v>3392.55</v>
      </c>
      <c r="D58" s="2">
        <v>77.650000000000006</v>
      </c>
      <c r="E58" s="5">
        <v>4386.3500000000004</v>
      </c>
      <c r="F58" s="2">
        <v>419.95</v>
      </c>
      <c r="G58" s="5">
        <v>1061.8499999999999</v>
      </c>
      <c r="H58" s="2">
        <v>619.4</v>
      </c>
      <c r="I58" s="2">
        <v>15.35</v>
      </c>
      <c r="J58" s="2">
        <v>628.5</v>
      </c>
      <c r="K58" s="2">
        <v>392.05</v>
      </c>
      <c r="L58" s="177">
        <v>16648</v>
      </c>
      <c r="M58" s="116">
        <f t="shared" si="1"/>
        <v>1.7749662130134007E-2</v>
      </c>
      <c r="N58" s="116">
        <f t="shared" si="1"/>
        <v>1.466837470309881E-2</v>
      </c>
      <c r="O58" s="116">
        <f t="shared" si="1"/>
        <v>-7.697279825566488E-3</v>
      </c>
      <c r="P58" s="116">
        <f t="shared" si="1"/>
        <v>3.4288013107178703E-2</v>
      </c>
      <c r="Q58" s="116">
        <f t="shared" si="1"/>
        <v>-1.2776702850257346E-2</v>
      </c>
      <c r="R58" s="116">
        <f t="shared" si="12"/>
        <v>6.6140931814756615E-3</v>
      </c>
      <c r="S58" s="116">
        <f t="shared" si="12"/>
        <v>1.0957457143646838E-2</v>
      </c>
      <c r="T58" s="116">
        <f t="shared" si="12"/>
        <v>1.9737482838321337E-2</v>
      </c>
      <c r="U58" s="116">
        <f t="shared" si="2"/>
        <v>1.5796343370317462E-2</v>
      </c>
      <c r="V58" s="116">
        <f t="shared" si="3"/>
        <v>5.3708569004239145E-3</v>
      </c>
      <c r="W58" s="116">
        <f t="shared" si="4"/>
        <v>5.6774268322963223E-3</v>
      </c>
      <c r="AA58" s="231" t="s">
        <v>61</v>
      </c>
      <c r="AB58" s="202">
        <v>1.2650399190374452E-2</v>
      </c>
      <c r="AC58" s="142">
        <f>$AD$15*252</f>
        <v>0.83492674441905734</v>
      </c>
      <c r="AD58" s="234">
        <f t="shared" si="22"/>
        <v>5.479146652338767E-3</v>
      </c>
      <c r="AE58" s="324"/>
      <c r="AF58" s="40"/>
      <c r="AH58" s="307" t="s">
        <v>61</v>
      </c>
      <c r="AI58" s="191">
        <v>8.5199999999999997E-5</v>
      </c>
      <c r="AJ58" s="191">
        <v>1.6399999999999999E-5</v>
      </c>
      <c r="AK58" s="21">
        <v>7.5000000000000002E-4</v>
      </c>
      <c r="AL58" s="21" cm="1">
        <f t="array" ref="AL58:AR58">TRANSPOSE(AK59:AK65)</f>
        <v>1.0900000000000001E-4</v>
      </c>
      <c r="AM58" s="21">
        <v>1.05E-4</v>
      </c>
      <c r="AN58" s="21">
        <v>2.83E-6</v>
      </c>
      <c r="AO58" s="21">
        <v>-1.1E-5</v>
      </c>
      <c r="AP58" s="21">
        <v>1.93E-4</v>
      </c>
      <c r="AQ58" s="21">
        <v>7.2100000000000004E-5</v>
      </c>
      <c r="AR58" s="309">
        <v>7.1000000000000005E-5</v>
      </c>
    </row>
    <row r="59" spans="1:44">
      <c r="A59" s="3">
        <v>45117</v>
      </c>
      <c r="B59" s="4">
        <v>192.65</v>
      </c>
      <c r="C59" s="5">
        <v>3343.15</v>
      </c>
      <c r="D59" s="2">
        <v>78.25</v>
      </c>
      <c r="E59" s="5">
        <v>4238.5</v>
      </c>
      <c r="F59" s="2">
        <v>425.35</v>
      </c>
      <c r="G59" s="5">
        <v>1054.8499999999999</v>
      </c>
      <c r="H59" s="2">
        <v>612.65</v>
      </c>
      <c r="I59" s="2">
        <v>15.05</v>
      </c>
      <c r="J59" s="2">
        <v>618.65</v>
      </c>
      <c r="K59" s="2">
        <v>389.95</v>
      </c>
      <c r="L59" s="177">
        <v>16553.75</v>
      </c>
      <c r="M59" s="116">
        <f t="shared" si="1"/>
        <v>-9.814128358396023E-3</v>
      </c>
      <c r="N59" s="116">
        <f t="shared" si="1"/>
        <v>-1.6450197065579492E-4</v>
      </c>
      <c r="O59" s="116">
        <f t="shared" si="1"/>
        <v>-1.8987912244691343E-2</v>
      </c>
      <c r="P59" s="116">
        <f t="shared" si="1"/>
        <v>-1.2967876854134914E-3</v>
      </c>
      <c r="Q59" s="116">
        <f t="shared" si="1"/>
        <v>1.0042024254011345E-2</v>
      </c>
      <c r="R59" s="116">
        <f t="shared" si="12"/>
        <v>-7.3201583100105079E-3</v>
      </c>
      <c r="S59" s="116">
        <f t="shared" si="12"/>
        <v>4.4988010930448654E-3</v>
      </c>
      <c r="T59" s="116">
        <f t="shared" si="12"/>
        <v>-1.3201511858535842E-2</v>
      </c>
      <c r="U59" s="116">
        <f t="shared" si="2"/>
        <v>7.2765496196868537E-4</v>
      </c>
      <c r="V59" s="116">
        <f t="shared" si="3"/>
        <v>-1.5016825840935846E-2</v>
      </c>
      <c r="W59" s="116">
        <f t="shared" si="4"/>
        <v>-6.7333664997032644E-4</v>
      </c>
      <c r="AA59" s="231" t="s">
        <v>62</v>
      </c>
      <c r="AB59" s="202">
        <v>0.31823863194041985</v>
      </c>
      <c r="AC59" s="142">
        <f>$AE$15*252</f>
        <v>0.2071062401251984</v>
      </c>
      <c r="AD59" s="234">
        <f t="shared" si="22"/>
        <v>0.11487066651974498</v>
      </c>
      <c r="AE59" s="324"/>
      <c r="AF59" s="186"/>
      <c r="AH59" s="307" t="s">
        <v>62</v>
      </c>
      <c r="AI59" s="191">
        <v>3.0199999999999999E-5</v>
      </c>
      <c r="AJ59" s="191">
        <v>3.1199999999999999E-5</v>
      </c>
      <c r="AK59" s="21">
        <v>1.0900000000000001E-4</v>
      </c>
      <c r="AL59" s="21">
        <v>5.2099999999999998E-4</v>
      </c>
      <c r="AM59" s="21" cm="1">
        <f t="array" ref="AM59:AR59">TRANSPOSE(AL60:AL65)</f>
        <v>1.9099999999999999E-6</v>
      </c>
      <c r="AN59" s="21">
        <v>3.93E-5</v>
      </c>
      <c r="AO59" s="21">
        <v>1.6500000000000001E-5</v>
      </c>
      <c r="AP59" s="21">
        <v>1.0399999999999999E-4</v>
      </c>
      <c r="AQ59" s="21">
        <v>8.7299999999999994E-6</v>
      </c>
      <c r="AR59" s="309">
        <v>5.7200000000000001E-5</v>
      </c>
    </row>
    <row r="60" spans="1:44">
      <c r="A60" s="3">
        <v>45114</v>
      </c>
      <c r="B60" s="4">
        <v>194.55</v>
      </c>
      <c r="C60" s="5">
        <v>3343.7</v>
      </c>
      <c r="D60" s="2">
        <v>79.75</v>
      </c>
      <c r="E60" s="5">
        <v>4244</v>
      </c>
      <c r="F60" s="2">
        <v>421.1</v>
      </c>
      <c r="G60" s="5">
        <v>1062.5999999999999</v>
      </c>
      <c r="H60" s="2">
        <v>609.9</v>
      </c>
      <c r="I60" s="2">
        <v>15.25</v>
      </c>
      <c r="J60" s="2">
        <v>618.20000000000005</v>
      </c>
      <c r="K60" s="2">
        <v>395.85</v>
      </c>
      <c r="L60" s="177">
        <v>16564.900000000001</v>
      </c>
      <c r="M60" s="116">
        <f t="shared" si="1"/>
        <v>-5.8936749714678998E-3</v>
      </c>
      <c r="N60" s="116">
        <f t="shared" si="1"/>
        <v>-1.6520967181763775E-2</v>
      </c>
      <c r="O60" s="116">
        <f t="shared" si="1"/>
        <v>-1.060190784762856E-2</v>
      </c>
      <c r="P60" s="116">
        <f t="shared" si="1"/>
        <v>-3.9507153257941222E-3</v>
      </c>
      <c r="Q60" s="116">
        <f t="shared" si="1"/>
        <v>-1.3796575185733019E-2</v>
      </c>
      <c r="R60" s="116">
        <f t="shared" si="12"/>
        <v>-1.6149709221871322E-2</v>
      </c>
      <c r="S60" s="116">
        <f t="shared" si="12"/>
        <v>-7.1070020988779426E-3</v>
      </c>
      <c r="T60" s="116">
        <f t="shared" si="12"/>
        <v>-3.273325344969249E-3</v>
      </c>
      <c r="U60" s="116">
        <f t="shared" si="2"/>
        <v>2.8549929248091171E-2</v>
      </c>
      <c r="V60" s="116">
        <f t="shared" si="3"/>
        <v>-8.8378264700768403E-4</v>
      </c>
      <c r="W60" s="116">
        <f t="shared" si="4"/>
        <v>-7.8262693907810831E-3</v>
      </c>
      <c r="AA60" s="231" t="s">
        <v>63</v>
      </c>
      <c r="AB60" s="202">
        <v>5.2796495082562775E-2</v>
      </c>
      <c r="AC60" s="142">
        <f>$AF$15*252</f>
        <v>2.599373422907636E-2</v>
      </c>
      <c r="AD60" s="234">
        <f t="shared" si="22"/>
        <v>1.4675525590102267E-2</v>
      </c>
      <c r="AE60" s="324"/>
      <c r="AF60" s="187"/>
      <c r="AH60" s="307" t="s">
        <v>63</v>
      </c>
      <c r="AI60" s="191">
        <v>4.32E-5</v>
      </c>
      <c r="AJ60" s="191">
        <v>-2.0999999999999998E-6</v>
      </c>
      <c r="AK60" s="21">
        <v>1.05E-4</v>
      </c>
      <c r="AL60" s="191">
        <v>1.9099999999999999E-6</v>
      </c>
      <c r="AM60" s="21">
        <v>3.0899999999999998E-4</v>
      </c>
      <c r="AN60" s="21" cm="1">
        <f t="array" ref="AN60:AR60">TRANSPOSE(AM61:AM65)</f>
        <v>7.2899999999999997E-6</v>
      </c>
      <c r="AO60" s="21">
        <v>4.3000000000000002E-5</v>
      </c>
      <c r="AP60" s="21">
        <v>2.0400000000000001E-5</v>
      </c>
      <c r="AQ60" s="21">
        <v>6.1600000000000007E-5</v>
      </c>
      <c r="AR60" s="309">
        <v>2.1500000000000001E-5</v>
      </c>
    </row>
    <row r="61" spans="1:44">
      <c r="A61" s="3">
        <v>45113</v>
      </c>
      <c r="B61" s="4">
        <v>195.7</v>
      </c>
      <c r="C61" s="5">
        <v>3399.4</v>
      </c>
      <c r="D61" s="2">
        <v>80.599999999999994</v>
      </c>
      <c r="E61" s="5">
        <v>4260.8</v>
      </c>
      <c r="F61" s="2">
        <v>426.95</v>
      </c>
      <c r="G61" s="5">
        <v>1079.9000000000001</v>
      </c>
      <c r="H61" s="2">
        <v>614.25</v>
      </c>
      <c r="I61" s="2">
        <v>15.3</v>
      </c>
      <c r="J61" s="2">
        <v>600.79999999999995</v>
      </c>
      <c r="K61" s="2">
        <v>396.2</v>
      </c>
      <c r="L61" s="177">
        <v>16695.05</v>
      </c>
      <c r="M61" s="116">
        <f t="shared" si="1"/>
        <v>-2.5546046888198976E-4</v>
      </c>
      <c r="N61" s="116">
        <f t="shared" si="1"/>
        <v>7.3814147187410426E-3</v>
      </c>
      <c r="O61" s="116">
        <f t="shared" si="1"/>
        <v>4.3518875024573401E-3</v>
      </c>
      <c r="P61" s="116">
        <f t="shared" si="1"/>
        <v>1.2921083520931081E-2</v>
      </c>
      <c r="Q61" s="116">
        <f t="shared" si="1"/>
        <v>1.1187774939395004E-2</v>
      </c>
      <c r="R61" s="116">
        <f t="shared" si="12"/>
        <v>-1.5665157146355812E-2</v>
      </c>
      <c r="S61" s="116">
        <f t="shared" si="12"/>
        <v>1.7407451622892083E-2</v>
      </c>
      <c r="T61" s="116">
        <f t="shared" si="12"/>
        <v>6.4102886192759778E-2</v>
      </c>
      <c r="U61" s="116">
        <f t="shared" si="2"/>
        <v>2.1110072842453021E-2</v>
      </c>
      <c r="V61" s="116">
        <f t="shared" si="3"/>
        <v>5.8220642875904732E-3</v>
      </c>
      <c r="W61" s="116">
        <f t="shared" si="4"/>
        <v>5.8782618632628415E-3</v>
      </c>
      <c r="AA61" s="231" t="s">
        <v>64</v>
      </c>
      <c r="AB61" s="202">
        <v>0.10890155610722349</v>
      </c>
      <c r="AC61" s="142">
        <f>$AG$15*252</f>
        <v>0.11399880296513221</v>
      </c>
      <c r="AD61" s="234">
        <f t="shared" si="22"/>
        <v>2.1099330221630443E-2</v>
      </c>
      <c r="AE61" s="324"/>
      <c r="AF61" s="187"/>
      <c r="AH61" s="307" t="s">
        <v>64</v>
      </c>
      <c r="AI61" s="191">
        <v>2.2900000000000001E-5</v>
      </c>
      <c r="AJ61" s="191">
        <v>1.59E-5</v>
      </c>
      <c r="AK61" s="191">
        <v>2.83E-6</v>
      </c>
      <c r="AL61" s="191">
        <v>3.93E-5</v>
      </c>
      <c r="AM61" s="191">
        <v>7.2899999999999997E-6</v>
      </c>
      <c r="AN61" s="21">
        <v>1.4999999999999999E-4</v>
      </c>
      <c r="AO61" s="21" cm="1">
        <f t="array" ref="AO61:AR61">TRANSPOSE(AN62:AN65)</f>
        <v>9.2E-6</v>
      </c>
      <c r="AP61" s="21">
        <v>2.9899999999999998E-5</v>
      </c>
      <c r="AQ61" s="21">
        <v>2.5299999999999998E-5</v>
      </c>
      <c r="AR61" s="309">
        <v>3.1100000000000001E-8</v>
      </c>
    </row>
    <row r="62" spans="1:44">
      <c r="A62" s="3">
        <v>45112</v>
      </c>
      <c r="B62" s="4">
        <v>195.75</v>
      </c>
      <c r="C62" s="5">
        <v>3374.4</v>
      </c>
      <c r="D62" s="2">
        <v>80.25</v>
      </c>
      <c r="E62" s="5">
        <v>4206.1000000000004</v>
      </c>
      <c r="F62" s="2">
        <v>422.2</v>
      </c>
      <c r="G62" s="5">
        <v>1096.95</v>
      </c>
      <c r="H62" s="2">
        <v>603.65</v>
      </c>
      <c r="I62" s="2">
        <v>14.35</v>
      </c>
      <c r="J62" s="2">
        <v>588.25</v>
      </c>
      <c r="K62" s="2">
        <v>393.9</v>
      </c>
      <c r="L62" s="177">
        <v>16597.2</v>
      </c>
      <c r="M62" s="116">
        <f t="shared" si="1"/>
        <v>2.0906684819313643E-2</v>
      </c>
      <c r="N62" s="116">
        <f t="shared" si="1"/>
        <v>7.9439878647451136E-3</v>
      </c>
      <c r="O62" s="116">
        <f t="shared" si="1"/>
        <v>0</v>
      </c>
      <c r="P62" s="116">
        <f t="shared" si="1"/>
        <v>-3.5511802831959656E-2</v>
      </c>
      <c r="Q62" s="116">
        <f t="shared" si="1"/>
        <v>-4.1363883357918227E-3</v>
      </c>
      <c r="R62" s="116">
        <f t="shared" si="12"/>
        <v>3.2473844975270075E-2</v>
      </c>
      <c r="S62" s="116">
        <f t="shared" si="12"/>
        <v>1.6367797558147094E-2</v>
      </c>
      <c r="T62" s="116">
        <f t="shared" si="12"/>
        <v>-2.0690393257446281E-2</v>
      </c>
      <c r="U62" s="116">
        <f t="shared" si="2"/>
        <v>-5.425121384274108E-3</v>
      </c>
      <c r="V62" s="116">
        <f t="shared" si="3"/>
        <v>-5.1908706795612799E-3</v>
      </c>
      <c r="W62" s="116">
        <f t="shared" si="4"/>
        <v>2.4824125014470053E-3</v>
      </c>
      <c r="AA62" s="231" t="s">
        <v>65</v>
      </c>
      <c r="AB62" s="202">
        <v>0.15253462100701501</v>
      </c>
      <c r="AC62" s="142">
        <f>$AH$15*252</f>
        <v>0.34289356637452784</v>
      </c>
      <c r="AD62" s="234">
        <f t="shared" si="22"/>
        <v>4.7204372878519057E-2</v>
      </c>
      <c r="AE62" s="324"/>
      <c r="AF62" s="187"/>
      <c r="AH62" s="307" t="s">
        <v>65</v>
      </c>
      <c r="AI62" s="191">
        <v>2.6999999999999999E-5</v>
      </c>
      <c r="AJ62" s="191">
        <v>4.7600000000000002E-6</v>
      </c>
      <c r="AK62" s="191">
        <v>-1.1E-5</v>
      </c>
      <c r="AL62" s="191">
        <v>1.6500000000000001E-5</v>
      </c>
      <c r="AM62" s="191">
        <v>4.3000000000000002E-5</v>
      </c>
      <c r="AN62" s="191">
        <v>9.2E-6</v>
      </c>
      <c r="AO62" s="21">
        <v>3.8299999999999999E-4</v>
      </c>
      <c r="AP62" s="21" cm="1">
        <f t="array" ref="AP62:AR62">TRANSPOSE(AO63:AO65)</f>
        <v>-5.9000000000000003E-6</v>
      </c>
      <c r="AQ62" s="21">
        <v>2.3900000000000002E-5</v>
      </c>
      <c r="AR62" s="309">
        <v>3.6799999999999999E-6</v>
      </c>
    </row>
    <row r="63" spans="1:44">
      <c r="A63" s="3">
        <v>45111</v>
      </c>
      <c r="B63" s="4">
        <v>191.7</v>
      </c>
      <c r="C63" s="5">
        <v>3347.7</v>
      </c>
      <c r="D63" s="2">
        <v>80.25</v>
      </c>
      <c r="E63" s="5">
        <v>4358.1499999999996</v>
      </c>
      <c r="F63" s="2">
        <v>423.95</v>
      </c>
      <c r="G63" s="5">
        <v>1061.9000000000001</v>
      </c>
      <c r="H63" s="2">
        <v>593.85</v>
      </c>
      <c r="I63" s="2">
        <v>14.65</v>
      </c>
      <c r="J63" s="2">
        <v>591.45000000000005</v>
      </c>
      <c r="K63" s="2">
        <v>395.95</v>
      </c>
      <c r="L63" s="177">
        <v>16556.05</v>
      </c>
      <c r="M63" s="116">
        <f t="shared" si="1"/>
        <v>-5.2151239773920032E-4</v>
      </c>
      <c r="N63" s="116">
        <f t="shared" si="1"/>
        <v>-3.2804514686210276E-3</v>
      </c>
      <c r="O63" s="116">
        <f t="shared" si="1"/>
        <v>3.7452806416749029E-2</v>
      </c>
      <c r="P63" s="116">
        <f t="shared" si="1"/>
        <v>1.7210617846284419E-4</v>
      </c>
      <c r="Q63" s="116">
        <f t="shared" ref="Q63:T126" si="23">LN(F63/F64)</f>
        <v>-1.2074468247467112E-2</v>
      </c>
      <c r="R63" s="116">
        <f t="shared" si="12"/>
        <v>8.9502325969118609E-4</v>
      </c>
      <c r="S63" s="116">
        <f t="shared" si="12"/>
        <v>-2.0005668457282223E-2</v>
      </c>
      <c r="T63" s="116">
        <f t="shared" si="12"/>
        <v>-2.3609865639133736E-2</v>
      </c>
      <c r="U63" s="116">
        <f t="shared" si="2"/>
        <v>1.0995983345213991E-3</v>
      </c>
      <c r="V63" s="116">
        <f t="shared" si="3"/>
        <v>1.1047030000066127E-2</v>
      </c>
      <c r="W63" s="116">
        <f t="shared" si="4"/>
        <v>1.6987067317811508E-3</v>
      </c>
      <c r="AA63" s="231" t="s">
        <v>66</v>
      </c>
      <c r="AB63" s="202">
        <v>9.1818111046717815E-3</v>
      </c>
      <c r="AC63" s="142">
        <f>$AI$15*252</f>
        <v>0.17563478269366062</v>
      </c>
      <c r="AD63" s="234">
        <f t="shared" si="22"/>
        <v>4.6636223821229705E-3</v>
      </c>
      <c r="AE63" s="324"/>
      <c r="AF63" s="187"/>
      <c r="AH63" s="307" t="s">
        <v>66</v>
      </c>
      <c r="AI63" s="191">
        <v>9.7999999999999997E-5</v>
      </c>
      <c r="AJ63" s="191">
        <v>3.9700000000000003E-5</v>
      </c>
      <c r="AK63" s="21">
        <v>1.93E-4</v>
      </c>
      <c r="AL63" s="21">
        <v>1.0399999999999999E-4</v>
      </c>
      <c r="AM63" s="191">
        <v>2.0400000000000001E-5</v>
      </c>
      <c r="AN63" s="191">
        <v>2.9899999999999998E-5</v>
      </c>
      <c r="AO63" s="191">
        <v>-5.9000000000000003E-6</v>
      </c>
      <c r="AP63" s="21">
        <v>1.0319999999999999E-3</v>
      </c>
      <c r="AQ63" s="21" cm="1">
        <f t="array" ref="AQ63:AR63">TRANSPOSE(AP64:AP65)</f>
        <v>1.06E-4</v>
      </c>
      <c r="AR63" s="309">
        <v>2.55E-5</v>
      </c>
    </row>
    <row r="64" spans="1:44">
      <c r="A64" s="3">
        <v>45110</v>
      </c>
      <c r="B64" s="4">
        <v>191.8</v>
      </c>
      <c r="C64" s="5">
        <v>3358.7</v>
      </c>
      <c r="D64" s="2">
        <v>77.3</v>
      </c>
      <c r="E64" s="5">
        <v>4357.3999999999996</v>
      </c>
      <c r="F64" s="2">
        <v>429.1</v>
      </c>
      <c r="G64" s="5">
        <v>1060.95</v>
      </c>
      <c r="H64" s="2">
        <v>605.85</v>
      </c>
      <c r="I64" s="2">
        <v>15</v>
      </c>
      <c r="J64" s="2">
        <v>590.79999999999995</v>
      </c>
      <c r="K64" s="2">
        <v>391.6</v>
      </c>
      <c r="L64" s="177">
        <v>16527.95</v>
      </c>
      <c r="M64" s="116">
        <f t="shared" si="1"/>
        <v>-1.0373537007328057E-2</v>
      </c>
      <c r="N64" s="116">
        <f t="shared" si="1"/>
        <v>-9.9691262952674104E-4</v>
      </c>
      <c r="O64" s="116">
        <f t="shared" si="1"/>
        <v>4.9048929858545753E-2</v>
      </c>
      <c r="P64" s="116">
        <f t="shared" si="1"/>
        <v>-7.1347204095358486E-3</v>
      </c>
      <c r="Q64" s="116">
        <f t="shared" si="23"/>
        <v>1.0306954678253651E-2</v>
      </c>
      <c r="R64" s="116">
        <f t="shared" si="12"/>
        <v>-1.8721805489099658E-2</v>
      </c>
      <c r="S64" s="116">
        <f t="shared" si="12"/>
        <v>1.0619862523868895E-2</v>
      </c>
      <c r="T64" s="116">
        <f t="shared" si="12"/>
        <v>6.5427805322455193E-2</v>
      </c>
      <c r="U64" s="116">
        <f t="shared" si="2"/>
        <v>-8.0077976696851932E-3</v>
      </c>
      <c r="V64" s="116">
        <f t="shared" si="3"/>
        <v>6.276037250958301E-3</v>
      </c>
      <c r="W64" s="116">
        <f t="shared" si="4"/>
        <v>5.943955154120723E-3</v>
      </c>
      <c r="AA64" s="231" t="s">
        <v>67</v>
      </c>
      <c r="AB64" s="233">
        <v>0.13514302519700025</v>
      </c>
      <c r="AC64" s="142">
        <f>$AJ$15*252</f>
        <v>0.43651551801479105</v>
      </c>
      <c r="AD64" s="234">
        <f t="shared" ref="AD64:AD65" si="24">AC42*AD42</f>
        <v>3.277419559903131E-2</v>
      </c>
      <c r="AE64" s="189"/>
      <c r="AF64" s="187"/>
      <c r="AH64" s="307" t="s">
        <v>67</v>
      </c>
      <c r="AI64" s="191">
        <v>2.23E-5</v>
      </c>
      <c r="AJ64" s="191">
        <v>6.1500000000000004E-6</v>
      </c>
      <c r="AK64" s="191">
        <v>7.2100000000000004E-5</v>
      </c>
      <c r="AL64" s="191">
        <v>8.7299999999999994E-6</v>
      </c>
      <c r="AM64" s="191">
        <v>6.1600000000000007E-5</v>
      </c>
      <c r="AN64" s="191">
        <v>2.5299999999999998E-5</v>
      </c>
      <c r="AO64" s="191">
        <v>2.3900000000000002E-5</v>
      </c>
      <c r="AP64" s="21">
        <v>1.06E-4</v>
      </c>
      <c r="AQ64" s="21">
        <v>2.3499999999999999E-4</v>
      </c>
      <c r="AR64" s="308">
        <v>5.1799999999999999E-5</v>
      </c>
    </row>
    <row r="65" spans="1:44">
      <c r="A65" s="3">
        <v>45107</v>
      </c>
      <c r="B65" s="4">
        <v>193.8</v>
      </c>
      <c r="C65" s="5">
        <v>3362.05</v>
      </c>
      <c r="D65" s="2">
        <v>73.599999999999994</v>
      </c>
      <c r="E65" s="5">
        <v>4388.6000000000004</v>
      </c>
      <c r="F65" s="2">
        <v>424.7</v>
      </c>
      <c r="G65" s="5">
        <v>1081</v>
      </c>
      <c r="H65" s="2">
        <v>599.45000000000005</v>
      </c>
      <c r="I65" s="2">
        <v>14.05</v>
      </c>
      <c r="J65" s="2">
        <v>595.54999999999995</v>
      </c>
      <c r="K65" s="2">
        <v>389.15</v>
      </c>
      <c r="L65" s="177">
        <v>16430</v>
      </c>
      <c r="M65" s="116">
        <f t="shared" si="1"/>
        <v>7.7429349590464635E-4</v>
      </c>
      <c r="N65" s="116">
        <f t="shared" si="1"/>
        <v>4.1130856906813175E-3</v>
      </c>
      <c r="O65" s="116">
        <f t="shared" si="1"/>
        <v>1.989774051495044E-2</v>
      </c>
      <c r="P65" s="116">
        <f t="shared" si="1"/>
        <v>6.091064537711589E-3</v>
      </c>
      <c r="Q65" s="116">
        <f t="shared" si="23"/>
        <v>2.9268051012484721E-2</v>
      </c>
      <c r="R65" s="116">
        <f t="shared" si="12"/>
        <v>1.1069365619754266E-2</v>
      </c>
      <c r="S65" s="116">
        <f t="shared" si="12"/>
        <v>-6.402017293053318E-3</v>
      </c>
      <c r="T65" s="116">
        <f t="shared" si="12"/>
        <v>-7.0922283094917984E-3</v>
      </c>
      <c r="U65" s="116">
        <f t="shared" si="2"/>
        <v>1.5056958457277095E-2</v>
      </c>
      <c r="V65" s="116">
        <f t="shared" si="3"/>
        <v>1.9329913654213073E-2</v>
      </c>
      <c r="W65" s="116">
        <f t="shared" si="4"/>
        <v>9.3435764387783636E-3</v>
      </c>
      <c r="AA65" s="231" t="s">
        <v>68</v>
      </c>
      <c r="AB65" s="233">
        <v>0.15634866230137792</v>
      </c>
      <c r="AC65" s="142">
        <f>$AK$15*252</f>
        <v>1.8392892104432512E-2</v>
      </c>
      <c r="AD65" s="234">
        <f t="shared" si="24"/>
        <v>2.9487465946916324E-2</v>
      </c>
      <c r="AE65" s="189"/>
      <c r="AF65" s="187"/>
      <c r="AH65" s="215" t="s">
        <v>68</v>
      </c>
      <c r="AI65" s="310">
        <v>2.16E-5</v>
      </c>
      <c r="AJ65" s="310">
        <v>2.12E-5</v>
      </c>
      <c r="AK65" s="310">
        <v>7.1000000000000005E-5</v>
      </c>
      <c r="AL65" s="310">
        <v>5.7200000000000001E-5</v>
      </c>
      <c r="AM65" s="310">
        <v>2.1500000000000001E-5</v>
      </c>
      <c r="AN65" s="310">
        <v>3.1100000000000001E-8</v>
      </c>
      <c r="AO65" s="310">
        <v>3.6799999999999999E-6</v>
      </c>
      <c r="AP65" s="310">
        <v>2.55E-5</v>
      </c>
      <c r="AQ65" s="310">
        <v>5.1799999999999999E-5</v>
      </c>
      <c r="AR65" s="227">
        <v>1.4200000000000001E-4</v>
      </c>
    </row>
    <row r="66" spans="1:44">
      <c r="A66" s="3">
        <v>45105</v>
      </c>
      <c r="B66" s="4">
        <v>193.65</v>
      </c>
      <c r="C66" s="5">
        <v>3348.25</v>
      </c>
      <c r="D66" s="2">
        <v>72.150000000000006</v>
      </c>
      <c r="E66" s="5">
        <v>4361.95</v>
      </c>
      <c r="F66" s="2">
        <v>412.45</v>
      </c>
      <c r="G66" s="5">
        <v>1069.0999999999999</v>
      </c>
      <c r="H66" s="2">
        <v>603.29999999999995</v>
      </c>
      <c r="I66" s="2">
        <v>14.15</v>
      </c>
      <c r="J66" s="2">
        <v>586.65</v>
      </c>
      <c r="K66" s="2">
        <v>381.7</v>
      </c>
      <c r="L66" s="177">
        <v>16277.2</v>
      </c>
      <c r="M66" s="116">
        <f t="shared" si="1"/>
        <v>2.5823111828460356E-4</v>
      </c>
      <c r="N66" s="116">
        <f t="shared" si="1"/>
        <v>6.6674405143585073E-3</v>
      </c>
      <c r="O66" s="116">
        <f t="shared" si="1"/>
        <v>-2.7681678576128204E-3</v>
      </c>
      <c r="P66" s="116">
        <f t="shared" si="1"/>
        <v>-6.6150123827178487E-3</v>
      </c>
      <c r="Q66" s="116">
        <f t="shared" si="23"/>
        <v>-1.2289311292497735E-2</v>
      </c>
      <c r="R66" s="116">
        <f t="shared" si="12"/>
        <v>3.014778868030572E-2</v>
      </c>
      <c r="S66" s="116">
        <f t="shared" si="12"/>
        <v>-1.0470436559557712E-2</v>
      </c>
      <c r="T66" s="116">
        <f t="shared" si="12"/>
        <v>2.142939145589921E-2</v>
      </c>
      <c r="U66" s="116">
        <f t="shared" si="2"/>
        <v>2.3368168311940999E-2</v>
      </c>
      <c r="V66" s="116">
        <f t="shared" si="3"/>
        <v>-2.3550972549685211E-3</v>
      </c>
      <c r="W66" s="116">
        <f t="shared" si="4"/>
        <v>7.0097418099959738E-3</v>
      </c>
      <c r="AA66" s="40"/>
      <c r="AB66" s="40"/>
      <c r="AC66" s="40"/>
      <c r="AD66" s="40"/>
      <c r="AE66" s="40"/>
      <c r="AF66" s="187"/>
    </row>
    <row r="67" spans="1:44">
      <c r="A67" s="3">
        <v>45104</v>
      </c>
      <c r="B67" s="4">
        <v>193.6</v>
      </c>
      <c r="C67" s="5">
        <v>3326</v>
      </c>
      <c r="D67" s="2">
        <v>72.349999999999994</v>
      </c>
      <c r="E67" s="5">
        <v>4390.8999999999996</v>
      </c>
      <c r="F67" s="2">
        <v>417.55</v>
      </c>
      <c r="G67" s="5">
        <v>1037.3499999999999</v>
      </c>
      <c r="H67" s="2">
        <v>609.65</v>
      </c>
      <c r="I67" s="2">
        <v>13.85</v>
      </c>
      <c r="J67" s="2">
        <v>573.1</v>
      </c>
      <c r="K67" s="2">
        <v>382.6</v>
      </c>
      <c r="L67" s="177">
        <v>16163.5</v>
      </c>
      <c r="M67" s="116">
        <f t="shared" si="1"/>
        <v>1.7718024731186818E-2</v>
      </c>
      <c r="N67" s="116">
        <f t="shared" si="1"/>
        <v>5.3812600182218881E-3</v>
      </c>
      <c r="O67" s="116">
        <f t="shared" si="1"/>
        <v>1.954004947144106E-2</v>
      </c>
      <c r="P67" s="116">
        <f t="shared" si="1"/>
        <v>-9.3280135051553286E-3</v>
      </c>
      <c r="Q67" s="116">
        <f t="shared" si="23"/>
        <v>-3.824553484627824E-3</v>
      </c>
      <c r="R67" s="116">
        <f t="shared" si="12"/>
        <v>4.8800618676040275E-3</v>
      </c>
      <c r="S67" s="116">
        <f t="shared" si="12"/>
        <v>1.1548424971921118E-2</v>
      </c>
      <c r="T67" s="116">
        <f t="shared" si="12"/>
        <v>-1.7889564750775057E-2</v>
      </c>
      <c r="U67" s="116">
        <f t="shared" si="2"/>
        <v>9.2029222200364583E-3</v>
      </c>
      <c r="V67" s="116">
        <f t="shared" si="3"/>
        <v>4.4531835215941918E-3</v>
      </c>
      <c r="W67" s="116">
        <f t="shared" si="4"/>
        <v>6.0410396053752376E-3</v>
      </c>
      <c r="AA67" s="289" t="s">
        <v>48</v>
      </c>
      <c r="AB67" s="290">
        <v>1</v>
      </c>
      <c r="AC67" s="44">
        <f>SUMPRODUCT(AB56:AB65,AC56:AC65)</f>
        <v>0.21699499422014129</v>
      </c>
      <c r="AD67" s="45" cm="1">
        <f t="array" ref="AD67">SQRT(MMULT(MMULT(TRANSPOSE(AB56:AB65),AI56:AR65),AB56:AB65*252))</f>
        <v>0.15474985695657348</v>
      </c>
      <c r="AE67" s="40"/>
      <c r="AF67" s="187"/>
    </row>
    <row r="68" spans="1:44">
      <c r="A68" s="3">
        <v>45103</v>
      </c>
      <c r="B68" s="4">
        <v>190.2</v>
      </c>
      <c r="C68" s="5">
        <v>3308.15</v>
      </c>
      <c r="D68" s="2">
        <v>70.95</v>
      </c>
      <c r="E68" s="5">
        <v>4432.05</v>
      </c>
      <c r="F68" s="2">
        <v>419.15</v>
      </c>
      <c r="G68" s="5">
        <v>1032.3</v>
      </c>
      <c r="H68" s="2">
        <v>602.65</v>
      </c>
      <c r="I68" s="2">
        <v>14.1</v>
      </c>
      <c r="J68" s="2">
        <v>567.85</v>
      </c>
      <c r="K68" s="2">
        <v>380.9</v>
      </c>
      <c r="L68" s="177">
        <v>16066.15</v>
      </c>
      <c r="M68" s="116">
        <f t="shared" ref="M68:P131" si="25">LN(B68/B69)</f>
        <v>1.5898586067798204E-2</v>
      </c>
      <c r="N68" s="116">
        <f t="shared" si="25"/>
        <v>3.1638649733422902E-3</v>
      </c>
      <c r="O68" s="116">
        <f t="shared" si="25"/>
        <v>-8.4211023964081734E-3</v>
      </c>
      <c r="P68" s="116">
        <f t="shared" si="25"/>
        <v>2.4172672422529622E-2</v>
      </c>
      <c r="Q68" s="116">
        <f t="shared" si="23"/>
        <v>2.2315623573574452E-2</v>
      </c>
      <c r="R68" s="116">
        <f t="shared" si="12"/>
        <v>-3.529557634947317E-3</v>
      </c>
      <c r="S68" s="116">
        <f t="shared" si="12"/>
        <v>3.7360666961337489E-2</v>
      </c>
      <c r="T68" s="116">
        <f t="shared" si="12"/>
        <v>-4.506828540170621E-2</v>
      </c>
      <c r="U68" s="116">
        <f t="shared" ref="U68:U131" si="26">LN(J68/J69)</f>
        <v>1.4545711002378935E-2</v>
      </c>
      <c r="V68" s="116">
        <f t="shared" ref="V68:V131" si="27">LN(K68/K69)</f>
        <v>2.4972083687644373E-3</v>
      </c>
      <c r="W68" s="116">
        <f t="shared" ref="W68:W131" si="28">LN(L68/L69)</f>
        <v>3.3886237747346591E-3</v>
      </c>
      <c r="AA68" s="291" t="s">
        <v>49</v>
      </c>
      <c r="AB68" s="292">
        <f>AB69/AD67</f>
        <v>0.94601053015010694</v>
      </c>
      <c r="AC68" s="40"/>
      <c r="AD68" s="40"/>
      <c r="AE68" s="40"/>
      <c r="AF68" s="187"/>
    </row>
    <row r="69" spans="1:44">
      <c r="A69" s="3">
        <v>45100</v>
      </c>
      <c r="B69" s="4">
        <v>187.2</v>
      </c>
      <c r="C69" s="5">
        <v>3297.7</v>
      </c>
      <c r="D69" s="2">
        <v>71.55</v>
      </c>
      <c r="E69" s="5">
        <v>4326.2</v>
      </c>
      <c r="F69" s="2">
        <v>409.9</v>
      </c>
      <c r="G69" s="5">
        <v>1035.95</v>
      </c>
      <c r="H69" s="2">
        <v>580.54999999999995</v>
      </c>
      <c r="I69" s="2">
        <v>14.75</v>
      </c>
      <c r="J69" s="2">
        <v>559.65</v>
      </c>
      <c r="K69" s="2">
        <v>379.95</v>
      </c>
      <c r="L69" s="177">
        <v>16011.8</v>
      </c>
      <c r="M69" s="116">
        <f t="shared" si="25"/>
        <v>6.1621092508600556E-3</v>
      </c>
      <c r="N69" s="116">
        <f t="shared" si="25"/>
        <v>1.5170439509557834E-2</v>
      </c>
      <c r="O69" s="116">
        <f t="shared" si="25"/>
        <v>-1.8006026638753926E-2</v>
      </c>
      <c r="P69" s="116">
        <f t="shared" si="25"/>
        <v>-2.7517665658522414E-2</v>
      </c>
      <c r="Q69" s="116">
        <f t="shared" si="23"/>
        <v>-1.8969939965211249E-2</v>
      </c>
      <c r="R69" s="116">
        <f t="shared" si="12"/>
        <v>-4.7668434149311534E-3</v>
      </c>
      <c r="S69" s="116">
        <f t="shared" si="12"/>
        <v>-6.8876455585591232E-4</v>
      </c>
      <c r="T69" s="116">
        <f t="shared" si="12"/>
        <v>0</v>
      </c>
      <c r="U69" s="116">
        <f t="shared" si="26"/>
        <v>-1.7183770921337584E-2</v>
      </c>
      <c r="V69" s="116">
        <f t="shared" si="27"/>
        <v>-6.1659755865732116E-3</v>
      </c>
      <c r="W69" s="116">
        <f t="shared" si="28"/>
        <v>-8.0242774880614053E-3</v>
      </c>
      <c r="AA69" s="293" t="s">
        <v>50</v>
      </c>
      <c r="AB69" s="294" cm="1">
        <f t="array" ref="AB69">SUM(AB56:AB65*TRANSPOSE(AB19:AK19))</f>
        <v>0.14639499422014129</v>
      </c>
      <c r="AC69" s="40"/>
      <c r="AD69" s="40"/>
      <c r="AE69" s="40"/>
      <c r="AF69" s="187"/>
    </row>
    <row r="70" spans="1:44">
      <c r="A70" s="3">
        <v>45099</v>
      </c>
      <c r="B70" s="4">
        <v>186.05</v>
      </c>
      <c r="C70" s="5">
        <v>3248.05</v>
      </c>
      <c r="D70" s="2">
        <v>72.849999999999994</v>
      </c>
      <c r="E70" s="5">
        <v>4446.8999999999996</v>
      </c>
      <c r="F70" s="2">
        <v>417.75</v>
      </c>
      <c r="G70" s="5">
        <v>1040.9000000000001</v>
      </c>
      <c r="H70" s="2">
        <v>580.95000000000005</v>
      </c>
      <c r="I70" s="2">
        <v>14.75</v>
      </c>
      <c r="J70" s="2">
        <v>569.35</v>
      </c>
      <c r="K70" s="2">
        <v>382.3</v>
      </c>
      <c r="L70" s="177">
        <v>16140.8</v>
      </c>
      <c r="M70" s="116">
        <f t="shared" si="25"/>
        <v>-1.863738716971235E-2</v>
      </c>
      <c r="N70" s="116">
        <f t="shared" si="25"/>
        <v>-2.0734577364167485E-2</v>
      </c>
      <c r="O70" s="116">
        <f t="shared" si="25"/>
        <v>-7.5214029792562533E-3</v>
      </c>
      <c r="P70" s="116">
        <f t="shared" si="25"/>
        <v>-3.1040791912840943E-2</v>
      </c>
      <c r="Q70" s="116">
        <f t="shared" si="23"/>
        <v>6.3637124165100197E-3</v>
      </c>
      <c r="R70" s="116">
        <f t="shared" si="12"/>
        <v>-2.1573656847441936E-2</v>
      </c>
      <c r="S70" s="116">
        <f t="shared" si="12"/>
        <v>2.6716092936209896E-3</v>
      </c>
      <c r="T70" s="116">
        <f t="shared" si="12"/>
        <v>-1.6807118316381289E-2</v>
      </c>
      <c r="U70" s="116">
        <f t="shared" si="26"/>
        <v>-2.0943628868161493E-2</v>
      </c>
      <c r="V70" s="116">
        <f t="shared" si="27"/>
        <v>-8.3355523010170424E-3</v>
      </c>
      <c r="W70" s="116">
        <f t="shared" si="28"/>
        <v>-6.185602651209595E-3</v>
      </c>
      <c r="AA70" s="40"/>
      <c r="AB70" s="40"/>
      <c r="AC70" s="40"/>
      <c r="AD70" s="187"/>
      <c r="AE70" s="187"/>
      <c r="AF70" s="187"/>
    </row>
    <row r="71" spans="1:44">
      <c r="A71" s="3">
        <v>45098</v>
      </c>
      <c r="B71" s="4">
        <v>189.55</v>
      </c>
      <c r="C71" s="5">
        <v>3316.1</v>
      </c>
      <c r="D71" s="2">
        <v>73.400000000000006</v>
      </c>
      <c r="E71" s="5">
        <v>4587.1000000000004</v>
      </c>
      <c r="F71" s="2">
        <v>415.1</v>
      </c>
      <c r="G71" s="5">
        <v>1063.5999999999999</v>
      </c>
      <c r="H71" s="2">
        <v>579.4</v>
      </c>
      <c r="I71" s="2">
        <v>15</v>
      </c>
      <c r="J71" s="2">
        <v>581.4</v>
      </c>
      <c r="K71" s="2">
        <v>385.5</v>
      </c>
      <c r="L71" s="177">
        <v>16240.95</v>
      </c>
      <c r="M71" s="116">
        <f t="shared" si="25"/>
        <v>-1.3883654573848126E-2</v>
      </c>
      <c r="N71" s="116">
        <f t="shared" si="25"/>
        <v>-7.8374634746760947E-4</v>
      </c>
      <c r="O71" s="116">
        <f t="shared" si="25"/>
        <v>-1.420382350954804E-2</v>
      </c>
      <c r="P71" s="116">
        <f t="shared" si="25"/>
        <v>1.064043833897833E-2</v>
      </c>
      <c r="Q71" s="116">
        <f t="shared" si="23"/>
        <v>3.4992494228013793E-3</v>
      </c>
      <c r="R71" s="116">
        <f t="shared" si="12"/>
        <v>-7.7733943286092712E-3</v>
      </c>
      <c r="S71" s="116">
        <f t="shared" si="12"/>
        <v>-7.9935102664550322E-3</v>
      </c>
      <c r="T71" s="116">
        <f t="shared" si="12"/>
        <v>-1.9802627296179754E-2</v>
      </c>
      <c r="U71" s="116">
        <f t="shared" si="26"/>
        <v>-3.1769227767638199E-3</v>
      </c>
      <c r="V71" s="116">
        <f t="shared" si="27"/>
        <v>7.8125397367936247E-3</v>
      </c>
      <c r="W71" s="116">
        <f t="shared" si="28"/>
        <v>2.5276747457411365E-3</v>
      </c>
    </row>
    <row r="72" spans="1:44">
      <c r="A72" s="3">
        <v>45097</v>
      </c>
      <c r="B72" s="4">
        <v>192.2</v>
      </c>
      <c r="C72" s="5">
        <v>3318.7</v>
      </c>
      <c r="D72" s="2">
        <v>74.45</v>
      </c>
      <c r="E72" s="5">
        <v>4538.55</v>
      </c>
      <c r="F72" s="2">
        <v>413.65</v>
      </c>
      <c r="G72" s="5">
        <v>1071.9000000000001</v>
      </c>
      <c r="H72" s="2">
        <v>584.04999999999995</v>
      </c>
      <c r="I72" s="2">
        <v>15.3</v>
      </c>
      <c r="J72" s="2">
        <v>583.25</v>
      </c>
      <c r="K72" s="2">
        <v>382.5</v>
      </c>
      <c r="L72" s="177">
        <v>16199.95</v>
      </c>
      <c r="M72" s="116">
        <f t="shared" si="25"/>
        <v>-1.0094559641484258E-2</v>
      </c>
      <c r="N72" s="116">
        <f t="shared" si="25"/>
        <v>2.7155891409141385E-3</v>
      </c>
      <c r="O72" s="116">
        <f t="shared" si="25"/>
        <v>-9.3583570689655289E-3</v>
      </c>
      <c r="P72" s="116">
        <f t="shared" si="25"/>
        <v>-2.5366555845900137E-2</v>
      </c>
      <c r="Q72" s="116">
        <f t="shared" si="23"/>
        <v>-6.025566555912281E-3</v>
      </c>
      <c r="R72" s="116">
        <f t="shared" si="12"/>
        <v>4.8161316293645921E-3</v>
      </c>
      <c r="S72" s="116">
        <f t="shared" si="12"/>
        <v>-2.9689285282466463E-2</v>
      </c>
      <c r="T72" s="116">
        <f t="shared" si="12"/>
        <v>-2.5807883955872475E-2</v>
      </c>
      <c r="U72" s="116">
        <f t="shared" si="26"/>
        <v>2.9933497377421011E-2</v>
      </c>
      <c r="V72" s="116">
        <f t="shared" si="27"/>
        <v>6.1627415921450164E-3</v>
      </c>
      <c r="W72" s="116">
        <f t="shared" si="28"/>
        <v>3.5742924260102294E-3</v>
      </c>
      <c r="AA72" s="284" t="s">
        <v>74</v>
      </c>
      <c r="AB72" s="283" t="s">
        <v>75</v>
      </c>
      <c r="AC72" s="283" t="s">
        <v>76</v>
      </c>
      <c r="AD72" s="288" t="s">
        <v>77</v>
      </c>
      <c r="AE72" s="13"/>
    </row>
    <row r="73" spans="1:44">
      <c r="A73" s="3">
        <v>45096</v>
      </c>
      <c r="B73" s="4">
        <v>194.15</v>
      </c>
      <c r="C73" s="5">
        <v>3309.7</v>
      </c>
      <c r="D73" s="2">
        <v>75.150000000000006</v>
      </c>
      <c r="E73" s="5">
        <v>4655.1499999999996</v>
      </c>
      <c r="F73" s="2">
        <v>416.15</v>
      </c>
      <c r="G73" s="5">
        <v>1066.75</v>
      </c>
      <c r="H73" s="2">
        <v>601.65</v>
      </c>
      <c r="I73" s="2">
        <v>15.7</v>
      </c>
      <c r="J73" s="2">
        <v>566.04999999999995</v>
      </c>
      <c r="K73" s="2">
        <v>380.15</v>
      </c>
      <c r="L73" s="177">
        <v>16142.15</v>
      </c>
      <c r="M73" s="116">
        <f t="shared" si="25"/>
        <v>5.4782846256089673E-2</v>
      </c>
      <c r="N73" s="116">
        <f t="shared" si="25"/>
        <v>-2.1579865162836397E-3</v>
      </c>
      <c r="O73" s="116">
        <f t="shared" si="25"/>
        <v>2.6973988732850257E-2</v>
      </c>
      <c r="P73" s="116">
        <f t="shared" si="25"/>
        <v>2.3594432742440292E-2</v>
      </c>
      <c r="Q73" s="116">
        <f t="shared" si="23"/>
        <v>3.2109210245421155E-2</v>
      </c>
      <c r="R73" s="116">
        <f t="shared" si="12"/>
        <v>-3.0420053878424907E-3</v>
      </c>
      <c r="S73" s="116">
        <f t="shared" si="12"/>
        <v>1.2123387480622133E-2</v>
      </c>
      <c r="T73" s="116">
        <f t="shared" si="12"/>
        <v>-2.5158559636155101E-2</v>
      </c>
      <c r="U73" s="116">
        <f t="shared" si="26"/>
        <v>-6.6030085396895435E-3</v>
      </c>
      <c r="V73" s="116">
        <f t="shared" si="27"/>
        <v>-3.02055518907255E-3</v>
      </c>
      <c r="W73" s="116">
        <f t="shared" si="28"/>
        <v>-2.4316610380646399E-3</v>
      </c>
      <c r="AA73" s="287"/>
      <c r="AB73" s="195"/>
      <c r="AC73" s="195"/>
      <c r="AD73" s="195"/>
      <c r="AE73" s="195"/>
      <c r="AF73" s="195"/>
      <c r="AG73" s="195"/>
      <c r="AH73" s="195"/>
      <c r="AI73" s="195"/>
      <c r="AJ73" s="195"/>
      <c r="AK73" s="195"/>
    </row>
    <row r="74" spans="1:44">
      <c r="A74" s="3">
        <v>45093</v>
      </c>
      <c r="B74" s="4">
        <v>183.8</v>
      </c>
      <c r="C74" s="5">
        <v>3316.85</v>
      </c>
      <c r="D74" s="2">
        <v>73.150000000000006</v>
      </c>
      <c r="E74" s="5">
        <v>4546.6000000000004</v>
      </c>
      <c r="F74" s="2">
        <v>403</v>
      </c>
      <c r="G74" s="5">
        <v>1070</v>
      </c>
      <c r="H74" s="2">
        <v>594.4</v>
      </c>
      <c r="I74" s="2">
        <v>16.100000000000001</v>
      </c>
      <c r="J74" s="2">
        <v>569.79999999999995</v>
      </c>
      <c r="K74" s="2">
        <v>381.3</v>
      </c>
      <c r="L74" s="177">
        <v>16181.45</v>
      </c>
      <c r="M74" s="116">
        <f t="shared" si="25"/>
        <v>2.996869154825926E-3</v>
      </c>
      <c r="N74" s="116">
        <f t="shared" si="25"/>
        <v>6.8066574509260194E-3</v>
      </c>
      <c r="O74" s="116">
        <f t="shared" si="25"/>
        <v>-6.8329350113247663E-4</v>
      </c>
      <c r="P74" s="116">
        <f t="shared" si="25"/>
        <v>-6.6640607883961351E-3</v>
      </c>
      <c r="Q74" s="116">
        <f t="shared" si="23"/>
        <v>5.4432603702203639E-2</v>
      </c>
      <c r="R74" s="116">
        <f t="shared" si="12"/>
        <v>-7.1704921468342484E-3</v>
      </c>
      <c r="S74" s="116">
        <f t="shared" si="12"/>
        <v>1.5940646171692816E-2</v>
      </c>
      <c r="T74" s="116">
        <f t="shared" si="12"/>
        <v>-3.9578986280658084E-2</v>
      </c>
      <c r="U74" s="116">
        <f t="shared" si="26"/>
        <v>2.3720634886922787E-3</v>
      </c>
      <c r="V74" s="116">
        <f t="shared" si="27"/>
        <v>-1.986433378926495E-2</v>
      </c>
      <c r="W74" s="116">
        <f t="shared" si="28"/>
        <v>7.6427882206176537E-3</v>
      </c>
      <c r="AA74" s="121" t="s">
        <v>43</v>
      </c>
      <c r="AB74" s="121" t="s">
        <v>44</v>
      </c>
      <c r="AC74" s="121" t="s">
        <v>45</v>
      </c>
      <c r="AD74" s="121" t="s">
        <v>46</v>
      </c>
    </row>
    <row r="75" spans="1:44">
      <c r="A75" s="3">
        <v>45092</v>
      </c>
      <c r="B75" s="4">
        <v>183.25</v>
      </c>
      <c r="C75" s="5">
        <v>3294.35</v>
      </c>
      <c r="D75" s="2">
        <v>73.2</v>
      </c>
      <c r="E75" s="5">
        <v>4577</v>
      </c>
      <c r="F75" s="2">
        <v>381.65</v>
      </c>
      <c r="G75" s="5">
        <v>1077.7</v>
      </c>
      <c r="H75" s="2">
        <v>585</v>
      </c>
      <c r="I75" s="2">
        <v>16.75</v>
      </c>
      <c r="J75" s="2">
        <v>568.45000000000005</v>
      </c>
      <c r="K75" s="2">
        <v>388.95</v>
      </c>
      <c r="L75" s="177">
        <v>16058.25</v>
      </c>
      <c r="M75" s="116">
        <f t="shared" si="25"/>
        <v>-1.2473046739845775E-2</v>
      </c>
      <c r="N75" s="116">
        <f t="shared" si="25"/>
        <v>7.3577347873434703E-3</v>
      </c>
      <c r="O75" s="116">
        <f t="shared" si="25"/>
        <v>-1.3568729206068903E-2</v>
      </c>
      <c r="P75" s="116">
        <f t="shared" si="25"/>
        <v>4.5571621905565282E-2</v>
      </c>
      <c r="Q75" s="116">
        <f t="shared" si="23"/>
        <v>5.6493614087948039E-3</v>
      </c>
      <c r="R75" s="116">
        <f t="shared" si="12"/>
        <v>7.6378910803258579E-3</v>
      </c>
      <c r="S75" s="116">
        <f t="shared" si="12"/>
        <v>2.7387897982355837E-3</v>
      </c>
      <c r="T75" s="116">
        <f t="shared" si="12"/>
        <v>5.2079149044889479E-2</v>
      </c>
      <c r="U75" s="116">
        <f t="shared" si="26"/>
        <v>-3.249179587377418E-3</v>
      </c>
      <c r="V75" s="116">
        <f t="shared" si="27"/>
        <v>-1.9099129065624831E-2</v>
      </c>
      <c r="W75" s="116">
        <f t="shared" si="28"/>
        <v>-1.6053615043695498E-3</v>
      </c>
      <c r="AA75" s="201" t="s">
        <v>59</v>
      </c>
      <c r="AB75" s="202">
        <v>0.05</v>
      </c>
      <c r="AC75" s="203">
        <v>0.36280000000000001</v>
      </c>
      <c r="AD75" s="272">
        <v>8.8060540000000007E-3</v>
      </c>
    </row>
    <row r="76" spans="1:44">
      <c r="A76" s="3">
        <v>45091</v>
      </c>
      <c r="B76" s="4">
        <v>185.55</v>
      </c>
      <c r="C76" s="5">
        <v>3270.2</v>
      </c>
      <c r="D76" s="2">
        <v>74.2</v>
      </c>
      <c r="E76" s="5">
        <v>4373.1000000000004</v>
      </c>
      <c r="F76" s="2">
        <v>379.5</v>
      </c>
      <c r="G76" s="5">
        <v>1069.5</v>
      </c>
      <c r="H76" s="2">
        <v>583.4</v>
      </c>
      <c r="I76" s="2">
        <v>15.9</v>
      </c>
      <c r="J76" s="2">
        <v>570.29999999999995</v>
      </c>
      <c r="K76" s="2">
        <v>396.45</v>
      </c>
      <c r="L76" s="177">
        <v>16084.05</v>
      </c>
      <c r="M76" s="116">
        <f t="shared" si="25"/>
        <v>-8.080808520534331E-4</v>
      </c>
      <c r="N76" s="116">
        <f t="shared" si="25"/>
        <v>2.2500985301052876E-3</v>
      </c>
      <c r="O76" s="116">
        <f t="shared" si="25"/>
        <v>6.7613509780439247E-3</v>
      </c>
      <c r="P76" s="116">
        <f t="shared" si="25"/>
        <v>1.3166262239953886E-2</v>
      </c>
      <c r="Q76" s="116">
        <f t="shared" si="23"/>
        <v>-1.1850682801092549E-3</v>
      </c>
      <c r="R76" s="116">
        <f t="shared" si="12"/>
        <v>1.3224033270380854E-2</v>
      </c>
      <c r="S76" s="116">
        <f t="shared" si="12"/>
        <v>1.1810991216495908E-2</v>
      </c>
      <c r="T76" s="116">
        <f t="shared" si="12"/>
        <v>-9.3897403498390316E-3</v>
      </c>
      <c r="U76" s="116">
        <f t="shared" si="26"/>
        <v>1.4304879690061459E-2</v>
      </c>
      <c r="V76" s="116">
        <f t="shared" si="27"/>
        <v>2.2727282510023972E-3</v>
      </c>
      <c r="W76" s="116">
        <f t="shared" si="28"/>
        <v>2.2314039555429745E-3</v>
      </c>
      <c r="AA76" s="201" t="s">
        <v>60</v>
      </c>
      <c r="AB76" s="202">
        <v>0</v>
      </c>
      <c r="AC76" s="203">
        <v>-0.1203</v>
      </c>
      <c r="AD76" s="272">
        <v>3.2504209999999999E-3</v>
      </c>
    </row>
    <row r="77" spans="1:44">
      <c r="A77" s="3">
        <v>45090</v>
      </c>
      <c r="B77" s="4">
        <v>185.7</v>
      </c>
      <c r="C77" s="5">
        <v>3262.85</v>
      </c>
      <c r="D77" s="2">
        <v>73.7</v>
      </c>
      <c r="E77" s="5">
        <v>4315.8999999999996</v>
      </c>
      <c r="F77" s="2">
        <v>379.95</v>
      </c>
      <c r="G77" s="5">
        <v>1055.45</v>
      </c>
      <c r="H77" s="2">
        <v>576.54999999999995</v>
      </c>
      <c r="I77" s="2">
        <v>16.05</v>
      </c>
      <c r="J77" s="2">
        <v>562.20000000000005</v>
      </c>
      <c r="K77" s="2">
        <v>395.55</v>
      </c>
      <c r="L77" s="177">
        <v>16048.2</v>
      </c>
      <c r="M77" s="116">
        <f t="shared" si="25"/>
        <v>-3.7624338928307481E-3</v>
      </c>
      <c r="N77" s="116">
        <f t="shared" si="25"/>
        <v>2.1092209081567975E-2</v>
      </c>
      <c r="O77" s="116">
        <f t="shared" si="25"/>
        <v>8.8586609985825439E-3</v>
      </c>
      <c r="P77" s="116">
        <f t="shared" si="25"/>
        <v>3.0787226224614932E-2</v>
      </c>
      <c r="Q77" s="116">
        <f t="shared" si="23"/>
        <v>1.2447194602222511E-2</v>
      </c>
      <c r="R77" s="116">
        <f t="shared" si="12"/>
        <v>1.0811945956014977E-2</v>
      </c>
      <c r="S77" s="116">
        <f t="shared" si="12"/>
        <v>1.6967347753517385E-2</v>
      </c>
      <c r="T77" s="116">
        <f t="shared" si="12"/>
        <v>1.2539349252735392E-2</v>
      </c>
      <c r="U77" s="116">
        <f t="shared" si="26"/>
        <v>-3.4625151120235157E-3</v>
      </c>
      <c r="V77" s="116">
        <f t="shared" si="27"/>
        <v>-1.2639828115165781E-4</v>
      </c>
      <c r="W77" s="116">
        <f t="shared" si="28"/>
        <v>7.4490686032951704E-3</v>
      </c>
      <c r="AA77" s="201" t="s">
        <v>61</v>
      </c>
      <c r="AB77" s="202">
        <v>0.05</v>
      </c>
      <c r="AC77" s="203">
        <v>0.83489999999999998</v>
      </c>
      <c r="AD77" s="272">
        <v>5.4791470000000002E-3</v>
      </c>
    </row>
    <row r="78" spans="1:44">
      <c r="A78" s="3">
        <v>45089</v>
      </c>
      <c r="B78" s="4">
        <v>186.4</v>
      </c>
      <c r="C78" s="5">
        <v>3194.75</v>
      </c>
      <c r="D78" s="2">
        <v>73.05</v>
      </c>
      <c r="E78" s="5">
        <v>4185.05</v>
      </c>
      <c r="F78" s="2">
        <v>375.25</v>
      </c>
      <c r="G78" s="5">
        <v>1044.0999999999999</v>
      </c>
      <c r="H78" s="2">
        <v>566.85</v>
      </c>
      <c r="I78" s="2">
        <v>15.85</v>
      </c>
      <c r="J78" s="2">
        <v>564.15</v>
      </c>
      <c r="K78" s="2">
        <v>395.6</v>
      </c>
      <c r="L78" s="177">
        <v>15929.1</v>
      </c>
      <c r="M78" s="116">
        <f t="shared" si="25"/>
        <v>4.0317216284017155E-3</v>
      </c>
      <c r="N78" s="116">
        <f t="shared" si="25"/>
        <v>4.4546996949075364E-3</v>
      </c>
      <c r="O78" s="116">
        <f t="shared" si="25"/>
        <v>4.8027536572346667E-3</v>
      </c>
      <c r="P78" s="116">
        <f t="shared" si="25"/>
        <v>2.6795154713113147E-2</v>
      </c>
      <c r="Q78" s="116">
        <f t="shared" si="23"/>
        <v>-1.978956402422178E-2</v>
      </c>
      <c r="R78" s="116">
        <f t="shared" si="12"/>
        <v>8.4157365100309533E-3</v>
      </c>
      <c r="S78" s="116">
        <f t="shared" si="12"/>
        <v>-5.0151880227423161E-3</v>
      </c>
      <c r="T78" s="116">
        <f t="shared" si="12"/>
        <v>0.12768999205591494</v>
      </c>
      <c r="U78" s="116">
        <f t="shared" si="26"/>
        <v>3.2846582862990168E-3</v>
      </c>
      <c r="V78" s="116">
        <f t="shared" si="27"/>
        <v>-4.2880630719962041E-3</v>
      </c>
      <c r="W78" s="116">
        <f t="shared" si="28"/>
        <v>3.2509106963840633E-3</v>
      </c>
      <c r="AA78" s="201" t="s">
        <v>62</v>
      </c>
      <c r="AB78" s="202">
        <v>0</v>
      </c>
      <c r="AC78" s="203">
        <v>0.20710000000000001</v>
      </c>
      <c r="AD78" s="272">
        <v>0.114870667</v>
      </c>
    </row>
    <row r="79" spans="1:44">
      <c r="A79" s="3">
        <v>45086</v>
      </c>
      <c r="B79" s="4">
        <v>185.65</v>
      </c>
      <c r="C79" s="5">
        <v>3180.55</v>
      </c>
      <c r="D79" s="2">
        <v>72.7</v>
      </c>
      <c r="E79" s="5">
        <v>4074.4</v>
      </c>
      <c r="F79" s="2">
        <v>382.75</v>
      </c>
      <c r="G79" s="5">
        <v>1035.3499999999999</v>
      </c>
      <c r="H79" s="2">
        <v>569.70000000000005</v>
      </c>
      <c r="I79" s="2">
        <v>13.95</v>
      </c>
      <c r="J79" s="2">
        <v>562.29999999999995</v>
      </c>
      <c r="K79" s="2">
        <v>397.3</v>
      </c>
      <c r="L79" s="177">
        <v>15877.4</v>
      </c>
      <c r="M79" s="116">
        <f t="shared" si="25"/>
        <v>-8.0764575664911517E-4</v>
      </c>
      <c r="N79" s="116">
        <f t="shared" si="25"/>
        <v>-9.917488369685E-3</v>
      </c>
      <c r="O79" s="116">
        <f t="shared" si="25"/>
        <v>-2.0422765633861046E-2</v>
      </c>
      <c r="P79" s="116">
        <f t="shared" si="25"/>
        <v>1.7195219054199772E-3</v>
      </c>
      <c r="Q79" s="116">
        <f t="shared" si="23"/>
        <v>-1.8380015217815918E-2</v>
      </c>
      <c r="R79" s="116">
        <f t="shared" si="12"/>
        <v>-2.1593539536264257E-2</v>
      </c>
      <c r="S79" s="116">
        <f t="shared" si="12"/>
        <v>2.1826791438502281E-2</v>
      </c>
      <c r="T79" s="116">
        <f t="shared" si="12"/>
        <v>-7.1428875123802247E-3</v>
      </c>
      <c r="U79" s="116">
        <f t="shared" si="26"/>
        <v>4.634589400841882E-3</v>
      </c>
      <c r="V79" s="116">
        <f t="shared" si="27"/>
        <v>-5.6472509999185043E-3</v>
      </c>
      <c r="W79" s="116">
        <f t="shared" si="28"/>
        <v>-2.7454185607795069E-3</v>
      </c>
      <c r="AA79" s="201" t="s">
        <v>63</v>
      </c>
      <c r="AB79" s="202">
        <v>0</v>
      </c>
      <c r="AC79" s="203">
        <v>2.5999999999999999E-2</v>
      </c>
      <c r="AD79" s="272">
        <v>1.4675526E-2</v>
      </c>
    </row>
    <row r="80" spans="1:44">
      <c r="A80" s="3">
        <v>45085</v>
      </c>
      <c r="B80" s="4">
        <v>185.8</v>
      </c>
      <c r="C80" s="5">
        <v>3212.25</v>
      </c>
      <c r="D80" s="2">
        <v>74.2</v>
      </c>
      <c r="E80" s="5">
        <v>4067.4</v>
      </c>
      <c r="F80" s="2">
        <v>389.85</v>
      </c>
      <c r="G80" s="5">
        <v>1057.95</v>
      </c>
      <c r="H80" s="2">
        <v>557.4</v>
      </c>
      <c r="I80" s="2">
        <v>14.05</v>
      </c>
      <c r="J80" s="2">
        <v>559.70000000000005</v>
      </c>
      <c r="K80" s="2">
        <v>399.55</v>
      </c>
      <c r="L80" s="177">
        <v>15921.05</v>
      </c>
      <c r="M80" s="116">
        <f t="shared" si="25"/>
        <v>-9.3746501481582097E-3</v>
      </c>
      <c r="N80" s="116">
        <f t="shared" si="25"/>
        <v>-3.89930663936609E-3</v>
      </c>
      <c r="O80" s="116">
        <f t="shared" si="25"/>
        <v>0</v>
      </c>
      <c r="P80" s="116">
        <f t="shared" si="25"/>
        <v>3.6262022166435197E-2</v>
      </c>
      <c r="Q80" s="116">
        <f t="shared" si="23"/>
        <v>-1.1730339785489605E-2</v>
      </c>
      <c r="R80" s="116">
        <f t="shared" si="12"/>
        <v>-6.970310329077402E-3</v>
      </c>
      <c r="S80" s="116">
        <f t="shared" si="12"/>
        <v>-4.3857756583581828E-3</v>
      </c>
      <c r="T80" s="116">
        <f t="shared" si="12"/>
        <v>-4.8620687006073977E-2</v>
      </c>
      <c r="U80" s="116">
        <f t="shared" si="26"/>
        <v>-1.4632460780116725E-2</v>
      </c>
      <c r="V80" s="116">
        <f t="shared" si="27"/>
        <v>-8.1012470239354116E-3</v>
      </c>
      <c r="W80" s="116">
        <f t="shared" si="28"/>
        <v>-5.3652515732826658E-3</v>
      </c>
      <c r="AA80" s="201" t="s">
        <v>64</v>
      </c>
      <c r="AB80" s="202">
        <v>0</v>
      </c>
      <c r="AC80" s="203">
        <v>0.114</v>
      </c>
      <c r="AD80" s="272">
        <v>2.1099329999999999E-2</v>
      </c>
    </row>
    <row r="81" spans="1:30">
      <c r="A81" s="3">
        <v>45084</v>
      </c>
      <c r="B81" s="4">
        <v>187.55</v>
      </c>
      <c r="C81" s="5">
        <v>3224.8</v>
      </c>
      <c r="D81" s="2">
        <v>74.2</v>
      </c>
      <c r="E81" s="5">
        <v>3922.55</v>
      </c>
      <c r="F81" s="2">
        <v>394.45</v>
      </c>
      <c r="G81" s="5">
        <v>1065.3499999999999</v>
      </c>
      <c r="H81" s="2">
        <v>559.85</v>
      </c>
      <c r="I81" s="2">
        <v>14.75</v>
      </c>
      <c r="J81" s="2">
        <v>567.95000000000005</v>
      </c>
      <c r="K81" s="2">
        <v>402.8</v>
      </c>
      <c r="L81" s="177">
        <v>16006.7</v>
      </c>
      <c r="M81" s="116">
        <f t="shared" si="25"/>
        <v>-4.5218856143663146E-3</v>
      </c>
      <c r="N81" s="116">
        <f t="shared" si="25"/>
        <v>3.7436646157055636E-3</v>
      </c>
      <c r="O81" s="116">
        <f t="shared" si="25"/>
        <v>2.0236094595269924E-3</v>
      </c>
      <c r="P81" s="116">
        <f t="shared" si="25"/>
        <v>1.5401420660040773E-2</v>
      </c>
      <c r="Q81" s="116">
        <f t="shared" si="23"/>
        <v>1.2676681261823759E-4</v>
      </c>
      <c r="R81" s="116">
        <f t="shared" si="12"/>
        <v>9.6204467530533657E-3</v>
      </c>
      <c r="S81" s="116">
        <f t="shared" si="12"/>
        <v>6.6368064292032111E-2</v>
      </c>
      <c r="T81" s="116">
        <f t="shared" si="12"/>
        <v>8.1173290043822441E-2</v>
      </c>
      <c r="U81" s="116">
        <f t="shared" si="26"/>
        <v>2.1714833833124718E-2</v>
      </c>
      <c r="V81" s="116">
        <f t="shared" si="27"/>
        <v>7.1006215495763685E-3</v>
      </c>
      <c r="W81" s="116">
        <f t="shared" si="28"/>
        <v>8.0476895131783039E-3</v>
      </c>
      <c r="AA81" s="201" t="s">
        <v>65</v>
      </c>
      <c r="AB81" s="202">
        <v>0.04</v>
      </c>
      <c r="AC81" s="203">
        <v>0.34289999999999998</v>
      </c>
      <c r="AD81" s="272">
        <v>4.7204373000000001E-2</v>
      </c>
    </row>
    <row r="82" spans="1:30">
      <c r="A82" s="3">
        <v>45083</v>
      </c>
      <c r="B82" s="4">
        <v>188.4</v>
      </c>
      <c r="C82" s="5">
        <v>3212.75</v>
      </c>
      <c r="D82" s="2">
        <v>74.05</v>
      </c>
      <c r="E82" s="5">
        <v>3862.6</v>
      </c>
      <c r="F82" s="2">
        <v>394.4</v>
      </c>
      <c r="G82" s="5">
        <v>1055.1500000000001</v>
      </c>
      <c r="H82" s="2">
        <v>523.9</v>
      </c>
      <c r="I82" s="2">
        <v>13.6</v>
      </c>
      <c r="J82" s="2">
        <v>555.75</v>
      </c>
      <c r="K82" s="2">
        <v>399.95</v>
      </c>
      <c r="L82" s="177">
        <v>15878.4</v>
      </c>
      <c r="M82" s="116">
        <f t="shared" si="25"/>
        <v>1.4704181519173571E-2</v>
      </c>
      <c r="N82" s="116">
        <f t="shared" si="25"/>
        <v>4.0545864513494853E-3</v>
      </c>
      <c r="O82" s="116">
        <f t="shared" si="25"/>
        <v>-2.6972369690012646E-3</v>
      </c>
      <c r="P82" s="116">
        <f t="shared" si="25"/>
        <v>-3.006690769013385E-2</v>
      </c>
      <c r="Q82" s="116">
        <f t="shared" si="23"/>
        <v>-1.0136848308462314E-3</v>
      </c>
      <c r="R82" s="116">
        <f t="shared" si="12"/>
        <v>2.7997266016150796E-3</v>
      </c>
      <c r="S82" s="116">
        <f t="shared" si="12"/>
        <v>9.3006087749196685E-3</v>
      </c>
      <c r="T82" s="116">
        <f t="shared" si="12"/>
        <v>3.7457562534900415E-2</v>
      </c>
      <c r="U82" s="116">
        <f t="shared" si="26"/>
        <v>1.7241806434505954E-2</v>
      </c>
      <c r="V82" s="116">
        <f t="shared" si="27"/>
        <v>-1.0570265674689801E-2</v>
      </c>
      <c r="W82" s="116">
        <f t="shared" si="28"/>
        <v>1.1910052167363042E-3</v>
      </c>
      <c r="AA82" s="201" t="s">
        <v>66</v>
      </c>
      <c r="AB82" s="202">
        <v>0</v>
      </c>
      <c r="AC82" s="203">
        <v>0.17560000000000001</v>
      </c>
      <c r="AD82" s="272">
        <v>4.6636220000000001E-3</v>
      </c>
    </row>
    <row r="83" spans="1:30">
      <c r="A83" s="3">
        <v>45082</v>
      </c>
      <c r="B83" s="4">
        <v>185.65</v>
      </c>
      <c r="C83" s="5">
        <v>3199.75</v>
      </c>
      <c r="D83" s="2">
        <v>74.25</v>
      </c>
      <c r="E83" s="5">
        <v>3980.5</v>
      </c>
      <c r="F83" s="2">
        <v>394.8</v>
      </c>
      <c r="G83" s="5">
        <v>1052.2</v>
      </c>
      <c r="H83" s="2">
        <v>519.04999999999995</v>
      </c>
      <c r="I83" s="2">
        <v>13.1</v>
      </c>
      <c r="J83" s="2">
        <v>546.25</v>
      </c>
      <c r="K83" s="2">
        <v>404.2</v>
      </c>
      <c r="L83" s="177">
        <v>15859.5</v>
      </c>
      <c r="M83" s="116">
        <f t="shared" si="25"/>
        <v>-1.4704181519173621E-2</v>
      </c>
      <c r="N83" s="116">
        <f t="shared" si="25"/>
        <v>-1.1651522213048346E-2</v>
      </c>
      <c r="O83" s="116">
        <f t="shared" si="25"/>
        <v>-4.7027295269061143E-3</v>
      </c>
      <c r="P83" s="116">
        <f t="shared" si="25"/>
        <v>3.6115886815037209E-3</v>
      </c>
      <c r="Q83" s="116">
        <f t="shared" si="23"/>
        <v>-3.1611583509621563E-3</v>
      </c>
      <c r="R83" s="116">
        <f t="shared" si="23"/>
        <v>-8.281522853401729E-3</v>
      </c>
      <c r="S83" s="116">
        <f t="shared" si="23"/>
        <v>-2.2761803602684472E-2</v>
      </c>
      <c r="T83" s="116">
        <f t="shared" si="23"/>
        <v>-3.8095284166677302E-3</v>
      </c>
      <c r="U83" s="116">
        <f t="shared" si="26"/>
        <v>1.9129169908995391E-2</v>
      </c>
      <c r="V83" s="116">
        <f t="shared" si="27"/>
        <v>-1.8537977254783049E-3</v>
      </c>
      <c r="W83" s="116">
        <f t="shared" si="28"/>
        <v>3.0501401892600775E-3</v>
      </c>
      <c r="AA83" s="201" t="s">
        <v>67</v>
      </c>
      <c r="AB83" s="202">
        <v>0.08</v>
      </c>
      <c r="AC83" s="203">
        <v>0.4365</v>
      </c>
      <c r="AD83" s="272">
        <v>3.2774195999999998E-2</v>
      </c>
    </row>
    <row r="84" spans="1:30">
      <c r="A84" s="3">
        <v>45079</v>
      </c>
      <c r="B84" s="4">
        <v>188.4</v>
      </c>
      <c r="C84" s="5">
        <v>3237.25</v>
      </c>
      <c r="D84" s="2">
        <v>74.599999999999994</v>
      </c>
      <c r="E84" s="5">
        <v>3966.15</v>
      </c>
      <c r="F84" s="2">
        <v>396.05</v>
      </c>
      <c r="G84" s="5">
        <v>1060.95</v>
      </c>
      <c r="H84" s="2">
        <v>531</v>
      </c>
      <c r="I84" s="2">
        <v>13.15</v>
      </c>
      <c r="J84" s="2">
        <v>535.9</v>
      </c>
      <c r="K84" s="2">
        <v>404.95</v>
      </c>
      <c r="L84" s="177">
        <v>15811.2</v>
      </c>
      <c r="M84" s="116">
        <f t="shared" si="25"/>
        <v>2.0376040073510925E-2</v>
      </c>
      <c r="N84" s="116">
        <f t="shared" si="25"/>
        <v>-1.0651518848347058E-3</v>
      </c>
      <c r="O84" s="116">
        <f t="shared" si="25"/>
        <v>1.3413818242013111E-3</v>
      </c>
      <c r="P84" s="116">
        <f t="shared" si="25"/>
        <v>1.4386362282560586E-2</v>
      </c>
      <c r="Q84" s="116">
        <f t="shared" si="23"/>
        <v>2.2211788832377118E-2</v>
      </c>
      <c r="R84" s="116">
        <f t="shared" si="23"/>
        <v>6.3825477290021786E-3</v>
      </c>
      <c r="S84" s="116">
        <f t="shared" si="23"/>
        <v>-3.6655898932069809E-3</v>
      </c>
      <c r="T84" s="116">
        <f t="shared" si="23"/>
        <v>1.5325970478226991E-2</v>
      </c>
      <c r="U84" s="116">
        <f t="shared" si="26"/>
        <v>1.3070676867858353E-3</v>
      </c>
      <c r="V84" s="116">
        <f t="shared" si="27"/>
        <v>-5.4180652181414117E-3</v>
      </c>
      <c r="W84" s="116">
        <f t="shared" si="28"/>
        <v>3.2212573643301242E-3</v>
      </c>
      <c r="AA84" s="204" t="s">
        <v>68</v>
      </c>
      <c r="AB84" s="205">
        <v>0</v>
      </c>
      <c r="AC84" s="206">
        <v>1.84E-2</v>
      </c>
      <c r="AD84" s="273">
        <v>2.9487466E-2</v>
      </c>
    </row>
    <row r="85" spans="1:30">
      <c r="A85" s="3">
        <v>45078</v>
      </c>
      <c r="B85" s="4">
        <v>184.6</v>
      </c>
      <c r="C85" s="5">
        <v>3240.7</v>
      </c>
      <c r="D85" s="2">
        <v>74.5</v>
      </c>
      <c r="E85" s="5">
        <v>3909.5</v>
      </c>
      <c r="F85" s="2">
        <v>387.35</v>
      </c>
      <c r="G85" s="5">
        <v>1054.2</v>
      </c>
      <c r="H85" s="2">
        <v>532.95000000000005</v>
      </c>
      <c r="I85" s="2">
        <v>12.95</v>
      </c>
      <c r="J85" s="2">
        <v>535.20000000000005</v>
      </c>
      <c r="K85" s="2">
        <v>407.15</v>
      </c>
      <c r="L85" s="177">
        <v>15760.35</v>
      </c>
      <c r="M85" s="116">
        <f t="shared" si="25"/>
        <v>-6.748574674509321E-3</v>
      </c>
      <c r="N85" s="116">
        <f t="shared" si="25"/>
        <v>1.4844101496229025E-2</v>
      </c>
      <c r="O85" s="116">
        <f t="shared" si="25"/>
        <v>1.0118130165584686E-2</v>
      </c>
      <c r="P85" s="116">
        <f t="shared" si="25"/>
        <v>7.8965518019786744E-3</v>
      </c>
      <c r="Q85" s="116">
        <f t="shared" si="23"/>
        <v>-1.1039906735335859E-2</v>
      </c>
      <c r="R85" s="116">
        <f t="shared" si="23"/>
        <v>-3.9289061450727822E-3</v>
      </c>
      <c r="S85" s="116">
        <f t="shared" si="23"/>
        <v>-3.0490166757787276E-2</v>
      </c>
      <c r="T85" s="116">
        <f t="shared" si="23"/>
        <v>0</v>
      </c>
      <c r="U85" s="116">
        <f t="shared" si="26"/>
        <v>1.6769116454285551E-2</v>
      </c>
      <c r="V85" s="116">
        <f t="shared" si="27"/>
        <v>8.6335020721157677E-3</v>
      </c>
      <c r="W85" s="116">
        <f t="shared" si="28"/>
        <v>-3.8380106254306108E-4</v>
      </c>
    </row>
    <row r="86" spans="1:30">
      <c r="A86" s="3">
        <v>45077</v>
      </c>
      <c r="B86" s="4">
        <v>185.85</v>
      </c>
      <c r="C86" s="5">
        <v>3192.95</v>
      </c>
      <c r="D86" s="2">
        <v>73.75</v>
      </c>
      <c r="E86" s="5">
        <v>3878.75</v>
      </c>
      <c r="F86" s="2">
        <v>391.65</v>
      </c>
      <c r="G86" s="5">
        <v>1058.3499999999999</v>
      </c>
      <c r="H86" s="2">
        <v>549.45000000000005</v>
      </c>
      <c r="I86" s="2">
        <v>12.95</v>
      </c>
      <c r="J86" s="2">
        <v>526.29999999999995</v>
      </c>
      <c r="K86" s="2">
        <v>403.65</v>
      </c>
      <c r="L86" s="177">
        <v>15766.4</v>
      </c>
      <c r="M86" s="116">
        <f t="shared" si="25"/>
        <v>-4.8309272696655803E-3</v>
      </c>
      <c r="N86" s="116">
        <f t="shared" si="25"/>
        <v>1.5322161417953525E-2</v>
      </c>
      <c r="O86" s="116">
        <f t="shared" si="25"/>
        <v>-1.4805115645708097E-2</v>
      </c>
      <c r="P86" s="116">
        <f t="shared" si="25"/>
        <v>5.1975379830771253E-2</v>
      </c>
      <c r="Q86" s="116">
        <f t="shared" si="23"/>
        <v>-2.0970955481583394E-2</v>
      </c>
      <c r="R86" s="116">
        <f t="shared" si="23"/>
        <v>1.0638903481659061E-2</v>
      </c>
      <c r="S86" s="116">
        <f t="shared" si="23"/>
        <v>2.5250143539246789E-2</v>
      </c>
      <c r="T86" s="116">
        <f t="shared" si="23"/>
        <v>0</v>
      </c>
      <c r="U86" s="116">
        <f t="shared" si="26"/>
        <v>1.4352939917444433E-2</v>
      </c>
      <c r="V86" s="116">
        <f t="shared" si="27"/>
        <v>2.8530689824064807E-3</v>
      </c>
      <c r="W86" s="116">
        <f t="shared" si="28"/>
        <v>-2.0940359329454615E-3</v>
      </c>
    </row>
    <row r="87" spans="1:30">
      <c r="A87" s="3">
        <v>45076</v>
      </c>
      <c r="B87" s="4">
        <v>186.75</v>
      </c>
      <c r="C87" s="5">
        <v>3144.4</v>
      </c>
      <c r="D87" s="2">
        <v>74.849999999999994</v>
      </c>
      <c r="E87" s="5">
        <v>3682.3</v>
      </c>
      <c r="F87" s="2">
        <v>399.95</v>
      </c>
      <c r="G87" s="5">
        <v>1047.1500000000001</v>
      </c>
      <c r="H87" s="2">
        <v>535.75</v>
      </c>
      <c r="I87" s="2">
        <v>12.95</v>
      </c>
      <c r="J87" s="2">
        <v>518.79999999999995</v>
      </c>
      <c r="K87" s="2">
        <v>402.5</v>
      </c>
      <c r="L87" s="177">
        <v>15799.45</v>
      </c>
      <c r="M87" s="116">
        <f t="shared" si="25"/>
        <v>1.9738372332461621E-2</v>
      </c>
      <c r="N87" s="116">
        <f t="shared" si="25"/>
        <v>2.228661497461446E-3</v>
      </c>
      <c r="O87" s="116">
        <f t="shared" si="25"/>
        <v>-4.0000053333462396E-3</v>
      </c>
      <c r="P87" s="116">
        <f t="shared" si="25"/>
        <v>-9.3793343654333654E-3</v>
      </c>
      <c r="Q87" s="116">
        <f t="shared" si="23"/>
        <v>2.8795012071475179E-3</v>
      </c>
      <c r="R87" s="116">
        <f t="shared" si="23"/>
        <v>-1.9097636725490813E-4</v>
      </c>
      <c r="S87" s="116">
        <f t="shared" si="23"/>
        <v>-2.1442230748373371E-3</v>
      </c>
      <c r="T87" s="116">
        <f t="shared" si="23"/>
        <v>-2.6668247082161409E-2</v>
      </c>
      <c r="U87" s="116">
        <f t="shared" si="26"/>
        <v>-5.0949401249331967E-3</v>
      </c>
      <c r="V87" s="116">
        <f t="shared" si="27"/>
        <v>6.730674792318282E-3</v>
      </c>
      <c r="W87" s="116">
        <f t="shared" si="28"/>
        <v>1.716722306337494E-3</v>
      </c>
      <c r="AA87" s="284" t="s">
        <v>78</v>
      </c>
      <c r="AB87" s="312">
        <v>18.02</v>
      </c>
    </row>
    <row r="88" spans="1:30">
      <c r="A88" s="3">
        <v>45075</v>
      </c>
      <c r="B88" s="4">
        <v>183.1</v>
      </c>
      <c r="C88" s="5">
        <v>3137.4</v>
      </c>
      <c r="D88" s="2">
        <v>75.150000000000006</v>
      </c>
      <c r="E88" s="5">
        <v>3717</v>
      </c>
      <c r="F88" s="2">
        <v>398.8</v>
      </c>
      <c r="G88" s="5">
        <v>1047.3499999999999</v>
      </c>
      <c r="H88" s="2">
        <v>536.9</v>
      </c>
      <c r="I88" s="2">
        <v>13.3</v>
      </c>
      <c r="J88" s="2">
        <v>521.45000000000005</v>
      </c>
      <c r="K88" s="2">
        <v>399.8</v>
      </c>
      <c r="L88" s="177">
        <v>15772.35</v>
      </c>
      <c r="M88" s="116">
        <f t="shared" si="25"/>
        <v>5.4629883904415443E-4</v>
      </c>
      <c r="N88" s="116">
        <f t="shared" si="25"/>
        <v>2.8727396946835473E-3</v>
      </c>
      <c r="O88" s="116">
        <f t="shared" si="25"/>
        <v>8.0160749882361246E-3</v>
      </c>
      <c r="P88" s="116">
        <f t="shared" si="25"/>
        <v>1.5125928786627954E-2</v>
      </c>
      <c r="Q88" s="116">
        <f t="shared" si="23"/>
        <v>-7.3699665299386975E-3</v>
      </c>
      <c r="R88" s="116">
        <f t="shared" si="23"/>
        <v>-2.4793795183521523E-3</v>
      </c>
      <c r="S88" s="116">
        <f t="shared" si="23"/>
        <v>-6.1275839299915367E-3</v>
      </c>
      <c r="T88" s="116">
        <f t="shared" si="23"/>
        <v>1.8975901459005604E-2</v>
      </c>
      <c r="U88" s="116">
        <f t="shared" si="26"/>
        <v>5.7698015629346934E-3</v>
      </c>
      <c r="V88" s="116">
        <f t="shared" si="27"/>
        <v>-4.74111929893682E-3</v>
      </c>
      <c r="W88" s="116">
        <f t="shared" si="28"/>
        <v>4.8047224380550584E-3</v>
      </c>
      <c r="AA88" s="285" t="s">
        <v>31</v>
      </c>
      <c r="AB88" s="286" t="s">
        <v>32</v>
      </c>
      <c r="AC88" s="275" t="s">
        <v>44</v>
      </c>
      <c r="AD88" s="276" t="s">
        <v>34</v>
      </c>
    </row>
    <row r="89" spans="1:30">
      <c r="A89" s="3">
        <v>45072</v>
      </c>
      <c r="B89" s="4">
        <v>183</v>
      </c>
      <c r="C89" s="5">
        <v>3128.4</v>
      </c>
      <c r="D89" s="2">
        <v>74.55</v>
      </c>
      <c r="E89" s="5">
        <v>3661.2</v>
      </c>
      <c r="F89" s="2">
        <v>401.75</v>
      </c>
      <c r="G89" s="5">
        <v>1049.95</v>
      </c>
      <c r="H89" s="2">
        <v>540.20000000000005</v>
      </c>
      <c r="I89" s="2">
        <v>13.05</v>
      </c>
      <c r="J89" s="2">
        <v>518.45000000000005</v>
      </c>
      <c r="K89" s="2">
        <v>401.7</v>
      </c>
      <c r="L89" s="177">
        <v>15696.75</v>
      </c>
      <c r="M89" s="116">
        <f t="shared" si="25"/>
        <v>1.6807118316381191E-2</v>
      </c>
      <c r="N89" s="116">
        <f t="shared" si="25"/>
        <v>1.5515162382651732E-3</v>
      </c>
      <c r="O89" s="116">
        <f t="shared" si="25"/>
        <v>2.7883479350118194E-2</v>
      </c>
      <c r="P89" s="116">
        <f t="shared" si="25"/>
        <v>1.745451769687293E-2</v>
      </c>
      <c r="Q89" s="116">
        <f t="shared" si="23"/>
        <v>4.6360014212316725E-2</v>
      </c>
      <c r="R89" s="116">
        <f t="shared" si="23"/>
        <v>1.9766435751472987E-2</v>
      </c>
      <c r="S89" s="116">
        <f t="shared" si="23"/>
        <v>6.500162175732134E-3</v>
      </c>
      <c r="T89" s="116">
        <f t="shared" si="23"/>
        <v>1.5444322427473775E-2</v>
      </c>
      <c r="U89" s="116">
        <f t="shared" si="26"/>
        <v>6.9679949015272764E-3</v>
      </c>
      <c r="V89" s="116">
        <f t="shared" si="27"/>
        <v>1.9100857164278381E-2</v>
      </c>
      <c r="W89" s="116">
        <f t="shared" si="28"/>
        <v>9.0554823330411798E-3</v>
      </c>
      <c r="AA89" s="201" t="s">
        <v>59</v>
      </c>
      <c r="AB89" s="272">
        <v>6690</v>
      </c>
      <c r="AC89" s="281">
        <v>0</v>
      </c>
      <c r="AD89" s="282">
        <v>0.24348198600000001</v>
      </c>
    </row>
    <row r="90" spans="1:30">
      <c r="A90" s="3">
        <v>45071</v>
      </c>
      <c r="B90" s="4">
        <v>179.95</v>
      </c>
      <c r="C90" s="5">
        <v>3123.55</v>
      </c>
      <c r="D90" s="2">
        <v>72.5</v>
      </c>
      <c r="E90" s="5">
        <v>3597.85</v>
      </c>
      <c r="F90" s="2">
        <v>383.55</v>
      </c>
      <c r="G90" s="5">
        <v>1029.4000000000001</v>
      </c>
      <c r="H90" s="2">
        <v>536.70000000000005</v>
      </c>
      <c r="I90" s="2">
        <v>12.85</v>
      </c>
      <c r="J90" s="2">
        <v>514.85</v>
      </c>
      <c r="K90" s="2">
        <v>394.1</v>
      </c>
      <c r="L90" s="177">
        <v>15555.25</v>
      </c>
      <c r="M90" s="116">
        <f t="shared" si="25"/>
        <v>-6.0942016866106603E-3</v>
      </c>
      <c r="N90" s="116">
        <f t="shared" si="25"/>
        <v>7.084310076019066E-3</v>
      </c>
      <c r="O90" s="116">
        <f t="shared" si="25"/>
        <v>-1.4378885186817385E-2</v>
      </c>
      <c r="P90" s="116">
        <f t="shared" si="25"/>
        <v>2.3496085916222185E-2</v>
      </c>
      <c r="Q90" s="116">
        <f t="shared" si="23"/>
        <v>-1.3723674735647015E-2</v>
      </c>
      <c r="R90" s="116">
        <f t="shared" si="23"/>
        <v>6.4810304091462876E-3</v>
      </c>
      <c r="S90" s="116">
        <f t="shared" si="23"/>
        <v>-3.8471554129858698E-2</v>
      </c>
      <c r="T90" s="116">
        <f t="shared" si="23"/>
        <v>6.0138358738533314E-2</v>
      </c>
      <c r="U90" s="116">
        <f t="shared" si="26"/>
        <v>-1.0337756911791354E-2</v>
      </c>
      <c r="V90" s="116">
        <f t="shared" si="27"/>
        <v>-1.4109581516319778E-2</v>
      </c>
      <c r="W90" s="116">
        <f t="shared" si="28"/>
        <v>2.5296751305106183E-3</v>
      </c>
      <c r="AA90" s="201" t="s">
        <v>60</v>
      </c>
      <c r="AB90" s="272">
        <v>3336.5</v>
      </c>
      <c r="AC90" s="281">
        <v>1</v>
      </c>
      <c r="AD90" s="282">
        <v>0.18020219900000001</v>
      </c>
    </row>
    <row r="91" spans="1:30">
      <c r="A91" s="3">
        <v>45070</v>
      </c>
      <c r="B91" s="4">
        <v>181.05</v>
      </c>
      <c r="C91" s="5">
        <v>3101.5</v>
      </c>
      <c r="D91" s="2">
        <v>73.55</v>
      </c>
      <c r="E91" s="5">
        <v>3514.3</v>
      </c>
      <c r="F91" s="2">
        <v>388.85</v>
      </c>
      <c r="G91" s="5">
        <v>1022.75</v>
      </c>
      <c r="H91" s="2">
        <v>557.75</v>
      </c>
      <c r="I91" s="2">
        <v>12.1</v>
      </c>
      <c r="J91" s="2">
        <v>520.20000000000005</v>
      </c>
      <c r="K91" s="2">
        <v>399.7</v>
      </c>
      <c r="L91" s="177">
        <v>15515.95</v>
      </c>
      <c r="M91" s="116">
        <f t="shared" si="25"/>
        <v>-2.2393071147971417E-2</v>
      </c>
      <c r="N91" s="116">
        <f t="shared" si="25"/>
        <v>-6.1394255939095331E-3</v>
      </c>
      <c r="O91" s="116">
        <f t="shared" si="25"/>
        <v>-1.5514645091325179E-2</v>
      </c>
      <c r="P91" s="116">
        <f t="shared" si="25"/>
        <v>7.0324036238950227E-2</v>
      </c>
      <c r="Q91" s="116">
        <f t="shared" si="23"/>
        <v>-7.4302160951778551E-3</v>
      </c>
      <c r="R91" s="116">
        <f t="shared" si="23"/>
        <v>6.9170478640523392E-3</v>
      </c>
      <c r="S91" s="116">
        <f t="shared" si="23"/>
        <v>7.1975119532964819E-3</v>
      </c>
      <c r="T91" s="116">
        <f t="shared" si="23"/>
        <v>-6.7890335542851329E-2</v>
      </c>
      <c r="U91" s="116">
        <f t="shared" si="26"/>
        <v>-1.5829452295741064E-2</v>
      </c>
      <c r="V91" s="116">
        <f t="shared" si="27"/>
        <v>5.1420443141336021E-3</v>
      </c>
      <c r="W91" s="116">
        <f t="shared" si="28"/>
        <v>-1.8544339472979731E-3</v>
      </c>
      <c r="AA91" s="201" t="s">
        <v>61</v>
      </c>
      <c r="AB91" s="272">
        <v>2340</v>
      </c>
      <c r="AC91" s="281">
        <v>0</v>
      </c>
      <c r="AD91" s="282">
        <v>0.43312045500000002</v>
      </c>
    </row>
    <row r="92" spans="1:30">
      <c r="A92" s="3">
        <v>45069</v>
      </c>
      <c r="B92" s="4">
        <v>185.15</v>
      </c>
      <c r="C92" s="5">
        <v>3120.6</v>
      </c>
      <c r="D92" s="2">
        <v>74.7</v>
      </c>
      <c r="E92" s="5">
        <v>3275.65</v>
      </c>
      <c r="F92" s="2">
        <v>391.75</v>
      </c>
      <c r="G92" s="5">
        <v>1015.7</v>
      </c>
      <c r="H92" s="2">
        <v>553.75</v>
      </c>
      <c r="I92" s="2">
        <v>12.95</v>
      </c>
      <c r="J92" s="2">
        <v>528.5</v>
      </c>
      <c r="K92" s="2">
        <v>397.65</v>
      </c>
      <c r="L92" s="177">
        <v>15544.75</v>
      </c>
      <c r="M92" s="116">
        <f t="shared" si="25"/>
        <v>-6.996799265208054E-3</v>
      </c>
      <c r="N92" s="116">
        <f t="shared" si="25"/>
        <v>1.1506049103827137E-2</v>
      </c>
      <c r="O92" s="116">
        <f t="shared" si="25"/>
        <v>-8.0000426670761519E-3</v>
      </c>
      <c r="P92" s="116">
        <f t="shared" si="25"/>
        <v>1.3554424384628517E-2</v>
      </c>
      <c r="Q92" s="116">
        <f t="shared" si="23"/>
        <v>-2.2947485847534064E-3</v>
      </c>
      <c r="R92" s="116">
        <f t="shared" si="23"/>
        <v>-1.1807538516362453E-3</v>
      </c>
      <c r="S92" s="116">
        <f t="shared" si="23"/>
        <v>2.1693943245542917E-3</v>
      </c>
      <c r="T92" s="116">
        <f t="shared" si="23"/>
        <v>0.11874875277634232</v>
      </c>
      <c r="U92" s="116">
        <f t="shared" si="26"/>
        <v>1.1417821471326271E-2</v>
      </c>
      <c r="V92" s="116">
        <f t="shared" si="27"/>
        <v>4.7895226420227345E-3</v>
      </c>
      <c r="W92" s="116">
        <f t="shared" si="28"/>
        <v>2.6249058913955098E-3</v>
      </c>
      <c r="AA92" s="201" t="s">
        <v>62</v>
      </c>
      <c r="AB92" s="272">
        <v>58866</v>
      </c>
      <c r="AC92" s="281">
        <v>0</v>
      </c>
      <c r="AD92" s="282">
        <v>0.36095764299999999</v>
      </c>
    </row>
    <row r="93" spans="1:30">
      <c r="A93" s="3">
        <v>45068</v>
      </c>
      <c r="B93" s="4">
        <v>186.45</v>
      </c>
      <c r="C93" s="5">
        <v>3084.9</v>
      </c>
      <c r="D93" s="2">
        <v>75.3</v>
      </c>
      <c r="E93" s="5">
        <v>3231.55</v>
      </c>
      <c r="F93" s="2">
        <v>392.65</v>
      </c>
      <c r="G93" s="5">
        <v>1016.9</v>
      </c>
      <c r="H93" s="2">
        <v>552.54999999999995</v>
      </c>
      <c r="I93" s="2">
        <v>11.5</v>
      </c>
      <c r="J93" s="2">
        <v>522.5</v>
      </c>
      <c r="K93" s="2">
        <v>395.75</v>
      </c>
      <c r="L93" s="177">
        <v>15504</v>
      </c>
      <c r="M93" s="116">
        <f t="shared" si="25"/>
        <v>2.9942356615078318E-2</v>
      </c>
      <c r="N93" s="116">
        <f t="shared" si="25"/>
        <v>1.4588246761752905E-4</v>
      </c>
      <c r="O93" s="116">
        <f t="shared" si="25"/>
        <v>-5.2980256375552729E-3</v>
      </c>
      <c r="P93" s="116">
        <f t="shared" si="25"/>
        <v>6.2635159177276689E-2</v>
      </c>
      <c r="Q93" s="116">
        <f t="shared" si="23"/>
        <v>1.2742101622082377E-3</v>
      </c>
      <c r="R93" s="116">
        <f t="shared" si="23"/>
        <v>7.0560083535695017E-3</v>
      </c>
      <c r="S93" s="116">
        <f t="shared" si="23"/>
        <v>1.348294088240053E-2</v>
      </c>
      <c r="T93" s="116">
        <f t="shared" si="23"/>
        <v>4.3573053689558473E-3</v>
      </c>
      <c r="U93" s="116">
        <f t="shared" si="26"/>
        <v>-4.6780361219843532E-3</v>
      </c>
      <c r="V93" s="116">
        <f t="shared" si="27"/>
        <v>2.4427328766707567E-2</v>
      </c>
      <c r="W93" s="116">
        <f t="shared" si="28"/>
        <v>6.240406126609358E-3</v>
      </c>
      <c r="AA93" s="201" t="s">
        <v>63</v>
      </c>
      <c r="AB93" s="272">
        <v>9766</v>
      </c>
      <c r="AC93" s="281">
        <v>0</v>
      </c>
      <c r="AD93" s="282">
        <v>0.27796401199999998</v>
      </c>
    </row>
    <row r="94" spans="1:30">
      <c r="A94" s="3">
        <v>45065</v>
      </c>
      <c r="B94" s="4">
        <v>180.95</v>
      </c>
      <c r="C94" s="5">
        <v>3084.45</v>
      </c>
      <c r="D94" s="2">
        <v>75.7</v>
      </c>
      <c r="E94" s="5">
        <v>3035.35</v>
      </c>
      <c r="F94" s="2">
        <v>392.15</v>
      </c>
      <c r="G94" s="5">
        <v>1009.75</v>
      </c>
      <c r="H94" s="2">
        <v>545.15</v>
      </c>
      <c r="I94" s="2">
        <v>11.45</v>
      </c>
      <c r="J94" s="2">
        <v>524.95000000000005</v>
      </c>
      <c r="K94" s="2">
        <v>386.2</v>
      </c>
      <c r="L94" s="177">
        <v>15407.55</v>
      </c>
      <c r="M94" s="116">
        <f t="shared" si="25"/>
        <v>1.4753225140656653E-2</v>
      </c>
      <c r="N94" s="116">
        <f t="shared" si="25"/>
        <v>-7.9438538353863268E-3</v>
      </c>
      <c r="O94" s="116">
        <f t="shared" si="25"/>
        <v>-8.5498712212382436E-3</v>
      </c>
      <c r="P94" s="116">
        <f t="shared" si="25"/>
        <v>1.7162598020153377E-2</v>
      </c>
      <c r="Q94" s="116">
        <f t="shared" si="23"/>
        <v>5.4976805349834009E-3</v>
      </c>
      <c r="R94" s="116">
        <f t="shared" si="23"/>
        <v>9.41269792812442E-4</v>
      </c>
      <c r="S94" s="116">
        <f t="shared" si="23"/>
        <v>2.0290685476530217E-2</v>
      </c>
      <c r="T94" s="116">
        <f t="shared" si="23"/>
        <v>4.3763745997987815E-3</v>
      </c>
      <c r="U94" s="116">
        <f t="shared" si="26"/>
        <v>3.193613772380402E-2</v>
      </c>
      <c r="V94" s="116">
        <f t="shared" si="27"/>
        <v>9.3653129882614143E-3</v>
      </c>
      <c r="W94" s="116">
        <f t="shared" si="28"/>
        <v>2.9867600605787449E-3</v>
      </c>
      <c r="AA94" s="201" t="s">
        <v>64</v>
      </c>
      <c r="AB94" s="272">
        <v>20144</v>
      </c>
      <c r="AC94" s="281">
        <v>0</v>
      </c>
      <c r="AD94" s="282">
        <v>0.19374681999999999</v>
      </c>
    </row>
    <row r="95" spans="1:30">
      <c r="A95" s="3">
        <v>45064</v>
      </c>
      <c r="B95" s="4">
        <v>178.3</v>
      </c>
      <c r="C95" s="5">
        <v>3109.05</v>
      </c>
      <c r="D95" s="2">
        <v>76.349999999999994</v>
      </c>
      <c r="E95" s="5">
        <v>2983.7</v>
      </c>
      <c r="F95" s="2">
        <v>390</v>
      </c>
      <c r="G95" s="5">
        <v>1008.8</v>
      </c>
      <c r="H95" s="2">
        <v>534.20000000000005</v>
      </c>
      <c r="I95" s="2">
        <v>11.4</v>
      </c>
      <c r="J95" s="2">
        <v>508.45</v>
      </c>
      <c r="K95" s="2">
        <v>382.6</v>
      </c>
      <c r="L95" s="177">
        <v>15361.6</v>
      </c>
      <c r="M95" s="116">
        <f t="shared" si="25"/>
        <v>1.2131620081848154E-2</v>
      </c>
      <c r="N95" s="116">
        <f t="shared" si="25"/>
        <v>5.3535562838334062E-3</v>
      </c>
      <c r="O95" s="116">
        <f t="shared" si="25"/>
        <v>-2.6160904390513913E-3</v>
      </c>
      <c r="P95" s="116">
        <f t="shared" si="25"/>
        <v>7.6033201710047479E-3</v>
      </c>
      <c r="Q95" s="116">
        <f t="shared" si="23"/>
        <v>5.0125418235441935E-3</v>
      </c>
      <c r="R95" s="116">
        <f t="shared" si="23"/>
        <v>-9.4221647650560795E-3</v>
      </c>
      <c r="S95" s="116">
        <f t="shared" si="23"/>
        <v>2.1953947589348467E-2</v>
      </c>
      <c r="T95" s="116">
        <f t="shared" si="23"/>
        <v>-1.7391742711869107E-2</v>
      </c>
      <c r="U95" s="116">
        <f t="shared" si="26"/>
        <v>-1.377042121986817E-2</v>
      </c>
      <c r="V95" s="116">
        <f t="shared" si="27"/>
        <v>7.8441630378544235E-4</v>
      </c>
      <c r="W95" s="116">
        <f t="shared" si="28"/>
        <v>-4.2061972598740277E-3</v>
      </c>
      <c r="AA95" s="201" t="s">
        <v>65</v>
      </c>
      <c r="AB95" s="272">
        <v>28215</v>
      </c>
      <c r="AC95" s="281">
        <v>0</v>
      </c>
      <c r="AD95" s="282">
        <v>0.309466615</v>
      </c>
    </row>
    <row r="96" spans="1:30">
      <c r="A96" s="3">
        <v>45063</v>
      </c>
      <c r="B96" s="4">
        <v>176.15</v>
      </c>
      <c r="C96" s="5">
        <v>3092.45</v>
      </c>
      <c r="D96" s="2">
        <v>76.55</v>
      </c>
      <c r="E96" s="5">
        <v>2961.1</v>
      </c>
      <c r="F96" s="2">
        <v>388.05</v>
      </c>
      <c r="G96" s="5">
        <v>1018.35</v>
      </c>
      <c r="H96" s="2">
        <v>522.6</v>
      </c>
      <c r="I96" s="2">
        <v>11.6</v>
      </c>
      <c r="J96" s="2">
        <v>515.5</v>
      </c>
      <c r="K96" s="2">
        <v>382.3</v>
      </c>
      <c r="L96" s="177">
        <v>15426.35</v>
      </c>
      <c r="M96" s="116">
        <f t="shared" si="25"/>
        <v>-8.5118461657788581E-4</v>
      </c>
      <c r="N96" s="116">
        <f t="shared" si="25"/>
        <v>-1.4653864229517036E-2</v>
      </c>
      <c r="O96" s="116">
        <f t="shared" si="25"/>
        <v>-7.1591584655910194E-3</v>
      </c>
      <c r="P96" s="116">
        <f t="shared" si="25"/>
        <v>1.6531834796942833E-2</v>
      </c>
      <c r="Q96" s="116">
        <f t="shared" si="23"/>
        <v>2.9679355936805662E-3</v>
      </c>
      <c r="R96" s="116">
        <f t="shared" si="23"/>
        <v>6.0080945034951894E-3</v>
      </c>
      <c r="S96" s="116">
        <f t="shared" si="23"/>
        <v>2.8827152626018007E-2</v>
      </c>
      <c r="T96" s="116">
        <f t="shared" si="23"/>
        <v>-8.5837436913914419E-3</v>
      </c>
      <c r="U96" s="116">
        <f t="shared" si="26"/>
        <v>-1.0900604728316587E-2</v>
      </c>
      <c r="V96" s="116">
        <f t="shared" si="27"/>
        <v>-1.2089845014101016E-2</v>
      </c>
      <c r="W96" s="116">
        <f t="shared" si="28"/>
        <v>-4.2724948760344871E-3</v>
      </c>
      <c r="AA96" s="201" t="s">
        <v>66</v>
      </c>
      <c r="AB96" s="272">
        <v>1698.4</v>
      </c>
      <c r="AC96" s="281">
        <v>0</v>
      </c>
      <c r="AD96" s="282">
        <v>0.50791966099999997</v>
      </c>
    </row>
    <row r="97" spans="1:31">
      <c r="A97" s="3">
        <v>45062</v>
      </c>
      <c r="B97" s="4">
        <v>176.3</v>
      </c>
      <c r="C97" s="5">
        <v>3138.1</v>
      </c>
      <c r="D97" s="2">
        <v>77.099999999999994</v>
      </c>
      <c r="E97" s="5">
        <v>2912.55</v>
      </c>
      <c r="F97" s="2">
        <v>386.9</v>
      </c>
      <c r="G97" s="5">
        <v>1012.25</v>
      </c>
      <c r="H97" s="2">
        <v>507.75</v>
      </c>
      <c r="I97" s="2">
        <v>11.7</v>
      </c>
      <c r="J97" s="2">
        <v>521.15</v>
      </c>
      <c r="K97" s="2">
        <v>386.95</v>
      </c>
      <c r="L97" s="177">
        <v>15492.4</v>
      </c>
      <c r="M97" s="116">
        <f t="shared" si="25"/>
        <v>-5.6705416886636663E-4</v>
      </c>
      <c r="N97" s="116">
        <f t="shared" si="25"/>
        <v>1.9457431060134606E-3</v>
      </c>
      <c r="O97" s="116">
        <f t="shared" si="25"/>
        <v>-1.7358198609757864E-2</v>
      </c>
      <c r="P97" s="116">
        <f t="shared" si="25"/>
        <v>-8.6490351823413948E-3</v>
      </c>
      <c r="Q97" s="116">
        <f t="shared" si="23"/>
        <v>-5.5416083564719665E-3</v>
      </c>
      <c r="R97" s="116">
        <f t="shared" si="23"/>
        <v>2.5223189019950793E-3</v>
      </c>
      <c r="S97" s="116">
        <f t="shared" si="23"/>
        <v>-2.3647284929175935E-2</v>
      </c>
      <c r="T97" s="116">
        <f t="shared" si="23"/>
        <v>8.583743691391435E-3</v>
      </c>
      <c r="U97" s="116">
        <f t="shared" si="26"/>
        <v>-1.8441587274250909E-2</v>
      </c>
      <c r="V97" s="116">
        <f t="shared" si="27"/>
        <v>3.1059944731977873E-3</v>
      </c>
      <c r="W97" s="116">
        <f t="shared" si="28"/>
        <v>-3.6917647375060265E-3</v>
      </c>
      <c r="AA97" s="201" t="s">
        <v>67</v>
      </c>
      <c r="AB97" s="272">
        <v>24998</v>
      </c>
      <c r="AC97" s="281">
        <v>0</v>
      </c>
      <c r="AD97" s="282">
        <v>0.24251488800000001</v>
      </c>
    </row>
    <row r="98" spans="1:31">
      <c r="A98" s="3">
        <v>45061</v>
      </c>
      <c r="B98" s="4">
        <v>176.4</v>
      </c>
      <c r="C98" s="5">
        <v>3132</v>
      </c>
      <c r="D98" s="2">
        <v>78.45</v>
      </c>
      <c r="E98" s="5">
        <v>2937.85</v>
      </c>
      <c r="F98" s="2">
        <v>389.05</v>
      </c>
      <c r="G98" s="5">
        <v>1009.7</v>
      </c>
      <c r="H98" s="2">
        <v>519.9</v>
      </c>
      <c r="I98" s="2">
        <v>11.6</v>
      </c>
      <c r="J98" s="2">
        <v>530.85</v>
      </c>
      <c r="K98" s="2">
        <v>385.75</v>
      </c>
      <c r="L98" s="177">
        <v>15549.7</v>
      </c>
      <c r="M98" s="116">
        <f t="shared" si="25"/>
        <v>2.0329977205057352E-2</v>
      </c>
      <c r="N98" s="116">
        <f t="shared" si="25"/>
        <v>2.8739761657810276E-4</v>
      </c>
      <c r="O98" s="116">
        <f t="shared" si="25"/>
        <v>1.2183542819740241E-2</v>
      </c>
      <c r="P98" s="116">
        <f t="shared" si="25"/>
        <v>2.422001464777682E-2</v>
      </c>
      <c r="Q98" s="116">
        <f t="shared" si="23"/>
        <v>-6.9160111731910029E-3</v>
      </c>
      <c r="R98" s="116">
        <f t="shared" si="23"/>
        <v>1.045357719890736E-2</v>
      </c>
      <c r="S98" s="116">
        <f t="shared" si="23"/>
        <v>3.9328431976480213E-2</v>
      </c>
      <c r="T98" s="116">
        <f t="shared" si="23"/>
        <v>-1.7094433359300183E-2</v>
      </c>
      <c r="U98" s="116">
        <f t="shared" si="26"/>
        <v>2.8469633897858667E-2</v>
      </c>
      <c r="V98" s="116">
        <f t="shared" si="27"/>
        <v>6.5019734913468238E-3</v>
      </c>
      <c r="W98" s="116">
        <f t="shared" si="28"/>
        <v>4.6636809579929306E-3</v>
      </c>
      <c r="AA98" s="201" t="s">
        <v>68</v>
      </c>
      <c r="AB98" s="272">
        <v>28920.5</v>
      </c>
      <c r="AC98" s="281">
        <v>0</v>
      </c>
      <c r="AD98" s="282">
        <v>0.18860069199999999</v>
      </c>
    </row>
    <row r="99" spans="1:31">
      <c r="A99" s="3">
        <v>45058</v>
      </c>
      <c r="B99" s="4">
        <v>172.85</v>
      </c>
      <c r="C99" s="5">
        <v>3131.1</v>
      </c>
      <c r="D99" s="2">
        <v>77.5</v>
      </c>
      <c r="E99" s="5">
        <v>2867.55</v>
      </c>
      <c r="F99" s="2">
        <v>391.75</v>
      </c>
      <c r="G99" s="2">
        <v>999.2</v>
      </c>
      <c r="H99" s="2">
        <v>499.85</v>
      </c>
      <c r="I99" s="2">
        <v>11.8</v>
      </c>
      <c r="J99" s="2">
        <v>515.95000000000005</v>
      </c>
      <c r="K99" s="2">
        <v>383.25</v>
      </c>
      <c r="L99" s="177">
        <v>15477.35</v>
      </c>
      <c r="M99" s="116">
        <f t="shared" si="25"/>
        <v>4.3484631501397352E-3</v>
      </c>
      <c r="N99" s="116">
        <f t="shared" si="25"/>
        <v>-2.7587984041204587E-3</v>
      </c>
      <c r="O99" s="116">
        <f t="shared" si="25"/>
        <v>-9.6308930609613E-3</v>
      </c>
      <c r="P99" s="116">
        <f t="shared" si="25"/>
        <v>-1.5279096388289013E-2</v>
      </c>
      <c r="Q99" s="116">
        <f t="shared" si="23"/>
        <v>1.0005214299249504E-2</v>
      </c>
      <c r="R99" s="116">
        <f t="shared" si="23"/>
        <v>1.6752839076820077E-2</v>
      </c>
      <c r="S99" s="116">
        <f t="shared" si="23"/>
        <v>3.2119846247109271E-2</v>
      </c>
      <c r="T99" s="116">
        <f t="shared" si="23"/>
        <v>-4.2283361095210642E-3</v>
      </c>
      <c r="U99" s="116">
        <f t="shared" si="26"/>
        <v>8.4667918570356972E-3</v>
      </c>
      <c r="V99" s="116">
        <f t="shared" si="27"/>
        <v>-3.6463121530200871E-3</v>
      </c>
      <c r="W99" s="116">
        <f t="shared" si="28"/>
        <v>-4.3279697330103503E-4</v>
      </c>
      <c r="AA99" s="277" t="s">
        <v>36</v>
      </c>
      <c r="AB99" s="278">
        <v>184974.4</v>
      </c>
      <c r="AC99" s="279">
        <v>1</v>
      </c>
      <c r="AD99" s="280" t="s">
        <v>36</v>
      </c>
    </row>
    <row r="100" spans="1:31">
      <c r="A100" s="3">
        <v>45057</v>
      </c>
      <c r="B100" s="4">
        <v>172.1</v>
      </c>
      <c r="C100" s="5">
        <v>3139.75</v>
      </c>
      <c r="D100" s="2">
        <v>78.25</v>
      </c>
      <c r="E100" s="5">
        <v>2911.7</v>
      </c>
      <c r="F100" s="2">
        <v>387.85</v>
      </c>
      <c r="G100" s="2">
        <v>982.6</v>
      </c>
      <c r="H100" s="2">
        <v>484.05</v>
      </c>
      <c r="I100" s="2">
        <v>11.85</v>
      </c>
      <c r="J100" s="2">
        <v>511.6</v>
      </c>
      <c r="K100" s="2">
        <v>384.65</v>
      </c>
      <c r="L100" s="177">
        <v>15484.05</v>
      </c>
      <c r="M100" s="116">
        <f t="shared" si="25"/>
        <v>-8.7120667627428507E-4</v>
      </c>
      <c r="N100" s="116">
        <f t="shared" si="25"/>
        <v>3.1825243191877496E-2</v>
      </c>
      <c r="O100" s="116">
        <f t="shared" si="25"/>
        <v>1.9187725746224146E-3</v>
      </c>
      <c r="P100" s="116">
        <f t="shared" si="25"/>
        <v>6.7023571224277337E-3</v>
      </c>
      <c r="Q100" s="116">
        <f t="shared" si="23"/>
        <v>7.5052112128221023E-3</v>
      </c>
      <c r="R100" s="116">
        <f t="shared" si="23"/>
        <v>2.0720002973903494E-2</v>
      </c>
      <c r="S100" s="116">
        <f t="shared" si="23"/>
        <v>8.0896520820987975E-3</v>
      </c>
      <c r="T100" s="116">
        <f t="shared" si="23"/>
        <v>-4.2105325363436053E-3</v>
      </c>
      <c r="U100" s="116">
        <f t="shared" si="26"/>
        <v>4.1132170419082709E-3</v>
      </c>
      <c r="V100" s="116">
        <f t="shared" si="27"/>
        <v>2.3425310035367483E-3</v>
      </c>
      <c r="W100" s="116">
        <f t="shared" si="28"/>
        <v>1.1631627703575815E-3</v>
      </c>
    </row>
    <row r="101" spans="1:31">
      <c r="A101" s="3">
        <v>45056</v>
      </c>
      <c r="B101" s="4">
        <v>172.25</v>
      </c>
      <c r="C101" s="5">
        <v>3041.4</v>
      </c>
      <c r="D101" s="2">
        <v>78.099999999999994</v>
      </c>
      <c r="E101" s="5">
        <v>2892.25</v>
      </c>
      <c r="F101" s="2">
        <v>384.95</v>
      </c>
      <c r="G101" s="2">
        <v>962.45</v>
      </c>
      <c r="H101" s="2">
        <v>480.15</v>
      </c>
      <c r="I101" s="2">
        <v>11.9</v>
      </c>
      <c r="J101" s="2">
        <v>509.5</v>
      </c>
      <c r="K101" s="2">
        <v>383.75</v>
      </c>
      <c r="L101" s="177">
        <v>15466.05</v>
      </c>
      <c r="M101" s="116">
        <f t="shared" si="25"/>
        <v>-7.230689493145947E-3</v>
      </c>
      <c r="N101" s="116">
        <f t="shared" si="25"/>
        <v>2.1724112424387661E-3</v>
      </c>
      <c r="O101" s="116">
        <f t="shared" si="25"/>
        <v>-1.2090506809840805E-2</v>
      </c>
      <c r="P101" s="116">
        <f t="shared" si="25"/>
        <v>-2.3138565372559485E-3</v>
      </c>
      <c r="Q101" s="116">
        <f t="shared" si="23"/>
        <v>1.5709185466020532E-2</v>
      </c>
      <c r="R101" s="116">
        <f t="shared" si="23"/>
        <v>1.1652646548233208E-2</v>
      </c>
      <c r="S101" s="116">
        <f t="shared" si="23"/>
        <v>-2.3922212250819478E-3</v>
      </c>
      <c r="T101" s="116">
        <f t="shared" si="23"/>
        <v>-8.3682496705165792E-3</v>
      </c>
      <c r="U101" s="116">
        <f t="shared" si="26"/>
        <v>1.1548270274089438E-2</v>
      </c>
      <c r="V101" s="116">
        <f t="shared" si="27"/>
        <v>3.7856581990397841E-3</v>
      </c>
      <c r="W101" s="116">
        <f t="shared" si="28"/>
        <v>2.9430211955617067E-3</v>
      </c>
    </row>
    <row r="102" spans="1:31">
      <c r="A102" s="3">
        <v>45055</v>
      </c>
      <c r="B102" s="4">
        <v>173.5</v>
      </c>
      <c r="C102" s="5">
        <v>3034.8</v>
      </c>
      <c r="D102" s="2">
        <v>79.05</v>
      </c>
      <c r="E102" s="5">
        <v>2898.95</v>
      </c>
      <c r="F102" s="2">
        <v>378.95</v>
      </c>
      <c r="G102" s="2">
        <v>951.3</v>
      </c>
      <c r="H102" s="2">
        <v>481.3</v>
      </c>
      <c r="I102" s="2">
        <v>12</v>
      </c>
      <c r="J102" s="2">
        <v>503.65</v>
      </c>
      <c r="K102" s="2">
        <v>382.3</v>
      </c>
      <c r="L102" s="177">
        <v>15420.6</v>
      </c>
      <c r="M102" s="116">
        <f t="shared" si="25"/>
        <v>-1.0035926527785568E-2</v>
      </c>
      <c r="N102" s="116">
        <f t="shared" si="25"/>
        <v>5.0708288860188298E-3</v>
      </c>
      <c r="O102" s="116">
        <f t="shared" si="25"/>
        <v>-2.6218730305119304E-2</v>
      </c>
      <c r="P102" s="116">
        <f t="shared" si="25"/>
        <v>-1.4305291087523063E-3</v>
      </c>
      <c r="Q102" s="116">
        <f t="shared" si="23"/>
        <v>-2.8985527540114154E-3</v>
      </c>
      <c r="R102" s="116">
        <f t="shared" si="23"/>
        <v>8.2331054038063557E-3</v>
      </c>
      <c r="S102" s="116">
        <f t="shared" si="23"/>
        <v>5.6256008347906417E-3</v>
      </c>
      <c r="T102" s="116">
        <f t="shared" si="23"/>
        <v>-1.2422519998557209E-2</v>
      </c>
      <c r="U102" s="116">
        <f t="shared" si="26"/>
        <v>6.2739836334148504E-3</v>
      </c>
      <c r="V102" s="116">
        <f t="shared" si="27"/>
        <v>5.1137592590568132E-3</v>
      </c>
      <c r="W102" s="116">
        <f t="shared" si="28"/>
        <v>-4.2142526646720449E-4</v>
      </c>
    </row>
    <row r="103" spans="1:31">
      <c r="A103" s="3">
        <v>45054</v>
      </c>
      <c r="B103" s="4">
        <v>175.25</v>
      </c>
      <c r="C103" s="5">
        <v>3019.45</v>
      </c>
      <c r="D103" s="2">
        <v>81.150000000000006</v>
      </c>
      <c r="E103" s="5">
        <v>2903.1</v>
      </c>
      <c r="F103" s="2">
        <v>380.05</v>
      </c>
      <c r="G103" s="2">
        <v>943.5</v>
      </c>
      <c r="H103" s="2">
        <v>478.6</v>
      </c>
      <c r="I103" s="2">
        <v>12.15</v>
      </c>
      <c r="J103" s="2">
        <v>500.5</v>
      </c>
      <c r="K103" s="2">
        <v>380.35</v>
      </c>
      <c r="L103" s="177">
        <v>15427.1</v>
      </c>
      <c r="M103" s="116">
        <f t="shared" si="25"/>
        <v>3.7158825091976283E-3</v>
      </c>
      <c r="N103" s="116">
        <f t="shared" si="25"/>
        <v>2.1550303413515022E-3</v>
      </c>
      <c r="O103" s="116">
        <f t="shared" si="25"/>
        <v>-6.0370883709047196E-2</v>
      </c>
      <c r="P103" s="116">
        <f t="shared" si="25"/>
        <v>4.3323361367642033E-3</v>
      </c>
      <c r="Q103" s="116">
        <f t="shared" si="23"/>
        <v>5.1441121151621959E-3</v>
      </c>
      <c r="R103" s="116">
        <f t="shared" si="23"/>
        <v>7.2866849015370749E-3</v>
      </c>
      <c r="S103" s="116">
        <f t="shared" si="23"/>
        <v>-1.1736126812832209E-2</v>
      </c>
      <c r="T103" s="116">
        <f t="shared" si="23"/>
        <v>-2.0367302824433699E-2</v>
      </c>
      <c r="U103" s="116">
        <f t="shared" si="26"/>
        <v>4.7881486233214005E-2</v>
      </c>
      <c r="V103" s="116">
        <f t="shared" si="27"/>
        <v>2.5008239423964487E-3</v>
      </c>
      <c r="W103" s="116">
        <f t="shared" si="28"/>
        <v>9.6725466464147921E-3</v>
      </c>
      <c r="AA103" s="284" t="s">
        <v>79</v>
      </c>
      <c r="AB103" s="313"/>
      <c r="AC103" s="314">
        <v>0.83489999999999998</v>
      </c>
      <c r="AD103" s="21"/>
      <c r="AE103" s="21"/>
    </row>
    <row r="104" spans="1:31">
      <c r="A104" s="3">
        <v>45051</v>
      </c>
      <c r="B104" s="4">
        <v>174.6</v>
      </c>
      <c r="C104" s="5">
        <v>3012.95</v>
      </c>
      <c r="D104" s="2">
        <v>86.2</v>
      </c>
      <c r="E104" s="5">
        <v>2890.55</v>
      </c>
      <c r="F104" s="2">
        <v>378.1</v>
      </c>
      <c r="G104" s="2">
        <v>936.65</v>
      </c>
      <c r="H104" s="2">
        <v>484.25</v>
      </c>
      <c r="I104" s="2">
        <v>12.4</v>
      </c>
      <c r="J104" s="2">
        <v>477.1</v>
      </c>
      <c r="K104" s="2">
        <v>379.4</v>
      </c>
      <c r="L104" s="177">
        <v>15278.6</v>
      </c>
      <c r="M104" s="116">
        <f t="shared" si="25"/>
        <v>1.7914376799507126E-2</v>
      </c>
      <c r="N104" s="116">
        <f t="shared" si="25"/>
        <v>1.0040445934170309E-2</v>
      </c>
      <c r="O104" s="116">
        <f t="shared" si="25"/>
        <v>-1.7386269230401338E-3</v>
      </c>
      <c r="P104" s="116">
        <f t="shared" si="25"/>
        <v>-2.5740484623854834E-3</v>
      </c>
      <c r="Q104" s="116">
        <f t="shared" si="23"/>
        <v>-7.2468859219099648E-3</v>
      </c>
      <c r="R104" s="116">
        <f t="shared" si="23"/>
        <v>5.5671681713501536E-3</v>
      </c>
      <c r="S104" s="116">
        <f t="shared" si="23"/>
        <v>6.4222304846955252E-3</v>
      </c>
      <c r="T104" s="116">
        <f t="shared" si="23"/>
        <v>1.6260520871780326E-2</v>
      </c>
      <c r="U104" s="116">
        <f t="shared" si="26"/>
        <v>-7.7252706989364931E-3</v>
      </c>
      <c r="V104" s="116">
        <f t="shared" si="27"/>
        <v>-1.1269939751992881E-2</v>
      </c>
      <c r="W104" s="116">
        <f t="shared" si="28"/>
        <v>-8.2714320123182788E-3</v>
      </c>
      <c r="AA104" s="274" t="s">
        <v>43</v>
      </c>
      <c r="AB104" s="275" t="s">
        <v>44</v>
      </c>
      <c r="AC104" s="275" t="s">
        <v>73</v>
      </c>
      <c r="AD104" s="276" t="s">
        <v>46</v>
      </c>
      <c r="AE104" s="21"/>
    </row>
    <row r="105" spans="1:31">
      <c r="A105" s="3">
        <v>45050</v>
      </c>
      <c r="B105" s="4">
        <v>171.5</v>
      </c>
      <c r="C105" s="5">
        <v>2982.85</v>
      </c>
      <c r="D105" s="2">
        <v>86.35</v>
      </c>
      <c r="E105" s="5">
        <v>2898</v>
      </c>
      <c r="F105" s="2">
        <v>380.85</v>
      </c>
      <c r="G105" s="2">
        <v>931.45</v>
      </c>
      <c r="H105" s="2">
        <v>481.15</v>
      </c>
      <c r="I105" s="2">
        <v>12.2</v>
      </c>
      <c r="J105" s="2">
        <v>480.8</v>
      </c>
      <c r="K105" s="2">
        <v>383.7</v>
      </c>
      <c r="L105" s="177">
        <v>15405.5</v>
      </c>
      <c r="M105" s="116">
        <f t="shared" si="25"/>
        <v>4.1064978363025278E-2</v>
      </c>
      <c r="N105" s="116">
        <f t="shared" si="25"/>
        <v>1.7979190611884216E-2</v>
      </c>
      <c r="O105" s="116">
        <f t="shared" si="25"/>
        <v>3.1767377159854483E-2</v>
      </c>
      <c r="P105" s="116">
        <f t="shared" si="25"/>
        <v>-3.5306818162480925E-3</v>
      </c>
      <c r="Q105" s="116">
        <f t="shared" si="23"/>
        <v>5.1332787942422178E-3</v>
      </c>
      <c r="R105" s="116">
        <f t="shared" si="23"/>
        <v>-8.2859373381144481E-3</v>
      </c>
      <c r="S105" s="116">
        <f t="shared" si="23"/>
        <v>1.0656181070709406E-2</v>
      </c>
      <c r="T105" s="116">
        <f t="shared" si="23"/>
        <v>2.4897551621727087E-2</v>
      </c>
      <c r="U105" s="116">
        <f t="shared" si="26"/>
        <v>-6.0134966079396553E-3</v>
      </c>
      <c r="V105" s="116">
        <f t="shared" si="27"/>
        <v>-3.6420435679565565E-3</v>
      </c>
      <c r="W105" s="116">
        <f t="shared" si="28"/>
        <v>8.4154346307965377E-3</v>
      </c>
      <c r="AA105" s="201" t="s">
        <v>59</v>
      </c>
      <c r="AB105" s="320">
        <v>0</v>
      </c>
      <c r="AC105" s="281">
        <v>0.36280000000000001</v>
      </c>
      <c r="AD105" s="282">
        <v>8.8060540000000007E-3</v>
      </c>
      <c r="AE105" s="211"/>
    </row>
    <row r="106" spans="1:31">
      <c r="A106" s="3">
        <v>45049</v>
      </c>
      <c r="B106" s="4">
        <v>164.6</v>
      </c>
      <c r="C106" s="5">
        <v>2929.7</v>
      </c>
      <c r="D106" s="2">
        <v>83.65</v>
      </c>
      <c r="E106" s="5">
        <v>2908.25</v>
      </c>
      <c r="F106" s="2">
        <v>378.9</v>
      </c>
      <c r="G106" s="2">
        <v>939.2</v>
      </c>
      <c r="H106" s="2">
        <v>476.05</v>
      </c>
      <c r="I106" s="2">
        <v>11.9</v>
      </c>
      <c r="J106" s="2">
        <v>483.7</v>
      </c>
      <c r="K106" s="2">
        <v>385.1</v>
      </c>
      <c r="L106" s="177">
        <v>15276.4</v>
      </c>
      <c r="M106" s="116">
        <f t="shared" si="25"/>
        <v>1.2225091129259276E-2</v>
      </c>
      <c r="N106" s="116">
        <f t="shared" si="25"/>
        <v>1.0344476170207388E-2</v>
      </c>
      <c r="O106" s="116">
        <f t="shared" si="25"/>
        <v>-1.2474174225175688E-2</v>
      </c>
      <c r="P106" s="116">
        <f t="shared" si="25"/>
        <v>-2.9222928173443431E-4</v>
      </c>
      <c r="Q106" s="116">
        <f t="shared" si="23"/>
        <v>-4.0824445979766961E-3</v>
      </c>
      <c r="R106" s="116">
        <f t="shared" si="23"/>
        <v>1.7020088181950301E-2</v>
      </c>
      <c r="S106" s="116">
        <f t="shared" si="23"/>
        <v>2.6292279961875132E-3</v>
      </c>
      <c r="T106" s="116">
        <f t="shared" si="23"/>
        <v>-2.079076966907378E-2</v>
      </c>
      <c r="U106" s="116">
        <f t="shared" si="26"/>
        <v>7.1580781802715017E-3</v>
      </c>
      <c r="V106" s="116">
        <f t="shared" si="27"/>
        <v>-8.4039540447931275E-3</v>
      </c>
      <c r="W106" s="116">
        <f t="shared" si="28"/>
        <v>-1.5926929192111266E-3</v>
      </c>
      <c r="AA106" s="201" t="s">
        <v>60</v>
      </c>
      <c r="AB106" s="320">
        <v>0</v>
      </c>
      <c r="AC106" s="281">
        <v>-0.1203</v>
      </c>
      <c r="AD106" s="282">
        <v>3.2504209999999999E-3</v>
      </c>
      <c r="AE106" s="211"/>
    </row>
    <row r="107" spans="1:31">
      <c r="A107" s="3">
        <v>45048</v>
      </c>
      <c r="B107" s="4">
        <v>162.6</v>
      </c>
      <c r="C107" s="5">
        <v>2899.55</v>
      </c>
      <c r="D107" s="2">
        <v>84.7</v>
      </c>
      <c r="E107" s="5">
        <v>2909.1</v>
      </c>
      <c r="F107" s="2">
        <v>380.45</v>
      </c>
      <c r="G107" s="2">
        <v>923.35</v>
      </c>
      <c r="H107" s="2">
        <v>474.8</v>
      </c>
      <c r="I107" s="2">
        <v>12.15</v>
      </c>
      <c r="J107" s="2">
        <v>480.25</v>
      </c>
      <c r="K107" s="2">
        <v>388.35</v>
      </c>
      <c r="L107" s="177">
        <v>15300.75</v>
      </c>
      <c r="M107" s="116">
        <f t="shared" si="25"/>
        <v>2.7749247362052195E-2</v>
      </c>
      <c r="N107" s="116">
        <f t="shared" si="25"/>
        <v>-9.652011297596175E-4</v>
      </c>
      <c r="O107" s="116">
        <f t="shared" si="25"/>
        <v>8.2988028146950641E-3</v>
      </c>
      <c r="P107" s="116">
        <f t="shared" si="25"/>
        <v>-2.1289754624718763E-3</v>
      </c>
      <c r="Q107" s="116">
        <f t="shared" si="23"/>
        <v>1.4562078875133349E-2</v>
      </c>
      <c r="R107" s="116">
        <f t="shared" si="23"/>
        <v>1.7314794752875791E-2</v>
      </c>
      <c r="S107" s="116">
        <f t="shared" si="23"/>
        <v>3.1558483507142771E-2</v>
      </c>
      <c r="T107" s="116">
        <f t="shared" si="23"/>
        <v>-4.1067819526533593E-3</v>
      </c>
      <c r="U107" s="116">
        <f t="shared" si="26"/>
        <v>-9.7389911908857749E-3</v>
      </c>
      <c r="V107" s="116">
        <f t="shared" si="27"/>
        <v>8.6636605778720645E-3</v>
      </c>
      <c r="W107" s="116">
        <f t="shared" si="28"/>
        <v>5.3210611684174338E-3</v>
      </c>
      <c r="AA107" s="201" t="s">
        <v>61</v>
      </c>
      <c r="AB107" s="320">
        <v>1</v>
      </c>
      <c r="AC107" s="281">
        <v>0.83489999999999998</v>
      </c>
      <c r="AD107" s="282">
        <v>5.4791470000000002E-3</v>
      </c>
      <c r="AE107" s="211"/>
    </row>
    <row r="108" spans="1:31">
      <c r="A108" s="3">
        <v>45044</v>
      </c>
      <c r="B108" s="4">
        <v>158.15</v>
      </c>
      <c r="C108" s="5">
        <v>2902.35</v>
      </c>
      <c r="D108" s="2">
        <v>84</v>
      </c>
      <c r="E108" s="5">
        <v>2915.3</v>
      </c>
      <c r="F108" s="2">
        <v>374.95</v>
      </c>
      <c r="G108" s="2">
        <v>907.5</v>
      </c>
      <c r="H108" s="2">
        <v>460.05</v>
      </c>
      <c r="I108" s="2">
        <v>12.2</v>
      </c>
      <c r="J108" s="2">
        <v>484.95</v>
      </c>
      <c r="K108" s="2">
        <v>385</v>
      </c>
      <c r="L108" s="177">
        <v>15219.55</v>
      </c>
      <c r="M108" s="116">
        <f t="shared" si="25"/>
        <v>7.9352900126708689E-3</v>
      </c>
      <c r="N108" s="116">
        <f t="shared" si="25"/>
        <v>8.272582034266478E-4</v>
      </c>
      <c r="O108" s="116">
        <f t="shared" si="25"/>
        <v>3.3901551675681416E-2</v>
      </c>
      <c r="P108" s="116">
        <f t="shared" si="25"/>
        <v>1.2633927106611369E-2</v>
      </c>
      <c r="Q108" s="116">
        <f t="shared" si="23"/>
        <v>1.9661285105167115E-2</v>
      </c>
      <c r="R108" s="116">
        <f t="shared" si="23"/>
        <v>-4.9550730172079518E-2</v>
      </c>
      <c r="S108" s="116">
        <f t="shared" si="23"/>
        <v>1.7210619384500896E-2</v>
      </c>
      <c r="T108" s="116">
        <f t="shared" si="23"/>
        <v>-2.4292692569044587E-2</v>
      </c>
      <c r="U108" s="116">
        <f t="shared" si="26"/>
        <v>6.9318988449404715E-3</v>
      </c>
      <c r="V108" s="116">
        <f t="shared" si="27"/>
        <v>2.7918589684347361E-2</v>
      </c>
      <c r="W108" s="116">
        <f t="shared" si="28"/>
        <v>9.5397262790596869E-3</v>
      </c>
      <c r="AA108" s="201" t="s">
        <v>62</v>
      </c>
      <c r="AB108" s="320">
        <v>0</v>
      </c>
      <c r="AC108" s="281">
        <v>0.20710000000000001</v>
      </c>
      <c r="AD108" s="282">
        <v>0.114870667</v>
      </c>
      <c r="AE108" s="211"/>
    </row>
    <row r="109" spans="1:31">
      <c r="A109" s="3">
        <v>45043</v>
      </c>
      <c r="B109" s="4">
        <v>156.9</v>
      </c>
      <c r="C109" s="5">
        <v>2899.95</v>
      </c>
      <c r="D109" s="2">
        <v>81.2</v>
      </c>
      <c r="E109" s="5">
        <v>2878.7</v>
      </c>
      <c r="F109" s="2">
        <v>367.65</v>
      </c>
      <c r="G109" s="2">
        <v>953.6</v>
      </c>
      <c r="H109" s="2">
        <v>452.2</v>
      </c>
      <c r="I109" s="2">
        <v>12.5</v>
      </c>
      <c r="J109" s="2">
        <v>481.6</v>
      </c>
      <c r="K109" s="2">
        <v>374.4</v>
      </c>
      <c r="L109" s="177">
        <v>15075.05</v>
      </c>
      <c r="M109" s="116">
        <f t="shared" si="25"/>
        <v>-7.6190844764394052E-3</v>
      </c>
      <c r="N109" s="116">
        <f t="shared" si="25"/>
        <v>-3.4595857189174458E-3</v>
      </c>
      <c r="O109" s="116">
        <f t="shared" si="25"/>
        <v>1.5513807887668953E-2</v>
      </c>
      <c r="P109" s="116">
        <f t="shared" si="25"/>
        <v>1.614378555417453E-2</v>
      </c>
      <c r="Q109" s="116">
        <f t="shared" si="23"/>
        <v>8.0563008275967209E-3</v>
      </c>
      <c r="R109" s="116">
        <f t="shared" si="23"/>
        <v>-2.3371966817725933E-2</v>
      </c>
      <c r="S109" s="116">
        <f t="shared" si="23"/>
        <v>2.6668247082161273E-2</v>
      </c>
      <c r="T109" s="116">
        <f t="shared" si="23"/>
        <v>4.9190244190771781E-2</v>
      </c>
      <c r="U109" s="116">
        <f t="shared" si="26"/>
        <v>7.0848389703868911E-3</v>
      </c>
      <c r="V109" s="116">
        <f t="shared" si="27"/>
        <v>-4.0056079045507959E-4</v>
      </c>
      <c r="W109" s="116">
        <f t="shared" si="28"/>
        <v>5.3642612946960171E-3</v>
      </c>
      <c r="AA109" s="201" t="s">
        <v>63</v>
      </c>
      <c r="AB109" s="320">
        <v>0</v>
      </c>
      <c r="AC109" s="281">
        <v>2.5999999999999999E-2</v>
      </c>
      <c r="AD109" s="282">
        <v>1.4675526E-2</v>
      </c>
      <c r="AE109" s="211"/>
    </row>
    <row r="110" spans="1:31">
      <c r="A110" s="3">
        <v>45042</v>
      </c>
      <c r="B110" s="4">
        <v>158.1</v>
      </c>
      <c r="C110" s="5">
        <v>2910</v>
      </c>
      <c r="D110" s="2">
        <v>79.95</v>
      </c>
      <c r="E110" s="5">
        <v>2832.6</v>
      </c>
      <c r="F110" s="2">
        <v>364.7</v>
      </c>
      <c r="G110" s="2">
        <v>976.15</v>
      </c>
      <c r="H110" s="2">
        <v>440.3</v>
      </c>
      <c r="I110" s="2">
        <v>11.9</v>
      </c>
      <c r="J110" s="2">
        <v>478.2</v>
      </c>
      <c r="K110" s="2">
        <v>374.55</v>
      </c>
      <c r="L110" s="177">
        <v>14994.4</v>
      </c>
      <c r="M110" s="116">
        <f t="shared" si="25"/>
        <v>1.6582012596137518E-2</v>
      </c>
      <c r="N110" s="116">
        <f t="shared" si="25"/>
        <v>4.1322372849105912E-3</v>
      </c>
      <c r="O110" s="116">
        <f t="shared" si="25"/>
        <v>-1.2500001627603523E-3</v>
      </c>
      <c r="P110" s="116">
        <f t="shared" si="25"/>
        <v>-1.0535284969820249E-2</v>
      </c>
      <c r="Q110" s="116">
        <f t="shared" si="23"/>
        <v>1.0335653229464515E-2</v>
      </c>
      <c r="R110" s="116">
        <f t="shared" si="23"/>
        <v>1.3355188574254506E-2</v>
      </c>
      <c r="S110" s="116">
        <f t="shared" si="23"/>
        <v>4.5433894466228734E-4</v>
      </c>
      <c r="T110" s="116">
        <f t="shared" si="23"/>
        <v>4.210532536343679E-3</v>
      </c>
      <c r="U110" s="116">
        <f t="shared" si="26"/>
        <v>9.7715513521139247E-3</v>
      </c>
      <c r="V110" s="116">
        <f t="shared" si="27"/>
        <v>-2.9325534212776413E-3</v>
      </c>
      <c r="W110" s="116">
        <f t="shared" si="28"/>
        <v>2.5842999882138696E-3</v>
      </c>
      <c r="AA110" s="201" t="s">
        <v>64</v>
      </c>
      <c r="AB110" s="320">
        <v>0</v>
      </c>
      <c r="AC110" s="281">
        <v>0.114</v>
      </c>
      <c r="AD110" s="282">
        <v>2.1099329999999999E-2</v>
      </c>
      <c r="AE110" s="211"/>
    </row>
    <row r="111" spans="1:31">
      <c r="A111" s="3">
        <v>45041</v>
      </c>
      <c r="B111" s="4">
        <v>155.5</v>
      </c>
      <c r="C111" s="5">
        <v>2898</v>
      </c>
      <c r="D111" s="2">
        <v>80.05</v>
      </c>
      <c r="E111" s="5">
        <v>2862.6</v>
      </c>
      <c r="F111" s="2">
        <v>360.95</v>
      </c>
      <c r="G111" s="2">
        <v>963.2</v>
      </c>
      <c r="H111" s="2">
        <v>440.1</v>
      </c>
      <c r="I111" s="2">
        <v>11.85</v>
      </c>
      <c r="J111" s="2">
        <v>473.55</v>
      </c>
      <c r="K111" s="2">
        <v>375.65</v>
      </c>
      <c r="L111" s="177">
        <v>14955.7</v>
      </c>
      <c r="M111" s="116">
        <f t="shared" si="25"/>
        <v>9.6931292056597514E-3</v>
      </c>
      <c r="N111" s="116">
        <f t="shared" si="25"/>
        <v>2.3837913552761975E-3</v>
      </c>
      <c r="O111" s="116">
        <f t="shared" si="25"/>
        <v>4.3818536465542899E-3</v>
      </c>
      <c r="P111" s="116">
        <f t="shared" si="25"/>
        <v>-1.0840214552864946E-2</v>
      </c>
      <c r="Q111" s="116">
        <f t="shared" si="23"/>
        <v>-2.7700831202065441E-4</v>
      </c>
      <c r="R111" s="116">
        <f t="shared" si="23"/>
        <v>-2.7039746523721521E-2</v>
      </c>
      <c r="S111" s="116">
        <f t="shared" si="23"/>
        <v>-2.1801065708169549E-2</v>
      </c>
      <c r="T111" s="116">
        <f t="shared" si="23"/>
        <v>4.2283361095211049E-3</v>
      </c>
      <c r="U111" s="116">
        <f t="shared" si="26"/>
        <v>-3.4782643763248086E-3</v>
      </c>
      <c r="V111" s="116">
        <f t="shared" si="27"/>
        <v>-6.1040529230161206E-3</v>
      </c>
      <c r="W111" s="116">
        <f t="shared" si="28"/>
        <v>1.7098396883294944E-3</v>
      </c>
      <c r="AA111" s="201" t="s">
        <v>65</v>
      </c>
      <c r="AB111" s="320">
        <v>0</v>
      </c>
      <c r="AC111" s="281">
        <v>0.34289999999999998</v>
      </c>
      <c r="AD111" s="282">
        <v>4.7204373000000001E-2</v>
      </c>
      <c r="AE111" s="211"/>
    </row>
    <row r="112" spans="1:31">
      <c r="A112" s="3">
        <v>45040</v>
      </c>
      <c r="B112" s="4">
        <v>154</v>
      </c>
      <c r="C112" s="5">
        <v>2891.1</v>
      </c>
      <c r="D112" s="2">
        <v>79.7</v>
      </c>
      <c r="E112" s="5">
        <v>2893.8</v>
      </c>
      <c r="F112" s="2">
        <v>361.05</v>
      </c>
      <c r="G112" s="2">
        <v>989.6</v>
      </c>
      <c r="H112" s="2">
        <v>449.8</v>
      </c>
      <c r="I112" s="2">
        <v>11.8</v>
      </c>
      <c r="J112" s="2">
        <v>475.2</v>
      </c>
      <c r="K112" s="2">
        <v>377.95</v>
      </c>
      <c r="L112" s="177">
        <v>14930.15</v>
      </c>
      <c r="M112" s="116">
        <f t="shared" si="25"/>
        <v>-6.4913991244087597E-4</v>
      </c>
      <c r="N112" s="116">
        <f t="shared" si="25"/>
        <v>3.117857441548882E-3</v>
      </c>
      <c r="O112" s="116">
        <f t="shared" si="25"/>
        <v>3.2518006986999505E-2</v>
      </c>
      <c r="P112" s="116">
        <f t="shared" si="25"/>
        <v>-1.2568415161623346E-2</v>
      </c>
      <c r="Q112" s="116">
        <f t="shared" si="23"/>
        <v>-5.2486308336588926E-3</v>
      </c>
      <c r="R112" s="116">
        <f t="shared" si="23"/>
        <v>2.4788175080402751E-3</v>
      </c>
      <c r="S112" s="116">
        <f t="shared" si="23"/>
        <v>-8.0819703683613422E-3</v>
      </c>
      <c r="T112" s="116">
        <f t="shared" si="23"/>
        <v>-1.6807118316381174E-2</v>
      </c>
      <c r="U112" s="116">
        <f t="shared" si="26"/>
        <v>8.4531357110581903E-3</v>
      </c>
      <c r="V112" s="116">
        <f t="shared" si="27"/>
        <v>2.6543113233470739E-2</v>
      </c>
      <c r="W112" s="116">
        <f t="shared" si="28"/>
        <v>5.5780984035043151E-3</v>
      </c>
      <c r="AA112" s="201" t="s">
        <v>66</v>
      </c>
      <c r="AB112" s="320">
        <v>0</v>
      </c>
      <c r="AC112" s="281">
        <v>0.17560000000000001</v>
      </c>
      <c r="AD112" s="282">
        <v>4.6636220000000001E-3</v>
      </c>
      <c r="AE112" s="211"/>
    </row>
    <row r="113" spans="1:31">
      <c r="A113" s="3">
        <v>45037</v>
      </c>
      <c r="B113" s="4">
        <v>154.1</v>
      </c>
      <c r="C113" s="5">
        <v>2882.1</v>
      </c>
      <c r="D113" s="2">
        <v>77.150000000000006</v>
      </c>
      <c r="E113" s="5">
        <v>2930.4</v>
      </c>
      <c r="F113" s="2">
        <v>362.95</v>
      </c>
      <c r="G113" s="2">
        <v>987.15</v>
      </c>
      <c r="H113" s="2">
        <v>453.45</v>
      </c>
      <c r="I113" s="2">
        <v>12</v>
      </c>
      <c r="J113" s="2">
        <v>471.2</v>
      </c>
      <c r="K113" s="2">
        <v>368.05</v>
      </c>
      <c r="L113" s="177">
        <v>14847.1</v>
      </c>
      <c r="M113" s="116">
        <f t="shared" si="25"/>
        <v>-1.1613033737660818E-2</v>
      </c>
      <c r="N113" s="116">
        <f t="shared" si="25"/>
        <v>1.3360427167645378E-2</v>
      </c>
      <c r="O113" s="116">
        <f t="shared" si="25"/>
        <v>-2.3063161892481161E-2</v>
      </c>
      <c r="P113" s="116">
        <f t="shared" si="25"/>
        <v>-1.9314721036783132E-2</v>
      </c>
      <c r="Q113" s="116">
        <f t="shared" si="23"/>
        <v>0</v>
      </c>
      <c r="R113" s="116">
        <f t="shared" si="23"/>
        <v>1.2230698251650291E-2</v>
      </c>
      <c r="S113" s="116">
        <f t="shared" si="23"/>
        <v>-2.6012240974614603E-2</v>
      </c>
      <c r="T113" s="116">
        <f t="shared" si="23"/>
        <v>-8.2988028146950658E-3</v>
      </c>
      <c r="U113" s="116">
        <f t="shared" si="26"/>
        <v>-1.1814483413763122E-2</v>
      </c>
      <c r="V113" s="116">
        <f t="shared" si="27"/>
        <v>1.4229272780569043E-2</v>
      </c>
      <c r="W113" s="116">
        <f t="shared" si="28"/>
        <v>-9.8623818743989624E-4</v>
      </c>
      <c r="AA113" s="201" t="s">
        <v>67</v>
      </c>
      <c r="AB113" s="320">
        <v>0</v>
      </c>
      <c r="AC113" s="281">
        <v>0.4365</v>
      </c>
      <c r="AD113" s="282">
        <v>3.2774195999999998E-2</v>
      </c>
      <c r="AE113" s="211"/>
    </row>
    <row r="114" spans="1:31">
      <c r="A114" s="3">
        <v>45036</v>
      </c>
      <c r="B114" s="4">
        <v>155.9</v>
      </c>
      <c r="C114" s="5">
        <v>2843.85</v>
      </c>
      <c r="D114" s="2">
        <v>78.95</v>
      </c>
      <c r="E114" s="5">
        <v>2987.55</v>
      </c>
      <c r="F114" s="2">
        <v>362.95</v>
      </c>
      <c r="G114" s="2">
        <v>975.15</v>
      </c>
      <c r="H114" s="2">
        <v>465.4</v>
      </c>
      <c r="I114" s="2">
        <v>12.1</v>
      </c>
      <c r="J114" s="2">
        <v>476.8</v>
      </c>
      <c r="K114" s="2">
        <v>362.85</v>
      </c>
      <c r="L114" s="177">
        <v>14861.75</v>
      </c>
      <c r="M114" s="116">
        <f t="shared" si="25"/>
        <v>5.1447058812376647E-3</v>
      </c>
      <c r="N114" s="116">
        <f t="shared" si="25"/>
        <v>1.2081051853623501E-2</v>
      </c>
      <c r="O114" s="116">
        <f t="shared" si="25"/>
        <v>-1.5085138353910883E-2</v>
      </c>
      <c r="P114" s="116">
        <f t="shared" si="25"/>
        <v>-7.6193067778397554E-3</v>
      </c>
      <c r="Q114" s="116">
        <f t="shared" si="23"/>
        <v>-2.0642682620937059E-3</v>
      </c>
      <c r="R114" s="116">
        <f t="shared" si="23"/>
        <v>7.514188727032735E-3</v>
      </c>
      <c r="S114" s="116">
        <f t="shared" si="23"/>
        <v>-9.4098213566211533E-3</v>
      </c>
      <c r="T114" s="116">
        <f t="shared" si="23"/>
        <v>-1.2320484388040624E-2</v>
      </c>
      <c r="U114" s="116">
        <f t="shared" si="26"/>
        <v>1.5641832334216996E-2</v>
      </c>
      <c r="V114" s="116">
        <f t="shared" si="27"/>
        <v>5.6657375356772999E-3</v>
      </c>
      <c r="W114" s="116">
        <f t="shared" si="28"/>
        <v>3.2639437141717938E-4</v>
      </c>
      <c r="AA114" s="201" t="s">
        <v>68</v>
      </c>
      <c r="AB114" s="320">
        <v>0</v>
      </c>
      <c r="AC114" s="281">
        <v>1.84E-2</v>
      </c>
      <c r="AD114" s="282">
        <v>2.9487466E-2</v>
      </c>
      <c r="AE114" s="211"/>
    </row>
    <row r="115" spans="1:31">
      <c r="A115" s="3">
        <v>45035</v>
      </c>
      <c r="B115" s="4">
        <v>155.1</v>
      </c>
      <c r="C115" s="5">
        <v>2809.7</v>
      </c>
      <c r="D115" s="2">
        <v>80.150000000000006</v>
      </c>
      <c r="E115" s="5">
        <v>3010.4</v>
      </c>
      <c r="F115" s="2">
        <v>363.7</v>
      </c>
      <c r="G115" s="2">
        <v>967.85</v>
      </c>
      <c r="H115" s="2">
        <v>469.8</v>
      </c>
      <c r="I115" s="2">
        <v>12.25</v>
      </c>
      <c r="J115" s="2">
        <v>469.4</v>
      </c>
      <c r="K115" s="2">
        <v>360.8</v>
      </c>
      <c r="L115" s="177">
        <v>14856.9</v>
      </c>
      <c r="M115" s="116">
        <f t="shared" si="25"/>
        <v>1.2903227596701499E-3</v>
      </c>
      <c r="N115" s="116">
        <f t="shared" si="25"/>
        <v>-1.5854012133134591E-2</v>
      </c>
      <c r="O115" s="116">
        <f t="shared" si="25"/>
        <v>-7.4580830472038466E-3</v>
      </c>
      <c r="P115" s="116">
        <f t="shared" si="25"/>
        <v>1.1190469690921979E-2</v>
      </c>
      <c r="Q115" s="116">
        <f t="shared" si="23"/>
        <v>4.5470281581136149E-3</v>
      </c>
      <c r="R115" s="116">
        <f t="shared" si="23"/>
        <v>-1.651783785459421E-3</v>
      </c>
      <c r="S115" s="116">
        <f t="shared" si="23"/>
        <v>1.2638060467114524E-2</v>
      </c>
      <c r="T115" s="116">
        <f t="shared" si="23"/>
        <v>-1.2170535620255179E-2</v>
      </c>
      <c r="U115" s="116">
        <f t="shared" si="26"/>
        <v>-7.6401050750098259E-3</v>
      </c>
      <c r="V115" s="116">
        <f t="shared" si="27"/>
        <v>-1.9487373922259972E-2</v>
      </c>
      <c r="W115" s="116">
        <f t="shared" si="28"/>
        <v>-2.6954465988425153E-3</v>
      </c>
      <c r="AA115" s="21"/>
      <c r="AB115" s="21"/>
      <c r="AC115" s="21"/>
      <c r="AD115" s="21"/>
      <c r="AE115" s="21"/>
    </row>
    <row r="116" spans="1:31">
      <c r="A116" s="3">
        <v>45034</v>
      </c>
      <c r="B116" s="4">
        <v>154.9</v>
      </c>
      <c r="C116" s="5">
        <v>2854.6</v>
      </c>
      <c r="D116" s="2">
        <v>80.75</v>
      </c>
      <c r="E116" s="5">
        <v>2976.9</v>
      </c>
      <c r="F116" s="2">
        <v>362.05</v>
      </c>
      <c r="G116" s="2">
        <v>969.45</v>
      </c>
      <c r="H116" s="2">
        <v>463.9</v>
      </c>
      <c r="I116" s="2">
        <v>12.4</v>
      </c>
      <c r="J116" s="2">
        <v>473</v>
      </c>
      <c r="K116" s="2">
        <v>367.9</v>
      </c>
      <c r="L116" s="177">
        <v>14897</v>
      </c>
      <c r="M116" s="116">
        <f t="shared" si="25"/>
        <v>-1.1872432090207065E-2</v>
      </c>
      <c r="N116" s="116">
        <f t="shared" si="25"/>
        <v>4.0367220514091326E-3</v>
      </c>
      <c r="O116" s="116">
        <f t="shared" si="25"/>
        <v>9.9565228228026704E-3</v>
      </c>
      <c r="P116" s="116">
        <f t="shared" si="25"/>
        <v>6.4198375425010713E-3</v>
      </c>
      <c r="Q116" s="116">
        <f t="shared" si="23"/>
        <v>-3.5842332278151613E-3</v>
      </c>
      <c r="R116" s="116">
        <f t="shared" si="23"/>
        <v>-5.4521274856925324E-3</v>
      </c>
      <c r="S116" s="116">
        <f t="shared" si="23"/>
        <v>-1.5825822171987244E-2</v>
      </c>
      <c r="T116" s="116">
        <f t="shared" si="23"/>
        <v>-2.3905520853554366E-2</v>
      </c>
      <c r="U116" s="116">
        <f t="shared" si="26"/>
        <v>1.7986567828547221E-3</v>
      </c>
      <c r="V116" s="116">
        <f t="shared" si="27"/>
        <v>1.796414438173859E-2</v>
      </c>
      <c r="W116" s="116">
        <f t="shared" si="28"/>
        <v>-4.8991152372600678E-4</v>
      </c>
      <c r="AA116" s="21"/>
      <c r="AB116" s="22"/>
      <c r="AC116" s="211"/>
      <c r="AD116" s="211"/>
      <c r="AE116" s="21"/>
    </row>
    <row r="117" spans="1:31">
      <c r="A117" s="3">
        <v>45033</v>
      </c>
      <c r="B117" s="4">
        <v>156.75</v>
      </c>
      <c r="C117" s="5">
        <v>2843.1</v>
      </c>
      <c r="D117" s="2">
        <v>79.95</v>
      </c>
      <c r="E117" s="5">
        <v>2957.85</v>
      </c>
      <c r="F117" s="2">
        <v>363.35</v>
      </c>
      <c r="G117" s="2">
        <v>974.75</v>
      </c>
      <c r="H117" s="2">
        <v>471.3</v>
      </c>
      <c r="I117" s="2">
        <v>12.7</v>
      </c>
      <c r="J117" s="2">
        <v>472.15</v>
      </c>
      <c r="K117" s="2">
        <v>361.35</v>
      </c>
      <c r="L117" s="177">
        <v>14904.3</v>
      </c>
      <c r="M117" s="116">
        <f t="shared" si="25"/>
        <v>-2.8667004820760009E-3</v>
      </c>
      <c r="N117" s="116">
        <f t="shared" si="25"/>
        <v>1.1799494745882346E-2</v>
      </c>
      <c r="O117" s="116">
        <f t="shared" si="25"/>
        <v>3.694687751383862E-2</v>
      </c>
      <c r="P117" s="116">
        <f t="shared" si="25"/>
        <v>-8.3159862450908738E-3</v>
      </c>
      <c r="Q117" s="116">
        <f t="shared" si="23"/>
        <v>7.3199691531517681E-3</v>
      </c>
      <c r="R117" s="116">
        <f t="shared" si="23"/>
        <v>1.1919953308150055E-2</v>
      </c>
      <c r="S117" s="116">
        <f t="shared" si="23"/>
        <v>-7.4235116617695147E-4</v>
      </c>
      <c r="T117" s="116">
        <f t="shared" si="23"/>
        <v>-7.8431774610260054E-3</v>
      </c>
      <c r="U117" s="116">
        <f t="shared" si="26"/>
        <v>5.6284330607604873E-3</v>
      </c>
      <c r="V117" s="116">
        <f t="shared" si="27"/>
        <v>-1.9050805722029503E-2</v>
      </c>
      <c r="W117" s="116">
        <f t="shared" si="28"/>
        <v>-3.3457784517995246E-3</v>
      </c>
      <c r="AA117" s="318" t="s">
        <v>80</v>
      </c>
      <c r="AB117" s="319">
        <f>(AC67-AB17)/AL18</f>
        <v>7.4851163365046561E-2</v>
      </c>
    </row>
    <row r="118" spans="1:31">
      <c r="A118" s="3">
        <v>45029</v>
      </c>
      <c r="B118" s="4">
        <v>157.19999999999999</v>
      </c>
      <c r="C118" s="5">
        <v>2809.75</v>
      </c>
      <c r="D118" s="2">
        <v>77.05</v>
      </c>
      <c r="E118" s="5">
        <v>2982.55</v>
      </c>
      <c r="F118" s="2">
        <v>360.7</v>
      </c>
      <c r="G118" s="2">
        <v>963.2</v>
      </c>
      <c r="H118" s="2">
        <v>471.65</v>
      </c>
      <c r="I118" s="2">
        <v>12.8</v>
      </c>
      <c r="J118" s="2">
        <v>469.5</v>
      </c>
      <c r="K118" s="2">
        <v>368.3</v>
      </c>
      <c r="L118" s="177">
        <v>14954.25</v>
      </c>
      <c r="M118" s="116">
        <f t="shared" si="25"/>
        <v>1.700121141698073E-2</v>
      </c>
      <c r="N118" s="116">
        <f t="shared" si="25"/>
        <v>8.2194691286435854E-3</v>
      </c>
      <c r="O118" s="116">
        <f t="shared" si="25"/>
        <v>2.1647286752214241E-2</v>
      </c>
      <c r="P118" s="116">
        <f t="shared" si="25"/>
        <v>1.9005640654294238E-2</v>
      </c>
      <c r="Q118" s="116">
        <f t="shared" si="23"/>
        <v>5.2814577248521608E-3</v>
      </c>
      <c r="R118" s="116">
        <f t="shared" si="23"/>
        <v>-5.8487265920347965E-3</v>
      </c>
      <c r="S118" s="116">
        <f t="shared" si="23"/>
        <v>-1.5463412315053132E-2</v>
      </c>
      <c r="T118" s="116">
        <f t="shared" si="23"/>
        <v>5.2116001139014101E-2</v>
      </c>
      <c r="U118" s="116">
        <f t="shared" si="26"/>
        <v>8.5562019311957432E-3</v>
      </c>
      <c r="V118" s="116">
        <f t="shared" si="27"/>
        <v>-1.0399175354899946E-2</v>
      </c>
      <c r="W118" s="116">
        <f t="shared" si="28"/>
        <v>8.4961772315579197E-4</v>
      </c>
      <c r="AA118" s="318" t="s">
        <v>81</v>
      </c>
      <c r="AB118" s="319">
        <f>0.217-(0.0706+(AB26-0.0706)*AL19)</f>
        <v>0.13320126302906576</v>
      </c>
    </row>
    <row r="119" spans="1:31">
      <c r="A119" s="3">
        <v>45028</v>
      </c>
      <c r="B119" s="4">
        <v>154.55000000000001</v>
      </c>
      <c r="C119" s="5">
        <v>2786.75</v>
      </c>
      <c r="D119" s="2">
        <v>75.400000000000006</v>
      </c>
      <c r="E119" s="5">
        <v>2926.4</v>
      </c>
      <c r="F119" s="2">
        <v>358.8</v>
      </c>
      <c r="G119" s="2">
        <v>968.85</v>
      </c>
      <c r="H119" s="2">
        <v>479</v>
      </c>
      <c r="I119" s="2">
        <v>12.15</v>
      </c>
      <c r="J119" s="2">
        <v>465.5</v>
      </c>
      <c r="K119" s="2">
        <v>372.15</v>
      </c>
      <c r="L119" s="177">
        <v>14941.55</v>
      </c>
      <c r="M119" s="116">
        <f t="shared" si="25"/>
        <v>2.2672074488964142E-3</v>
      </c>
      <c r="N119" s="116">
        <f t="shared" si="25"/>
        <v>1.1894266259460811E-2</v>
      </c>
      <c r="O119" s="116">
        <f t="shared" si="25"/>
        <v>-1.7746111453396017E-2</v>
      </c>
      <c r="P119" s="116">
        <f t="shared" si="25"/>
        <v>-1.4317462554063297E-2</v>
      </c>
      <c r="Q119" s="116">
        <f t="shared" si="23"/>
        <v>-3.7554811507307696E-3</v>
      </c>
      <c r="R119" s="116">
        <f t="shared" si="23"/>
        <v>5.1222463566689344E-3</v>
      </c>
      <c r="S119" s="116">
        <f t="shared" si="23"/>
        <v>6.0455011983876684E-2</v>
      </c>
      <c r="T119" s="116">
        <f t="shared" si="23"/>
        <v>-3.2391495791235403E-2</v>
      </c>
      <c r="U119" s="116">
        <f t="shared" si="26"/>
        <v>1.4715695113995501E-2</v>
      </c>
      <c r="V119" s="116">
        <f t="shared" si="27"/>
        <v>5.1185456580114651E-3</v>
      </c>
      <c r="W119" s="116">
        <f t="shared" si="28"/>
        <v>4.9851153935327464E-3</v>
      </c>
    </row>
    <row r="120" spans="1:31">
      <c r="A120" s="3">
        <v>45027</v>
      </c>
      <c r="B120" s="4">
        <v>154.19999999999999</v>
      </c>
      <c r="C120" s="5">
        <v>2753.8</v>
      </c>
      <c r="D120" s="2">
        <v>76.75</v>
      </c>
      <c r="E120" s="5">
        <v>2968.6</v>
      </c>
      <c r="F120" s="2">
        <v>360.15</v>
      </c>
      <c r="G120" s="2">
        <v>963.9</v>
      </c>
      <c r="H120" s="2">
        <v>450.9</v>
      </c>
      <c r="I120" s="2">
        <v>12.55</v>
      </c>
      <c r="J120" s="2">
        <v>458.7</v>
      </c>
      <c r="K120" s="2">
        <v>370.25</v>
      </c>
      <c r="L120" s="177">
        <v>14867.25</v>
      </c>
      <c r="M120" s="116">
        <f t="shared" si="25"/>
        <v>1.5686596167699473E-2</v>
      </c>
      <c r="N120" s="116">
        <f t="shared" si="25"/>
        <v>-8.1553393605633354E-3</v>
      </c>
      <c r="O120" s="116">
        <f t="shared" si="25"/>
        <v>1.7746111453396E-2</v>
      </c>
      <c r="P120" s="116">
        <f t="shared" si="25"/>
        <v>-2.8424161157127961E-3</v>
      </c>
      <c r="Q120" s="116">
        <f t="shared" si="23"/>
        <v>4.7314310364907422E-3</v>
      </c>
      <c r="R120" s="116">
        <f t="shared" si="23"/>
        <v>-1.7103323768120811E-3</v>
      </c>
      <c r="S120" s="116">
        <f t="shared" si="23"/>
        <v>2.2881213579097122E-2</v>
      </c>
      <c r="T120" s="116">
        <f t="shared" si="23"/>
        <v>0.14095787634269497</v>
      </c>
      <c r="U120" s="116">
        <f t="shared" si="26"/>
        <v>-5.6521889606485571E-3</v>
      </c>
      <c r="V120" s="116">
        <f t="shared" si="27"/>
        <v>-8.2039327726300178E-3</v>
      </c>
      <c r="W120" s="116">
        <f t="shared" si="28"/>
        <v>5.1723439363061232E-3</v>
      </c>
    </row>
    <row r="121" spans="1:31">
      <c r="A121" s="3">
        <v>45026</v>
      </c>
      <c r="B121" s="4">
        <v>151.80000000000001</v>
      </c>
      <c r="C121" s="5">
        <v>2776.35</v>
      </c>
      <c r="D121" s="2">
        <v>75.400000000000006</v>
      </c>
      <c r="E121" s="5">
        <v>2977.05</v>
      </c>
      <c r="F121" s="2">
        <v>358.45</v>
      </c>
      <c r="G121" s="2">
        <v>965.55</v>
      </c>
      <c r="H121" s="2">
        <v>440.7</v>
      </c>
      <c r="I121" s="2">
        <v>10.9</v>
      </c>
      <c r="J121" s="2">
        <v>461.3</v>
      </c>
      <c r="K121" s="2">
        <v>373.3</v>
      </c>
      <c r="L121" s="177">
        <v>14790.55</v>
      </c>
      <c r="M121" s="116">
        <f t="shared" si="25"/>
        <v>-1.0810916104215506E-2</v>
      </c>
      <c r="N121" s="116">
        <f t="shared" si="25"/>
        <v>-1.1993985749233263E-2</v>
      </c>
      <c r="O121" s="116">
        <f t="shared" si="25"/>
        <v>-1.7746111453396017E-2</v>
      </c>
      <c r="P121" s="116">
        <f t="shared" si="25"/>
        <v>3.0559117643568352E-2</v>
      </c>
      <c r="Q121" s="116">
        <f t="shared" si="23"/>
        <v>9.5305556707785503E-3</v>
      </c>
      <c r="R121" s="116">
        <f t="shared" si="23"/>
        <v>-2.172564479625886E-3</v>
      </c>
      <c r="S121" s="116">
        <f t="shared" si="23"/>
        <v>2.376554075245766E-2</v>
      </c>
      <c r="T121" s="116">
        <f t="shared" si="23"/>
        <v>-2.2676708671029701E-2</v>
      </c>
      <c r="U121" s="116">
        <f t="shared" si="26"/>
        <v>5.2629086385327976E-2</v>
      </c>
      <c r="V121" s="116">
        <f t="shared" si="27"/>
        <v>1.7974671380729626E-2</v>
      </c>
      <c r="W121" s="116">
        <f t="shared" si="28"/>
        <v>2.121846158568255E-3</v>
      </c>
    </row>
    <row r="122" spans="1:31">
      <c r="A122" s="3">
        <v>45022</v>
      </c>
      <c r="B122" s="4">
        <v>153.44999999999999</v>
      </c>
      <c r="C122" s="5">
        <v>2809.85</v>
      </c>
      <c r="D122" s="2">
        <v>76.75</v>
      </c>
      <c r="E122" s="5">
        <v>2887.45</v>
      </c>
      <c r="F122" s="2">
        <v>355.05</v>
      </c>
      <c r="G122" s="2">
        <v>967.65</v>
      </c>
      <c r="H122" s="2">
        <v>430.35</v>
      </c>
      <c r="I122" s="2">
        <v>11.15</v>
      </c>
      <c r="J122" s="2">
        <v>437.65</v>
      </c>
      <c r="K122" s="2">
        <v>366.65</v>
      </c>
      <c r="L122" s="177">
        <v>14759.2</v>
      </c>
      <c r="M122" s="116">
        <f t="shared" si="25"/>
        <v>4.5721830140404308E-3</v>
      </c>
      <c r="N122" s="116">
        <f t="shared" si="25"/>
        <v>4.8056814758105351E-4</v>
      </c>
      <c r="O122" s="116">
        <f t="shared" si="25"/>
        <v>-9.0791803955711479E-3</v>
      </c>
      <c r="P122" s="116">
        <f t="shared" si="25"/>
        <v>-1.4338518871387406E-2</v>
      </c>
      <c r="Q122" s="116">
        <f t="shared" si="23"/>
        <v>-7.4360216368693551E-3</v>
      </c>
      <c r="R122" s="116">
        <f t="shared" si="23"/>
        <v>-1.9615946822666565E-3</v>
      </c>
      <c r="S122" s="116">
        <f t="shared" si="23"/>
        <v>2.6369980011617181E-2</v>
      </c>
      <c r="T122" s="116">
        <f t="shared" si="23"/>
        <v>3.1893363775953788E-2</v>
      </c>
      <c r="U122" s="116">
        <f t="shared" si="26"/>
        <v>2.5689910823743126E-2</v>
      </c>
      <c r="V122" s="116">
        <f t="shared" si="27"/>
        <v>-8.4193870511006901E-3</v>
      </c>
      <c r="W122" s="116">
        <f t="shared" si="28"/>
        <v>3.379871959147125E-3</v>
      </c>
    </row>
    <row r="123" spans="1:31">
      <c r="A123" s="3">
        <v>45021</v>
      </c>
      <c r="B123" s="4">
        <v>152.75</v>
      </c>
      <c r="C123" s="5">
        <v>2808.5</v>
      </c>
      <c r="D123" s="2">
        <v>77.45</v>
      </c>
      <c r="E123" s="5">
        <v>2929.15</v>
      </c>
      <c r="F123" s="2">
        <v>357.7</v>
      </c>
      <c r="G123" s="2">
        <v>969.55</v>
      </c>
      <c r="H123" s="2">
        <v>419.15</v>
      </c>
      <c r="I123" s="2">
        <v>10.8</v>
      </c>
      <c r="J123" s="2">
        <v>426.55</v>
      </c>
      <c r="K123" s="2">
        <v>369.75</v>
      </c>
      <c r="L123" s="177">
        <v>14709.4</v>
      </c>
      <c r="M123" s="116">
        <f t="shared" si="25"/>
        <v>-5.8746905247890153E-3</v>
      </c>
      <c r="N123" s="116">
        <f t="shared" si="25"/>
        <v>1.1279324665687875E-2</v>
      </c>
      <c r="O123" s="116">
        <f t="shared" si="25"/>
        <v>1.9557337821095692E-2</v>
      </c>
      <c r="P123" s="116">
        <f t="shared" si="25"/>
        <v>1.2418252558061392E-2</v>
      </c>
      <c r="Q123" s="116">
        <f t="shared" si="23"/>
        <v>-7.7973104600317297E-3</v>
      </c>
      <c r="R123" s="116">
        <f t="shared" si="23"/>
        <v>5.2222139828430915E-3</v>
      </c>
      <c r="S123" s="116">
        <f t="shared" si="23"/>
        <v>-3.1815796146972719E-2</v>
      </c>
      <c r="T123" s="116">
        <f t="shared" si="23"/>
        <v>3.7740327982847113E-2</v>
      </c>
      <c r="U123" s="116">
        <f t="shared" si="26"/>
        <v>5.4066892403681751E-3</v>
      </c>
      <c r="V123" s="116">
        <f t="shared" si="27"/>
        <v>4.8800422183011534E-3</v>
      </c>
      <c r="W123" s="116">
        <f t="shared" si="28"/>
        <v>7.3316637627073647E-3</v>
      </c>
    </row>
    <row r="124" spans="1:31">
      <c r="A124" s="3">
        <v>45019</v>
      </c>
      <c r="B124" s="4">
        <v>153.65</v>
      </c>
      <c r="C124" s="5">
        <v>2777</v>
      </c>
      <c r="D124" s="2">
        <v>75.95</v>
      </c>
      <c r="E124" s="5">
        <v>2893</v>
      </c>
      <c r="F124" s="2">
        <v>360.5</v>
      </c>
      <c r="G124" s="2">
        <v>964.5</v>
      </c>
      <c r="H124" s="2">
        <v>432.7</v>
      </c>
      <c r="I124" s="2">
        <v>10.4</v>
      </c>
      <c r="J124" s="2">
        <v>424.25</v>
      </c>
      <c r="K124" s="2">
        <v>367.95</v>
      </c>
      <c r="L124" s="177">
        <v>14601.95</v>
      </c>
      <c r="M124" s="116">
        <f t="shared" si="25"/>
        <v>1.1125769213691667E-2</v>
      </c>
      <c r="N124" s="116">
        <f t="shared" si="25"/>
        <v>5.5428811354741704E-3</v>
      </c>
      <c r="O124" s="116">
        <f t="shared" si="25"/>
        <v>1.7264705056582504E-2</v>
      </c>
      <c r="P124" s="116">
        <f t="shared" si="25"/>
        <v>1.1017958982182247E-2</v>
      </c>
      <c r="Q124" s="116">
        <f t="shared" si="23"/>
        <v>5.4238363964198523E-3</v>
      </c>
      <c r="R124" s="116">
        <f t="shared" si="23"/>
        <v>-3.7772016036234624E-3</v>
      </c>
      <c r="S124" s="116">
        <f t="shared" si="23"/>
        <v>-1.9226959880054999E-2</v>
      </c>
      <c r="T124" s="116">
        <f t="shared" si="23"/>
        <v>4.4233254976825662E-2</v>
      </c>
      <c r="U124" s="116">
        <f t="shared" si="26"/>
        <v>8.1652426908354718E-3</v>
      </c>
      <c r="V124" s="116">
        <f t="shared" si="27"/>
        <v>7.3650087417990919E-3</v>
      </c>
      <c r="W124" s="116">
        <f t="shared" si="28"/>
        <v>3.0247144097143054E-3</v>
      </c>
    </row>
    <row r="125" spans="1:31">
      <c r="A125" s="3">
        <v>45016</v>
      </c>
      <c r="B125" s="4">
        <v>151.94999999999999</v>
      </c>
      <c r="C125" s="5">
        <v>2761.65</v>
      </c>
      <c r="D125" s="2">
        <v>74.650000000000006</v>
      </c>
      <c r="E125" s="5">
        <v>2861.3</v>
      </c>
      <c r="F125" s="2">
        <v>358.55</v>
      </c>
      <c r="G125" s="2">
        <v>968.15</v>
      </c>
      <c r="H125" s="2">
        <v>441.1</v>
      </c>
      <c r="I125" s="2">
        <v>9.9499999999999993</v>
      </c>
      <c r="J125" s="2">
        <v>420.8</v>
      </c>
      <c r="K125" s="2">
        <v>365.25</v>
      </c>
      <c r="L125" s="177">
        <v>14557.85</v>
      </c>
      <c r="M125" s="116">
        <f t="shared" si="25"/>
        <v>-1.4698941766426984E-2</v>
      </c>
      <c r="N125" s="116">
        <f t="shared" si="25"/>
        <v>-3.1994821360789107E-3</v>
      </c>
      <c r="O125" s="116">
        <f t="shared" si="25"/>
        <v>-2.9695352526398901E-2</v>
      </c>
      <c r="P125" s="116">
        <f t="shared" si="25"/>
        <v>2.3962878561533469E-2</v>
      </c>
      <c r="Q125" s="116">
        <f t="shared" si="23"/>
        <v>-5.007661041866153E-3</v>
      </c>
      <c r="R125" s="116">
        <f t="shared" si="23"/>
        <v>1.9126889441445055E-3</v>
      </c>
      <c r="S125" s="116">
        <f t="shared" si="23"/>
        <v>-2.3746635549664386E-2</v>
      </c>
      <c r="T125" s="116">
        <f t="shared" si="23"/>
        <v>1.5190165493975019E-2</v>
      </c>
      <c r="U125" s="116">
        <f t="shared" si="26"/>
        <v>2.7953627346028666E-2</v>
      </c>
      <c r="V125" s="116">
        <f t="shared" si="27"/>
        <v>1.7120396074482212E-2</v>
      </c>
      <c r="W125" s="116">
        <f t="shared" si="28"/>
        <v>1.4687092050866565E-2</v>
      </c>
    </row>
    <row r="126" spans="1:31">
      <c r="A126" s="3">
        <v>45014</v>
      </c>
      <c r="B126" s="4">
        <v>154.19999999999999</v>
      </c>
      <c r="C126" s="5">
        <v>2770.5</v>
      </c>
      <c r="D126" s="2">
        <v>76.900000000000006</v>
      </c>
      <c r="E126" s="5">
        <v>2793.55</v>
      </c>
      <c r="F126" s="2">
        <v>360.35</v>
      </c>
      <c r="G126" s="2">
        <v>966.3</v>
      </c>
      <c r="H126" s="2">
        <v>451.7</v>
      </c>
      <c r="I126" s="2">
        <v>9.8000000000000007</v>
      </c>
      <c r="J126" s="2">
        <v>409.2</v>
      </c>
      <c r="K126" s="2">
        <v>359.05</v>
      </c>
      <c r="L126" s="177">
        <v>14345.6</v>
      </c>
      <c r="M126" s="116">
        <f t="shared" si="25"/>
        <v>-5.1746557900175854E-3</v>
      </c>
      <c r="N126" s="116">
        <f t="shared" si="25"/>
        <v>-5.0225580159374804E-3</v>
      </c>
      <c r="O126" s="116">
        <f t="shared" si="25"/>
        <v>7.2109370509138515E-2</v>
      </c>
      <c r="P126" s="116">
        <f t="shared" si="25"/>
        <v>-1.0398398628212305E-2</v>
      </c>
      <c r="Q126" s="116">
        <f t="shared" si="23"/>
        <v>-1.3916862573456154E-2</v>
      </c>
      <c r="R126" s="116">
        <f t="shared" si="23"/>
        <v>8.0004582797318317E-3</v>
      </c>
      <c r="S126" s="116">
        <f t="shared" si="23"/>
        <v>3.8817771806008319E-3</v>
      </c>
      <c r="T126" s="116">
        <f t="shared" si="23"/>
        <v>6.8628506389096358E-2</v>
      </c>
      <c r="U126" s="116">
        <f t="shared" si="26"/>
        <v>1.8747465699951959E-2</v>
      </c>
      <c r="V126" s="116">
        <f t="shared" si="27"/>
        <v>7.9692837007652746E-3</v>
      </c>
      <c r="W126" s="116">
        <f t="shared" si="28"/>
        <v>9.3706695339148063E-3</v>
      </c>
    </row>
    <row r="127" spans="1:31">
      <c r="A127" s="3">
        <v>45013</v>
      </c>
      <c r="B127" s="4">
        <v>155</v>
      </c>
      <c r="C127" s="5">
        <v>2784.45</v>
      </c>
      <c r="D127" s="2">
        <v>71.55</v>
      </c>
      <c r="E127" s="5">
        <v>2822.75</v>
      </c>
      <c r="F127" s="2">
        <v>365.4</v>
      </c>
      <c r="G127" s="2">
        <v>958.6</v>
      </c>
      <c r="H127" s="2">
        <v>449.95</v>
      </c>
      <c r="I127" s="2">
        <v>9.15</v>
      </c>
      <c r="J127" s="2">
        <v>401.6</v>
      </c>
      <c r="K127" s="2">
        <v>356.2</v>
      </c>
      <c r="L127" s="177">
        <v>14211.8</v>
      </c>
      <c r="M127" s="116">
        <f t="shared" si="25"/>
        <v>-6.4495326324645803E-4</v>
      </c>
      <c r="N127" s="116">
        <f t="shared" si="25"/>
        <v>-6.9074395110762634E-3</v>
      </c>
      <c r="O127" s="116">
        <f t="shared" si="25"/>
        <v>3.5565626147158746E-2</v>
      </c>
      <c r="P127" s="116">
        <f t="shared" si="25"/>
        <v>6.4506607680810905E-3</v>
      </c>
      <c r="Q127" s="116">
        <f t="shared" ref="Q127:T190" si="29">LN(F127/F128)</f>
        <v>4.4059989794030495E-2</v>
      </c>
      <c r="R127" s="116">
        <f t="shared" si="29"/>
        <v>-3.1246770554122232E-3</v>
      </c>
      <c r="S127" s="116">
        <f t="shared" si="29"/>
        <v>-2.0784824775040296E-2</v>
      </c>
      <c r="T127" s="116">
        <f t="shared" si="29"/>
        <v>-2.6955809988528218E-2</v>
      </c>
      <c r="U127" s="116">
        <f t="shared" si="26"/>
        <v>-2.5688132831873094E-2</v>
      </c>
      <c r="V127" s="116">
        <f t="shared" si="27"/>
        <v>-1.4077868571080654E-2</v>
      </c>
      <c r="W127" s="116">
        <f t="shared" si="28"/>
        <v>-3.5751324318360539E-3</v>
      </c>
    </row>
    <row r="128" spans="1:31">
      <c r="A128" s="3">
        <v>45012</v>
      </c>
      <c r="B128" s="4">
        <v>155.1</v>
      </c>
      <c r="C128" s="5">
        <v>2803.75</v>
      </c>
      <c r="D128" s="2">
        <v>69.05</v>
      </c>
      <c r="E128" s="5">
        <v>2804.6</v>
      </c>
      <c r="F128" s="2">
        <v>349.65</v>
      </c>
      <c r="G128" s="2">
        <v>961.6</v>
      </c>
      <c r="H128" s="2">
        <v>459.4</v>
      </c>
      <c r="I128" s="2">
        <v>9.4</v>
      </c>
      <c r="J128" s="2">
        <v>412.05</v>
      </c>
      <c r="K128" s="2">
        <v>361.25</v>
      </c>
      <c r="L128" s="177">
        <v>14262.7</v>
      </c>
      <c r="M128" s="116">
        <f t="shared" si="25"/>
        <v>-3.5398267051240623E-3</v>
      </c>
      <c r="N128" s="116">
        <f t="shared" si="25"/>
        <v>1.8742475030038334E-3</v>
      </c>
      <c r="O128" s="116">
        <f t="shared" si="25"/>
        <v>-1.8651903705096885E-2</v>
      </c>
      <c r="P128" s="116">
        <f t="shared" si="25"/>
        <v>-2.7015360834822248E-2</v>
      </c>
      <c r="Q128" s="116">
        <f t="shared" si="29"/>
        <v>-3.6229741667725933E-2</v>
      </c>
      <c r="R128" s="116">
        <f t="shared" si="29"/>
        <v>1.087421840437109E-2</v>
      </c>
      <c r="S128" s="116">
        <f t="shared" si="29"/>
        <v>-2.8257816868734013E-3</v>
      </c>
      <c r="T128" s="116">
        <f t="shared" si="29"/>
        <v>-4.676176590803921E-2</v>
      </c>
      <c r="U128" s="116">
        <f t="shared" si="26"/>
        <v>-1.0741760397504798E-2</v>
      </c>
      <c r="V128" s="116">
        <f t="shared" si="27"/>
        <v>-1.3831260849513527E-3</v>
      </c>
      <c r="W128" s="116">
        <f t="shared" si="28"/>
        <v>-1.1421885712536053E-3</v>
      </c>
    </row>
    <row r="129" spans="1:23">
      <c r="A129" s="3">
        <v>45009</v>
      </c>
      <c r="B129" s="4">
        <v>155.65</v>
      </c>
      <c r="C129" s="5">
        <v>2798.5</v>
      </c>
      <c r="D129" s="2">
        <v>70.349999999999994</v>
      </c>
      <c r="E129" s="5">
        <v>2881.4</v>
      </c>
      <c r="F129" s="2">
        <v>362.55</v>
      </c>
      <c r="G129" s="2">
        <v>951.2</v>
      </c>
      <c r="H129" s="2">
        <v>460.7</v>
      </c>
      <c r="I129" s="2">
        <v>9.85</v>
      </c>
      <c r="J129" s="2">
        <v>416.5</v>
      </c>
      <c r="K129" s="2">
        <v>361.75</v>
      </c>
      <c r="L129" s="177">
        <v>14279</v>
      </c>
      <c r="M129" s="116">
        <f t="shared" si="25"/>
        <v>6.1221393085969366E-3</v>
      </c>
      <c r="N129" s="116">
        <f t="shared" si="25"/>
        <v>2.5016528908406403E-4</v>
      </c>
      <c r="O129" s="116">
        <f t="shared" si="25"/>
        <v>-4.244115206007204E-2</v>
      </c>
      <c r="P129" s="116">
        <f t="shared" si="25"/>
        <v>-6.0205711077538351E-3</v>
      </c>
      <c r="Q129" s="116">
        <f t="shared" si="29"/>
        <v>-4.2661593637860614E-3</v>
      </c>
      <c r="R129" s="116">
        <f t="shared" si="29"/>
        <v>-1.1032599821413352E-3</v>
      </c>
      <c r="S129" s="116">
        <f t="shared" si="29"/>
        <v>-1.3260934988063642E-2</v>
      </c>
      <c r="T129" s="116">
        <f t="shared" si="29"/>
        <v>-1.0101095986503821E-2</v>
      </c>
      <c r="U129" s="116">
        <f t="shared" si="26"/>
        <v>-6.3423894769689586E-3</v>
      </c>
      <c r="V129" s="116">
        <f t="shared" si="27"/>
        <v>6.9132391277386255E-4</v>
      </c>
      <c r="W129" s="116">
        <f t="shared" si="28"/>
        <v>-8.6882488890041073E-3</v>
      </c>
    </row>
    <row r="130" spans="1:23">
      <c r="A130" s="3">
        <v>45008</v>
      </c>
      <c r="B130" s="4">
        <v>154.69999999999999</v>
      </c>
      <c r="C130" s="5">
        <v>2797.8</v>
      </c>
      <c r="D130" s="2">
        <v>73.400000000000006</v>
      </c>
      <c r="E130" s="5">
        <v>2898.8</v>
      </c>
      <c r="F130" s="2">
        <v>364.1</v>
      </c>
      <c r="G130" s="2">
        <v>952.25</v>
      </c>
      <c r="H130" s="2">
        <v>466.85</v>
      </c>
      <c r="I130" s="2">
        <v>9.9499999999999993</v>
      </c>
      <c r="J130" s="2">
        <v>419.15</v>
      </c>
      <c r="K130" s="2">
        <v>361.5</v>
      </c>
      <c r="L130" s="177">
        <v>14403.6</v>
      </c>
      <c r="M130" s="116">
        <f t="shared" si="25"/>
        <v>6.4662142569885898E-4</v>
      </c>
      <c r="N130" s="116">
        <f t="shared" si="25"/>
        <v>-1.4917839816651391E-2</v>
      </c>
      <c r="O130" s="116">
        <f t="shared" si="25"/>
        <v>-1.6886588364729536E-2</v>
      </c>
      <c r="P130" s="116">
        <f t="shared" si="25"/>
        <v>4.286807366821921E-3</v>
      </c>
      <c r="Q130" s="116">
        <f t="shared" si="29"/>
        <v>-6.0241146033809022E-3</v>
      </c>
      <c r="R130" s="116">
        <f t="shared" si="29"/>
        <v>8.4046861069761913E-4</v>
      </c>
      <c r="S130" s="116">
        <f t="shared" si="29"/>
        <v>-2.1417862579191076E-4</v>
      </c>
      <c r="T130" s="116">
        <f t="shared" si="29"/>
        <v>-3.4571344065088785E-2</v>
      </c>
      <c r="U130" s="116">
        <f t="shared" si="26"/>
        <v>7.3032350949707014E-3</v>
      </c>
      <c r="V130" s="116">
        <f t="shared" si="27"/>
        <v>-1.3463591201155737E-2</v>
      </c>
      <c r="W130" s="116">
        <f t="shared" si="28"/>
        <v>-3.9080413934562764E-3</v>
      </c>
    </row>
    <row r="131" spans="1:23">
      <c r="A131" s="3">
        <v>45007</v>
      </c>
      <c r="B131" s="4">
        <v>154.6</v>
      </c>
      <c r="C131" s="5">
        <v>2839.85</v>
      </c>
      <c r="D131" s="2">
        <v>74.650000000000006</v>
      </c>
      <c r="E131" s="5">
        <v>2886.4</v>
      </c>
      <c r="F131" s="2">
        <v>366.3</v>
      </c>
      <c r="G131" s="2">
        <v>951.45</v>
      </c>
      <c r="H131" s="2">
        <v>466.95</v>
      </c>
      <c r="I131" s="2">
        <v>10.3</v>
      </c>
      <c r="J131" s="2">
        <v>416.1</v>
      </c>
      <c r="K131" s="2">
        <v>366.4</v>
      </c>
      <c r="L131" s="177">
        <v>14460</v>
      </c>
      <c r="M131" s="116">
        <f t="shared" si="25"/>
        <v>5.1880790817778995E-3</v>
      </c>
      <c r="N131" s="116">
        <f t="shared" si="25"/>
        <v>2.6413333604281039E-4</v>
      </c>
      <c r="O131" s="116">
        <f t="shared" si="25"/>
        <v>1.6205621365313023E-2</v>
      </c>
      <c r="P131" s="116">
        <f t="shared" ref="P131:S194" si="30">LN(E131/E132)</f>
        <v>-4.7179273369403587E-3</v>
      </c>
      <c r="Q131" s="116">
        <f t="shared" si="29"/>
        <v>5.9908252753409053E-2</v>
      </c>
      <c r="R131" s="116">
        <f t="shared" si="29"/>
        <v>8.2847892144959773E-3</v>
      </c>
      <c r="S131" s="116">
        <f t="shared" si="29"/>
        <v>5.2606273018336661E-3</v>
      </c>
      <c r="T131" s="116">
        <f t="shared" si="29"/>
        <v>4.8661896511729063E-3</v>
      </c>
      <c r="U131" s="116">
        <f t="shared" si="26"/>
        <v>8.5682054385433637E-3</v>
      </c>
      <c r="V131" s="116">
        <f t="shared" si="27"/>
        <v>0</v>
      </c>
      <c r="W131" s="116">
        <f t="shared" si="28"/>
        <v>3.3735956599448601E-3</v>
      </c>
    </row>
    <row r="132" spans="1:23">
      <c r="A132" s="3">
        <v>45006</v>
      </c>
      <c r="B132" s="4">
        <v>153.80000000000001</v>
      </c>
      <c r="C132" s="5">
        <v>2839.1</v>
      </c>
      <c r="D132" s="2">
        <v>73.45</v>
      </c>
      <c r="E132" s="5">
        <v>2900.05</v>
      </c>
      <c r="F132" s="2">
        <v>345</v>
      </c>
      <c r="G132" s="2">
        <v>943.6</v>
      </c>
      <c r="H132" s="2">
        <v>464.5</v>
      </c>
      <c r="I132" s="2">
        <v>10.25</v>
      </c>
      <c r="J132" s="2">
        <v>412.55</v>
      </c>
      <c r="K132" s="2">
        <v>366.4</v>
      </c>
      <c r="L132" s="177">
        <v>14411.3</v>
      </c>
      <c r="M132" s="116">
        <f t="shared" ref="M132:S195" si="31">LN(B132/B133)</f>
        <v>1.6268101847122757E-3</v>
      </c>
      <c r="N132" s="116">
        <f t="shared" si="31"/>
        <v>-5.6372805915791994E-3</v>
      </c>
      <c r="O132" s="116">
        <f t="shared" si="31"/>
        <v>1.3708233853194829E-2</v>
      </c>
      <c r="P132" s="116">
        <f t="shared" si="30"/>
        <v>-4.3696738948055475E-3</v>
      </c>
      <c r="Q132" s="116">
        <f t="shared" si="29"/>
        <v>5.8139698654198161E-3</v>
      </c>
      <c r="R132" s="116">
        <f t="shared" si="29"/>
        <v>-1.7230936928361962E-2</v>
      </c>
      <c r="S132" s="116">
        <f t="shared" si="29"/>
        <v>-7.9339968029171811E-3</v>
      </c>
      <c r="T132" s="116">
        <f t="shared" si="29"/>
        <v>-4.8661896511730113E-3</v>
      </c>
      <c r="U132" s="116">
        <f t="shared" ref="U132:U195" si="32">LN(J132/J133)</f>
        <v>4.3726536329746759E-3</v>
      </c>
      <c r="V132" s="116">
        <f t="shared" ref="V132:V195" si="33">LN(K132/K133)</f>
        <v>-2.0448510976442428E-3</v>
      </c>
      <c r="W132" s="116">
        <f t="shared" ref="W132:W195" si="34">LN(L132/L133)</f>
        <v>6.5579940133768935E-3</v>
      </c>
    </row>
    <row r="133" spans="1:23">
      <c r="A133" s="3">
        <v>45005</v>
      </c>
      <c r="B133" s="4">
        <v>153.55000000000001</v>
      </c>
      <c r="C133" s="5">
        <v>2855.15</v>
      </c>
      <c r="D133" s="2">
        <v>72.45</v>
      </c>
      <c r="E133" s="5">
        <v>2912.75</v>
      </c>
      <c r="F133" s="2">
        <v>343</v>
      </c>
      <c r="G133" s="2">
        <v>960</v>
      </c>
      <c r="H133" s="2">
        <v>468.2</v>
      </c>
      <c r="I133" s="2">
        <v>10.3</v>
      </c>
      <c r="J133" s="2">
        <v>410.75</v>
      </c>
      <c r="K133" s="2">
        <v>367.15</v>
      </c>
      <c r="L133" s="177">
        <v>14317.1</v>
      </c>
      <c r="M133" s="116">
        <f t="shared" si="31"/>
        <v>-2.2537979097824182E-2</v>
      </c>
      <c r="N133" s="116">
        <f t="shared" si="31"/>
        <v>-2.6233881217785854E-3</v>
      </c>
      <c r="O133" s="116">
        <f t="shared" si="31"/>
        <v>-2.8573372444056E-2</v>
      </c>
      <c r="P133" s="116">
        <f t="shared" si="30"/>
        <v>8.9490299019322674E-3</v>
      </c>
      <c r="Q133" s="116">
        <f t="shared" si="29"/>
        <v>-2.4905915588087257E-2</v>
      </c>
      <c r="R133" s="116">
        <f t="shared" si="29"/>
        <v>1.3159119346258477E-2</v>
      </c>
      <c r="S133" s="116">
        <f t="shared" si="29"/>
        <v>1.7560375828440011E-2</v>
      </c>
      <c r="T133" s="116">
        <f t="shared" si="29"/>
        <v>-3.8099846232270293E-2</v>
      </c>
      <c r="U133" s="116">
        <f t="shared" si="32"/>
        <v>-1.9886163004760319E-2</v>
      </c>
      <c r="V133" s="116">
        <f t="shared" si="33"/>
        <v>-2.5147563342328805E-2</v>
      </c>
      <c r="W133" s="116">
        <f t="shared" si="34"/>
        <v>-7.220448970724826E-3</v>
      </c>
    </row>
    <row r="134" spans="1:23">
      <c r="A134" s="3">
        <v>45002</v>
      </c>
      <c r="B134" s="4">
        <v>157.05000000000001</v>
      </c>
      <c r="C134" s="5">
        <v>2862.65</v>
      </c>
      <c r="D134" s="2">
        <v>74.55</v>
      </c>
      <c r="E134" s="5">
        <v>2886.8</v>
      </c>
      <c r="F134" s="2">
        <v>351.65</v>
      </c>
      <c r="G134" s="2">
        <v>947.45</v>
      </c>
      <c r="H134" s="2">
        <v>460.05</v>
      </c>
      <c r="I134" s="2">
        <v>10.7</v>
      </c>
      <c r="J134" s="2">
        <v>419</v>
      </c>
      <c r="K134" s="2">
        <v>376.5</v>
      </c>
      <c r="L134" s="177">
        <v>14420.85</v>
      </c>
      <c r="M134" s="116">
        <f t="shared" si="31"/>
        <v>1.2742913479685915E-3</v>
      </c>
      <c r="N134" s="116">
        <f t="shared" si="31"/>
        <v>-1.0632668491890679E-2</v>
      </c>
      <c r="O134" s="116">
        <f t="shared" si="31"/>
        <v>4.3172171865208574E-2</v>
      </c>
      <c r="P134" s="116">
        <f t="shared" si="30"/>
        <v>6.5162658788299596E-3</v>
      </c>
      <c r="Q134" s="116">
        <f t="shared" si="29"/>
        <v>-1.775694908816677E-2</v>
      </c>
      <c r="R134" s="116">
        <f t="shared" si="29"/>
        <v>1.6065884445521154E-2</v>
      </c>
      <c r="S134" s="116">
        <f t="shared" si="29"/>
        <v>-9.4110705953661805E-3</v>
      </c>
      <c r="T134" s="116">
        <f t="shared" si="29"/>
        <v>1.4117881545784803E-2</v>
      </c>
      <c r="U134" s="116">
        <f t="shared" si="32"/>
        <v>7.9070736635459774E-3</v>
      </c>
      <c r="V134" s="116">
        <f t="shared" si="33"/>
        <v>9.7418532501443635E-3</v>
      </c>
      <c r="W134" s="116">
        <f t="shared" si="34"/>
        <v>6.2954102014918306E-3</v>
      </c>
    </row>
    <row r="135" spans="1:23">
      <c r="A135" s="3">
        <v>45001</v>
      </c>
      <c r="B135" s="4">
        <v>156.85</v>
      </c>
      <c r="C135" s="5">
        <v>2893.25</v>
      </c>
      <c r="D135" s="2">
        <v>71.400000000000006</v>
      </c>
      <c r="E135" s="5">
        <v>2868.05</v>
      </c>
      <c r="F135" s="2">
        <v>357.95</v>
      </c>
      <c r="G135" s="2">
        <v>932.35</v>
      </c>
      <c r="H135" s="2">
        <v>464.4</v>
      </c>
      <c r="I135" s="2">
        <v>10.55</v>
      </c>
      <c r="J135" s="2">
        <v>415.7</v>
      </c>
      <c r="K135" s="2">
        <v>372.85</v>
      </c>
      <c r="L135" s="177">
        <v>14330.35</v>
      </c>
      <c r="M135" s="116">
        <f t="shared" si="31"/>
        <v>-2.5182319048348164E-2</v>
      </c>
      <c r="N135" s="116">
        <f t="shared" si="31"/>
        <v>2.3022876295254947E-2</v>
      </c>
      <c r="O135" s="116">
        <f t="shared" si="31"/>
        <v>2.2663859577212085E-2</v>
      </c>
      <c r="P135" s="116">
        <f t="shared" si="30"/>
        <v>1.3974210512712073E-2</v>
      </c>
      <c r="Q135" s="116">
        <f t="shared" si="29"/>
        <v>-3.3920176077373E-2</v>
      </c>
      <c r="R135" s="116">
        <f t="shared" si="29"/>
        <v>2.7124913440238888E-2</v>
      </c>
      <c r="S135" s="116">
        <f t="shared" si="29"/>
        <v>-9.2166551049240632E-3</v>
      </c>
      <c r="T135" s="116">
        <f t="shared" si="29"/>
        <v>-1.8779894651596244E-2</v>
      </c>
      <c r="U135" s="116">
        <f t="shared" si="32"/>
        <v>1.0519412643652441E-2</v>
      </c>
      <c r="V135" s="116">
        <f t="shared" si="33"/>
        <v>-7.7478346432800259E-3</v>
      </c>
      <c r="W135" s="116">
        <f t="shared" si="34"/>
        <v>7.0155479280226195E-4</v>
      </c>
    </row>
    <row r="136" spans="1:23">
      <c r="A136" s="3">
        <v>45000</v>
      </c>
      <c r="B136" s="4">
        <v>160.85</v>
      </c>
      <c r="C136" s="5">
        <v>2827.4</v>
      </c>
      <c r="D136" s="2">
        <v>69.8</v>
      </c>
      <c r="E136" s="5">
        <v>2828.25</v>
      </c>
      <c r="F136" s="2">
        <v>370.3</v>
      </c>
      <c r="G136" s="2">
        <v>907.4</v>
      </c>
      <c r="H136" s="2">
        <v>468.7</v>
      </c>
      <c r="I136" s="2">
        <v>10.75</v>
      </c>
      <c r="J136" s="2">
        <v>411.35</v>
      </c>
      <c r="K136" s="2">
        <v>375.75</v>
      </c>
      <c r="L136" s="177">
        <v>14320.3</v>
      </c>
      <c r="M136" s="116">
        <f t="shared" si="31"/>
        <v>-4.032888977675857E-3</v>
      </c>
      <c r="N136" s="116">
        <f t="shared" si="31"/>
        <v>2.9357931139289178E-2</v>
      </c>
      <c r="O136" s="116">
        <f t="shared" si="31"/>
        <v>-1.49309563683626E-2</v>
      </c>
      <c r="P136" s="116">
        <f t="shared" si="30"/>
        <v>-8.7129264069237562E-3</v>
      </c>
      <c r="Q136" s="116">
        <f t="shared" si="29"/>
        <v>6.7535627609157474E-4</v>
      </c>
      <c r="R136" s="116">
        <f t="shared" si="29"/>
        <v>-8.1220949187625381E-3</v>
      </c>
      <c r="S136" s="116">
        <f t="shared" si="29"/>
        <v>1.0668373616565545E-4</v>
      </c>
      <c r="T136" s="116">
        <f t="shared" si="29"/>
        <v>4.6620131058113714E-3</v>
      </c>
      <c r="U136" s="116">
        <f t="shared" si="32"/>
        <v>-1.2802107213276348E-2</v>
      </c>
      <c r="V136" s="116">
        <f t="shared" si="33"/>
        <v>-9.7988072168378997E-3</v>
      </c>
      <c r="W136" s="116">
        <f t="shared" si="34"/>
        <v>-2.6674725576768771E-3</v>
      </c>
    </row>
    <row r="137" spans="1:23">
      <c r="A137" s="3">
        <v>44999</v>
      </c>
      <c r="B137" s="4">
        <v>161.5</v>
      </c>
      <c r="C137" s="5">
        <v>2745.6</v>
      </c>
      <c r="D137" s="2">
        <v>70.849999999999994</v>
      </c>
      <c r="E137" s="5">
        <v>2853</v>
      </c>
      <c r="F137" s="2">
        <v>370.05</v>
      </c>
      <c r="G137" s="2">
        <v>914.8</v>
      </c>
      <c r="H137" s="2">
        <v>468.65</v>
      </c>
      <c r="I137" s="2">
        <v>10.7</v>
      </c>
      <c r="J137" s="2">
        <v>416.65</v>
      </c>
      <c r="K137" s="2">
        <v>379.45</v>
      </c>
      <c r="L137" s="177">
        <v>14358.55</v>
      </c>
      <c r="M137" s="116">
        <f t="shared" si="31"/>
        <v>1.239157531548053E-3</v>
      </c>
      <c r="N137" s="116">
        <f t="shared" si="31"/>
        <v>-1.3960948660823747E-2</v>
      </c>
      <c r="O137" s="116">
        <f t="shared" si="31"/>
        <v>-6.0250937492295764E-2</v>
      </c>
      <c r="P137" s="116">
        <f t="shared" si="30"/>
        <v>-1.1379105644619011E-2</v>
      </c>
      <c r="Q137" s="116">
        <f t="shared" si="29"/>
        <v>-4.0903061359908753E-2</v>
      </c>
      <c r="R137" s="116">
        <f t="shared" si="29"/>
        <v>-6.0104364839768287E-4</v>
      </c>
      <c r="S137" s="116">
        <f t="shared" si="29"/>
        <v>1.2777325279540817E-2</v>
      </c>
      <c r="T137" s="116">
        <f t="shared" si="29"/>
        <v>-4.662013105811413E-3</v>
      </c>
      <c r="U137" s="116">
        <f t="shared" si="32"/>
        <v>-1.370619156383599E-2</v>
      </c>
      <c r="V137" s="116">
        <f t="shared" si="33"/>
        <v>-1.5688647055349367E-2</v>
      </c>
      <c r="W137" s="116">
        <f t="shared" si="34"/>
        <v>-6.6567420350666451E-3</v>
      </c>
    </row>
    <row r="138" spans="1:23">
      <c r="A138" s="3">
        <v>44998</v>
      </c>
      <c r="B138" s="4">
        <v>161.30000000000001</v>
      </c>
      <c r="C138" s="5">
        <v>2784.2</v>
      </c>
      <c r="D138" s="2">
        <v>75.25</v>
      </c>
      <c r="E138" s="5">
        <v>2885.65</v>
      </c>
      <c r="F138" s="2">
        <v>385.5</v>
      </c>
      <c r="G138" s="2">
        <v>915.35</v>
      </c>
      <c r="H138" s="2">
        <v>462.7</v>
      </c>
      <c r="I138" s="2">
        <v>10.75</v>
      </c>
      <c r="J138" s="2">
        <v>422.4</v>
      </c>
      <c r="K138" s="2">
        <v>385.45</v>
      </c>
      <c r="L138" s="177">
        <v>14454.45</v>
      </c>
      <c r="M138" s="116">
        <f t="shared" si="31"/>
        <v>-1.8581609558317731E-3</v>
      </c>
      <c r="N138" s="116">
        <f t="shared" si="31"/>
        <v>-1.6386801563804149E-2</v>
      </c>
      <c r="O138" s="116">
        <f t="shared" si="31"/>
        <v>-1.3201511858535842E-2</v>
      </c>
      <c r="P138" s="116">
        <f t="shared" si="30"/>
        <v>-4.3308417234589496E-4</v>
      </c>
      <c r="Q138" s="116">
        <f t="shared" si="29"/>
        <v>-1.0451033773483033E-2</v>
      </c>
      <c r="R138" s="116">
        <f t="shared" si="29"/>
        <v>-1.0918819668619235E-3</v>
      </c>
      <c r="S138" s="116">
        <f t="shared" si="29"/>
        <v>1.075571235833382E-2</v>
      </c>
      <c r="T138" s="116">
        <f t="shared" si="29"/>
        <v>-6.308397542657676E-2</v>
      </c>
      <c r="U138" s="116">
        <f t="shared" si="32"/>
        <v>-3.1345415065533441E-2</v>
      </c>
      <c r="V138" s="116">
        <f t="shared" si="33"/>
        <v>-9.4248970852367914E-3</v>
      </c>
      <c r="W138" s="116">
        <f t="shared" si="34"/>
        <v>-1.547347952404321E-2</v>
      </c>
    </row>
    <row r="139" spans="1:23">
      <c r="A139" s="3">
        <v>44995</v>
      </c>
      <c r="B139" s="4">
        <v>161.6</v>
      </c>
      <c r="C139" s="5">
        <v>2830.2</v>
      </c>
      <c r="D139" s="2">
        <v>76.25</v>
      </c>
      <c r="E139" s="5">
        <v>2886.9</v>
      </c>
      <c r="F139" s="2">
        <v>389.55</v>
      </c>
      <c r="G139" s="2">
        <v>916.35</v>
      </c>
      <c r="H139" s="2">
        <v>457.75</v>
      </c>
      <c r="I139" s="2">
        <v>11.45</v>
      </c>
      <c r="J139" s="2">
        <v>435.85</v>
      </c>
      <c r="K139" s="2">
        <v>389.1</v>
      </c>
      <c r="L139" s="177">
        <v>14679.85</v>
      </c>
      <c r="M139" s="116">
        <f t="shared" si="31"/>
        <v>-1.1382987083224624E-2</v>
      </c>
      <c r="N139" s="116">
        <f t="shared" si="31"/>
        <v>-8.2164526459622047E-3</v>
      </c>
      <c r="O139" s="116">
        <f t="shared" si="31"/>
        <v>-3.9851031484897041E-2</v>
      </c>
      <c r="P139" s="116">
        <f t="shared" si="30"/>
        <v>2.286144182332555E-2</v>
      </c>
      <c r="Q139" s="116">
        <f t="shared" si="29"/>
        <v>7.4723357218227085E-3</v>
      </c>
      <c r="R139" s="116">
        <f t="shared" si="29"/>
        <v>1.296080529661546E-2</v>
      </c>
      <c r="S139" s="116">
        <f t="shared" si="29"/>
        <v>9.989654400768903E-3</v>
      </c>
      <c r="T139" s="116">
        <f t="shared" si="29"/>
        <v>2.2075951699199826E-2</v>
      </c>
      <c r="U139" s="116">
        <f t="shared" si="32"/>
        <v>8.409703384799537E-3</v>
      </c>
      <c r="V139" s="116">
        <f t="shared" si="33"/>
        <v>-2.5667365221029594E-3</v>
      </c>
      <c r="W139" s="116">
        <f t="shared" si="34"/>
        <v>-8.418231902141745E-3</v>
      </c>
    </row>
    <row r="140" spans="1:23">
      <c r="A140" s="3">
        <v>44994</v>
      </c>
      <c r="B140" s="4">
        <v>163.44999999999999</v>
      </c>
      <c r="C140" s="5">
        <v>2853.55</v>
      </c>
      <c r="D140" s="2">
        <v>79.349999999999994</v>
      </c>
      <c r="E140" s="5">
        <v>2821.65</v>
      </c>
      <c r="F140" s="2">
        <v>386.65</v>
      </c>
      <c r="G140" s="2">
        <v>904.55</v>
      </c>
      <c r="H140" s="2">
        <v>453.2</v>
      </c>
      <c r="I140" s="2">
        <v>11.2</v>
      </c>
      <c r="J140" s="2">
        <v>432.2</v>
      </c>
      <c r="K140" s="2">
        <v>390.1</v>
      </c>
      <c r="L140" s="177">
        <v>14803.95</v>
      </c>
      <c r="M140" s="116">
        <f t="shared" si="31"/>
        <v>1.231163596593534E-2</v>
      </c>
      <c r="N140" s="116">
        <f t="shared" si="31"/>
        <v>-2.1004366126680181E-3</v>
      </c>
      <c r="O140" s="116">
        <f t="shared" si="31"/>
        <v>-7.5329923075452597E-3</v>
      </c>
      <c r="P140" s="116">
        <f t="shared" si="30"/>
        <v>-3.3285292033029872E-2</v>
      </c>
      <c r="Q140" s="116">
        <f t="shared" si="29"/>
        <v>0</v>
      </c>
      <c r="R140" s="116">
        <f t="shared" si="29"/>
        <v>-1.7533735035945575E-2</v>
      </c>
      <c r="S140" s="116">
        <f t="shared" si="29"/>
        <v>3.4228780544753264E-2</v>
      </c>
      <c r="T140" s="116">
        <f t="shared" si="29"/>
        <v>-4.3675063502661531E-2</v>
      </c>
      <c r="U140" s="116">
        <f t="shared" si="32"/>
        <v>-1.6294106908948301E-2</v>
      </c>
      <c r="V140" s="116">
        <f t="shared" si="33"/>
        <v>-6.388165329749897E-3</v>
      </c>
      <c r="W140" s="116">
        <f t="shared" si="34"/>
        <v>-7.9392462337816629E-3</v>
      </c>
    </row>
    <row r="141" spans="1:23">
      <c r="A141" s="3">
        <v>44993</v>
      </c>
      <c r="B141" s="4">
        <v>161.44999999999999</v>
      </c>
      <c r="C141" s="5">
        <v>2859.55</v>
      </c>
      <c r="D141" s="2">
        <v>79.95</v>
      </c>
      <c r="E141" s="5">
        <v>2917.15</v>
      </c>
      <c r="F141" s="2">
        <v>386.65</v>
      </c>
      <c r="G141" s="2">
        <v>920.55</v>
      </c>
      <c r="H141" s="2">
        <v>437.95</v>
      </c>
      <c r="I141" s="2">
        <v>11.7</v>
      </c>
      <c r="J141" s="2">
        <v>439.3</v>
      </c>
      <c r="K141" s="2">
        <v>392.6</v>
      </c>
      <c r="L141" s="177">
        <v>14921.95</v>
      </c>
      <c r="M141" s="116">
        <f t="shared" si="31"/>
        <v>-1.2380069671579677E-3</v>
      </c>
      <c r="N141" s="116">
        <f t="shared" si="31"/>
        <v>-1.746999972631647E-3</v>
      </c>
      <c r="O141" s="116">
        <f t="shared" si="31"/>
        <v>-1.4897854680637059E-2</v>
      </c>
      <c r="P141" s="116">
        <f t="shared" si="30"/>
        <v>-2.4030621654666316E-2</v>
      </c>
      <c r="Q141" s="116">
        <f t="shared" si="29"/>
        <v>-6.7019196590632647E-3</v>
      </c>
      <c r="R141" s="116">
        <f t="shared" si="29"/>
        <v>5.2279158442918123E-3</v>
      </c>
      <c r="S141" s="116">
        <f t="shared" si="29"/>
        <v>1.6460803326864493E-2</v>
      </c>
      <c r="T141" s="116">
        <f t="shared" si="29"/>
        <v>8.9345100335849956E-2</v>
      </c>
      <c r="U141" s="116">
        <f t="shared" si="32"/>
        <v>-1.8194228353118629E-3</v>
      </c>
      <c r="V141" s="116">
        <f t="shared" si="33"/>
        <v>-2.9249082974820866E-3</v>
      </c>
      <c r="W141" s="116">
        <f t="shared" si="34"/>
        <v>2.7480518385244205E-3</v>
      </c>
    </row>
    <row r="142" spans="1:23">
      <c r="A142" s="3">
        <v>44991</v>
      </c>
      <c r="B142" s="4">
        <v>161.65</v>
      </c>
      <c r="C142" s="5">
        <v>2864.55</v>
      </c>
      <c r="D142" s="2">
        <v>81.150000000000006</v>
      </c>
      <c r="E142" s="5">
        <v>2988.1</v>
      </c>
      <c r="F142" s="2">
        <v>389.25</v>
      </c>
      <c r="G142" s="2">
        <v>915.75</v>
      </c>
      <c r="H142" s="2">
        <v>430.8</v>
      </c>
      <c r="I142" s="2">
        <v>10.7</v>
      </c>
      <c r="J142" s="2">
        <v>440.1</v>
      </c>
      <c r="K142" s="2">
        <v>393.75</v>
      </c>
      <c r="L142" s="177">
        <v>14881</v>
      </c>
      <c r="M142" s="116">
        <f t="shared" si="31"/>
        <v>5.2721474265759669E-3</v>
      </c>
      <c r="N142" s="116">
        <f t="shared" si="31"/>
        <v>1.2541001123048961E-2</v>
      </c>
      <c r="O142" s="116">
        <f t="shared" si="31"/>
        <v>1.0529673007884273E-2</v>
      </c>
      <c r="P142" s="116">
        <f t="shared" si="30"/>
        <v>3.4361702948805146E-3</v>
      </c>
      <c r="Q142" s="116">
        <f t="shared" si="29"/>
        <v>1.5426150378790599E-3</v>
      </c>
      <c r="R142" s="116">
        <f t="shared" si="29"/>
        <v>-1.0860818134798356E-2</v>
      </c>
      <c r="S142" s="116">
        <f t="shared" si="29"/>
        <v>1.2496512986667183E-2</v>
      </c>
      <c r="T142" s="116">
        <f t="shared" si="29"/>
        <v>0</v>
      </c>
      <c r="U142" s="116">
        <f t="shared" si="32"/>
        <v>2.787877823524899E-2</v>
      </c>
      <c r="V142" s="116">
        <f t="shared" si="33"/>
        <v>8.416270031158711E-3</v>
      </c>
      <c r="W142" s="116">
        <f t="shared" si="34"/>
        <v>7.1655887726773532E-3</v>
      </c>
    </row>
    <row r="143" spans="1:23">
      <c r="A143" s="3">
        <v>44988</v>
      </c>
      <c r="B143" s="4">
        <v>160.80000000000001</v>
      </c>
      <c r="C143" s="5">
        <v>2828.85</v>
      </c>
      <c r="D143" s="2">
        <v>80.3</v>
      </c>
      <c r="E143" s="5">
        <v>2977.85</v>
      </c>
      <c r="F143" s="2">
        <v>388.65</v>
      </c>
      <c r="G143" s="2">
        <v>925.75</v>
      </c>
      <c r="H143" s="2">
        <v>425.45</v>
      </c>
      <c r="I143" s="2">
        <v>10.7</v>
      </c>
      <c r="J143" s="2">
        <v>428</v>
      </c>
      <c r="K143" s="2">
        <v>390.45</v>
      </c>
      <c r="L143" s="177">
        <v>14774.75</v>
      </c>
      <c r="M143" s="116">
        <f t="shared" si="31"/>
        <v>5.3000903493391569E-3</v>
      </c>
      <c r="N143" s="116">
        <f t="shared" si="31"/>
        <v>-1.7835861864806269E-3</v>
      </c>
      <c r="O143" s="116">
        <f t="shared" si="31"/>
        <v>5.9652180718350961E-2</v>
      </c>
      <c r="P143" s="116">
        <f t="shared" si="30"/>
        <v>9.5489472747418997E-3</v>
      </c>
      <c r="Q143" s="116">
        <f t="shared" si="29"/>
        <v>5.2886289019980215E-3</v>
      </c>
      <c r="R143" s="116">
        <f t="shared" si="29"/>
        <v>1.447093035889793E-2</v>
      </c>
      <c r="S143" s="116">
        <f t="shared" si="29"/>
        <v>-9.241453149114268E-3</v>
      </c>
      <c r="T143" s="116">
        <f t="shared" si="29"/>
        <v>8.7861355791334042E-2</v>
      </c>
      <c r="U143" s="116">
        <f t="shared" si="32"/>
        <v>1.7797629302889903E-2</v>
      </c>
      <c r="V143" s="116">
        <f t="shared" si="33"/>
        <v>6.1657228085362876E-3</v>
      </c>
      <c r="W143" s="116">
        <f t="shared" si="34"/>
        <v>1.2771783170000665E-2</v>
      </c>
    </row>
    <row r="144" spans="1:23">
      <c r="A144" s="3">
        <v>44987</v>
      </c>
      <c r="B144" s="4">
        <v>159.94999999999999</v>
      </c>
      <c r="C144" s="5">
        <v>2833.9</v>
      </c>
      <c r="D144" s="2">
        <v>75.650000000000006</v>
      </c>
      <c r="E144" s="5">
        <v>2949.55</v>
      </c>
      <c r="F144" s="2">
        <v>386.6</v>
      </c>
      <c r="G144" s="2">
        <v>912.45</v>
      </c>
      <c r="H144" s="2">
        <v>429.4</v>
      </c>
      <c r="I144" s="2">
        <v>9.8000000000000007</v>
      </c>
      <c r="J144" s="2">
        <v>420.45</v>
      </c>
      <c r="K144" s="2">
        <v>388.05</v>
      </c>
      <c r="L144" s="177">
        <v>14587.25</v>
      </c>
      <c r="M144" s="116">
        <f t="shared" si="31"/>
        <v>6.2715790387151953E-3</v>
      </c>
      <c r="N144" s="116">
        <f t="shared" si="31"/>
        <v>-2.4670485480926315E-3</v>
      </c>
      <c r="O144" s="116">
        <f t="shared" si="31"/>
        <v>2.1376899520557168E-2</v>
      </c>
      <c r="P144" s="116">
        <f t="shared" si="30"/>
        <v>6.6843235893640131E-3</v>
      </c>
      <c r="Q144" s="116">
        <f t="shared" si="29"/>
        <v>-2.1621772394511688E-2</v>
      </c>
      <c r="R144" s="116">
        <f t="shared" si="29"/>
        <v>4.3847630190065989E-4</v>
      </c>
      <c r="S144" s="116">
        <f t="shared" si="29"/>
        <v>-9.6182443784889084E-3</v>
      </c>
      <c r="T144" s="116">
        <f t="shared" si="29"/>
        <v>-2.0202707317519355E-2</v>
      </c>
      <c r="U144" s="116">
        <f t="shared" si="32"/>
        <v>-1.3113779990463485E-2</v>
      </c>
      <c r="V144" s="116">
        <f t="shared" si="33"/>
        <v>-7.4454772703750841E-3</v>
      </c>
      <c r="W144" s="116">
        <f t="shared" si="34"/>
        <v>-5.3056144368189761E-3</v>
      </c>
    </row>
    <row r="145" spans="1:23">
      <c r="A145" s="3">
        <v>44986</v>
      </c>
      <c r="B145" s="4">
        <v>158.94999999999999</v>
      </c>
      <c r="C145" s="5">
        <v>2840.9</v>
      </c>
      <c r="D145" s="2">
        <v>74.05</v>
      </c>
      <c r="E145" s="5">
        <v>2929.9</v>
      </c>
      <c r="F145" s="2">
        <v>395.05</v>
      </c>
      <c r="G145" s="2">
        <v>912.05</v>
      </c>
      <c r="H145" s="2">
        <v>433.55</v>
      </c>
      <c r="I145" s="2">
        <v>10</v>
      </c>
      <c r="J145" s="2">
        <v>426</v>
      </c>
      <c r="K145" s="2">
        <v>390.95</v>
      </c>
      <c r="L145" s="177">
        <v>14664.85</v>
      </c>
      <c r="M145" s="116">
        <f t="shared" si="31"/>
        <v>-2.6386755173194887E-2</v>
      </c>
      <c r="N145" s="116">
        <f t="shared" si="31"/>
        <v>4.2683099177326057E-3</v>
      </c>
      <c r="O145" s="116">
        <f t="shared" si="31"/>
        <v>4.4175574577118348E-2</v>
      </c>
      <c r="P145" s="116">
        <f t="shared" si="30"/>
        <v>1.3486902423809588E-2</v>
      </c>
      <c r="Q145" s="116">
        <f t="shared" si="29"/>
        <v>-1.0825886194655666E-2</v>
      </c>
      <c r="R145" s="116">
        <f t="shared" si="29"/>
        <v>-1.2259395645658677E-2</v>
      </c>
      <c r="S145" s="116">
        <f t="shared" si="29"/>
        <v>1.7333069317303093E-2</v>
      </c>
      <c r="T145" s="116">
        <f t="shared" si="29"/>
        <v>2.0202707317519469E-2</v>
      </c>
      <c r="U145" s="116">
        <f t="shared" si="32"/>
        <v>1.251935567289518E-2</v>
      </c>
      <c r="V145" s="116">
        <f t="shared" si="33"/>
        <v>1.0025790919800449E-2</v>
      </c>
      <c r="W145" s="116">
        <f t="shared" si="34"/>
        <v>1.0012556405471836E-2</v>
      </c>
    </row>
    <row r="146" spans="1:23">
      <c r="A146" s="3">
        <v>44985</v>
      </c>
      <c r="B146" s="4">
        <v>163.19999999999999</v>
      </c>
      <c r="C146" s="5">
        <v>2828.8</v>
      </c>
      <c r="D146" s="2">
        <v>70.849999999999994</v>
      </c>
      <c r="E146" s="5">
        <v>2890.65</v>
      </c>
      <c r="F146" s="2">
        <v>399.35</v>
      </c>
      <c r="G146" s="2">
        <v>923.3</v>
      </c>
      <c r="H146" s="2">
        <v>426.1</v>
      </c>
      <c r="I146" s="2">
        <v>9.8000000000000007</v>
      </c>
      <c r="J146" s="2">
        <v>420.7</v>
      </c>
      <c r="K146" s="2">
        <v>387.05</v>
      </c>
      <c r="L146" s="177">
        <v>14518.75</v>
      </c>
      <c r="M146" s="116">
        <f t="shared" si="31"/>
        <v>-7.6301301050593073E-3</v>
      </c>
      <c r="N146" s="116">
        <f t="shared" si="31"/>
        <v>2.8288046080244093E-2</v>
      </c>
      <c r="O146" s="116">
        <f t="shared" si="31"/>
        <v>5.7365999002506454E-2</v>
      </c>
      <c r="P146" s="116">
        <f t="shared" si="30"/>
        <v>3.9444217276755629E-2</v>
      </c>
      <c r="Q146" s="116">
        <f t="shared" si="29"/>
        <v>2.3306944800627789E-2</v>
      </c>
      <c r="R146" s="116">
        <f t="shared" si="29"/>
        <v>1.0123637324432147E-2</v>
      </c>
      <c r="S146" s="116">
        <f t="shared" si="29"/>
        <v>-8.2968632533656148E-3</v>
      </c>
      <c r="T146" s="116">
        <f t="shared" si="29"/>
        <v>-1.0152371464017962E-2</v>
      </c>
      <c r="U146" s="116">
        <f t="shared" si="32"/>
        <v>6.5581824513100215E-3</v>
      </c>
      <c r="V146" s="116">
        <f t="shared" si="33"/>
        <v>-8.4898889155774985E-3</v>
      </c>
      <c r="W146" s="116">
        <f t="shared" si="34"/>
        <v>-2.0607250101935433E-3</v>
      </c>
    </row>
    <row r="147" spans="1:23">
      <c r="A147" s="3">
        <v>44984</v>
      </c>
      <c r="B147" s="4">
        <v>164.45</v>
      </c>
      <c r="C147" s="5">
        <v>2749.9</v>
      </c>
      <c r="D147" s="2">
        <v>66.900000000000006</v>
      </c>
      <c r="E147" s="5">
        <v>2778.85</v>
      </c>
      <c r="F147" s="2">
        <v>390.15</v>
      </c>
      <c r="G147" s="2">
        <v>914</v>
      </c>
      <c r="H147" s="2">
        <v>429.65</v>
      </c>
      <c r="I147" s="2">
        <v>9.9</v>
      </c>
      <c r="J147" s="2">
        <v>417.95</v>
      </c>
      <c r="K147" s="2">
        <v>390.35</v>
      </c>
      <c r="L147" s="177">
        <v>14548.7</v>
      </c>
      <c r="M147" s="116">
        <f t="shared" si="31"/>
        <v>-2.1357406768192984E-2</v>
      </c>
      <c r="N147" s="116">
        <f t="shared" si="31"/>
        <v>4.1542221393043918E-3</v>
      </c>
      <c r="O147" s="116">
        <f t="shared" si="31"/>
        <v>-4.672382690636144E-2</v>
      </c>
      <c r="P147" s="116">
        <f t="shared" si="30"/>
        <v>-6.4923647108616816E-3</v>
      </c>
      <c r="Q147" s="116">
        <f t="shared" si="29"/>
        <v>2.1372486331299644E-2</v>
      </c>
      <c r="R147" s="116">
        <f t="shared" si="29"/>
        <v>-1.4985620863493252E-2</v>
      </c>
      <c r="S147" s="116">
        <f t="shared" si="29"/>
        <v>-4.528309624747622E-3</v>
      </c>
      <c r="T147" s="116">
        <f t="shared" si="29"/>
        <v>-2.0000666706669428E-2</v>
      </c>
      <c r="U147" s="116">
        <f t="shared" si="32"/>
        <v>-2.3177104627137731E-2</v>
      </c>
      <c r="V147" s="116">
        <f t="shared" si="33"/>
        <v>-7.5289068714638595E-3</v>
      </c>
      <c r="W147" s="116">
        <f t="shared" si="34"/>
        <v>-5.6033307271869037E-3</v>
      </c>
    </row>
    <row r="148" spans="1:23">
      <c r="A148" s="3">
        <v>44981</v>
      </c>
      <c r="B148" s="4">
        <v>168</v>
      </c>
      <c r="C148" s="5">
        <v>2738.5</v>
      </c>
      <c r="D148" s="2">
        <v>70.099999999999994</v>
      </c>
      <c r="E148" s="5">
        <v>2796.95</v>
      </c>
      <c r="F148" s="2">
        <v>381.9</v>
      </c>
      <c r="G148" s="2">
        <v>927.8</v>
      </c>
      <c r="H148" s="2">
        <v>431.6</v>
      </c>
      <c r="I148" s="2">
        <v>10.1</v>
      </c>
      <c r="J148" s="2">
        <v>427.75</v>
      </c>
      <c r="K148" s="2">
        <v>393.3</v>
      </c>
      <c r="L148" s="177">
        <v>14630.45</v>
      </c>
      <c r="M148" s="116">
        <f t="shared" si="31"/>
        <v>2.6821652199393539E-3</v>
      </c>
      <c r="N148" s="116">
        <f t="shared" si="31"/>
        <v>1.1957273121254969E-2</v>
      </c>
      <c r="O148" s="116">
        <f t="shared" si="31"/>
        <v>-1.4867530495317164E-2</v>
      </c>
      <c r="P148" s="116">
        <f t="shared" si="30"/>
        <v>3.9676313088637824E-2</v>
      </c>
      <c r="Q148" s="116">
        <f t="shared" si="29"/>
        <v>-1.520200782517777E-2</v>
      </c>
      <c r="R148" s="116">
        <f t="shared" si="29"/>
        <v>-7.034908050621006E-3</v>
      </c>
      <c r="S148" s="116">
        <f t="shared" si="29"/>
        <v>7.7920961797503232E-3</v>
      </c>
      <c r="T148" s="116">
        <f t="shared" si="29"/>
        <v>4.962789342128876E-3</v>
      </c>
      <c r="U148" s="116">
        <f t="shared" si="32"/>
        <v>-1.2660602354532707E-2</v>
      </c>
      <c r="V148" s="116">
        <f t="shared" si="33"/>
        <v>-1.6513182539331765E-3</v>
      </c>
      <c r="W148" s="116">
        <f t="shared" si="34"/>
        <v>-2.4780537782292003E-3</v>
      </c>
    </row>
    <row r="149" spans="1:23">
      <c r="A149" s="3">
        <v>44980</v>
      </c>
      <c r="B149" s="4">
        <v>167.55</v>
      </c>
      <c r="C149" s="5">
        <v>2705.95</v>
      </c>
      <c r="D149" s="2">
        <v>71.150000000000006</v>
      </c>
      <c r="E149" s="5">
        <v>2688.15</v>
      </c>
      <c r="F149" s="2">
        <v>387.75</v>
      </c>
      <c r="G149" s="2">
        <v>934.35</v>
      </c>
      <c r="H149" s="2">
        <v>428.25</v>
      </c>
      <c r="I149" s="2">
        <v>10.050000000000001</v>
      </c>
      <c r="J149" s="2">
        <v>433.2</v>
      </c>
      <c r="K149" s="2">
        <v>393.95</v>
      </c>
      <c r="L149" s="177">
        <v>14666.75</v>
      </c>
      <c r="M149" s="116">
        <f t="shared" si="31"/>
        <v>0</v>
      </c>
      <c r="N149" s="116">
        <f t="shared" si="31"/>
        <v>-3.2718889401726028E-2</v>
      </c>
      <c r="O149" s="116">
        <f t="shared" si="31"/>
        <v>1.3442013504095966E-2</v>
      </c>
      <c r="P149" s="116">
        <f t="shared" si="30"/>
        <v>1.6484662581511128E-2</v>
      </c>
      <c r="Q149" s="116">
        <f t="shared" si="29"/>
        <v>-1.2175735165814916E-2</v>
      </c>
      <c r="R149" s="116">
        <f t="shared" si="29"/>
        <v>4.7740468841126725E-3</v>
      </c>
      <c r="S149" s="116">
        <f t="shared" si="29"/>
        <v>-6.980831141340205E-3</v>
      </c>
      <c r="T149" s="116">
        <f t="shared" si="29"/>
        <v>-3.4233171642242211E-2</v>
      </c>
      <c r="U149" s="116">
        <f t="shared" si="32"/>
        <v>8.694194914601782E-3</v>
      </c>
      <c r="V149" s="116">
        <f t="shared" si="33"/>
        <v>-3.0414419592872527E-3</v>
      </c>
      <c r="W149" s="116">
        <f t="shared" si="34"/>
        <v>-2.393710080897637E-3</v>
      </c>
    </row>
    <row r="150" spans="1:23">
      <c r="A150" s="3">
        <v>44979</v>
      </c>
      <c r="B150" s="4">
        <v>167.55</v>
      </c>
      <c r="C150" s="5">
        <v>2795.95</v>
      </c>
      <c r="D150" s="2">
        <v>70.2</v>
      </c>
      <c r="E150" s="5">
        <v>2644.2</v>
      </c>
      <c r="F150" s="2">
        <v>392.5</v>
      </c>
      <c r="G150" s="2">
        <v>929.9</v>
      </c>
      <c r="H150" s="2">
        <v>431.25</v>
      </c>
      <c r="I150" s="2">
        <v>10.4</v>
      </c>
      <c r="J150" s="2">
        <v>429.45</v>
      </c>
      <c r="K150" s="2">
        <v>395.15</v>
      </c>
      <c r="L150" s="177">
        <v>14701.9</v>
      </c>
      <c r="M150" s="116">
        <f t="shared" si="31"/>
        <v>3.5874477936559406E-3</v>
      </c>
      <c r="N150" s="116">
        <f t="shared" si="31"/>
        <v>-7.5360454996029665E-3</v>
      </c>
      <c r="O150" s="116">
        <f t="shared" si="31"/>
        <v>-9.9221225063163641E-3</v>
      </c>
      <c r="P150" s="116">
        <f t="shared" si="30"/>
        <v>-2.9218744002376475E-2</v>
      </c>
      <c r="Q150" s="116">
        <f t="shared" si="29"/>
        <v>6.0052566596929813E-3</v>
      </c>
      <c r="R150" s="116">
        <f t="shared" si="29"/>
        <v>-7.8196531494891183E-3</v>
      </c>
      <c r="S150" s="116">
        <f t="shared" si="29"/>
        <v>-4.5115467812659625E-3</v>
      </c>
      <c r="T150" s="116">
        <f t="shared" si="29"/>
        <v>-1.9048194970694363E-2</v>
      </c>
      <c r="U150" s="116">
        <f t="shared" si="32"/>
        <v>-1.62830550674232E-2</v>
      </c>
      <c r="V150" s="116">
        <f t="shared" si="33"/>
        <v>-1.9050582406099525E-2</v>
      </c>
      <c r="W150" s="116">
        <f t="shared" si="34"/>
        <v>-1.4320279428247222E-2</v>
      </c>
    </row>
    <row r="151" spans="1:23">
      <c r="A151" s="3">
        <v>44978</v>
      </c>
      <c r="B151" s="4">
        <v>166.95</v>
      </c>
      <c r="C151" s="5">
        <v>2817.1</v>
      </c>
      <c r="D151" s="2">
        <v>70.900000000000006</v>
      </c>
      <c r="E151" s="5">
        <v>2722.6</v>
      </c>
      <c r="F151" s="2">
        <v>390.15</v>
      </c>
      <c r="G151" s="2">
        <v>937.2</v>
      </c>
      <c r="H151" s="2">
        <v>433.2</v>
      </c>
      <c r="I151" s="2">
        <v>10.6</v>
      </c>
      <c r="J151" s="2">
        <v>436.5</v>
      </c>
      <c r="K151" s="2">
        <v>402.75</v>
      </c>
      <c r="L151" s="177">
        <v>14913.95</v>
      </c>
      <c r="M151" s="116">
        <f t="shared" si="31"/>
        <v>-6.2696130135954852E-3</v>
      </c>
      <c r="N151" s="116">
        <f t="shared" si="31"/>
        <v>-2.9950488924878186E-3</v>
      </c>
      <c r="O151" s="116">
        <f t="shared" si="31"/>
        <v>-6.4185849647405299E-2</v>
      </c>
      <c r="P151" s="116">
        <f t="shared" si="30"/>
        <v>6.2451269155762981E-3</v>
      </c>
      <c r="Q151" s="116">
        <f t="shared" si="29"/>
        <v>1.0305385547497299E-2</v>
      </c>
      <c r="R151" s="116">
        <f t="shared" si="29"/>
        <v>1.0188301974414787E-2</v>
      </c>
      <c r="S151" s="116">
        <f t="shared" si="29"/>
        <v>1.1258896716782521E-2</v>
      </c>
      <c r="T151" s="116">
        <f t="shared" si="29"/>
        <v>-3.2485455144488307E-2</v>
      </c>
      <c r="U151" s="116">
        <f t="shared" si="32"/>
        <v>-1.4781394765478746E-2</v>
      </c>
      <c r="V151" s="116">
        <f t="shared" si="33"/>
        <v>-1.0620005962903018E-2</v>
      </c>
      <c r="W151" s="116">
        <f t="shared" si="34"/>
        <v>-1.6547976147100302E-3</v>
      </c>
    </row>
    <row r="152" spans="1:23">
      <c r="A152" s="3">
        <v>44977</v>
      </c>
      <c r="B152" s="4">
        <v>168</v>
      </c>
      <c r="C152" s="5">
        <v>2825.55</v>
      </c>
      <c r="D152" s="2">
        <v>75.599999999999994</v>
      </c>
      <c r="E152" s="5">
        <v>2705.65</v>
      </c>
      <c r="F152" s="2">
        <v>386.15</v>
      </c>
      <c r="G152" s="2">
        <v>927.7</v>
      </c>
      <c r="H152" s="2">
        <v>428.35</v>
      </c>
      <c r="I152" s="2">
        <v>10.95</v>
      </c>
      <c r="J152" s="2">
        <v>443</v>
      </c>
      <c r="K152" s="2">
        <v>407.05</v>
      </c>
      <c r="L152" s="177">
        <v>14938.65</v>
      </c>
      <c r="M152" s="116">
        <f t="shared" si="31"/>
        <v>1.1373962784009694E-2</v>
      </c>
      <c r="N152" s="116">
        <f t="shared" si="31"/>
        <v>-2.8449521322311392E-3</v>
      </c>
      <c r="O152" s="116">
        <f t="shared" si="31"/>
        <v>6.6159446673871847E-4</v>
      </c>
      <c r="P152" s="116">
        <f t="shared" si="30"/>
        <v>-1.126446369142608E-2</v>
      </c>
      <c r="Q152" s="116">
        <f t="shared" si="29"/>
        <v>-1.4908385619458292E-2</v>
      </c>
      <c r="R152" s="116">
        <f t="shared" si="29"/>
        <v>-1.540302139539618E-2</v>
      </c>
      <c r="S152" s="116">
        <f t="shared" si="29"/>
        <v>-1.2642979982720997E-2</v>
      </c>
      <c r="T152" s="116">
        <f t="shared" si="29"/>
        <v>-9.0909717012520753E-3</v>
      </c>
      <c r="U152" s="116">
        <f t="shared" si="32"/>
        <v>7.0223416904616927E-3</v>
      </c>
      <c r="V152" s="116">
        <f t="shared" si="33"/>
        <v>1.8442250263056798E-3</v>
      </c>
      <c r="W152" s="116">
        <f t="shared" si="34"/>
        <v>-4.3616855933602408E-3</v>
      </c>
    </row>
    <row r="153" spans="1:23">
      <c r="A153" s="3">
        <v>44974</v>
      </c>
      <c r="B153" s="4">
        <v>166.1</v>
      </c>
      <c r="C153" s="5">
        <v>2833.6</v>
      </c>
      <c r="D153" s="2">
        <v>75.55</v>
      </c>
      <c r="E153" s="5">
        <v>2736.3</v>
      </c>
      <c r="F153" s="2">
        <v>391.95</v>
      </c>
      <c r="G153" s="2">
        <v>942.1</v>
      </c>
      <c r="H153" s="2">
        <v>433.8</v>
      </c>
      <c r="I153" s="2">
        <v>11.05</v>
      </c>
      <c r="J153" s="2">
        <v>439.9</v>
      </c>
      <c r="K153" s="2">
        <v>406.3</v>
      </c>
      <c r="L153" s="177">
        <v>15003.95</v>
      </c>
      <c r="M153" s="116">
        <f t="shared" si="31"/>
        <v>-6.3015962468584655E-3</v>
      </c>
      <c r="N153" s="116">
        <f t="shared" si="31"/>
        <v>9.8058254842952469E-3</v>
      </c>
      <c r="O153" s="116">
        <f t="shared" si="31"/>
        <v>-2.7416860875947639E-2</v>
      </c>
      <c r="P153" s="116">
        <f t="shared" si="30"/>
        <v>3.679604338383784E-3</v>
      </c>
      <c r="Q153" s="116">
        <f t="shared" si="29"/>
        <v>1.0257815294772992E-2</v>
      </c>
      <c r="R153" s="116">
        <f t="shared" si="29"/>
        <v>1.0349518893020049E-2</v>
      </c>
      <c r="S153" s="116">
        <f t="shared" si="29"/>
        <v>9.4963076118245345E-3</v>
      </c>
      <c r="T153" s="116">
        <f t="shared" si="29"/>
        <v>0</v>
      </c>
      <c r="U153" s="116">
        <f t="shared" si="32"/>
        <v>-3.8570666082115958E-3</v>
      </c>
      <c r="V153" s="116">
        <f t="shared" si="33"/>
        <v>-8.8214245166107277E-3</v>
      </c>
      <c r="W153" s="116">
        <f t="shared" si="34"/>
        <v>-5.3045056362665457E-3</v>
      </c>
    </row>
    <row r="154" spans="1:23">
      <c r="A154" s="3">
        <v>44973</v>
      </c>
      <c r="B154" s="4">
        <v>167.15</v>
      </c>
      <c r="C154" s="5">
        <v>2805.95</v>
      </c>
      <c r="D154" s="2">
        <v>77.650000000000006</v>
      </c>
      <c r="E154" s="5">
        <v>2726.25</v>
      </c>
      <c r="F154" s="2">
        <v>387.95</v>
      </c>
      <c r="G154" s="2">
        <v>932.4</v>
      </c>
      <c r="H154" s="2">
        <v>429.7</v>
      </c>
      <c r="I154" s="2">
        <v>11.05</v>
      </c>
      <c r="J154" s="2">
        <v>441.6</v>
      </c>
      <c r="K154" s="2">
        <v>409.9</v>
      </c>
      <c r="L154" s="177">
        <v>15083.75</v>
      </c>
      <c r="M154" s="116">
        <f t="shared" si="31"/>
        <v>9.6183488728523205E-3</v>
      </c>
      <c r="N154" s="116">
        <f t="shared" si="31"/>
        <v>7.0814480221474286E-3</v>
      </c>
      <c r="O154" s="116">
        <f t="shared" si="31"/>
        <v>-7.0580979565692467E-3</v>
      </c>
      <c r="P154" s="116">
        <f t="shared" si="30"/>
        <v>9.1013561668284084E-3</v>
      </c>
      <c r="Q154" s="116">
        <f t="shared" si="29"/>
        <v>-4.3724349496116017E-3</v>
      </c>
      <c r="R154" s="116">
        <f t="shared" si="29"/>
        <v>-3.3192385525422112E-3</v>
      </c>
      <c r="S154" s="116">
        <f t="shared" si="29"/>
        <v>1.4415719903389376E-2</v>
      </c>
      <c r="T154" s="116">
        <f t="shared" si="29"/>
        <v>-4.5146803545265827E-3</v>
      </c>
      <c r="U154" s="116">
        <f t="shared" si="32"/>
        <v>-5.757848252824267E-3</v>
      </c>
      <c r="V154" s="116">
        <f t="shared" si="33"/>
        <v>6.1177237175864107E-3</v>
      </c>
      <c r="W154" s="116">
        <f t="shared" si="34"/>
        <v>2.9279584313559419E-3</v>
      </c>
    </row>
    <row r="155" spans="1:23">
      <c r="A155" s="3">
        <v>44972</v>
      </c>
      <c r="B155" s="4">
        <v>165.55</v>
      </c>
      <c r="C155" s="5">
        <v>2786.15</v>
      </c>
      <c r="D155" s="2">
        <v>78.2</v>
      </c>
      <c r="E155" s="5">
        <v>2701.55</v>
      </c>
      <c r="F155" s="2">
        <v>389.65</v>
      </c>
      <c r="G155" s="2">
        <v>935.5</v>
      </c>
      <c r="H155" s="2">
        <v>423.55</v>
      </c>
      <c r="I155" s="2">
        <v>11.1</v>
      </c>
      <c r="J155" s="2">
        <v>444.15</v>
      </c>
      <c r="K155" s="2">
        <v>407.4</v>
      </c>
      <c r="L155" s="177">
        <v>15039.65</v>
      </c>
      <c r="M155" s="116">
        <f t="shared" si="31"/>
        <v>3.3277900926747457E-3</v>
      </c>
      <c r="N155" s="116">
        <f t="shared" si="31"/>
        <v>3.289506215326689E-3</v>
      </c>
      <c r="O155" s="116">
        <f t="shared" si="31"/>
        <v>5.7710964919218677E-3</v>
      </c>
      <c r="P155" s="116">
        <f t="shared" si="30"/>
        <v>4.9166587907268433E-3</v>
      </c>
      <c r="Q155" s="116">
        <f t="shared" si="29"/>
        <v>-2.5590451424493725E-2</v>
      </c>
      <c r="R155" s="116">
        <f t="shared" si="29"/>
        <v>5.3053365241716418E-3</v>
      </c>
      <c r="S155" s="116">
        <f t="shared" si="29"/>
        <v>4.7231078927376102E-4</v>
      </c>
      <c r="T155" s="116">
        <f t="shared" si="29"/>
        <v>-1.7857617400006572E-2</v>
      </c>
      <c r="U155" s="116">
        <f t="shared" si="32"/>
        <v>8.13839690297102E-3</v>
      </c>
      <c r="V155" s="116">
        <f t="shared" si="33"/>
        <v>5.6615535840605653E-3</v>
      </c>
      <c r="W155" s="116">
        <f t="shared" si="34"/>
        <v>4.7153315365109916E-3</v>
      </c>
    </row>
    <row r="156" spans="1:23">
      <c r="A156" s="3">
        <v>44971</v>
      </c>
      <c r="B156" s="4">
        <v>165</v>
      </c>
      <c r="C156" s="5">
        <v>2777</v>
      </c>
      <c r="D156" s="2">
        <v>77.75</v>
      </c>
      <c r="E156" s="5">
        <v>2688.3</v>
      </c>
      <c r="F156" s="2">
        <v>399.75</v>
      </c>
      <c r="G156" s="2">
        <v>930.55</v>
      </c>
      <c r="H156" s="2">
        <v>423.35</v>
      </c>
      <c r="I156" s="2">
        <v>11.3</v>
      </c>
      <c r="J156" s="2">
        <v>440.55</v>
      </c>
      <c r="K156" s="2">
        <v>405.1</v>
      </c>
      <c r="L156" s="177">
        <v>14968.9</v>
      </c>
      <c r="M156" s="116">
        <f t="shared" si="31"/>
        <v>-1.2347694902185E-2</v>
      </c>
      <c r="N156" s="116">
        <f t="shared" si="31"/>
        <v>-4.9391685880420619E-3</v>
      </c>
      <c r="O156" s="116">
        <f t="shared" si="31"/>
        <v>-1.8477747761036733E-2</v>
      </c>
      <c r="P156" s="116">
        <f t="shared" si="30"/>
        <v>8.5173662954677563E-3</v>
      </c>
      <c r="Q156" s="116">
        <f t="shared" si="29"/>
        <v>1.7526293920457632E-3</v>
      </c>
      <c r="R156" s="116">
        <f t="shared" si="29"/>
        <v>7.2260883888106168E-3</v>
      </c>
      <c r="S156" s="116">
        <f t="shared" si="29"/>
        <v>-1.6980324841976466E-2</v>
      </c>
      <c r="T156" s="116">
        <f t="shared" si="29"/>
        <v>-4.4150182091167202E-3</v>
      </c>
      <c r="U156" s="116">
        <f t="shared" si="32"/>
        <v>-1.1343013920371268E-3</v>
      </c>
      <c r="V156" s="116">
        <f t="shared" si="33"/>
        <v>1.1170526976927031E-2</v>
      </c>
      <c r="W156" s="116">
        <f t="shared" si="34"/>
        <v>4.5799460024385872E-3</v>
      </c>
    </row>
    <row r="157" spans="1:23">
      <c r="A157" s="3">
        <v>44970</v>
      </c>
      <c r="B157" s="4">
        <v>167.05</v>
      </c>
      <c r="C157" s="5">
        <v>2790.75</v>
      </c>
      <c r="D157" s="2">
        <v>79.2</v>
      </c>
      <c r="E157" s="5">
        <v>2665.5</v>
      </c>
      <c r="F157" s="2">
        <v>399.05</v>
      </c>
      <c r="G157" s="2">
        <v>923.85</v>
      </c>
      <c r="H157" s="2">
        <v>430.6</v>
      </c>
      <c r="I157" s="2">
        <v>11.35</v>
      </c>
      <c r="J157" s="2">
        <v>441.05</v>
      </c>
      <c r="K157" s="2">
        <v>400.6</v>
      </c>
      <c r="L157" s="177">
        <v>14900.5</v>
      </c>
      <c r="M157" s="116">
        <f t="shared" si="31"/>
        <v>-2.992667985824117E-4</v>
      </c>
      <c r="N157" s="116">
        <f t="shared" si="31"/>
        <v>-4.9505493977088384E-3</v>
      </c>
      <c r="O157" s="116">
        <f t="shared" si="31"/>
        <v>-8.1735758406411736E-3</v>
      </c>
      <c r="P157" s="116">
        <f t="shared" si="30"/>
        <v>-1.4543882583446183E-2</v>
      </c>
      <c r="Q157" s="116">
        <f t="shared" si="29"/>
        <v>-2.6338462230807408E-2</v>
      </c>
      <c r="R157" s="116">
        <f t="shared" si="29"/>
        <v>-1.775559586475247E-2</v>
      </c>
      <c r="S157" s="116">
        <f t="shared" si="29"/>
        <v>-1.5668523312404686E-2</v>
      </c>
      <c r="T157" s="116">
        <f t="shared" si="29"/>
        <v>-2.6088436084297967E-2</v>
      </c>
      <c r="U157" s="116">
        <f t="shared" si="32"/>
        <v>-1.082432487611254E-2</v>
      </c>
      <c r="V157" s="116">
        <f t="shared" si="33"/>
        <v>-1.2897004159996511E-2</v>
      </c>
      <c r="W157" s="116">
        <f t="shared" si="34"/>
        <v>-7.7115404542467221E-3</v>
      </c>
    </row>
    <row r="158" spans="1:23">
      <c r="A158" s="3">
        <v>44967</v>
      </c>
      <c r="B158" s="4">
        <v>167.1</v>
      </c>
      <c r="C158" s="5">
        <v>2804.6</v>
      </c>
      <c r="D158" s="2">
        <v>79.849999999999994</v>
      </c>
      <c r="E158" s="5">
        <v>2704.55</v>
      </c>
      <c r="F158" s="2">
        <v>409.7</v>
      </c>
      <c r="G158" s="2">
        <v>940.4</v>
      </c>
      <c r="H158" s="2">
        <v>437.4</v>
      </c>
      <c r="I158" s="2">
        <v>11.65</v>
      </c>
      <c r="J158" s="2">
        <v>445.85</v>
      </c>
      <c r="K158" s="2">
        <v>405.8</v>
      </c>
      <c r="L158" s="177">
        <v>15015.85</v>
      </c>
      <c r="M158" s="116">
        <f t="shared" si="31"/>
        <v>-9.2331259063113142E-3</v>
      </c>
      <c r="N158" s="116">
        <f t="shared" si="31"/>
        <v>-3.5592292699169756E-3</v>
      </c>
      <c r="O158" s="116">
        <f t="shared" si="31"/>
        <v>-9.3487748515611157E-3</v>
      </c>
      <c r="P158" s="116">
        <f t="shared" si="30"/>
        <v>5.2270739958077857E-3</v>
      </c>
      <c r="Q158" s="116">
        <f t="shared" si="29"/>
        <v>-3.0463680416836269E-3</v>
      </c>
      <c r="R158" s="116">
        <f t="shared" si="29"/>
        <v>-4.7840532473910046E-4</v>
      </c>
      <c r="S158" s="116">
        <f t="shared" si="29"/>
        <v>-7.0623371335667507E-3</v>
      </c>
      <c r="T158" s="116">
        <f t="shared" si="29"/>
        <v>-4.2826617920007359E-3</v>
      </c>
      <c r="U158" s="116">
        <f t="shared" si="32"/>
        <v>2.0621623566722619E-2</v>
      </c>
      <c r="V158" s="116">
        <f t="shared" si="33"/>
        <v>-6.1417709338157014E-3</v>
      </c>
      <c r="W158" s="116">
        <f t="shared" si="34"/>
        <v>-9.485472130814752E-4</v>
      </c>
    </row>
    <row r="159" spans="1:23">
      <c r="A159" s="3">
        <v>44966</v>
      </c>
      <c r="B159" s="4">
        <v>168.65</v>
      </c>
      <c r="C159" s="5">
        <v>2814.6</v>
      </c>
      <c r="D159" s="2">
        <v>80.599999999999994</v>
      </c>
      <c r="E159" s="5">
        <v>2690.45</v>
      </c>
      <c r="F159" s="2">
        <v>410.95</v>
      </c>
      <c r="G159" s="2">
        <v>940.85</v>
      </c>
      <c r="H159" s="2">
        <v>440.5</v>
      </c>
      <c r="I159" s="2">
        <v>11.7</v>
      </c>
      <c r="J159" s="2">
        <v>436.75</v>
      </c>
      <c r="K159" s="2">
        <v>408.3</v>
      </c>
      <c r="L159" s="177">
        <v>15030.1</v>
      </c>
      <c r="M159" s="116">
        <f t="shared" si="31"/>
        <v>2.9691233213806961E-3</v>
      </c>
      <c r="N159" s="116">
        <f t="shared" si="31"/>
        <v>1.756254595505248E-2</v>
      </c>
      <c r="O159" s="116">
        <f t="shared" si="31"/>
        <v>1.8627760741902037E-3</v>
      </c>
      <c r="P159" s="116">
        <f t="shared" si="30"/>
        <v>-5.0052010171771138E-3</v>
      </c>
      <c r="Q159" s="116">
        <f t="shared" si="29"/>
        <v>2.3143928961554222E-3</v>
      </c>
      <c r="R159" s="116">
        <f t="shared" si="29"/>
        <v>1.5944301274766514E-4</v>
      </c>
      <c r="S159" s="116">
        <f t="shared" si="29"/>
        <v>6.3767011793846411E-3</v>
      </c>
      <c r="T159" s="116">
        <f t="shared" si="29"/>
        <v>0</v>
      </c>
      <c r="U159" s="116">
        <f t="shared" si="32"/>
        <v>-7.6410248028798622E-3</v>
      </c>
      <c r="V159" s="116">
        <f t="shared" si="33"/>
        <v>3.8034522263829668E-3</v>
      </c>
      <c r="W159" s="116">
        <f t="shared" si="34"/>
        <v>1.1976685400101324E-4</v>
      </c>
    </row>
    <row r="160" spans="1:23">
      <c r="A160" s="3">
        <v>44965</v>
      </c>
      <c r="B160" s="4">
        <v>168.15</v>
      </c>
      <c r="C160" s="5">
        <v>2765.6</v>
      </c>
      <c r="D160" s="2">
        <v>80.45</v>
      </c>
      <c r="E160" s="5">
        <v>2703.95</v>
      </c>
      <c r="F160" s="2">
        <v>410</v>
      </c>
      <c r="G160" s="2">
        <v>940.7</v>
      </c>
      <c r="H160" s="2">
        <v>437.7</v>
      </c>
      <c r="I160" s="2">
        <v>11.7</v>
      </c>
      <c r="J160" s="2">
        <v>440.1</v>
      </c>
      <c r="K160" s="2">
        <v>406.75</v>
      </c>
      <c r="L160" s="177">
        <v>15028.3</v>
      </c>
      <c r="M160" s="116">
        <f t="shared" si="31"/>
        <v>3.5746240029592047E-3</v>
      </c>
      <c r="N160" s="116">
        <f t="shared" si="31"/>
        <v>2.7337013394544531E-3</v>
      </c>
      <c r="O160" s="116">
        <f t="shared" si="31"/>
        <v>3.0927046748800587E-2</v>
      </c>
      <c r="P160" s="116">
        <f t="shared" si="30"/>
        <v>-1.0349863233763315E-3</v>
      </c>
      <c r="Q160" s="116">
        <f t="shared" si="29"/>
        <v>-5.8365924444513141E-3</v>
      </c>
      <c r="R160" s="116">
        <f t="shared" si="29"/>
        <v>1.0630946695821349E-4</v>
      </c>
      <c r="S160" s="116">
        <f t="shared" si="29"/>
        <v>-4.9000155018339864E-3</v>
      </c>
      <c r="T160" s="116">
        <f t="shared" si="29"/>
        <v>4.2826617920007281E-3</v>
      </c>
      <c r="U160" s="116">
        <f t="shared" si="32"/>
        <v>1.0621994678297249E-2</v>
      </c>
      <c r="V160" s="116">
        <f t="shared" si="33"/>
        <v>1.5484979590733196E-2</v>
      </c>
      <c r="W160" s="116">
        <f t="shared" si="34"/>
        <v>8.4262371899075199E-3</v>
      </c>
    </row>
    <row r="161" spans="1:23">
      <c r="A161" s="3">
        <v>44964</v>
      </c>
      <c r="B161" s="4">
        <v>167.55</v>
      </c>
      <c r="C161" s="5">
        <v>2758.05</v>
      </c>
      <c r="D161" s="2">
        <v>78</v>
      </c>
      <c r="E161" s="5">
        <v>2706.75</v>
      </c>
      <c r="F161" s="2">
        <v>412.4</v>
      </c>
      <c r="G161" s="2">
        <v>940.6</v>
      </c>
      <c r="H161" s="2">
        <v>439.85</v>
      </c>
      <c r="I161" s="2">
        <v>11.65</v>
      </c>
      <c r="J161" s="2">
        <v>435.45</v>
      </c>
      <c r="K161" s="2">
        <v>400.5</v>
      </c>
      <c r="L161" s="177">
        <v>14902.2</v>
      </c>
      <c r="M161" s="116">
        <f t="shared" si="31"/>
        <v>-7.1365155693197549E-3</v>
      </c>
      <c r="N161" s="116">
        <f t="shared" si="31"/>
        <v>1.3968889749347792E-3</v>
      </c>
      <c r="O161" s="116">
        <f t="shared" si="31"/>
        <v>-1.400404808401633E-2</v>
      </c>
      <c r="P161" s="116">
        <f t="shared" si="30"/>
        <v>-2.7978438267449945E-2</v>
      </c>
      <c r="Q161" s="116">
        <f t="shared" si="29"/>
        <v>-2.7621771607207187E-2</v>
      </c>
      <c r="R161" s="116">
        <f t="shared" si="29"/>
        <v>3.5145677585074931E-3</v>
      </c>
      <c r="S161" s="116">
        <f t="shared" si="29"/>
        <v>-9.0898767763193645E-4</v>
      </c>
      <c r="T161" s="116">
        <f t="shared" si="29"/>
        <v>-2.9600469776290744E-2</v>
      </c>
      <c r="U161" s="116">
        <f t="shared" si="32"/>
        <v>-1.4929902938949595E-2</v>
      </c>
      <c r="V161" s="116">
        <f t="shared" si="33"/>
        <v>-1.030872943329691E-2</v>
      </c>
      <c r="W161" s="116">
        <f t="shared" si="34"/>
        <v>-2.1416836987350292E-3</v>
      </c>
    </row>
    <row r="162" spans="1:23">
      <c r="A162" s="3">
        <v>44963</v>
      </c>
      <c r="B162" s="4">
        <v>168.75</v>
      </c>
      <c r="C162" s="5">
        <v>2754.2</v>
      </c>
      <c r="D162" s="2">
        <v>79.099999999999994</v>
      </c>
      <c r="E162" s="5">
        <v>2783.55</v>
      </c>
      <c r="F162" s="2">
        <v>423.95</v>
      </c>
      <c r="G162" s="2">
        <v>937.3</v>
      </c>
      <c r="H162" s="2">
        <v>440.25</v>
      </c>
      <c r="I162" s="2">
        <v>12</v>
      </c>
      <c r="J162" s="2">
        <v>442</v>
      </c>
      <c r="K162" s="2">
        <v>404.65</v>
      </c>
      <c r="L162" s="177">
        <v>14934.15</v>
      </c>
      <c r="M162" s="116">
        <f t="shared" si="31"/>
        <v>3.2645822137915255E-3</v>
      </c>
      <c r="N162" s="116">
        <f t="shared" si="31"/>
        <v>-2.2485774534213325E-3</v>
      </c>
      <c r="O162" s="116">
        <f t="shared" si="31"/>
        <v>-8.183866891345851E-3</v>
      </c>
      <c r="P162" s="116">
        <f t="shared" si="30"/>
        <v>1.0146322826927347E-2</v>
      </c>
      <c r="Q162" s="116">
        <f t="shared" si="29"/>
        <v>9.4798671783759541E-3</v>
      </c>
      <c r="R162" s="116">
        <f t="shared" si="29"/>
        <v>2.4568724637531124E-3</v>
      </c>
      <c r="S162" s="116">
        <f t="shared" si="29"/>
        <v>1.084795108375799E-2</v>
      </c>
      <c r="T162" s="116">
        <f t="shared" si="29"/>
        <v>2.1053409197832263E-2</v>
      </c>
      <c r="U162" s="116">
        <f t="shared" si="32"/>
        <v>-7.7751250889546569E-3</v>
      </c>
      <c r="V162" s="116">
        <f t="shared" si="33"/>
        <v>-7.9995503818018898E-3</v>
      </c>
      <c r="W162" s="116">
        <f t="shared" si="34"/>
        <v>-1.8865090136606765E-3</v>
      </c>
    </row>
    <row r="163" spans="1:23">
      <c r="A163" s="3">
        <v>44960</v>
      </c>
      <c r="B163" s="4">
        <v>168.2</v>
      </c>
      <c r="C163" s="5">
        <v>2760.4</v>
      </c>
      <c r="D163" s="2">
        <v>79.75</v>
      </c>
      <c r="E163" s="5">
        <v>2755.45</v>
      </c>
      <c r="F163" s="2">
        <v>419.95</v>
      </c>
      <c r="G163" s="2">
        <v>935</v>
      </c>
      <c r="H163" s="2">
        <v>435.5</v>
      </c>
      <c r="I163" s="2">
        <v>11.75</v>
      </c>
      <c r="J163" s="2">
        <v>445.45</v>
      </c>
      <c r="K163" s="2">
        <v>407.9</v>
      </c>
      <c r="L163" s="177">
        <v>14962.35</v>
      </c>
      <c r="M163" s="116">
        <f t="shared" si="31"/>
        <v>-5.3365083656870061E-3</v>
      </c>
      <c r="N163" s="116">
        <f t="shared" si="31"/>
        <v>2.0033417583650289E-2</v>
      </c>
      <c r="O163" s="116">
        <f t="shared" si="31"/>
        <v>2.5398190605610403E-2</v>
      </c>
      <c r="P163" s="116">
        <f t="shared" si="30"/>
        <v>-3.6587615529791702E-3</v>
      </c>
      <c r="Q163" s="116">
        <f t="shared" si="29"/>
        <v>-5.2250445438727696E-3</v>
      </c>
      <c r="R163" s="116">
        <f t="shared" si="29"/>
        <v>-5.0141461003323029E-3</v>
      </c>
      <c r="S163" s="116">
        <f t="shared" si="29"/>
        <v>-1.2436694041632229E-2</v>
      </c>
      <c r="T163" s="116">
        <f t="shared" si="29"/>
        <v>-1.6878037787351637E-2</v>
      </c>
      <c r="U163" s="116">
        <f t="shared" si="32"/>
        <v>1.4602642302801705E-3</v>
      </c>
      <c r="V163" s="116">
        <f t="shared" si="33"/>
        <v>-3.7927493926845288E-3</v>
      </c>
      <c r="W163" s="116">
        <f t="shared" si="34"/>
        <v>8.2512401161613045E-3</v>
      </c>
    </row>
    <row r="164" spans="1:23">
      <c r="A164" s="3">
        <v>44959</v>
      </c>
      <c r="B164" s="4">
        <v>169.1</v>
      </c>
      <c r="C164" s="5">
        <v>2705.65</v>
      </c>
      <c r="D164" s="2">
        <v>77.75</v>
      </c>
      <c r="E164" s="5">
        <v>2765.55</v>
      </c>
      <c r="F164" s="2">
        <v>422.15</v>
      </c>
      <c r="G164" s="2">
        <v>939.7</v>
      </c>
      <c r="H164" s="2">
        <v>440.95</v>
      </c>
      <c r="I164" s="2">
        <v>11.95</v>
      </c>
      <c r="J164" s="2">
        <v>444.8</v>
      </c>
      <c r="K164" s="2">
        <v>409.45</v>
      </c>
      <c r="L164" s="177">
        <v>14839.4</v>
      </c>
      <c r="M164" s="116">
        <f t="shared" si="31"/>
        <v>-1.2050109071659787E-2</v>
      </c>
      <c r="N164" s="116">
        <f t="shared" si="31"/>
        <v>-1.398341866068508E-2</v>
      </c>
      <c r="O164" s="116">
        <f t="shared" si="31"/>
        <v>-2.4771034736825844E-2</v>
      </c>
      <c r="P164" s="116">
        <f t="shared" si="30"/>
        <v>-1.4734256132525814E-2</v>
      </c>
      <c r="Q164" s="116">
        <f t="shared" si="29"/>
        <v>-1.5163381923967817E-2</v>
      </c>
      <c r="R164" s="116">
        <f t="shared" si="29"/>
        <v>1.0698721927207147E-2</v>
      </c>
      <c r="S164" s="116">
        <f t="shared" si="29"/>
        <v>-5.6679704515765796E-4</v>
      </c>
      <c r="T164" s="116">
        <f t="shared" si="29"/>
        <v>-2.4794658613216392E-2</v>
      </c>
      <c r="U164" s="116">
        <f t="shared" si="32"/>
        <v>-4.1505472114753998E-3</v>
      </c>
      <c r="V164" s="116">
        <f t="shared" si="33"/>
        <v>1.7368176930667799E-2</v>
      </c>
      <c r="W164" s="116">
        <f t="shared" si="34"/>
        <v>-5.557979127179879E-4</v>
      </c>
    </row>
    <row r="165" spans="1:23">
      <c r="A165" s="3">
        <v>44958</v>
      </c>
      <c r="B165" s="4">
        <v>171.15</v>
      </c>
      <c r="C165" s="5">
        <v>2743.75</v>
      </c>
      <c r="D165" s="2">
        <v>79.7</v>
      </c>
      <c r="E165" s="5">
        <v>2806.6</v>
      </c>
      <c r="F165" s="2">
        <v>428.6</v>
      </c>
      <c r="G165" s="2">
        <v>929.7</v>
      </c>
      <c r="H165" s="2">
        <v>441.2</v>
      </c>
      <c r="I165" s="2">
        <v>12.25</v>
      </c>
      <c r="J165" s="2">
        <v>446.65</v>
      </c>
      <c r="K165" s="2">
        <v>402.4</v>
      </c>
      <c r="L165" s="177">
        <v>14847.65</v>
      </c>
      <c r="M165" s="116">
        <f t="shared" si="31"/>
        <v>4.3917505809790017E-3</v>
      </c>
      <c r="N165" s="116">
        <f t="shared" si="31"/>
        <v>6.5452917596219226E-3</v>
      </c>
      <c r="O165" s="116">
        <f t="shared" si="31"/>
        <v>-3.6950016233476303E-2</v>
      </c>
      <c r="P165" s="116">
        <f t="shared" si="30"/>
        <v>4.5578800787828014E-2</v>
      </c>
      <c r="Q165" s="116">
        <f t="shared" si="29"/>
        <v>-3.3497052393597321E-2</v>
      </c>
      <c r="R165" s="116">
        <f t="shared" si="29"/>
        <v>1.7852287786420444E-2</v>
      </c>
      <c r="S165" s="116">
        <f t="shared" si="29"/>
        <v>-1.1326312231333408E-3</v>
      </c>
      <c r="T165" s="116">
        <f t="shared" si="29"/>
        <v>-4.000533461369913E-2</v>
      </c>
      <c r="U165" s="116">
        <f t="shared" si="32"/>
        <v>-1.2128104152711429E-2</v>
      </c>
      <c r="V165" s="116">
        <f t="shared" si="33"/>
        <v>8.8612124283908248E-3</v>
      </c>
      <c r="W165" s="116">
        <f t="shared" si="34"/>
        <v>-5.8993259463713957E-3</v>
      </c>
    </row>
    <row r="166" spans="1:23">
      <c r="A166" s="3">
        <v>44957</v>
      </c>
      <c r="B166" s="4">
        <v>170.4</v>
      </c>
      <c r="C166" s="5">
        <v>2725.85</v>
      </c>
      <c r="D166" s="2">
        <v>82.7</v>
      </c>
      <c r="E166" s="5">
        <v>2681.55</v>
      </c>
      <c r="F166" s="2">
        <v>443.2</v>
      </c>
      <c r="G166" s="2">
        <v>913.25</v>
      </c>
      <c r="H166" s="2">
        <v>441.7</v>
      </c>
      <c r="I166" s="2">
        <v>12.75</v>
      </c>
      <c r="J166" s="2">
        <v>452.1</v>
      </c>
      <c r="K166" s="2">
        <v>398.85</v>
      </c>
      <c r="L166" s="177">
        <v>14935.5</v>
      </c>
      <c r="M166" s="116">
        <f t="shared" si="31"/>
        <v>7.0671672230925731E-3</v>
      </c>
      <c r="N166" s="116">
        <f t="shared" si="31"/>
        <v>-1.4694231126747828E-2</v>
      </c>
      <c r="O166" s="116">
        <f t="shared" si="31"/>
        <v>5.4033633227615938E-2</v>
      </c>
      <c r="P166" s="116">
        <f t="shared" si="30"/>
        <v>6.5282067469961413E-4</v>
      </c>
      <c r="Q166" s="116">
        <f t="shared" si="29"/>
        <v>1.5461881474158249E-2</v>
      </c>
      <c r="R166" s="116">
        <f t="shared" si="29"/>
        <v>1.0401568698212538E-2</v>
      </c>
      <c r="S166" s="116">
        <f t="shared" si="29"/>
        <v>4.4245349848131407E-3</v>
      </c>
      <c r="T166" s="116">
        <f t="shared" si="29"/>
        <v>1.980262729617973E-2</v>
      </c>
      <c r="U166" s="116">
        <f t="shared" si="32"/>
        <v>1.8867431019212771E-2</v>
      </c>
      <c r="V166" s="116">
        <f t="shared" si="33"/>
        <v>-8.4883795153539963E-3</v>
      </c>
      <c r="W166" s="116">
        <f t="shared" si="34"/>
        <v>5.45827597095373E-3</v>
      </c>
    </row>
    <row r="167" spans="1:23">
      <c r="A167" s="3">
        <v>44956</v>
      </c>
      <c r="B167" s="4">
        <v>169.2</v>
      </c>
      <c r="C167" s="5">
        <v>2766.2</v>
      </c>
      <c r="D167" s="2">
        <v>78.349999999999994</v>
      </c>
      <c r="E167" s="5">
        <v>2679.8</v>
      </c>
      <c r="F167" s="2">
        <v>436.4</v>
      </c>
      <c r="G167" s="2">
        <v>903.8</v>
      </c>
      <c r="H167" s="2">
        <v>439.75</v>
      </c>
      <c r="I167" s="2">
        <v>12.5</v>
      </c>
      <c r="J167" s="2">
        <v>443.65</v>
      </c>
      <c r="K167" s="2">
        <v>402.25</v>
      </c>
      <c r="L167" s="177">
        <v>14854.2</v>
      </c>
      <c r="M167" s="116">
        <f t="shared" si="31"/>
        <v>-1.7714796483821156E-3</v>
      </c>
      <c r="N167" s="116">
        <f t="shared" si="31"/>
        <v>1.5868866482511099E-2</v>
      </c>
      <c r="O167" s="116">
        <f t="shared" si="31"/>
        <v>5.7600159253272136E-3</v>
      </c>
      <c r="P167" s="116">
        <f t="shared" si="30"/>
        <v>-1.555126127170961E-2</v>
      </c>
      <c r="Q167" s="116">
        <f t="shared" si="29"/>
        <v>-6.8509059915941063E-3</v>
      </c>
      <c r="R167" s="116">
        <f t="shared" si="29"/>
        <v>-3.6446006437192181E-3</v>
      </c>
      <c r="S167" s="116">
        <f t="shared" si="29"/>
        <v>-3.3211527800775353E-2</v>
      </c>
      <c r="T167" s="116">
        <f t="shared" si="29"/>
        <v>-1.1928570865273845E-2</v>
      </c>
      <c r="U167" s="116">
        <f t="shared" si="32"/>
        <v>-4.3857253317276315E-3</v>
      </c>
      <c r="V167" s="116">
        <f t="shared" si="33"/>
        <v>1.0496160337905286E-2</v>
      </c>
      <c r="W167" s="116">
        <f t="shared" si="34"/>
        <v>-1.3824910246119692E-3</v>
      </c>
    </row>
    <row r="168" spans="1:23">
      <c r="A168" s="3">
        <v>44953</v>
      </c>
      <c r="B168" s="4">
        <v>169.5</v>
      </c>
      <c r="C168" s="5">
        <v>2722.65</v>
      </c>
      <c r="D168" s="2">
        <v>77.900000000000006</v>
      </c>
      <c r="E168" s="5">
        <v>2721.8</v>
      </c>
      <c r="F168" s="2">
        <v>439.4</v>
      </c>
      <c r="G168" s="2">
        <v>907.1</v>
      </c>
      <c r="H168" s="2">
        <v>454.6</v>
      </c>
      <c r="I168" s="2">
        <v>12.65</v>
      </c>
      <c r="J168" s="2">
        <v>445.6</v>
      </c>
      <c r="K168" s="2">
        <v>398.05</v>
      </c>
      <c r="L168" s="177">
        <v>14874.75</v>
      </c>
      <c r="M168" s="116">
        <f t="shared" si="31"/>
        <v>-7.9330517407958778E-3</v>
      </c>
      <c r="N168" s="116">
        <f t="shared" si="31"/>
        <v>-1.9045076472438457E-2</v>
      </c>
      <c r="O168" s="116">
        <f t="shared" si="31"/>
        <v>-5.7978217489434346E-2</v>
      </c>
      <c r="P168" s="116">
        <f t="shared" si="30"/>
        <v>-0.21177786116711525</v>
      </c>
      <c r="Q168" s="116">
        <f t="shared" si="29"/>
        <v>4.4441417939438753E-2</v>
      </c>
      <c r="R168" s="116">
        <f t="shared" si="29"/>
        <v>-7.7966682767455203E-3</v>
      </c>
      <c r="S168" s="116">
        <f t="shared" si="29"/>
        <v>3.6856593916583254E-2</v>
      </c>
      <c r="T168" s="116">
        <f t="shared" si="29"/>
        <v>-2.3438572972017468E-2</v>
      </c>
      <c r="U168" s="116">
        <f t="shared" si="32"/>
        <v>6.143144406815907E-2</v>
      </c>
      <c r="V168" s="116">
        <f t="shared" si="33"/>
        <v>-8.7544330998840098E-3</v>
      </c>
      <c r="W168" s="116">
        <f t="shared" si="34"/>
        <v>-1.978318370902846E-2</v>
      </c>
    </row>
    <row r="169" spans="1:23">
      <c r="A169" s="3">
        <v>44951</v>
      </c>
      <c r="B169" s="4">
        <v>170.85</v>
      </c>
      <c r="C169" s="5">
        <v>2775</v>
      </c>
      <c r="D169" s="2">
        <v>82.55</v>
      </c>
      <c r="E169" s="5">
        <v>3363.8</v>
      </c>
      <c r="F169" s="2">
        <v>420.3</v>
      </c>
      <c r="G169" s="2">
        <v>914.2</v>
      </c>
      <c r="H169" s="2">
        <v>438.15</v>
      </c>
      <c r="I169" s="2">
        <v>12.95</v>
      </c>
      <c r="J169" s="2">
        <v>419.05</v>
      </c>
      <c r="K169" s="2">
        <v>401.55</v>
      </c>
      <c r="L169" s="177">
        <v>15171.95</v>
      </c>
      <c r="M169" s="116">
        <f t="shared" si="31"/>
        <v>-7.8706134323295786E-3</v>
      </c>
      <c r="N169" s="116">
        <f t="shared" si="31"/>
        <v>-1.2747236486109686E-2</v>
      </c>
      <c r="O169" s="116">
        <f t="shared" si="31"/>
        <v>-3.8614836127779543E-2</v>
      </c>
      <c r="P169" s="116">
        <f t="shared" si="30"/>
        <v>-3.3098565714528912E-2</v>
      </c>
      <c r="Q169" s="116">
        <f t="shared" si="29"/>
        <v>-2.3764269738998619E-3</v>
      </c>
      <c r="R169" s="116">
        <f t="shared" si="29"/>
        <v>-1.6489850753233913E-2</v>
      </c>
      <c r="S169" s="116">
        <f t="shared" si="29"/>
        <v>8.1352496795303302E-3</v>
      </c>
      <c r="T169" s="116">
        <f t="shared" si="29"/>
        <v>-1.9121041446778397E-2</v>
      </c>
      <c r="U169" s="116">
        <f t="shared" si="32"/>
        <v>-7.3704565705936202E-3</v>
      </c>
      <c r="V169" s="116">
        <f t="shared" si="33"/>
        <v>-1.2497842559775032E-2</v>
      </c>
      <c r="W169" s="116">
        <f t="shared" si="34"/>
        <v>-1.4175398111245283E-2</v>
      </c>
    </row>
    <row r="170" spans="1:23">
      <c r="A170" s="3">
        <v>44950</v>
      </c>
      <c r="B170" s="4">
        <v>172.2</v>
      </c>
      <c r="C170" s="5">
        <v>2810.6</v>
      </c>
      <c r="D170" s="2">
        <v>85.8</v>
      </c>
      <c r="E170" s="5">
        <v>3477</v>
      </c>
      <c r="F170" s="2">
        <v>421.3</v>
      </c>
      <c r="G170" s="2">
        <v>929.4</v>
      </c>
      <c r="H170" s="2">
        <v>434.6</v>
      </c>
      <c r="I170" s="2">
        <v>13.2</v>
      </c>
      <c r="J170" s="2">
        <v>422.15</v>
      </c>
      <c r="K170" s="2">
        <v>406.6</v>
      </c>
      <c r="L170" s="177">
        <v>15388.55</v>
      </c>
      <c r="M170" s="116">
        <f t="shared" si="31"/>
        <v>-7.5210073932834775E-3</v>
      </c>
      <c r="N170" s="116">
        <f t="shared" si="31"/>
        <v>9.3476163433026914E-3</v>
      </c>
      <c r="O170" s="116">
        <f t="shared" si="31"/>
        <v>-2.0761991448429128E-2</v>
      </c>
      <c r="P170" s="116">
        <f t="shared" si="30"/>
        <v>-5.1778287093624384E-3</v>
      </c>
      <c r="Q170" s="116">
        <f t="shared" si="29"/>
        <v>7.8637364602146716E-3</v>
      </c>
      <c r="R170" s="116">
        <f t="shared" si="29"/>
        <v>2.7474764757796331E-3</v>
      </c>
      <c r="S170" s="116">
        <f t="shared" si="29"/>
        <v>-2.1285875656006481E-2</v>
      </c>
      <c r="T170" s="116">
        <f t="shared" si="29"/>
        <v>0</v>
      </c>
      <c r="U170" s="116">
        <f t="shared" si="32"/>
        <v>3.3113614824998396E-2</v>
      </c>
      <c r="V170" s="116">
        <f t="shared" si="33"/>
        <v>-9.8328424834864901E-4</v>
      </c>
      <c r="W170" s="116">
        <f t="shared" si="34"/>
        <v>-9.5155365352155268E-4</v>
      </c>
    </row>
    <row r="171" spans="1:23">
      <c r="A171" s="3">
        <v>44949</v>
      </c>
      <c r="B171" s="4">
        <v>173.5</v>
      </c>
      <c r="C171" s="5">
        <v>2784.45</v>
      </c>
      <c r="D171" s="2">
        <v>87.6</v>
      </c>
      <c r="E171" s="5">
        <v>3495.05</v>
      </c>
      <c r="F171" s="2">
        <v>418</v>
      </c>
      <c r="G171" s="2">
        <v>926.85</v>
      </c>
      <c r="H171" s="2">
        <v>443.95</v>
      </c>
      <c r="I171" s="2">
        <v>13.2</v>
      </c>
      <c r="J171" s="2">
        <v>408.4</v>
      </c>
      <c r="K171" s="2">
        <v>407</v>
      </c>
      <c r="L171" s="177">
        <v>15403.2</v>
      </c>
      <c r="M171" s="116">
        <f t="shared" si="31"/>
        <v>-6.0336341641311743E-3</v>
      </c>
      <c r="N171" s="116">
        <f t="shared" si="31"/>
        <v>-1.2023869724442457E-3</v>
      </c>
      <c r="O171" s="116">
        <f t="shared" si="31"/>
        <v>-2.9248429126232316E-2</v>
      </c>
      <c r="P171" s="116">
        <f t="shared" si="30"/>
        <v>-5.9762980878437398E-3</v>
      </c>
      <c r="Q171" s="116">
        <f t="shared" si="29"/>
        <v>-1.5312780659220489E-2</v>
      </c>
      <c r="R171" s="116">
        <f t="shared" si="29"/>
        <v>-5.970166986503796E-3</v>
      </c>
      <c r="S171" s="116">
        <f t="shared" si="29"/>
        <v>1.2580207844529952E-2</v>
      </c>
      <c r="T171" s="116">
        <f t="shared" si="29"/>
        <v>-4.8068403041022334E-2</v>
      </c>
      <c r="U171" s="116">
        <f t="shared" si="32"/>
        <v>1.2938385159479475E-2</v>
      </c>
      <c r="V171" s="116">
        <f t="shared" si="33"/>
        <v>9.50448431156398E-3</v>
      </c>
      <c r="W171" s="116">
        <f t="shared" si="34"/>
        <v>3.59662318499173E-3</v>
      </c>
    </row>
    <row r="172" spans="1:23">
      <c r="A172" s="3">
        <v>44946</v>
      </c>
      <c r="B172" s="4">
        <v>174.55</v>
      </c>
      <c r="C172" s="5">
        <v>2787.8</v>
      </c>
      <c r="D172" s="2">
        <v>90.2</v>
      </c>
      <c r="E172" s="5">
        <v>3516</v>
      </c>
      <c r="F172" s="2">
        <v>424.45</v>
      </c>
      <c r="G172" s="2">
        <v>932.4</v>
      </c>
      <c r="H172" s="2">
        <v>438.4</v>
      </c>
      <c r="I172" s="2">
        <v>13.85</v>
      </c>
      <c r="J172" s="2">
        <v>403.15</v>
      </c>
      <c r="K172" s="2">
        <v>403.15</v>
      </c>
      <c r="L172" s="177">
        <v>15347.9</v>
      </c>
      <c r="M172" s="116">
        <f t="shared" si="31"/>
        <v>2.5813867769017354E-3</v>
      </c>
      <c r="N172" s="116">
        <f t="shared" si="31"/>
        <v>-2.7716911475724564E-2</v>
      </c>
      <c r="O172" s="116">
        <f t="shared" si="31"/>
        <v>1.6643554466128868E-3</v>
      </c>
      <c r="P172" s="116">
        <f t="shared" si="30"/>
        <v>-8.2846995363878694E-3</v>
      </c>
      <c r="Q172" s="116">
        <f t="shared" si="29"/>
        <v>-2.0058981593077011E-2</v>
      </c>
      <c r="R172" s="116">
        <f t="shared" si="29"/>
        <v>3.3840979842404942E-3</v>
      </c>
      <c r="S172" s="116">
        <f t="shared" si="29"/>
        <v>-1.8643554514042301E-2</v>
      </c>
      <c r="T172" s="116">
        <f t="shared" si="29"/>
        <v>-1.0772096981911183E-2</v>
      </c>
      <c r="U172" s="116">
        <f t="shared" si="32"/>
        <v>5.9709096413686717E-3</v>
      </c>
      <c r="V172" s="116">
        <f t="shared" si="33"/>
        <v>-6.1992438908036439E-4</v>
      </c>
      <c r="W172" s="116">
        <f t="shared" si="34"/>
        <v>-4.6672558364357943E-3</v>
      </c>
    </row>
    <row r="173" spans="1:23">
      <c r="A173" s="3">
        <v>44945</v>
      </c>
      <c r="B173" s="4">
        <v>174.1</v>
      </c>
      <c r="C173" s="5">
        <v>2866.15</v>
      </c>
      <c r="D173" s="2">
        <v>90.05</v>
      </c>
      <c r="E173" s="5">
        <v>3545.25</v>
      </c>
      <c r="F173" s="2">
        <v>433.05</v>
      </c>
      <c r="G173" s="2">
        <v>929.25</v>
      </c>
      <c r="H173" s="2">
        <v>446.65</v>
      </c>
      <c r="I173" s="2">
        <v>14</v>
      </c>
      <c r="J173" s="2">
        <v>400.75</v>
      </c>
      <c r="K173" s="2">
        <v>403.4</v>
      </c>
      <c r="L173" s="177">
        <v>15419.7</v>
      </c>
      <c r="M173" s="116">
        <f t="shared" si="31"/>
        <v>-2.5813867769018325E-3</v>
      </c>
      <c r="N173" s="116">
        <f t="shared" si="31"/>
        <v>-2.7224037354718057E-2</v>
      </c>
      <c r="O173" s="116">
        <f t="shared" si="31"/>
        <v>7.8038300165281099E-3</v>
      </c>
      <c r="P173" s="116">
        <f t="shared" si="30"/>
        <v>8.071411703650137E-3</v>
      </c>
      <c r="Q173" s="116">
        <f t="shared" si="29"/>
        <v>2.3118724896455888E-3</v>
      </c>
      <c r="R173" s="116">
        <f t="shared" si="29"/>
        <v>1.6143353009479908E-4</v>
      </c>
      <c r="S173" s="116">
        <f t="shared" si="29"/>
        <v>-1.1906889684383127E-2</v>
      </c>
      <c r="T173" s="116">
        <f t="shared" si="29"/>
        <v>0</v>
      </c>
      <c r="U173" s="116">
        <f t="shared" si="32"/>
        <v>-1.890929480084811E-2</v>
      </c>
      <c r="V173" s="116">
        <f t="shared" si="33"/>
        <v>4.9590876295242464E-4</v>
      </c>
      <c r="W173" s="116">
        <f t="shared" si="34"/>
        <v>-3.0207835235615292E-3</v>
      </c>
    </row>
    <row r="174" spans="1:23">
      <c r="A174" s="3">
        <v>44944</v>
      </c>
      <c r="B174" s="4">
        <v>174.55</v>
      </c>
      <c r="C174" s="5">
        <v>2945.25</v>
      </c>
      <c r="D174" s="2">
        <v>89.35</v>
      </c>
      <c r="E174" s="5">
        <v>3516.75</v>
      </c>
      <c r="F174" s="2">
        <v>432.05</v>
      </c>
      <c r="G174" s="2">
        <v>929.1</v>
      </c>
      <c r="H174" s="2">
        <v>452</v>
      </c>
      <c r="I174" s="2">
        <v>14</v>
      </c>
      <c r="J174" s="2">
        <v>408.4</v>
      </c>
      <c r="K174" s="2">
        <v>403.2</v>
      </c>
      <c r="L174" s="177">
        <v>15466.35</v>
      </c>
      <c r="M174" s="116">
        <f t="shared" si="31"/>
        <v>0</v>
      </c>
      <c r="N174" s="116">
        <f t="shared" si="31"/>
        <v>1.4780461904384706E-3</v>
      </c>
      <c r="O174" s="116">
        <f t="shared" si="31"/>
        <v>-4.4330103629359997E-2</v>
      </c>
      <c r="P174" s="116">
        <f t="shared" si="30"/>
        <v>-1.3360271035182421E-2</v>
      </c>
      <c r="Q174" s="116">
        <f t="shared" si="29"/>
        <v>-4.5032118129965737E-3</v>
      </c>
      <c r="R174" s="116">
        <f t="shared" si="29"/>
        <v>-2.1523891602678156E-4</v>
      </c>
      <c r="S174" s="116">
        <f t="shared" si="29"/>
        <v>-3.7540068376870376E-3</v>
      </c>
      <c r="T174" s="116">
        <f t="shared" si="29"/>
        <v>-1.0657294473988093E-2</v>
      </c>
      <c r="U174" s="116">
        <f t="shared" si="32"/>
        <v>-1.6754064346197452E-2</v>
      </c>
      <c r="V174" s="116">
        <f t="shared" si="33"/>
        <v>1.7135057473993975E-2</v>
      </c>
      <c r="W174" s="116">
        <f t="shared" si="34"/>
        <v>4.5492180521967416E-3</v>
      </c>
    </row>
    <row r="175" spans="1:23">
      <c r="A175" s="3">
        <v>44943</v>
      </c>
      <c r="B175" s="4">
        <v>174.55</v>
      </c>
      <c r="C175" s="5">
        <v>2940.9</v>
      </c>
      <c r="D175" s="2">
        <v>93.4</v>
      </c>
      <c r="E175" s="5">
        <v>3564.05</v>
      </c>
      <c r="F175" s="2">
        <v>434</v>
      </c>
      <c r="G175" s="2">
        <v>929.3</v>
      </c>
      <c r="H175" s="2">
        <v>453.7</v>
      </c>
      <c r="I175" s="2">
        <v>14.15</v>
      </c>
      <c r="J175" s="2">
        <v>415.3</v>
      </c>
      <c r="K175" s="2">
        <v>396.35</v>
      </c>
      <c r="L175" s="177">
        <v>15396.15</v>
      </c>
      <c r="M175" s="116">
        <f t="shared" si="31"/>
        <v>6.3218601352864777E-3</v>
      </c>
      <c r="N175" s="116">
        <f t="shared" si="31"/>
        <v>8.4856961778396311E-3</v>
      </c>
      <c r="O175" s="116">
        <f t="shared" si="31"/>
        <v>-4.6544348607288136E-2</v>
      </c>
      <c r="P175" s="116">
        <f t="shared" si="30"/>
        <v>4.6121262346061759E-3</v>
      </c>
      <c r="Q175" s="116">
        <f t="shared" si="29"/>
        <v>4.6189458562944583E-3</v>
      </c>
      <c r="R175" s="116">
        <f t="shared" si="29"/>
        <v>5.4490167465522836E-3</v>
      </c>
      <c r="S175" s="116">
        <f t="shared" si="29"/>
        <v>3.3066960896506643E-4</v>
      </c>
      <c r="T175" s="116">
        <f t="shared" si="29"/>
        <v>-7.0422826254129232E-3</v>
      </c>
      <c r="U175" s="116">
        <f t="shared" si="32"/>
        <v>5.5535576756750903E-3</v>
      </c>
      <c r="V175" s="116">
        <f t="shared" si="33"/>
        <v>-5.6607484955294449E-3</v>
      </c>
      <c r="W175" s="116">
        <f t="shared" si="34"/>
        <v>5.9085040430751383E-3</v>
      </c>
    </row>
    <row r="176" spans="1:23">
      <c r="A176" s="3">
        <v>44942</v>
      </c>
      <c r="B176" s="4">
        <v>173.45</v>
      </c>
      <c r="C176" s="5">
        <v>2916.05</v>
      </c>
      <c r="D176" s="2">
        <v>97.85</v>
      </c>
      <c r="E176" s="5">
        <v>3547.65</v>
      </c>
      <c r="F176" s="2">
        <v>432</v>
      </c>
      <c r="G176" s="2">
        <v>924.25</v>
      </c>
      <c r="H176" s="2">
        <v>453.55</v>
      </c>
      <c r="I176" s="2">
        <v>14.25</v>
      </c>
      <c r="J176" s="2">
        <v>413</v>
      </c>
      <c r="K176" s="2">
        <v>398.6</v>
      </c>
      <c r="L176" s="177">
        <v>15305.45</v>
      </c>
      <c r="M176" s="116">
        <f t="shared" si="31"/>
        <v>-2.8822597115528279E-4</v>
      </c>
      <c r="N176" s="116">
        <f t="shared" si="31"/>
        <v>2.3690184807534835E-3</v>
      </c>
      <c r="O176" s="116">
        <f t="shared" si="31"/>
        <v>1.4929492225585254E-2</v>
      </c>
      <c r="P176" s="116">
        <f t="shared" si="30"/>
        <v>-2.1996370668358245E-2</v>
      </c>
      <c r="Q176" s="116">
        <f t="shared" si="29"/>
        <v>7.9015052046336656E-3</v>
      </c>
      <c r="R176" s="116">
        <f t="shared" si="29"/>
        <v>7.6570468329918854E-3</v>
      </c>
      <c r="S176" s="116">
        <f t="shared" si="29"/>
        <v>1.2133915779192089E-3</v>
      </c>
      <c r="T176" s="116">
        <f t="shared" si="29"/>
        <v>7.042282625412951E-3</v>
      </c>
      <c r="U176" s="116">
        <f t="shared" si="32"/>
        <v>3.6385728439083109E-3</v>
      </c>
      <c r="V176" s="116">
        <f t="shared" si="33"/>
        <v>1.1861337801834217E-2</v>
      </c>
      <c r="W176" s="116">
        <f t="shared" si="34"/>
        <v>-2.652395968996761E-3</v>
      </c>
    </row>
    <row r="177" spans="1:23">
      <c r="A177" s="3">
        <v>44939</v>
      </c>
      <c r="B177" s="4">
        <v>173.5</v>
      </c>
      <c r="C177" s="5">
        <v>2909.15</v>
      </c>
      <c r="D177" s="2">
        <v>96.4</v>
      </c>
      <c r="E177" s="5">
        <v>3626.55</v>
      </c>
      <c r="F177" s="2">
        <v>428.6</v>
      </c>
      <c r="G177" s="2">
        <v>917.2</v>
      </c>
      <c r="H177" s="2">
        <v>453</v>
      </c>
      <c r="I177" s="2">
        <v>14.15</v>
      </c>
      <c r="J177" s="2">
        <v>411.5</v>
      </c>
      <c r="K177" s="2">
        <v>393.9</v>
      </c>
      <c r="L177" s="177">
        <v>15346.1</v>
      </c>
      <c r="M177" s="116">
        <f t="shared" si="31"/>
        <v>2.8822597115532508E-4</v>
      </c>
      <c r="N177" s="116">
        <f t="shared" si="31"/>
        <v>-2.3347249279380214E-3</v>
      </c>
      <c r="O177" s="116">
        <f t="shared" si="31"/>
        <v>1.6209505235476908E-2</v>
      </c>
      <c r="P177" s="116">
        <f t="shared" si="30"/>
        <v>-6.7330143332387038E-3</v>
      </c>
      <c r="Q177" s="116">
        <f t="shared" si="29"/>
        <v>-2.0976583848333809E-3</v>
      </c>
      <c r="R177" s="116">
        <f t="shared" si="29"/>
        <v>2.2375647177783117E-3</v>
      </c>
      <c r="S177" s="116">
        <f t="shared" si="29"/>
        <v>2.207749208657822E-4</v>
      </c>
      <c r="T177" s="116">
        <f t="shared" si="29"/>
        <v>1.4235115821872129E-2</v>
      </c>
      <c r="U177" s="116">
        <f t="shared" si="32"/>
        <v>-1.8209413225837745E-3</v>
      </c>
      <c r="V177" s="116">
        <f t="shared" si="33"/>
        <v>-1.5220703090688408E-3</v>
      </c>
      <c r="W177" s="116">
        <f t="shared" si="34"/>
        <v>4.3427647050426361E-3</v>
      </c>
    </row>
    <row r="178" spans="1:23">
      <c r="A178" s="3">
        <v>44938</v>
      </c>
      <c r="B178" s="4">
        <v>173.45</v>
      </c>
      <c r="C178" s="5">
        <v>2915.95</v>
      </c>
      <c r="D178" s="2">
        <v>94.85</v>
      </c>
      <c r="E178" s="5">
        <v>3651.05</v>
      </c>
      <c r="F178" s="2">
        <v>429.5</v>
      </c>
      <c r="G178" s="2">
        <v>915.15</v>
      </c>
      <c r="H178" s="2">
        <v>452.9</v>
      </c>
      <c r="I178" s="2">
        <v>13.95</v>
      </c>
      <c r="J178" s="2">
        <v>412.25</v>
      </c>
      <c r="K178" s="2">
        <v>394.5</v>
      </c>
      <c r="L178" s="177">
        <v>15279.6</v>
      </c>
      <c r="M178" s="116">
        <f t="shared" si="31"/>
        <v>-4.8885791102166124E-3</v>
      </c>
      <c r="N178" s="116">
        <f t="shared" si="31"/>
        <v>-8.3499592947975394E-3</v>
      </c>
      <c r="O178" s="116">
        <f t="shared" si="31"/>
        <v>0</v>
      </c>
      <c r="P178" s="116">
        <f t="shared" si="30"/>
        <v>-1.4749429672099914E-2</v>
      </c>
      <c r="Q178" s="116">
        <f t="shared" si="29"/>
        <v>2.3285597962936739E-4</v>
      </c>
      <c r="R178" s="116">
        <f t="shared" si="29"/>
        <v>1.6137821649960447E-2</v>
      </c>
      <c r="S178" s="116">
        <f t="shared" si="29"/>
        <v>9.8741579981561686E-3</v>
      </c>
      <c r="T178" s="116">
        <f t="shared" si="29"/>
        <v>-2.1277398447284965E-2</v>
      </c>
      <c r="U178" s="116">
        <f t="shared" si="32"/>
        <v>-1.4329825554824855E-2</v>
      </c>
      <c r="V178" s="116">
        <f t="shared" si="33"/>
        <v>1.6490141365955418E-3</v>
      </c>
      <c r="W178" s="116">
        <f t="shared" si="34"/>
        <v>-1.4224544147496496E-3</v>
      </c>
    </row>
    <row r="179" spans="1:23">
      <c r="A179" s="3">
        <v>44937</v>
      </c>
      <c r="B179" s="4">
        <v>174.3</v>
      </c>
      <c r="C179" s="5">
        <v>2940.4</v>
      </c>
      <c r="D179" s="2">
        <v>94.85</v>
      </c>
      <c r="E179" s="5">
        <v>3705.3</v>
      </c>
      <c r="F179" s="2">
        <v>429.4</v>
      </c>
      <c r="G179" s="2">
        <v>900.5</v>
      </c>
      <c r="H179" s="2">
        <v>448.45</v>
      </c>
      <c r="I179" s="2">
        <v>14.25</v>
      </c>
      <c r="J179" s="2">
        <v>418.2</v>
      </c>
      <c r="K179" s="2">
        <v>393.85</v>
      </c>
      <c r="L179" s="177">
        <v>15301.35</v>
      </c>
      <c r="M179" s="116">
        <f t="shared" si="31"/>
        <v>-5.7355894890400078E-4</v>
      </c>
      <c r="N179" s="116">
        <f t="shared" si="31"/>
        <v>-6.7618780712354028E-3</v>
      </c>
      <c r="O179" s="116">
        <f t="shared" si="31"/>
        <v>3.2139884719888649E-2</v>
      </c>
      <c r="P179" s="116">
        <f t="shared" si="30"/>
        <v>-6.9522699996726472E-3</v>
      </c>
      <c r="Q179" s="116">
        <f t="shared" si="29"/>
        <v>1.0770415516951523E-2</v>
      </c>
      <c r="R179" s="116">
        <f t="shared" si="29"/>
        <v>-1.2305979869202791E-2</v>
      </c>
      <c r="S179" s="116">
        <f t="shared" si="29"/>
        <v>-7.2210500965464077E-3</v>
      </c>
      <c r="T179" s="116">
        <f t="shared" si="29"/>
        <v>-3.5026305512021118E-3</v>
      </c>
      <c r="U179" s="116">
        <f t="shared" si="32"/>
        <v>1.2754354102488775E-2</v>
      </c>
      <c r="V179" s="116">
        <f t="shared" si="33"/>
        <v>2.0332959095679033E-3</v>
      </c>
      <c r="W179" s="116">
        <f t="shared" si="34"/>
        <v>-1.5607351029163249E-3</v>
      </c>
    </row>
    <row r="180" spans="1:23">
      <c r="A180" s="3">
        <v>44936</v>
      </c>
      <c r="B180" s="4">
        <v>174.4</v>
      </c>
      <c r="C180" s="5">
        <v>2960.35</v>
      </c>
      <c r="D180" s="2">
        <v>91.85</v>
      </c>
      <c r="E180" s="5">
        <v>3731.15</v>
      </c>
      <c r="F180" s="2">
        <v>424.8</v>
      </c>
      <c r="G180" s="2">
        <v>911.65</v>
      </c>
      <c r="H180" s="2">
        <v>451.7</v>
      </c>
      <c r="I180" s="2">
        <v>14.3</v>
      </c>
      <c r="J180" s="2">
        <v>412.9</v>
      </c>
      <c r="K180" s="2">
        <v>393.05</v>
      </c>
      <c r="L180" s="177">
        <v>15325.25</v>
      </c>
      <c r="M180" s="116">
        <f t="shared" si="31"/>
        <v>2.296212260350157E-3</v>
      </c>
      <c r="N180" s="116">
        <f t="shared" si="31"/>
        <v>-8.0074445855998679E-3</v>
      </c>
      <c r="O180" s="116">
        <f t="shared" si="31"/>
        <v>-3.6348202345675748E-2</v>
      </c>
      <c r="P180" s="116">
        <f t="shared" si="30"/>
        <v>-1.1432198271643566E-2</v>
      </c>
      <c r="Q180" s="116">
        <f t="shared" si="29"/>
        <v>1.3389618843862864E-2</v>
      </c>
      <c r="R180" s="116">
        <f t="shared" si="29"/>
        <v>3.9016397894308208E-3</v>
      </c>
      <c r="S180" s="116">
        <f t="shared" si="29"/>
        <v>1.2183642200488734E-3</v>
      </c>
      <c r="T180" s="116">
        <f t="shared" si="29"/>
        <v>-1.7331456351639976E-2</v>
      </c>
      <c r="U180" s="116">
        <f t="shared" si="32"/>
        <v>5.8469945526087065E-2</v>
      </c>
      <c r="V180" s="116">
        <f t="shared" si="33"/>
        <v>3.1853247293251205E-3</v>
      </c>
      <c r="W180" s="116">
        <f t="shared" si="34"/>
        <v>-8.1136809117982132E-3</v>
      </c>
    </row>
    <row r="181" spans="1:23">
      <c r="A181" s="3">
        <v>44935</v>
      </c>
      <c r="B181" s="4">
        <v>174</v>
      </c>
      <c r="C181" s="5">
        <v>2984.15</v>
      </c>
      <c r="D181" s="2">
        <v>95.25</v>
      </c>
      <c r="E181" s="5">
        <v>3774.05</v>
      </c>
      <c r="F181" s="2">
        <v>419.15</v>
      </c>
      <c r="G181" s="2">
        <v>908.1</v>
      </c>
      <c r="H181" s="2">
        <v>451.15</v>
      </c>
      <c r="I181" s="2">
        <v>14.55</v>
      </c>
      <c r="J181" s="2">
        <v>389.45</v>
      </c>
      <c r="K181" s="2">
        <v>391.8</v>
      </c>
      <c r="L181" s="177">
        <v>15450.1</v>
      </c>
      <c r="M181" s="116">
        <f t="shared" si="31"/>
        <v>7.2098365667497503E-3</v>
      </c>
      <c r="N181" s="116">
        <f t="shared" si="31"/>
        <v>1.9287055982606992E-3</v>
      </c>
      <c r="O181" s="116">
        <f t="shared" si="31"/>
        <v>1.907848010523858E-2</v>
      </c>
      <c r="P181" s="116">
        <f t="shared" si="30"/>
        <v>-1.1433965046670446E-2</v>
      </c>
      <c r="Q181" s="116">
        <f t="shared" si="29"/>
        <v>-2.8588464974395786E-3</v>
      </c>
      <c r="R181" s="116">
        <f t="shared" si="29"/>
        <v>-1.0243577835179939E-2</v>
      </c>
      <c r="S181" s="116">
        <f t="shared" si="29"/>
        <v>4.025416286015561E-2</v>
      </c>
      <c r="T181" s="116">
        <f t="shared" si="29"/>
        <v>6.8965790590604587E-3</v>
      </c>
      <c r="U181" s="116">
        <f t="shared" si="32"/>
        <v>1.9314878759382349E-2</v>
      </c>
      <c r="V181" s="116">
        <f t="shared" si="33"/>
        <v>2.5330896903865238E-2</v>
      </c>
      <c r="W181" s="116">
        <f t="shared" si="34"/>
        <v>1.1594389391270894E-2</v>
      </c>
    </row>
    <row r="182" spans="1:23">
      <c r="A182" s="3">
        <v>44932</v>
      </c>
      <c r="B182" s="4">
        <v>172.75</v>
      </c>
      <c r="C182" s="5">
        <v>2978.4</v>
      </c>
      <c r="D182" s="2">
        <v>93.45</v>
      </c>
      <c r="E182" s="5">
        <v>3817.45</v>
      </c>
      <c r="F182" s="2">
        <v>420.35</v>
      </c>
      <c r="G182" s="2">
        <v>917.45</v>
      </c>
      <c r="H182" s="2">
        <v>433.35</v>
      </c>
      <c r="I182" s="2">
        <v>14.45</v>
      </c>
      <c r="J182" s="2">
        <v>382</v>
      </c>
      <c r="K182" s="2">
        <v>382</v>
      </c>
      <c r="L182" s="177">
        <v>15272</v>
      </c>
      <c r="M182" s="116">
        <f t="shared" si="31"/>
        <v>1.0474346562469006E-2</v>
      </c>
      <c r="N182" s="116">
        <f t="shared" si="31"/>
        <v>-8.6749948568440021E-3</v>
      </c>
      <c r="O182" s="116">
        <f t="shared" si="31"/>
        <v>-7.9936476807455862E-3</v>
      </c>
      <c r="P182" s="116">
        <f t="shared" si="30"/>
        <v>-5.5250563417125536E-3</v>
      </c>
      <c r="Q182" s="116">
        <f t="shared" si="29"/>
        <v>-5.8115564147766616E-3</v>
      </c>
      <c r="R182" s="116">
        <f t="shared" si="29"/>
        <v>1.0360152512028922E-3</v>
      </c>
      <c r="S182" s="116">
        <f t="shared" si="29"/>
        <v>-1.522901133195281E-2</v>
      </c>
      <c r="T182" s="116">
        <f t="shared" si="29"/>
        <v>-1.0327114155849628E-2</v>
      </c>
      <c r="U182" s="116">
        <f t="shared" si="32"/>
        <v>-1.274565309989203E-2</v>
      </c>
      <c r="V182" s="116">
        <f t="shared" si="33"/>
        <v>-1.274565309989203E-2</v>
      </c>
      <c r="W182" s="116">
        <f t="shared" si="34"/>
        <v>-7.4499173589176937E-3</v>
      </c>
    </row>
    <row r="183" spans="1:23">
      <c r="A183" s="3">
        <v>44931</v>
      </c>
      <c r="B183" s="4">
        <v>170.95</v>
      </c>
      <c r="C183" s="5">
        <v>3004.35</v>
      </c>
      <c r="D183" s="2">
        <v>94.2</v>
      </c>
      <c r="E183" s="5">
        <v>3838.6</v>
      </c>
      <c r="F183" s="2">
        <v>422.8</v>
      </c>
      <c r="G183" s="2">
        <v>916.5</v>
      </c>
      <c r="H183" s="2">
        <v>440</v>
      </c>
      <c r="I183" s="2">
        <v>14.6</v>
      </c>
      <c r="J183" s="2">
        <v>386.9</v>
      </c>
      <c r="K183" s="2">
        <v>386.9</v>
      </c>
      <c r="L183" s="177">
        <v>15386.2</v>
      </c>
      <c r="M183" s="116">
        <f t="shared" si="31"/>
        <v>-1.7533610570244732E-3</v>
      </c>
      <c r="N183" s="116">
        <f t="shared" si="31"/>
        <v>-4.1520022445407498E-3</v>
      </c>
      <c r="O183" s="116">
        <f t="shared" si="31"/>
        <v>5.309264791560056E-4</v>
      </c>
      <c r="P183" s="116">
        <f t="shared" si="30"/>
        <v>-6.6081394355025202E-3</v>
      </c>
      <c r="Q183" s="116">
        <f t="shared" si="29"/>
        <v>4.7314881412621707E-4</v>
      </c>
      <c r="R183" s="116">
        <f t="shared" si="29"/>
        <v>3.0802346535330188E-2</v>
      </c>
      <c r="S183" s="116">
        <f t="shared" si="29"/>
        <v>-1.163657710737331E-2</v>
      </c>
      <c r="T183" s="116">
        <f t="shared" si="29"/>
        <v>1.0327114155849524E-2</v>
      </c>
      <c r="U183" s="116">
        <f t="shared" si="32"/>
        <v>3.365698970076718E-3</v>
      </c>
      <c r="V183" s="116">
        <f t="shared" si="33"/>
        <v>-7.2109506381963385E-3</v>
      </c>
      <c r="W183" s="116">
        <f t="shared" si="34"/>
        <v>-4.4185684557322214E-4</v>
      </c>
    </row>
    <row r="184" spans="1:23">
      <c r="A184" s="3">
        <v>44930</v>
      </c>
      <c r="B184" s="4">
        <v>171.25</v>
      </c>
      <c r="C184" s="5">
        <v>3016.85</v>
      </c>
      <c r="D184" s="2">
        <v>94.15</v>
      </c>
      <c r="E184" s="5">
        <v>3864.05</v>
      </c>
      <c r="F184" s="2">
        <v>422.6</v>
      </c>
      <c r="G184" s="2">
        <v>888.7</v>
      </c>
      <c r="H184" s="2">
        <v>445.15</v>
      </c>
      <c r="I184" s="2">
        <v>14.45</v>
      </c>
      <c r="J184" s="2">
        <v>385.6</v>
      </c>
      <c r="K184" s="2">
        <v>389.7</v>
      </c>
      <c r="L184" s="177">
        <v>15393</v>
      </c>
      <c r="M184" s="116">
        <f t="shared" si="31"/>
        <v>5.8411216614028829E-4</v>
      </c>
      <c r="N184" s="116">
        <f t="shared" si="31"/>
        <v>-3.7716542370196454E-3</v>
      </c>
      <c r="O184" s="116">
        <f t="shared" si="31"/>
        <v>4.7910658587848451E-3</v>
      </c>
      <c r="P184" s="116">
        <f t="shared" si="30"/>
        <v>-1.4924116610622387E-2</v>
      </c>
      <c r="Q184" s="116">
        <f t="shared" si="29"/>
        <v>-1.677753908100222E-2</v>
      </c>
      <c r="R184" s="116">
        <f t="shared" si="29"/>
        <v>-4.5468657301282016E-3</v>
      </c>
      <c r="S184" s="116">
        <f t="shared" si="29"/>
        <v>-3.1400721102149481E-3</v>
      </c>
      <c r="T184" s="116">
        <f t="shared" si="29"/>
        <v>-2.3932766211628362E-2</v>
      </c>
      <c r="U184" s="116">
        <f t="shared" si="32"/>
        <v>-2.1296507240469529E-2</v>
      </c>
      <c r="V184" s="116">
        <f t="shared" si="33"/>
        <v>-1.8685004996556492E-2</v>
      </c>
      <c r="W184" s="116">
        <f t="shared" si="34"/>
        <v>-1.0649259951250633E-2</v>
      </c>
    </row>
    <row r="185" spans="1:23">
      <c r="A185" s="3">
        <v>44929</v>
      </c>
      <c r="B185" s="4">
        <v>171.15</v>
      </c>
      <c r="C185" s="5">
        <v>3028.25</v>
      </c>
      <c r="D185" s="2">
        <v>93.7</v>
      </c>
      <c r="E185" s="5">
        <v>3922.15</v>
      </c>
      <c r="F185" s="2">
        <v>429.75</v>
      </c>
      <c r="G185" s="2">
        <v>892.75</v>
      </c>
      <c r="H185" s="2">
        <v>446.55</v>
      </c>
      <c r="I185" s="2">
        <v>14.8</v>
      </c>
      <c r="J185" s="2">
        <v>393.9</v>
      </c>
      <c r="K185" s="2">
        <v>397.05</v>
      </c>
      <c r="L185" s="177">
        <v>15557.8</v>
      </c>
      <c r="M185" s="116">
        <f t="shared" si="31"/>
        <v>4.6852208692188665E-3</v>
      </c>
      <c r="N185" s="116">
        <f t="shared" si="31"/>
        <v>-6.2546496390342961E-3</v>
      </c>
      <c r="O185" s="116">
        <f t="shared" si="31"/>
        <v>2.3759216962900943E-2</v>
      </c>
      <c r="P185" s="116">
        <f t="shared" si="30"/>
        <v>6.3559671481058164E-3</v>
      </c>
      <c r="Q185" s="116">
        <f t="shared" si="29"/>
        <v>-5.8156442464942729E-4</v>
      </c>
      <c r="R185" s="116">
        <f t="shared" si="29"/>
        <v>-8.3974812492488985E-4</v>
      </c>
      <c r="S185" s="116">
        <f t="shared" si="29"/>
        <v>-2.3486003078750589E-3</v>
      </c>
      <c r="T185" s="116">
        <f t="shared" si="29"/>
        <v>6.7796869853787691E-3</v>
      </c>
      <c r="U185" s="116">
        <f t="shared" si="32"/>
        <v>-2.2822375824663866E-3</v>
      </c>
      <c r="V185" s="116">
        <f t="shared" si="33"/>
        <v>1.0125387101454372E-2</v>
      </c>
      <c r="W185" s="116">
        <f t="shared" si="34"/>
        <v>2.1974530623223099E-3</v>
      </c>
    </row>
    <row r="186" spans="1:23">
      <c r="A186" s="3">
        <v>44928</v>
      </c>
      <c r="B186" s="4">
        <v>170.35</v>
      </c>
      <c r="C186" s="5">
        <v>3047.25</v>
      </c>
      <c r="D186" s="2">
        <v>91.5</v>
      </c>
      <c r="E186" s="5">
        <v>3897.3</v>
      </c>
      <c r="F186" s="2">
        <v>430</v>
      </c>
      <c r="G186" s="2">
        <v>893.5</v>
      </c>
      <c r="H186" s="2">
        <v>447.6</v>
      </c>
      <c r="I186" s="2">
        <v>14.7</v>
      </c>
      <c r="J186" s="2">
        <v>394.8</v>
      </c>
      <c r="K186" s="2">
        <v>393.05</v>
      </c>
      <c r="L186" s="177">
        <v>15523.65</v>
      </c>
      <c r="M186" s="116">
        <f t="shared" si="31"/>
        <v>2.4061757908093551E-2</v>
      </c>
      <c r="N186" s="116">
        <f t="shared" si="31"/>
        <v>-1.325170366467762E-2</v>
      </c>
      <c r="O186" s="116">
        <f t="shared" si="31"/>
        <v>3.6165276468069572E-2</v>
      </c>
      <c r="P186" s="116">
        <f t="shared" si="30"/>
        <v>-1.8713395789049586E-3</v>
      </c>
      <c r="Q186" s="116">
        <f t="shared" si="29"/>
        <v>1.1578399624240298E-2</v>
      </c>
      <c r="R186" s="116">
        <f t="shared" si="29"/>
        <v>2.2008752342289922E-2</v>
      </c>
      <c r="S186" s="116">
        <f t="shared" si="29"/>
        <v>1.8148500140582578E-2</v>
      </c>
      <c r="T186" s="116">
        <f t="shared" si="29"/>
        <v>2.4097551579060524E-2</v>
      </c>
      <c r="U186" s="116">
        <f t="shared" si="32"/>
        <v>1.7502842219368344E-2</v>
      </c>
      <c r="V186" s="116">
        <f t="shared" si="33"/>
        <v>7.6355310403496991E-4</v>
      </c>
      <c r="W186" s="116">
        <f t="shared" si="34"/>
        <v>4.8301006003913481E-3</v>
      </c>
    </row>
    <row r="187" spans="1:23">
      <c r="A187" s="3">
        <v>44925</v>
      </c>
      <c r="B187" s="4">
        <v>166.3</v>
      </c>
      <c r="C187" s="5">
        <v>3087.9</v>
      </c>
      <c r="D187" s="2">
        <v>88.25</v>
      </c>
      <c r="E187" s="5">
        <v>3904.6</v>
      </c>
      <c r="F187" s="2">
        <v>425.05</v>
      </c>
      <c r="G187" s="2">
        <v>874.05</v>
      </c>
      <c r="H187" s="2">
        <v>439.55</v>
      </c>
      <c r="I187" s="2">
        <v>14.35</v>
      </c>
      <c r="J187" s="2">
        <v>387.95</v>
      </c>
      <c r="K187" s="2">
        <v>392.75</v>
      </c>
      <c r="L187" s="177">
        <v>15448.85</v>
      </c>
      <c r="M187" s="116">
        <f t="shared" si="31"/>
        <v>6.9392343620834698E-3</v>
      </c>
      <c r="N187" s="116">
        <f t="shared" si="31"/>
        <v>-8.7860569546568904E-3</v>
      </c>
      <c r="O187" s="116">
        <f t="shared" si="31"/>
        <v>2.3503518143758697E-2</v>
      </c>
      <c r="P187" s="116">
        <f t="shared" si="30"/>
        <v>-4.4846275692008511E-3</v>
      </c>
      <c r="Q187" s="116">
        <f t="shared" si="29"/>
        <v>1.4097254132341962E-2</v>
      </c>
      <c r="R187" s="116">
        <f t="shared" si="29"/>
        <v>-1.3635800164161086E-2</v>
      </c>
      <c r="S187" s="116">
        <f t="shared" si="29"/>
        <v>-3.2896230979092965E-2</v>
      </c>
      <c r="T187" s="116">
        <f t="shared" si="29"/>
        <v>3.4904049397683459E-3</v>
      </c>
      <c r="U187" s="116">
        <f t="shared" si="32"/>
        <v>5.2981967963851321E-3</v>
      </c>
      <c r="V187" s="116">
        <f t="shared" si="33"/>
        <v>5.1053078341444678E-3</v>
      </c>
      <c r="W187" s="116">
        <f t="shared" si="34"/>
        <v>-2.3501621501795097E-3</v>
      </c>
    </row>
    <row r="188" spans="1:23">
      <c r="A188" s="3">
        <v>44924</v>
      </c>
      <c r="B188" s="4">
        <v>165.15</v>
      </c>
      <c r="C188" s="5">
        <v>3115.15</v>
      </c>
      <c r="D188" s="2">
        <v>86.2</v>
      </c>
      <c r="E188" s="5">
        <v>3922.15</v>
      </c>
      <c r="F188" s="2">
        <v>419.1</v>
      </c>
      <c r="G188" s="2">
        <v>886.05</v>
      </c>
      <c r="H188" s="2">
        <v>454.25</v>
      </c>
      <c r="I188" s="2">
        <v>14.3</v>
      </c>
      <c r="J188" s="2">
        <v>385.9</v>
      </c>
      <c r="K188" s="2">
        <v>390.75</v>
      </c>
      <c r="L188" s="177">
        <v>15485.2</v>
      </c>
      <c r="M188" s="116">
        <f t="shared" si="31"/>
        <v>-3.9280908643959563E-3</v>
      </c>
      <c r="N188" s="116">
        <f t="shared" si="31"/>
        <v>-2.7408914632168816E-3</v>
      </c>
      <c r="O188" s="116">
        <f t="shared" si="31"/>
        <v>-1.096059429638257E-2</v>
      </c>
      <c r="P188" s="116">
        <f t="shared" si="30"/>
        <v>-9.0470644625918425E-4</v>
      </c>
      <c r="Q188" s="116">
        <f t="shared" si="29"/>
        <v>7.1839389421301178E-3</v>
      </c>
      <c r="R188" s="116">
        <f t="shared" si="29"/>
        <v>-1.1278631468819902E-2</v>
      </c>
      <c r="S188" s="116">
        <f t="shared" si="29"/>
        <v>3.6428796899834345E-2</v>
      </c>
      <c r="T188" s="116">
        <f t="shared" si="29"/>
        <v>-2.0761991448429128E-2</v>
      </c>
      <c r="U188" s="116">
        <f t="shared" si="32"/>
        <v>-1.38962606727938E-2</v>
      </c>
      <c r="V188" s="116">
        <f t="shared" si="33"/>
        <v>7.5782264930346361E-3</v>
      </c>
      <c r="W188" s="116">
        <f t="shared" si="34"/>
        <v>3.3896144751114623E-3</v>
      </c>
    </row>
    <row r="189" spans="1:23">
      <c r="A189" s="3">
        <v>44923</v>
      </c>
      <c r="B189" s="4">
        <v>165.8</v>
      </c>
      <c r="C189" s="5">
        <v>3123.7</v>
      </c>
      <c r="D189" s="2">
        <v>87.15</v>
      </c>
      <c r="E189" s="5">
        <v>3925.7</v>
      </c>
      <c r="F189" s="2">
        <v>416.1</v>
      </c>
      <c r="G189" s="2">
        <v>896.1</v>
      </c>
      <c r="H189" s="2">
        <v>438</v>
      </c>
      <c r="I189" s="2">
        <v>14.6</v>
      </c>
      <c r="J189" s="2">
        <v>391.3</v>
      </c>
      <c r="K189" s="2">
        <v>387.8</v>
      </c>
      <c r="L189" s="177">
        <v>15432.8</v>
      </c>
      <c r="M189" s="116">
        <f t="shared" si="31"/>
        <v>8.4797600791149935E-3</v>
      </c>
      <c r="N189" s="116">
        <f t="shared" si="31"/>
        <v>3.5598068475876684E-3</v>
      </c>
      <c r="O189" s="116">
        <f t="shared" si="31"/>
        <v>-1.9881370553828933E-2</v>
      </c>
      <c r="P189" s="116">
        <f t="shared" si="30"/>
        <v>-3.4837481674324937E-3</v>
      </c>
      <c r="Q189" s="116">
        <f t="shared" si="29"/>
        <v>-6.4678630074861245E-3</v>
      </c>
      <c r="R189" s="116">
        <f t="shared" si="29"/>
        <v>7.9547783762692319E-3</v>
      </c>
      <c r="S189" s="116">
        <f t="shared" si="29"/>
        <v>6.8516617959651059E-4</v>
      </c>
      <c r="T189" s="116">
        <f t="shared" si="29"/>
        <v>-1.3605652055778709E-2</v>
      </c>
      <c r="U189" s="116">
        <f t="shared" si="32"/>
        <v>-7.257018289550392E-3</v>
      </c>
      <c r="V189" s="116">
        <f t="shared" si="33"/>
        <v>3.0991760343209041E-3</v>
      </c>
      <c r="W189" s="116">
        <f t="shared" si="34"/>
        <v>9.3675607273441968E-4</v>
      </c>
    </row>
    <row r="190" spans="1:23">
      <c r="A190" s="3">
        <v>44922</v>
      </c>
      <c r="B190" s="4">
        <v>164.4</v>
      </c>
      <c r="C190" s="5">
        <v>3112.6</v>
      </c>
      <c r="D190" s="2">
        <v>88.9</v>
      </c>
      <c r="E190" s="5">
        <v>3939.4</v>
      </c>
      <c r="F190" s="2">
        <v>418.8</v>
      </c>
      <c r="G190" s="2">
        <v>889</v>
      </c>
      <c r="H190" s="2">
        <v>437.7</v>
      </c>
      <c r="I190" s="2">
        <v>14.8</v>
      </c>
      <c r="J190" s="2">
        <v>394.15</v>
      </c>
      <c r="K190" s="2">
        <v>386.6</v>
      </c>
      <c r="L190" s="177">
        <v>15418.35</v>
      </c>
      <c r="M190" s="116">
        <f t="shared" si="31"/>
        <v>7.3260400920731016E-3</v>
      </c>
      <c r="N190" s="116">
        <f t="shared" si="31"/>
        <v>1.8335157361797763E-2</v>
      </c>
      <c r="O190" s="116">
        <f t="shared" si="31"/>
        <v>1.6444941055247776E-2</v>
      </c>
      <c r="P190" s="116">
        <f t="shared" si="30"/>
        <v>3.1354086964792832E-2</v>
      </c>
      <c r="Q190" s="116">
        <f t="shared" si="29"/>
        <v>-7.0192424296958676E-3</v>
      </c>
      <c r="R190" s="116">
        <f t="shared" si="29"/>
        <v>6.772034909944465E-3</v>
      </c>
      <c r="S190" s="116">
        <f t="shared" si="29"/>
        <v>-1.777572986187928E-2</v>
      </c>
      <c r="T190" s="116">
        <f t="shared" ref="T190:T250" si="35">LN(I190/I191)</f>
        <v>4.4912556680822849E-2</v>
      </c>
      <c r="U190" s="116">
        <f t="shared" si="32"/>
        <v>2.4007828714365725E-2</v>
      </c>
      <c r="V190" s="116">
        <f t="shared" si="33"/>
        <v>1.5904389472489983E-2</v>
      </c>
      <c r="W190" s="116">
        <f t="shared" si="34"/>
        <v>7.8003058533264256E-3</v>
      </c>
    </row>
    <row r="191" spans="1:23">
      <c r="A191" s="3">
        <v>44921</v>
      </c>
      <c r="B191" s="4">
        <v>163.19999999999999</v>
      </c>
      <c r="C191" s="5">
        <v>3056.05</v>
      </c>
      <c r="D191" s="2">
        <v>87.45</v>
      </c>
      <c r="E191" s="5">
        <v>3817.8</v>
      </c>
      <c r="F191" s="2">
        <v>421.75</v>
      </c>
      <c r="G191" s="2">
        <v>883</v>
      </c>
      <c r="H191" s="2">
        <v>445.55</v>
      </c>
      <c r="I191" s="2">
        <v>14.15</v>
      </c>
      <c r="J191" s="2">
        <v>384.8</v>
      </c>
      <c r="K191" s="2">
        <v>380.5</v>
      </c>
      <c r="L191" s="177">
        <v>15298.55</v>
      </c>
      <c r="M191" s="116">
        <f t="shared" si="31"/>
        <v>1.3882684785189529E-2</v>
      </c>
      <c r="N191" s="116">
        <f t="shared" si="31"/>
        <v>-6.0517343336509227E-4</v>
      </c>
      <c r="O191" s="116">
        <f t="shared" si="31"/>
        <v>0.12208042086892965</v>
      </c>
      <c r="P191" s="116">
        <f t="shared" si="30"/>
        <v>2.6475003185465674E-2</v>
      </c>
      <c r="Q191" s="116">
        <f t="shared" si="30"/>
        <v>1.8667527841262872E-2</v>
      </c>
      <c r="R191" s="116">
        <f t="shared" si="30"/>
        <v>1.0931559552499392E-2</v>
      </c>
      <c r="S191" s="116">
        <f t="shared" si="30"/>
        <v>2.9958388293675753E-2</v>
      </c>
      <c r="T191" s="116">
        <f t="shared" si="35"/>
        <v>4.3328076763536789E-2</v>
      </c>
      <c r="U191" s="116">
        <f t="shared" si="32"/>
        <v>1.6904025651020851E-2</v>
      </c>
      <c r="V191" s="116">
        <f t="shared" si="33"/>
        <v>7.5183365422835692E-3</v>
      </c>
      <c r="W191" s="116">
        <f t="shared" si="34"/>
        <v>1.6645877527451915E-2</v>
      </c>
    </row>
    <row r="192" spans="1:23">
      <c r="A192" s="3">
        <v>44918</v>
      </c>
      <c r="B192" s="4">
        <v>160.94999999999999</v>
      </c>
      <c r="C192" s="5">
        <v>3057.9</v>
      </c>
      <c r="D192" s="2">
        <v>77.400000000000006</v>
      </c>
      <c r="E192" s="5">
        <v>3718.05</v>
      </c>
      <c r="F192" s="2">
        <v>413.95</v>
      </c>
      <c r="G192" s="2">
        <v>873.4</v>
      </c>
      <c r="H192" s="2">
        <v>432.4</v>
      </c>
      <c r="I192" s="2">
        <v>13.55</v>
      </c>
      <c r="J192" s="2">
        <v>378.35</v>
      </c>
      <c r="K192" s="2">
        <v>377.65</v>
      </c>
      <c r="L192" s="177">
        <v>15046</v>
      </c>
      <c r="M192" s="116">
        <f t="shared" si="31"/>
        <v>-2.4851716155763547E-2</v>
      </c>
      <c r="N192" s="116">
        <f t="shared" si="31"/>
        <v>-9.973319250989543E-3</v>
      </c>
      <c r="O192" s="116">
        <f t="shared" si="31"/>
        <v>-7.1659425043255287E-2</v>
      </c>
      <c r="P192" s="116">
        <f t="shared" si="30"/>
        <v>-4.1862321389593345E-2</v>
      </c>
      <c r="Q192" s="116">
        <f t="shared" si="30"/>
        <v>-3.1741149065164453E-2</v>
      </c>
      <c r="R192" s="116">
        <f t="shared" si="30"/>
        <v>-2.0343526346410054E-2</v>
      </c>
      <c r="S192" s="116">
        <f t="shared" si="30"/>
        <v>-3.3654836075836241E-2</v>
      </c>
      <c r="T192" s="116">
        <f t="shared" si="35"/>
        <v>-5.037035938894955E-2</v>
      </c>
      <c r="U192" s="116">
        <f t="shared" si="32"/>
        <v>-4.1672696400567956E-2</v>
      </c>
      <c r="V192" s="116">
        <f t="shared" si="33"/>
        <v>-2.8968622733986951E-2</v>
      </c>
      <c r="W192" s="116">
        <f t="shared" si="34"/>
        <v>-2.5298699733138703E-2</v>
      </c>
    </row>
    <row r="193" spans="1:23">
      <c r="A193" s="3">
        <v>44917</v>
      </c>
      <c r="B193" s="4">
        <v>165</v>
      </c>
      <c r="C193" s="5">
        <v>3088.55</v>
      </c>
      <c r="D193" s="2">
        <v>83.15</v>
      </c>
      <c r="E193" s="5">
        <v>3877</v>
      </c>
      <c r="F193" s="2">
        <v>427.3</v>
      </c>
      <c r="G193" s="2">
        <v>891.35</v>
      </c>
      <c r="H193" s="2">
        <v>447.2</v>
      </c>
      <c r="I193" s="2">
        <v>14.25</v>
      </c>
      <c r="J193" s="2">
        <v>394.45</v>
      </c>
      <c r="K193" s="2">
        <v>388.75</v>
      </c>
      <c r="L193" s="177">
        <v>15431.5</v>
      </c>
      <c r="M193" s="116">
        <f t="shared" si="31"/>
        <v>-2.039662790764581E-2</v>
      </c>
      <c r="N193" s="116">
        <f t="shared" si="31"/>
        <v>6.1381765261181781E-3</v>
      </c>
      <c r="O193" s="116">
        <f t="shared" si="31"/>
        <v>-4.065360992945264E-2</v>
      </c>
      <c r="P193" s="116">
        <f t="shared" si="30"/>
        <v>-1.6309401835722635E-2</v>
      </c>
      <c r="Q193" s="116">
        <f t="shared" si="30"/>
        <v>-2.4542757600737358E-3</v>
      </c>
      <c r="R193" s="116">
        <f t="shared" si="30"/>
        <v>7.8842555170679091E-3</v>
      </c>
      <c r="S193" s="116">
        <f t="shared" si="30"/>
        <v>1.7254445543701778E-2</v>
      </c>
      <c r="T193" s="116">
        <f t="shared" si="35"/>
        <v>-5.1293294387550578E-2</v>
      </c>
      <c r="U193" s="116">
        <f t="shared" si="32"/>
        <v>-2.0451123664592639E-2</v>
      </c>
      <c r="V193" s="116">
        <f t="shared" si="33"/>
        <v>-1.9274018173590136E-3</v>
      </c>
      <c r="W193" s="116">
        <f t="shared" si="34"/>
        <v>-6.2049906683506097E-3</v>
      </c>
    </row>
    <row r="194" spans="1:23">
      <c r="A194" s="3">
        <v>44916</v>
      </c>
      <c r="B194" s="4">
        <v>168.4</v>
      </c>
      <c r="C194" s="5">
        <v>3069.65</v>
      </c>
      <c r="D194" s="2">
        <v>86.6</v>
      </c>
      <c r="E194" s="5">
        <v>3940.75</v>
      </c>
      <c r="F194" s="2">
        <v>428.35</v>
      </c>
      <c r="G194" s="2">
        <v>884.35</v>
      </c>
      <c r="H194" s="2">
        <v>439.55</v>
      </c>
      <c r="I194" s="2">
        <v>15</v>
      </c>
      <c r="J194" s="2">
        <v>402.6</v>
      </c>
      <c r="K194" s="2">
        <v>389.5</v>
      </c>
      <c r="L194" s="177">
        <v>15527.55</v>
      </c>
      <c r="M194" s="116">
        <f t="shared" si="31"/>
        <v>-1.4736488313318872E-2</v>
      </c>
      <c r="N194" s="116">
        <f t="shared" si="31"/>
        <v>-4.0638568233849178E-3</v>
      </c>
      <c r="O194" s="116">
        <f t="shared" si="31"/>
        <v>-2.170273644549443E-2</v>
      </c>
      <c r="P194" s="116">
        <f t="shared" si="30"/>
        <v>-2.832065393145539E-2</v>
      </c>
      <c r="Q194" s="116">
        <f t="shared" si="30"/>
        <v>2.2202755250059275E-3</v>
      </c>
      <c r="R194" s="116">
        <f t="shared" si="30"/>
        <v>-1.152377911794503E-2</v>
      </c>
      <c r="S194" s="116">
        <f t="shared" si="30"/>
        <v>2.9619524958437757E-3</v>
      </c>
      <c r="T194" s="116">
        <f t="shared" si="35"/>
        <v>-4.8790164169432056E-2</v>
      </c>
      <c r="U194" s="116">
        <f t="shared" si="32"/>
        <v>-1.9432415686791746E-2</v>
      </c>
      <c r="V194" s="116">
        <f t="shared" si="33"/>
        <v>1.4130646580199117E-3</v>
      </c>
      <c r="W194" s="116">
        <f t="shared" si="34"/>
        <v>-1.2712245741125977E-2</v>
      </c>
    </row>
    <row r="195" spans="1:23">
      <c r="A195" s="3">
        <v>44915</v>
      </c>
      <c r="B195" s="4">
        <v>170.9</v>
      </c>
      <c r="C195" s="5">
        <v>3082.15</v>
      </c>
      <c r="D195" s="2">
        <v>88.5</v>
      </c>
      <c r="E195" s="5">
        <v>4053.95</v>
      </c>
      <c r="F195" s="2">
        <v>427.4</v>
      </c>
      <c r="G195" s="2">
        <v>894.6</v>
      </c>
      <c r="H195" s="2">
        <v>438.25</v>
      </c>
      <c r="I195" s="2">
        <v>15.75</v>
      </c>
      <c r="J195" s="2">
        <v>410.5</v>
      </c>
      <c r="K195" s="2">
        <v>388.95</v>
      </c>
      <c r="L195" s="177">
        <v>15726.2</v>
      </c>
      <c r="M195" s="116">
        <f t="shared" si="31"/>
        <v>-4.6701777818845139E-3</v>
      </c>
      <c r="N195" s="116">
        <f t="shared" si="31"/>
        <v>3.8941442298990177E-4</v>
      </c>
      <c r="O195" s="116">
        <f t="shared" si="31"/>
        <v>-1.7362519608081238E-2</v>
      </c>
      <c r="P195" s="116">
        <f t="shared" si="31"/>
        <v>2.3337809800997862E-3</v>
      </c>
      <c r="Q195" s="116">
        <f t="shared" si="31"/>
        <v>-5.2505808741848004E-3</v>
      </c>
      <c r="R195" s="116">
        <f t="shared" si="31"/>
        <v>-1.3214339196157939E-2</v>
      </c>
      <c r="S195" s="116">
        <f t="shared" si="31"/>
        <v>3.1641974532188012E-2</v>
      </c>
      <c r="T195" s="116">
        <f t="shared" si="35"/>
        <v>-3.1695747612790672E-3</v>
      </c>
      <c r="U195" s="116">
        <f t="shared" si="32"/>
        <v>-1.8105503632273354E-2</v>
      </c>
      <c r="V195" s="116">
        <f t="shared" si="33"/>
        <v>-2.5706941015616653E-4</v>
      </c>
      <c r="W195" s="116">
        <f t="shared" si="34"/>
        <v>-1.8423582307554814E-3</v>
      </c>
    </row>
    <row r="196" spans="1:23">
      <c r="A196" s="3">
        <v>44914</v>
      </c>
      <c r="B196" s="4">
        <v>171.7</v>
      </c>
      <c r="C196" s="5">
        <v>3080.95</v>
      </c>
      <c r="D196" s="2">
        <v>90.05</v>
      </c>
      <c r="E196" s="5">
        <v>4044.5</v>
      </c>
      <c r="F196" s="2">
        <v>429.65</v>
      </c>
      <c r="G196" s="2">
        <v>906.5</v>
      </c>
      <c r="H196" s="2">
        <v>424.6</v>
      </c>
      <c r="I196" s="2">
        <v>15.8</v>
      </c>
      <c r="J196" s="2">
        <v>418</v>
      </c>
      <c r="K196" s="2">
        <v>389.05</v>
      </c>
      <c r="L196" s="177">
        <v>15755.2</v>
      </c>
      <c r="M196" s="116">
        <f t="shared" ref="M196:Q250" si="36">LN(B196/B197)</f>
        <v>2.2380203819934545E-2</v>
      </c>
      <c r="N196" s="116">
        <f t="shared" si="36"/>
        <v>8.1638427298142049E-3</v>
      </c>
      <c r="O196" s="116">
        <f t="shared" si="36"/>
        <v>-1.1043734551651835E-2</v>
      </c>
      <c r="P196" s="116">
        <f t="shared" si="36"/>
        <v>4.3486678743474205E-3</v>
      </c>
      <c r="Q196" s="116">
        <f t="shared" si="36"/>
        <v>-1.1915231487822376E-2</v>
      </c>
      <c r="R196" s="116">
        <f t="shared" ref="R196:S250" si="37">LN(G196/G197)</f>
        <v>1.0758158436955545E-2</v>
      </c>
      <c r="S196" s="116">
        <f t="shared" si="37"/>
        <v>-5.5193610844593618E-3</v>
      </c>
      <c r="T196" s="116">
        <f t="shared" si="35"/>
        <v>3.1695747612790395E-3</v>
      </c>
      <c r="U196" s="116">
        <f t="shared" ref="U196:U250" si="38">LN(J196/J197)</f>
        <v>-8.5755647023962617E-3</v>
      </c>
      <c r="V196" s="116">
        <f t="shared" ref="V196:V250" si="39">LN(K196/K197)</f>
        <v>-1.7976378749467372E-3</v>
      </c>
      <c r="W196" s="116">
        <f t="shared" ref="W196:W250" si="40">LN(L196/L197)</f>
        <v>7.572137589721614E-3</v>
      </c>
    </row>
    <row r="197" spans="1:23">
      <c r="A197" s="3">
        <v>44911</v>
      </c>
      <c r="B197" s="4">
        <v>167.9</v>
      </c>
      <c r="C197" s="5">
        <v>3055.9</v>
      </c>
      <c r="D197" s="2">
        <v>91.05</v>
      </c>
      <c r="E197" s="5">
        <v>4026.95</v>
      </c>
      <c r="F197" s="2">
        <v>434.8</v>
      </c>
      <c r="G197" s="2">
        <v>896.8</v>
      </c>
      <c r="H197" s="2">
        <v>426.95</v>
      </c>
      <c r="I197" s="2">
        <v>15.75</v>
      </c>
      <c r="J197" s="2">
        <v>421.6</v>
      </c>
      <c r="K197" s="2">
        <v>389.75</v>
      </c>
      <c r="L197" s="177">
        <v>15636.35</v>
      </c>
      <c r="M197" s="116">
        <f t="shared" si="36"/>
        <v>-3.5111857276742257E-2</v>
      </c>
      <c r="N197" s="116">
        <f t="shared" si="36"/>
        <v>-2.4150531216193538E-2</v>
      </c>
      <c r="O197" s="116">
        <f t="shared" si="36"/>
        <v>-3.6661787773901632E-2</v>
      </c>
      <c r="P197" s="116">
        <f t="shared" si="36"/>
        <v>-1.6391084232842919E-2</v>
      </c>
      <c r="Q197" s="116">
        <f t="shared" si="36"/>
        <v>-1.2002201572766312E-2</v>
      </c>
      <c r="R197" s="116">
        <f t="shared" si="37"/>
        <v>-7.1111410775022343E-3</v>
      </c>
      <c r="S197" s="116">
        <f t="shared" si="37"/>
        <v>-1.5109538961034253E-2</v>
      </c>
      <c r="T197" s="116">
        <f t="shared" si="35"/>
        <v>-9.47874395454377E-3</v>
      </c>
      <c r="U197" s="116">
        <f t="shared" si="38"/>
        <v>1.1690458798744927E-2</v>
      </c>
      <c r="V197" s="116">
        <f t="shared" si="39"/>
        <v>-1.3886457935826787E-2</v>
      </c>
      <c r="W197" s="116">
        <f t="shared" si="40"/>
        <v>-9.3857656590560987E-3</v>
      </c>
    </row>
    <row r="198" spans="1:23">
      <c r="A198" s="3">
        <v>44910</v>
      </c>
      <c r="B198" s="4">
        <v>173.9</v>
      </c>
      <c r="C198" s="5">
        <v>3130.6</v>
      </c>
      <c r="D198" s="2">
        <v>94.45</v>
      </c>
      <c r="E198" s="5">
        <v>4093.5</v>
      </c>
      <c r="F198" s="2">
        <v>440.05</v>
      </c>
      <c r="G198" s="2">
        <v>903.2</v>
      </c>
      <c r="H198" s="2">
        <v>433.45</v>
      </c>
      <c r="I198" s="2">
        <v>15.9</v>
      </c>
      <c r="J198" s="2">
        <v>416.7</v>
      </c>
      <c r="K198" s="2">
        <v>395.2</v>
      </c>
      <c r="L198" s="177">
        <v>15783.8</v>
      </c>
      <c r="M198" s="116">
        <f t="shared" si="36"/>
        <v>-1.0582109330536859E-2</v>
      </c>
      <c r="N198" s="116">
        <f t="shared" si="36"/>
        <v>-4.8912318400909415E-3</v>
      </c>
      <c r="O198" s="116">
        <f t="shared" si="36"/>
        <v>-5.2589436562686699E-2</v>
      </c>
      <c r="P198" s="116">
        <f t="shared" si="36"/>
        <v>-6.9138722716930272E-3</v>
      </c>
      <c r="Q198" s="116">
        <f t="shared" si="36"/>
        <v>-1.8163247132153002E-3</v>
      </c>
      <c r="R198" s="116">
        <f t="shared" si="37"/>
        <v>1.7929935465863984E-2</v>
      </c>
      <c r="S198" s="116">
        <f t="shared" si="37"/>
        <v>3.6981435883548541E-3</v>
      </c>
      <c r="T198" s="116">
        <f t="shared" si="35"/>
        <v>-3.4006367985194977E-2</v>
      </c>
      <c r="U198" s="116">
        <f t="shared" si="38"/>
        <v>-2.8756310254619633E-3</v>
      </c>
      <c r="V198" s="116">
        <f t="shared" si="39"/>
        <v>-1.2197573422420237E-2</v>
      </c>
      <c r="W198" s="116">
        <f t="shared" si="40"/>
        <v>-1.1339561338849984E-2</v>
      </c>
    </row>
    <row r="199" spans="1:23">
      <c r="A199" s="3">
        <v>44909</v>
      </c>
      <c r="B199" s="4">
        <v>175.75</v>
      </c>
      <c r="C199" s="5">
        <v>3145.95</v>
      </c>
      <c r="D199" s="2">
        <v>99.55</v>
      </c>
      <c r="E199" s="5">
        <v>4121.8999999999996</v>
      </c>
      <c r="F199" s="2">
        <v>440.85</v>
      </c>
      <c r="G199" s="2">
        <v>887.15</v>
      </c>
      <c r="H199" s="2">
        <v>431.85</v>
      </c>
      <c r="I199" s="2">
        <v>16.45</v>
      </c>
      <c r="J199" s="2">
        <v>417.9</v>
      </c>
      <c r="K199" s="2">
        <v>400.05</v>
      </c>
      <c r="L199" s="177">
        <v>15963.8</v>
      </c>
      <c r="M199" s="116">
        <f t="shared" si="36"/>
        <v>1.7506545538141415E-2</v>
      </c>
      <c r="N199" s="116">
        <f t="shared" si="36"/>
        <v>-1.029347608224993E-2</v>
      </c>
      <c r="O199" s="116">
        <f t="shared" si="36"/>
        <v>-2.2350073606217078E-2</v>
      </c>
      <c r="P199" s="116">
        <f t="shared" si="36"/>
        <v>8.9924937940925424E-3</v>
      </c>
      <c r="Q199" s="116">
        <f t="shared" si="36"/>
        <v>5.4589013076714312E-3</v>
      </c>
      <c r="R199" s="116">
        <f t="shared" si="37"/>
        <v>1.1735161175837417E-2</v>
      </c>
      <c r="S199" s="116">
        <f t="shared" si="37"/>
        <v>4.9910149453452572E-3</v>
      </c>
      <c r="T199" s="116">
        <f t="shared" si="35"/>
        <v>4.3485111939738891E-2</v>
      </c>
      <c r="U199" s="116">
        <f t="shared" si="38"/>
        <v>-1.4347204756604054E-3</v>
      </c>
      <c r="V199" s="116">
        <f t="shared" si="39"/>
        <v>5.7658720782368085E-3</v>
      </c>
      <c r="W199" s="116">
        <f t="shared" si="40"/>
        <v>3.7215708677595227E-3</v>
      </c>
    </row>
    <row r="200" spans="1:23">
      <c r="A200" s="3">
        <v>44908</v>
      </c>
      <c r="B200" s="4">
        <v>172.7</v>
      </c>
      <c r="C200" s="5">
        <v>3178.5</v>
      </c>
      <c r="D200" s="2">
        <v>101.8</v>
      </c>
      <c r="E200" s="5">
        <v>4085</v>
      </c>
      <c r="F200" s="2">
        <v>438.45</v>
      </c>
      <c r="G200" s="2">
        <v>876.8</v>
      </c>
      <c r="H200" s="2">
        <v>429.7</v>
      </c>
      <c r="I200" s="2">
        <v>15.75</v>
      </c>
      <c r="J200" s="2">
        <v>418.5</v>
      </c>
      <c r="K200" s="2">
        <v>397.75</v>
      </c>
      <c r="L200" s="177">
        <v>15904.5</v>
      </c>
      <c r="M200" s="116">
        <f t="shared" si="36"/>
        <v>-2.431122163883942E-2</v>
      </c>
      <c r="N200" s="116">
        <f t="shared" si="36"/>
        <v>3.8298824562744255E-3</v>
      </c>
      <c r="O200" s="116">
        <f t="shared" si="36"/>
        <v>3.8042625445850471E-2</v>
      </c>
      <c r="P200" s="116">
        <f t="shared" si="36"/>
        <v>2.3818759505098441E-2</v>
      </c>
      <c r="Q200" s="116">
        <f t="shared" si="36"/>
        <v>-1.4603757586631454E-2</v>
      </c>
      <c r="R200" s="116">
        <f t="shared" si="37"/>
        <v>-2.0935787089017551E-2</v>
      </c>
      <c r="S200" s="116">
        <f t="shared" si="37"/>
        <v>-7.419463666985468E-3</v>
      </c>
      <c r="T200" s="116">
        <f t="shared" si="35"/>
        <v>-1.2618463959211462E-2</v>
      </c>
      <c r="U200" s="116">
        <f t="shared" si="38"/>
        <v>1.0448662885256874E-2</v>
      </c>
      <c r="V200" s="116">
        <f t="shared" si="39"/>
        <v>3.526007934731375E-3</v>
      </c>
      <c r="W200" s="116">
        <f t="shared" si="40"/>
        <v>4.8215645286476556E-3</v>
      </c>
    </row>
    <row r="201" spans="1:23">
      <c r="A201" s="3">
        <v>44907</v>
      </c>
      <c r="B201" s="4">
        <v>176.95</v>
      </c>
      <c r="C201" s="5">
        <v>3166.35</v>
      </c>
      <c r="D201" s="2">
        <v>98</v>
      </c>
      <c r="E201" s="5">
        <v>3988.85</v>
      </c>
      <c r="F201" s="2">
        <v>444.9</v>
      </c>
      <c r="G201" s="2">
        <v>895.35</v>
      </c>
      <c r="H201" s="2">
        <v>432.9</v>
      </c>
      <c r="I201" s="2">
        <v>15.95</v>
      </c>
      <c r="J201" s="2">
        <v>414.15</v>
      </c>
      <c r="K201" s="2">
        <v>396.35</v>
      </c>
      <c r="L201" s="177">
        <v>15828</v>
      </c>
      <c r="M201" s="116">
        <f t="shared" si="36"/>
        <v>-1.5421586998040944E-2</v>
      </c>
      <c r="N201" s="116">
        <f t="shared" si="36"/>
        <v>-1.8957913744614044E-2</v>
      </c>
      <c r="O201" s="116">
        <f t="shared" si="36"/>
        <v>2.8462464663761667E-2</v>
      </c>
      <c r="P201" s="116">
        <f t="shared" si="36"/>
        <v>-2.8434772292998338E-2</v>
      </c>
      <c r="Q201" s="116">
        <f t="shared" si="36"/>
        <v>1.0279672560527578E-2</v>
      </c>
      <c r="R201" s="116">
        <f t="shared" si="37"/>
        <v>-3.1064374197571767E-2</v>
      </c>
      <c r="S201" s="116">
        <f t="shared" si="37"/>
        <v>4.6210721709570341E-4</v>
      </c>
      <c r="T201" s="116">
        <f t="shared" si="35"/>
        <v>3.1397200046676247E-3</v>
      </c>
      <c r="U201" s="116">
        <f t="shared" si="38"/>
        <v>2.0545055265864713E-3</v>
      </c>
      <c r="V201" s="116">
        <f t="shared" si="39"/>
        <v>5.8198544835063896E-3</v>
      </c>
      <c r="W201" s="116">
        <f t="shared" si="40"/>
        <v>9.6394688374019163E-4</v>
      </c>
    </row>
    <row r="202" spans="1:23">
      <c r="A202" s="3">
        <v>44904</v>
      </c>
      <c r="B202" s="4">
        <v>179.7</v>
      </c>
      <c r="C202" s="5">
        <v>3226.95</v>
      </c>
      <c r="D202" s="2">
        <v>95.25</v>
      </c>
      <c r="E202" s="5">
        <v>4103.8999999999996</v>
      </c>
      <c r="F202" s="2">
        <v>440.35</v>
      </c>
      <c r="G202" s="2">
        <v>923.6</v>
      </c>
      <c r="H202" s="2">
        <v>432.7</v>
      </c>
      <c r="I202" s="2">
        <v>15.9</v>
      </c>
      <c r="J202" s="2">
        <v>413.3</v>
      </c>
      <c r="K202" s="2">
        <v>394.05</v>
      </c>
      <c r="L202" s="177">
        <v>15812.75</v>
      </c>
      <c r="M202" s="116">
        <f t="shared" si="36"/>
        <v>8.9436034938974122E-3</v>
      </c>
      <c r="N202" s="116">
        <f t="shared" si="36"/>
        <v>1.7058499267151245E-3</v>
      </c>
      <c r="O202" s="116">
        <f t="shared" si="36"/>
        <v>-5.0663174643954111E-2</v>
      </c>
      <c r="P202" s="116">
        <f t="shared" si="36"/>
        <v>-1.4598446275213986E-2</v>
      </c>
      <c r="Q202" s="116">
        <f t="shared" si="36"/>
        <v>-3.0637458884368793E-2</v>
      </c>
      <c r="R202" s="116">
        <f t="shared" si="37"/>
        <v>2.4274499492131119E-2</v>
      </c>
      <c r="S202" s="116">
        <f t="shared" si="37"/>
        <v>2.3113371188063765E-4</v>
      </c>
      <c r="T202" s="116">
        <f t="shared" si="35"/>
        <v>3.1496089028962013E-3</v>
      </c>
      <c r="U202" s="116">
        <f t="shared" si="38"/>
        <v>-9.3920016089306235E-3</v>
      </c>
      <c r="V202" s="116">
        <f t="shared" si="39"/>
        <v>-2.4194223059236492E-2</v>
      </c>
      <c r="W202" s="116">
        <f t="shared" si="40"/>
        <v>-6.2004022266219996E-3</v>
      </c>
    </row>
    <row r="203" spans="1:23">
      <c r="A203" s="3">
        <v>44903</v>
      </c>
      <c r="B203" s="4">
        <v>178.1</v>
      </c>
      <c r="C203" s="5">
        <v>3221.45</v>
      </c>
      <c r="D203" s="2">
        <v>100.2</v>
      </c>
      <c r="E203" s="5">
        <v>4164.25</v>
      </c>
      <c r="F203" s="2">
        <v>454.05</v>
      </c>
      <c r="G203" s="2">
        <v>901.45</v>
      </c>
      <c r="H203" s="2">
        <v>432.6</v>
      </c>
      <c r="I203" s="2">
        <v>15.85</v>
      </c>
      <c r="J203" s="2">
        <v>417.2</v>
      </c>
      <c r="K203" s="2">
        <v>403.7</v>
      </c>
      <c r="L203" s="177">
        <v>15911.1</v>
      </c>
      <c r="M203" s="116">
        <f t="shared" si="36"/>
        <v>1.6858672158116025E-3</v>
      </c>
      <c r="N203" s="116">
        <f t="shared" si="36"/>
        <v>-1.5663896378063666E-3</v>
      </c>
      <c r="O203" s="116">
        <f t="shared" si="36"/>
        <v>7.6182900852049637E-2</v>
      </c>
      <c r="P203" s="116">
        <f t="shared" si="36"/>
        <v>-2.3601140540535092E-2</v>
      </c>
      <c r="Q203" s="116">
        <f t="shared" si="36"/>
        <v>-6.366651582373207E-3</v>
      </c>
      <c r="R203" s="116">
        <f t="shared" si="37"/>
        <v>3.6674857733646547E-3</v>
      </c>
      <c r="S203" s="116">
        <f t="shared" si="37"/>
        <v>-1.3204164515636156E-2</v>
      </c>
      <c r="T203" s="116">
        <f t="shared" si="35"/>
        <v>9.5087879690273561E-3</v>
      </c>
      <c r="U203" s="116">
        <f t="shared" si="38"/>
        <v>-6.9270550487191057E-3</v>
      </c>
      <c r="V203" s="116">
        <f t="shared" si="39"/>
        <v>-6.4197751347859619E-3</v>
      </c>
      <c r="W203" s="116">
        <f t="shared" si="40"/>
        <v>3.0906672049319309E-3</v>
      </c>
    </row>
    <row r="204" spans="1:23">
      <c r="A204" s="3">
        <v>44902</v>
      </c>
      <c r="B204" s="4">
        <v>177.8</v>
      </c>
      <c r="C204" s="5">
        <v>3226.5</v>
      </c>
      <c r="D204" s="2">
        <v>92.85</v>
      </c>
      <c r="E204" s="5">
        <v>4263.7</v>
      </c>
      <c r="F204" s="2">
        <v>456.95</v>
      </c>
      <c r="G204" s="2">
        <v>898.15</v>
      </c>
      <c r="H204" s="2">
        <v>438.35</v>
      </c>
      <c r="I204" s="2">
        <v>15.7</v>
      </c>
      <c r="J204" s="2">
        <v>420.1</v>
      </c>
      <c r="K204" s="2">
        <v>406.3</v>
      </c>
      <c r="L204" s="177">
        <v>15862</v>
      </c>
      <c r="M204" s="116">
        <f t="shared" si="36"/>
        <v>-5.8881426252224865E-3</v>
      </c>
      <c r="N204" s="116">
        <f t="shared" si="36"/>
        <v>2.0288100767893742E-2</v>
      </c>
      <c r="O204" s="116">
        <f t="shared" si="36"/>
        <v>2.7847827375775083E-2</v>
      </c>
      <c r="P204" s="116">
        <f t="shared" si="36"/>
        <v>-1.5106836182676811E-2</v>
      </c>
      <c r="Q204" s="116">
        <f t="shared" si="36"/>
        <v>2.4255023698146555E-2</v>
      </c>
      <c r="R204" s="116">
        <f t="shared" si="37"/>
        <v>1.3902348469263338E-2</v>
      </c>
      <c r="S204" s="116">
        <f t="shared" si="37"/>
        <v>-7.9813013757367487E-4</v>
      </c>
      <c r="T204" s="116">
        <f t="shared" si="35"/>
        <v>-9.5087879690273006E-3</v>
      </c>
      <c r="U204" s="116">
        <f t="shared" si="38"/>
        <v>-1.6525399672084402E-2</v>
      </c>
      <c r="V204" s="116">
        <f t="shared" si="39"/>
        <v>-1.2352630621258329E-2</v>
      </c>
      <c r="W204" s="116">
        <f t="shared" si="40"/>
        <v>-3.8288728334255448E-3</v>
      </c>
    </row>
    <row r="205" spans="1:23">
      <c r="A205" s="3">
        <v>44901</v>
      </c>
      <c r="B205" s="4">
        <v>178.85</v>
      </c>
      <c r="C205" s="5">
        <v>3161.7</v>
      </c>
      <c r="D205" s="2">
        <v>90.3</v>
      </c>
      <c r="E205" s="5">
        <v>4328.6000000000004</v>
      </c>
      <c r="F205" s="2">
        <v>446</v>
      </c>
      <c r="G205" s="2">
        <v>885.75</v>
      </c>
      <c r="H205" s="2">
        <v>438.7</v>
      </c>
      <c r="I205" s="2">
        <v>15.85</v>
      </c>
      <c r="J205" s="2">
        <v>427.1</v>
      </c>
      <c r="K205" s="2">
        <v>411.35</v>
      </c>
      <c r="L205" s="177">
        <v>15922.85</v>
      </c>
      <c r="M205" s="116">
        <f t="shared" si="36"/>
        <v>1.8908422799106251E-2</v>
      </c>
      <c r="N205" s="116">
        <f t="shared" si="36"/>
        <v>1.5193241931243935E-3</v>
      </c>
      <c r="O205" s="116">
        <f t="shared" si="36"/>
        <v>4.5307862333557422E-2</v>
      </c>
      <c r="P205" s="116">
        <f t="shared" si="36"/>
        <v>-9.1297533045395229E-3</v>
      </c>
      <c r="Q205" s="116">
        <f t="shared" si="36"/>
        <v>-2.9058002039467141E-2</v>
      </c>
      <c r="R205" s="116">
        <f t="shared" si="37"/>
        <v>3.6759549381294881E-3</v>
      </c>
      <c r="S205" s="116">
        <f t="shared" si="37"/>
        <v>2.5105570643966951E-3</v>
      </c>
      <c r="T205" s="116">
        <f t="shared" si="35"/>
        <v>-1.2539349252735364E-2</v>
      </c>
      <c r="U205" s="116">
        <f t="shared" si="38"/>
        <v>-3.8558206327287616E-3</v>
      </c>
      <c r="V205" s="116">
        <f t="shared" si="39"/>
        <v>-2.4280696644251188E-3</v>
      </c>
      <c r="W205" s="116">
        <f t="shared" si="40"/>
        <v>-2.7814336190970139E-3</v>
      </c>
    </row>
    <row r="206" spans="1:23">
      <c r="A206" s="3">
        <v>44900</v>
      </c>
      <c r="B206" s="4">
        <v>175.5</v>
      </c>
      <c r="C206" s="5">
        <v>3156.9</v>
      </c>
      <c r="D206" s="2">
        <v>86.3</v>
      </c>
      <c r="E206" s="5">
        <v>4368.3</v>
      </c>
      <c r="F206" s="2">
        <v>459.15</v>
      </c>
      <c r="G206" s="2">
        <v>882.5</v>
      </c>
      <c r="H206" s="2">
        <v>437.6</v>
      </c>
      <c r="I206" s="2">
        <v>16.05</v>
      </c>
      <c r="J206" s="2">
        <v>428.75</v>
      </c>
      <c r="K206" s="2">
        <v>412.35</v>
      </c>
      <c r="L206" s="177">
        <v>15967.2</v>
      </c>
      <c r="M206" s="116">
        <f t="shared" si="36"/>
        <v>3.5966753766830839E-2</v>
      </c>
      <c r="N206" s="116">
        <f t="shared" si="36"/>
        <v>4.2696105557020279E-3</v>
      </c>
      <c r="O206" s="116">
        <f t="shared" si="36"/>
        <v>2.0486522744792915E-2</v>
      </c>
      <c r="P206" s="116">
        <f t="shared" si="36"/>
        <v>-1.5668875332902623E-3</v>
      </c>
      <c r="Q206" s="116">
        <f t="shared" si="36"/>
        <v>-7.6198773621060788E-4</v>
      </c>
      <c r="R206" s="116">
        <f t="shared" si="37"/>
        <v>9.6363695351932917E-4</v>
      </c>
      <c r="S206" s="116">
        <f t="shared" si="37"/>
        <v>-2.2371286607138552E-2</v>
      </c>
      <c r="T206" s="116">
        <f t="shared" si="35"/>
        <v>-4.5670036833188321E-2</v>
      </c>
      <c r="U206" s="116">
        <f t="shared" si="38"/>
        <v>-1.5391150320297295E-2</v>
      </c>
      <c r="V206" s="116">
        <f t="shared" si="39"/>
        <v>-1.2124886344037195E-4</v>
      </c>
      <c r="W206" s="116">
        <f t="shared" si="40"/>
        <v>2.3175188871898245E-4</v>
      </c>
    </row>
    <row r="207" spans="1:23">
      <c r="A207" s="3">
        <v>44897</v>
      </c>
      <c r="B207" s="4">
        <v>169.3</v>
      </c>
      <c r="C207" s="5">
        <v>3143.45</v>
      </c>
      <c r="D207" s="2">
        <v>84.55</v>
      </c>
      <c r="E207" s="5">
        <v>4375.1499999999996</v>
      </c>
      <c r="F207" s="2">
        <v>459.5</v>
      </c>
      <c r="G207" s="2">
        <v>881.65</v>
      </c>
      <c r="H207" s="2">
        <v>447.5</v>
      </c>
      <c r="I207" s="2">
        <v>16.8</v>
      </c>
      <c r="J207" s="2">
        <v>435.4</v>
      </c>
      <c r="K207" s="2">
        <v>412.4</v>
      </c>
      <c r="L207" s="177">
        <v>15963.5</v>
      </c>
      <c r="M207" s="116">
        <f t="shared" si="36"/>
        <v>2.1795160393184774E-2</v>
      </c>
      <c r="N207" s="116">
        <f t="shared" si="36"/>
        <v>-1.1355850506283672E-2</v>
      </c>
      <c r="O207" s="116">
        <f t="shared" si="36"/>
        <v>1.7298373483186896E-2</v>
      </c>
      <c r="P207" s="116">
        <f t="shared" si="36"/>
        <v>-2.3286352626359142E-3</v>
      </c>
      <c r="Q207" s="116">
        <f t="shared" si="36"/>
        <v>-8.7753122572496612E-3</v>
      </c>
      <c r="R207" s="116">
        <f t="shared" si="37"/>
        <v>5.0031373906080775E-3</v>
      </c>
      <c r="S207" s="116">
        <f t="shared" si="37"/>
        <v>-1.0669138768887445E-2</v>
      </c>
      <c r="T207" s="116">
        <f t="shared" si="35"/>
        <v>4.8790164169432049E-2</v>
      </c>
      <c r="U207" s="116">
        <f t="shared" si="38"/>
        <v>-6.524375000896916E-3</v>
      </c>
      <c r="V207" s="116">
        <f t="shared" si="39"/>
        <v>-3.1473213245609474E-3</v>
      </c>
      <c r="W207" s="116">
        <f t="shared" si="40"/>
        <v>-2.5307005462316687E-3</v>
      </c>
    </row>
    <row r="208" spans="1:23">
      <c r="A208" s="3">
        <v>44896</v>
      </c>
      <c r="B208" s="4">
        <v>165.65</v>
      </c>
      <c r="C208" s="5">
        <v>3179.35</v>
      </c>
      <c r="D208" s="2">
        <v>83.1</v>
      </c>
      <c r="E208" s="5">
        <v>4385.3500000000004</v>
      </c>
      <c r="F208" s="2">
        <v>463.55</v>
      </c>
      <c r="G208" s="2">
        <v>877.25</v>
      </c>
      <c r="H208" s="2">
        <v>452.3</v>
      </c>
      <c r="I208" s="2">
        <v>16</v>
      </c>
      <c r="J208" s="2">
        <v>438.25</v>
      </c>
      <c r="K208" s="2">
        <v>413.7</v>
      </c>
      <c r="L208" s="177">
        <v>16003.95</v>
      </c>
      <c r="M208" s="116">
        <f t="shared" si="36"/>
        <v>2.417650014109225E-3</v>
      </c>
      <c r="N208" s="116">
        <f t="shared" si="36"/>
        <v>1.3218980601447169E-3</v>
      </c>
      <c r="O208" s="116">
        <f t="shared" si="36"/>
        <v>9.6735941783782399E-3</v>
      </c>
      <c r="P208" s="116">
        <f t="shared" si="36"/>
        <v>3.0903498339925332E-2</v>
      </c>
      <c r="Q208" s="116">
        <f t="shared" si="36"/>
        <v>-3.2264286441864361E-2</v>
      </c>
      <c r="R208" s="116">
        <f t="shared" si="37"/>
        <v>-4.7762642684279948E-3</v>
      </c>
      <c r="S208" s="116">
        <f t="shared" si="37"/>
        <v>4.8758961849105021E-3</v>
      </c>
      <c r="T208" s="116">
        <f t="shared" si="35"/>
        <v>-3.1201273362436339E-3</v>
      </c>
      <c r="U208" s="116">
        <f t="shared" si="38"/>
        <v>-2.6206361491659287E-3</v>
      </c>
      <c r="V208" s="116">
        <f t="shared" si="39"/>
        <v>1.6573618459721613E-2</v>
      </c>
      <c r="W208" s="116">
        <f t="shared" si="40"/>
        <v>3.6181459873286599E-3</v>
      </c>
    </row>
    <row r="209" spans="1:23">
      <c r="A209" s="3">
        <v>44895</v>
      </c>
      <c r="B209" s="4">
        <v>165.25</v>
      </c>
      <c r="C209" s="5">
        <v>3175.15</v>
      </c>
      <c r="D209" s="2">
        <v>82.3</v>
      </c>
      <c r="E209" s="5">
        <v>4251.8999999999996</v>
      </c>
      <c r="F209" s="2">
        <v>478.75</v>
      </c>
      <c r="G209" s="2">
        <v>881.45</v>
      </c>
      <c r="H209" s="2">
        <v>450.1</v>
      </c>
      <c r="I209" s="2">
        <v>16.05</v>
      </c>
      <c r="J209" s="2">
        <v>439.4</v>
      </c>
      <c r="K209" s="2">
        <v>406.9</v>
      </c>
      <c r="L209" s="177">
        <v>15946.15</v>
      </c>
      <c r="M209" s="116">
        <f t="shared" si="36"/>
        <v>4.8529060967297463E-3</v>
      </c>
      <c r="N209" s="116">
        <f t="shared" si="36"/>
        <v>1.2709752402158032E-2</v>
      </c>
      <c r="O209" s="116">
        <f t="shared" si="36"/>
        <v>-1.7465063022151665E-2</v>
      </c>
      <c r="P209" s="116">
        <f t="shared" si="36"/>
        <v>-6.984185135001905E-3</v>
      </c>
      <c r="Q209" s="116">
        <f t="shared" si="36"/>
        <v>1.1026627868722721E-2</v>
      </c>
      <c r="R209" s="116">
        <f t="shared" si="37"/>
        <v>1.8087608906667454E-2</v>
      </c>
      <c r="S209" s="116">
        <f t="shared" si="37"/>
        <v>1.6125769369734554E-2</v>
      </c>
      <c r="T209" s="116">
        <f t="shared" si="35"/>
        <v>9.3897403498391374E-3</v>
      </c>
      <c r="U209" s="116">
        <f t="shared" si="38"/>
        <v>1.4326071614360506E-2</v>
      </c>
      <c r="V209" s="116">
        <f t="shared" si="39"/>
        <v>4.3100861009099803E-3</v>
      </c>
      <c r="W209" s="116">
        <f t="shared" si="40"/>
        <v>8.4198163564304894E-3</v>
      </c>
    </row>
    <row r="210" spans="1:23">
      <c r="A210" s="3">
        <v>44894</v>
      </c>
      <c r="B210" s="4">
        <v>164.45</v>
      </c>
      <c r="C210" s="5">
        <v>3135.05</v>
      </c>
      <c r="D210" s="2">
        <v>83.75</v>
      </c>
      <c r="E210" s="5">
        <v>4281.7</v>
      </c>
      <c r="F210" s="2">
        <v>473.5</v>
      </c>
      <c r="G210" s="2">
        <v>865.65</v>
      </c>
      <c r="H210" s="2">
        <v>442.9</v>
      </c>
      <c r="I210" s="2">
        <v>15.9</v>
      </c>
      <c r="J210" s="2">
        <v>433.15</v>
      </c>
      <c r="K210" s="2">
        <v>405.15</v>
      </c>
      <c r="L210" s="177">
        <v>15812.45</v>
      </c>
      <c r="M210" s="116">
        <f t="shared" si="36"/>
        <v>4.3498625088032344E-2</v>
      </c>
      <c r="N210" s="116">
        <f t="shared" si="36"/>
        <v>-5.1382097535409253E-3</v>
      </c>
      <c r="O210" s="116">
        <f t="shared" si="36"/>
        <v>3.0305349495328843E-2</v>
      </c>
      <c r="P210" s="116">
        <f t="shared" si="36"/>
        <v>-1.3086337242893922E-2</v>
      </c>
      <c r="Q210" s="116">
        <f t="shared" si="36"/>
        <v>5.9720859266340486E-2</v>
      </c>
      <c r="R210" s="116">
        <f t="shared" si="37"/>
        <v>1.3490929741015508E-2</v>
      </c>
      <c r="S210" s="116">
        <f t="shared" si="37"/>
        <v>7.4787883996861246E-3</v>
      </c>
      <c r="T210" s="116">
        <f t="shared" si="35"/>
        <v>-6.2696130135953742E-3</v>
      </c>
      <c r="U210" s="116">
        <f t="shared" si="38"/>
        <v>-2.308402595661752E-4</v>
      </c>
      <c r="V210" s="116">
        <f t="shared" si="39"/>
        <v>-1.2333499343397563E-3</v>
      </c>
      <c r="W210" s="116">
        <f t="shared" si="40"/>
        <v>1.7723262300623464E-3</v>
      </c>
    </row>
    <row r="211" spans="1:23">
      <c r="A211" s="3">
        <v>44893</v>
      </c>
      <c r="B211" s="4">
        <v>157.44999999999999</v>
      </c>
      <c r="C211" s="5">
        <v>3151.2</v>
      </c>
      <c r="D211" s="2">
        <v>81.25</v>
      </c>
      <c r="E211" s="5">
        <v>4338.1000000000004</v>
      </c>
      <c r="F211" s="2">
        <v>446.05</v>
      </c>
      <c r="G211" s="2">
        <v>854.05</v>
      </c>
      <c r="H211" s="2">
        <v>439.6</v>
      </c>
      <c r="I211" s="2">
        <v>16</v>
      </c>
      <c r="J211" s="2">
        <v>433.25</v>
      </c>
      <c r="K211" s="2">
        <v>405.65</v>
      </c>
      <c r="L211" s="177">
        <v>15784.45</v>
      </c>
      <c r="M211" s="116">
        <f t="shared" si="36"/>
        <v>-3.8034911145931891E-3</v>
      </c>
      <c r="N211" s="116">
        <f t="shared" si="36"/>
        <v>1.3755638785494661E-2</v>
      </c>
      <c r="O211" s="116">
        <f t="shared" si="36"/>
        <v>-6.7464223988545216E-3</v>
      </c>
      <c r="P211" s="116">
        <f t="shared" si="36"/>
        <v>-6.9374531661033963E-3</v>
      </c>
      <c r="Q211" s="116">
        <f t="shared" si="36"/>
        <v>2.8078002518471954E-2</v>
      </c>
      <c r="R211" s="116">
        <f t="shared" si="37"/>
        <v>-6.1865494386268375E-3</v>
      </c>
      <c r="S211" s="116">
        <f t="shared" si="37"/>
        <v>1.9641129873532375E-2</v>
      </c>
      <c r="T211" s="116">
        <f t="shared" si="35"/>
        <v>0</v>
      </c>
      <c r="U211" s="116">
        <f t="shared" si="38"/>
        <v>1.1541346887994152E-4</v>
      </c>
      <c r="V211" s="116">
        <f t="shared" si="39"/>
        <v>7.050557996666762E-3</v>
      </c>
      <c r="W211" s="116">
        <f t="shared" si="40"/>
        <v>3.6304015856824783E-3</v>
      </c>
    </row>
    <row r="212" spans="1:23">
      <c r="A212" s="3">
        <v>44890</v>
      </c>
      <c r="B212" s="4">
        <v>158.05000000000001</v>
      </c>
      <c r="C212" s="5">
        <v>3108.15</v>
      </c>
      <c r="D212" s="2">
        <v>81.8</v>
      </c>
      <c r="E212" s="5">
        <v>4368.3</v>
      </c>
      <c r="F212" s="2">
        <v>433.7</v>
      </c>
      <c r="G212" s="2">
        <v>859.35</v>
      </c>
      <c r="H212" s="2">
        <v>431.05</v>
      </c>
      <c r="I212" s="2">
        <v>16</v>
      </c>
      <c r="J212" s="2">
        <v>433.2</v>
      </c>
      <c r="K212" s="2">
        <v>402.8</v>
      </c>
      <c r="L212" s="177">
        <v>15727.25</v>
      </c>
      <c r="M212" s="116">
        <f t="shared" si="36"/>
        <v>-8.1916022017186063E-3</v>
      </c>
      <c r="N212" s="116">
        <f t="shared" si="36"/>
        <v>-2.2977618992124907E-3</v>
      </c>
      <c r="O212" s="116">
        <f t="shared" si="36"/>
        <v>6.1312270549363805E-3</v>
      </c>
      <c r="P212" s="116">
        <f t="shared" si="36"/>
        <v>-3.5420107642829164E-3</v>
      </c>
      <c r="Q212" s="116">
        <f t="shared" si="36"/>
        <v>6.2449607375727623E-3</v>
      </c>
      <c r="R212" s="116">
        <f t="shared" si="37"/>
        <v>-4.0066249923047022E-3</v>
      </c>
      <c r="S212" s="116">
        <f t="shared" si="37"/>
        <v>-1.1762128223293465E-2</v>
      </c>
      <c r="T212" s="116">
        <f t="shared" si="35"/>
        <v>4.8009219186360662E-2</v>
      </c>
      <c r="U212" s="116">
        <f t="shared" si="38"/>
        <v>2.2882156426070766E-2</v>
      </c>
      <c r="V212" s="116">
        <f t="shared" si="39"/>
        <v>1.1360212054249396E-2</v>
      </c>
      <c r="W212" s="116">
        <f t="shared" si="40"/>
        <v>2.9578425827308996E-3</v>
      </c>
    </row>
    <row r="213" spans="1:23">
      <c r="A213" s="3">
        <v>44889</v>
      </c>
      <c r="B213" s="4">
        <v>159.35</v>
      </c>
      <c r="C213" s="5">
        <v>3115.3</v>
      </c>
      <c r="D213" s="2">
        <v>81.3</v>
      </c>
      <c r="E213" s="5">
        <v>4383.8</v>
      </c>
      <c r="F213" s="2">
        <v>431</v>
      </c>
      <c r="G213" s="2">
        <v>862.8</v>
      </c>
      <c r="H213" s="2">
        <v>436.15</v>
      </c>
      <c r="I213" s="2">
        <v>15.25</v>
      </c>
      <c r="J213" s="2">
        <v>423.4</v>
      </c>
      <c r="K213" s="2">
        <v>398.25</v>
      </c>
      <c r="L213" s="177">
        <v>15680.8</v>
      </c>
      <c r="M213" s="116">
        <f t="shared" si="36"/>
        <v>2.0926572146556827E-2</v>
      </c>
      <c r="N213" s="116">
        <f t="shared" si="36"/>
        <v>4.6653130739666149E-3</v>
      </c>
      <c r="O213" s="116">
        <f t="shared" si="36"/>
        <v>2.4277569581346841E-2</v>
      </c>
      <c r="P213" s="116">
        <f t="shared" si="36"/>
        <v>1.9391450712375916E-4</v>
      </c>
      <c r="Q213" s="116">
        <f t="shared" si="36"/>
        <v>1.2373217269641237E-2</v>
      </c>
      <c r="R213" s="116">
        <f t="shared" si="37"/>
        <v>1.7184361147346984E-2</v>
      </c>
      <c r="S213" s="116">
        <f t="shared" si="37"/>
        <v>7.5949732174445473E-3</v>
      </c>
      <c r="T213" s="116">
        <f t="shared" si="35"/>
        <v>3.2840752011900187E-3</v>
      </c>
      <c r="U213" s="116">
        <f t="shared" si="38"/>
        <v>-1.5340141069442937E-3</v>
      </c>
      <c r="V213" s="116">
        <f t="shared" si="39"/>
        <v>2.414348529671408E-2</v>
      </c>
      <c r="W213" s="116">
        <f t="shared" si="40"/>
        <v>9.1387437952047176E-3</v>
      </c>
    </row>
    <row r="214" spans="1:23">
      <c r="A214" s="3">
        <v>44888</v>
      </c>
      <c r="B214" s="4">
        <v>156.05000000000001</v>
      </c>
      <c r="C214" s="5">
        <v>3100.8</v>
      </c>
      <c r="D214" s="2">
        <v>79.349999999999994</v>
      </c>
      <c r="E214" s="5">
        <v>4382.95</v>
      </c>
      <c r="F214" s="2">
        <v>425.7</v>
      </c>
      <c r="G214" s="2">
        <v>848.1</v>
      </c>
      <c r="H214" s="2">
        <v>432.85</v>
      </c>
      <c r="I214" s="2">
        <v>15.2</v>
      </c>
      <c r="J214" s="2">
        <v>424.05</v>
      </c>
      <c r="K214" s="2">
        <v>388.75</v>
      </c>
      <c r="L214" s="177">
        <v>15538.15</v>
      </c>
      <c r="M214" s="116">
        <f t="shared" si="36"/>
        <v>-2.8795412634194306E-3</v>
      </c>
      <c r="N214" s="116">
        <f t="shared" si="36"/>
        <v>-9.831336967161691E-4</v>
      </c>
      <c r="O214" s="116">
        <f t="shared" si="36"/>
        <v>-1.3767426465974238E-2</v>
      </c>
      <c r="P214" s="116">
        <f t="shared" si="36"/>
        <v>8.0175440071661441E-3</v>
      </c>
      <c r="Q214" s="116">
        <f t="shared" si="36"/>
        <v>-1.6078640684851833E-2</v>
      </c>
      <c r="R214" s="116">
        <f t="shared" si="37"/>
        <v>7.159158465591074E-3</v>
      </c>
      <c r="S214" s="116">
        <f t="shared" si="37"/>
        <v>-1.4905114280069425E-2</v>
      </c>
      <c r="T214" s="116">
        <f t="shared" si="35"/>
        <v>9.9174366573459242E-3</v>
      </c>
      <c r="U214" s="116">
        <f t="shared" si="38"/>
        <v>-1.5316645115163291E-3</v>
      </c>
      <c r="V214" s="116">
        <f t="shared" si="39"/>
        <v>-1.2860909284018602E-4</v>
      </c>
      <c r="W214" s="116">
        <f t="shared" si="40"/>
        <v>1.8648940015983076E-3</v>
      </c>
    </row>
    <row r="215" spans="1:23">
      <c r="A215" s="3">
        <v>44887</v>
      </c>
      <c r="B215" s="4">
        <v>156.5</v>
      </c>
      <c r="C215" s="5">
        <v>3103.85</v>
      </c>
      <c r="D215" s="2">
        <v>80.45</v>
      </c>
      <c r="E215" s="5">
        <v>4347.95</v>
      </c>
      <c r="F215" s="2">
        <v>432.6</v>
      </c>
      <c r="G215" s="2">
        <v>842.05</v>
      </c>
      <c r="H215" s="2">
        <v>439.35</v>
      </c>
      <c r="I215" s="2">
        <v>15.05</v>
      </c>
      <c r="J215" s="2">
        <v>424.7</v>
      </c>
      <c r="K215" s="2">
        <v>388.8</v>
      </c>
      <c r="L215" s="177">
        <v>15509.2</v>
      </c>
      <c r="M215" s="116">
        <f t="shared" si="36"/>
        <v>-1.4589538832827506E-2</v>
      </c>
      <c r="N215" s="116">
        <f t="shared" si="36"/>
        <v>2.7584444388093561E-3</v>
      </c>
      <c r="O215" s="116">
        <f t="shared" si="36"/>
        <v>4.2532592869108474E-2</v>
      </c>
      <c r="P215" s="116">
        <f t="shared" si="36"/>
        <v>2.5561915171461906E-3</v>
      </c>
      <c r="Q215" s="116">
        <f t="shared" si="36"/>
        <v>7.657538288443573E-3</v>
      </c>
      <c r="R215" s="116">
        <f t="shared" si="37"/>
        <v>3.6286884348571526E-3</v>
      </c>
      <c r="S215" s="116">
        <f t="shared" si="37"/>
        <v>1.490511428006947E-2</v>
      </c>
      <c r="T215" s="116">
        <f t="shared" si="35"/>
        <v>-2.9462032730316105E-2</v>
      </c>
      <c r="U215" s="116">
        <f t="shared" si="38"/>
        <v>8.5127021513433689E-3</v>
      </c>
      <c r="V215" s="116">
        <f t="shared" si="39"/>
        <v>3.8587691005540105E-4</v>
      </c>
      <c r="W215" s="116">
        <f t="shared" si="40"/>
        <v>3.5784684377108155E-3</v>
      </c>
    </row>
    <row r="216" spans="1:23">
      <c r="A216" s="3">
        <v>44886</v>
      </c>
      <c r="B216" s="4">
        <v>158.80000000000001</v>
      </c>
      <c r="C216" s="5">
        <v>3095.3</v>
      </c>
      <c r="D216" s="2">
        <v>77.099999999999994</v>
      </c>
      <c r="E216" s="5">
        <v>4336.8500000000004</v>
      </c>
      <c r="F216" s="2">
        <v>429.3</v>
      </c>
      <c r="G216" s="2">
        <v>839</v>
      </c>
      <c r="H216" s="2">
        <v>432.85</v>
      </c>
      <c r="I216" s="2">
        <v>15.5</v>
      </c>
      <c r="J216" s="2">
        <v>421.1</v>
      </c>
      <c r="K216" s="2">
        <v>388.65</v>
      </c>
      <c r="L216" s="177">
        <v>15453.8</v>
      </c>
      <c r="M216" s="116">
        <f t="shared" si="36"/>
        <v>6.2992128067203886E-4</v>
      </c>
      <c r="N216" s="116">
        <f t="shared" si="36"/>
        <v>-6.4612004932884583E-5</v>
      </c>
      <c r="O216" s="116">
        <f t="shared" si="36"/>
        <v>2.6282721799194813E-2</v>
      </c>
      <c r="P216" s="116">
        <f t="shared" si="36"/>
        <v>-2.0845937697742522E-3</v>
      </c>
      <c r="Q216" s="116">
        <f t="shared" si="36"/>
        <v>2.0986366569212054E-3</v>
      </c>
      <c r="R216" s="116">
        <f t="shared" si="37"/>
        <v>1.1919661495719786E-4</v>
      </c>
      <c r="S216" s="116">
        <f t="shared" si="37"/>
        <v>1.5247923890618154E-2</v>
      </c>
      <c r="T216" s="116">
        <f t="shared" si="35"/>
        <v>0</v>
      </c>
      <c r="U216" s="116">
        <f t="shared" si="38"/>
        <v>-6.3913106663166293E-3</v>
      </c>
      <c r="V216" s="116">
        <f t="shared" si="39"/>
        <v>-1.3290930473104813E-2</v>
      </c>
      <c r="W216" s="116">
        <f t="shared" si="40"/>
        <v>-6.2603717163166881E-3</v>
      </c>
    </row>
    <row r="217" spans="1:23">
      <c r="A217" s="3">
        <v>44883</v>
      </c>
      <c r="B217" s="4">
        <v>158.69999999999999</v>
      </c>
      <c r="C217" s="5">
        <v>3095.5</v>
      </c>
      <c r="D217" s="2">
        <v>75.099999999999994</v>
      </c>
      <c r="E217" s="5">
        <v>4345.8999999999996</v>
      </c>
      <c r="F217" s="2">
        <v>428.4</v>
      </c>
      <c r="G217" s="2">
        <v>838.9</v>
      </c>
      <c r="H217" s="2">
        <v>426.3</v>
      </c>
      <c r="I217" s="2">
        <v>15.5</v>
      </c>
      <c r="J217" s="2">
        <v>423.8</v>
      </c>
      <c r="K217" s="2">
        <v>393.85</v>
      </c>
      <c r="L217" s="177">
        <v>15550.85</v>
      </c>
      <c r="M217" s="116">
        <f t="shared" si="36"/>
        <v>6.3211335633707334E-3</v>
      </c>
      <c r="N217" s="116">
        <f t="shared" si="36"/>
        <v>7.750845502898453E-3</v>
      </c>
      <c r="O217" s="116">
        <f t="shared" si="36"/>
        <v>1.0709607046375538E-2</v>
      </c>
      <c r="P217" s="116">
        <f t="shared" si="36"/>
        <v>-9.1847780902438881E-3</v>
      </c>
      <c r="Q217" s="116">
        <f t="shared" si="36"/>
        <v>-1.6552261691307368E-2</v>
      </c>
      <c r="R217" s="116">
        <f t="shared" si="37"/>
        <v>5.9603635839320803E-5</v>
      </c>
      <c r="S217" s="116">
        <f t="shared" si="37"/>
        <v>1.9422685408645186E-2</v>
      </c>
      <c r="T217" s="116">
        <f t="shared" si="35"/>
        <v>-9.6308930609613E-3</v>
      </c>
      <c r="U217" s="116">
        <f t="shared" si="38"/>
        <v>1.5349197180837407E-3</v>
      </c>
      <c r="V217" s="116">
        <f t="shared" si="39"/>
        <v>-7.3362332571850781E-3</v>
      </c>
      <c r="W217" s="116">
        <f t="shared" si="40"/>
        <v>-2.9793171539712628E-3</v>
      </c>
    </row>
    <row r="218" spans="1:23">
      <c r="A218" s="3">
        <v>44882</v>
      </c>
      <c r="B218" s="4">
        <v>157.69999999999999</v>
      </c>
      <c r="C218" s="5">
        <v>3071.6</v>
      </c>
      <c r="D218" s="2">
        <v>74.3</v>
      </c>
      <c r="E218" s="5">
        <v>4386</v>
      </c>
      <c r="F218" s="2">
        <v>435.55</v>
      </c>
      <c r="G218" s="2">
        <v>838.85</v>
      </c>
      <c r="H218" s="2">
        <v>418.1</v>
      </c>
      <c r="I218" s="2">
        <v>15.65</v>
      </c>
      <c r="J218" s="2">
        <v>423.15</v>
      </c>
      <c r="K218" s="2">
        <v>396.75</v>
      </c>
      <c r="L218" s="177">
        <v>15597.25</v>
      </c>
      <c r="M218" s="116">
        <f t="shared" si="36"/>
        <v>-2.3501003235291487E-2</v>
      </c>
      <c r="N218" s="116">
        <f t="shared" si="36"/>
        <v>-3.7207682677623745E-3</v>
      </c>
      <c r="O218" s="116">
        <f t="shared" si="36"/>
        <v>3.3704110099057939E-3</v>
      </c>
      <c r="P218" s="116">
        <f t="shared" si="36"/>
        <v>-3.2425694932840393E-2</v>
      </c>
      <c r="Q218" s="116">
        <f t="shared" si="36"/>
        <v>-6.408077769693583E-3</v>
      </c>
      <c r="R218" s="116">
        <f t="shared" si="37"/>
        <v>-8.2510188219786073E-3</v>
      </c>
      <c r="S218" s="116">
        <f t="shared" si="37"/>
        <v>-1.5897831565209717E-2</v>
      </c>
      <c r="T218" s="116">
        <f t="shared" si="35"/>
        <v>-2.2117805253618991E-2</v>
      </c>
      <c r="U218" s="116">
        <f t="shared" si="38"/>
        <v>-1.9656652549551713E-2</v>
      </c>
      <c r="V218" s="116">
        <f t="shared" si="39"/>
        <v>-3.7735893836394912E-3</v>
      </c>
      <c r="W218" s="116">
        <f t="shared" si="40"/>
        <v>-4.2257796672835694E-3</v>
      </c>
    </row>
    <row r="219" spans="1:23">
      <c r="A219" s="3">
        <v>44881</v>
      </c>
      <c r="B219" s="4">
        <v>161.44999999999999</v>
      </c>
      <c r="C219" s="5">
        <v>3083.05</v>
      </c>
      <c r="D219" s="2">
        <v>74.05</v>
      </c>
      <c r="E219" s="5">
        <v>4530.55</v>
      </c>
      <c r="F219" s="2">
        <v>438.35</v>
      </c>
      <c r="G219" s="2">
        <v>845.8</v>
      </c>
      <c r="H219" s="2">
        <v>424.8</v>
      </c>
      <c r="I219" s="2">
        <v>16</v>
      </c>
      <c r="J219" s="2">
        <v>431.55</v>
      </c>
      <c r="K219" s="2">
        <v>398.25</v>
      </c>
      <c r="L219" s="177">
        <v>15663.3</v>
      </c>
      <c r="M219" s="116">
        <f t="shared" si="36"/>
        <v>1.8440903886948891E-2</v>
      </c>
      <c r="N219" s="116">
        <f t="shared" si="36"/>
        <v>1.2170683141633318E-3</v>
      </c>
      <c r="O219" s="116">
        <f t="shared" si="36"/>
        <v>-2.6972369690012646E-3</v>
      </c>
      <c r="P219" s="116">
        <f t="shared" si="36"/>
        <v>-1.1466820108797042E-2</v>
      </c>
      <c r="Q219" s="116">
        <f t="shared" si="36"/>
        <v>-1.6852742917173865E-2</v>
      </c>
      <c r="R219" s="116">
        <f t="shared" si="37"/>
        <v>-3.4817538345177316E-3</v>
      </c>
      <c r="S219" s="116">
        <f t="shared" si="37"/>
        <v>-1.9465618408420111E-2</v>
      </c>
      <c r="T219" s="116">
        <f t="shared" si="35"/>
        <v>-6.2305497506361975E-3</v>
      </c>
      <c r="U219" s="116">
        <f t="shared" si="38"/>
        <v>-1.2893006961233335E-2</v>
      </c>
      <c r="V219" s="116">
        <f t="shared" si="39"/>
        <v>2.7659057110169913E-3</v>
      </c>
      <c r="W219" s="116">
        <f t="shared" si="40"/>
        <v>-1.9517054911371802E-3</v>
      </c>
    </row>
    <row r="220" spans="1:23">
      <c r="A220" s="3">
        <v>44880</v>
      </c>
      <c r="B220" s="4">
        <v>158.5</v>
      </c>
      <c r="C220" s="5">
        <v>3079.3</v>
      </c>
      <c r="D220" s="2">
        <v>74.25</v>
      </c>
      <c r="E220" s="5">
        <v>4582.8</v>
      </c>
      <c r="F220" s="2">
        <v>445.8</v>
      </c>
      <c r="G220" s="2">
        <v>848.75</v>
      </c>
      <c r="H220" s="2">
        <v>433.15</v>
      </c>
      <c r="I220" s="2">
        <v>16.100000000000001</v>
      </c>
      <c r="J220" s="2">
        <v>437.15</v>
      </c>
      <c r="K220" s="2">
        <v>397.15</v>
      </c>
      <c r="L220" s="177">
        <v>15693.9</v>
      </c>
      <c r="M220" s="116">
        <f t="shared" si="36"/>
        <v>1.8787369973689183E-2</v>
      </c>
      <c r="N220" s="116">
        <f t="shared" si="36"/>
        <v>8.5120774856721915E-3</v>
      </c>
      <c r="O220" s="116">
        <f t="shared" si="36"/>
        <v>-1.0716780396661912E-2</v>
      </c>
      <c r="P220" s="116">
        <f t="shared" si="36"/>
        <v>-1.8857132873469646E-3</v>
      </c>
      <c r="Q220" s="116">
        <f t="shared" si="36"/>
        <v>-1.866720871968959E-2</v>
      </c>
      <c r="R220" s="116">
        <f t="shared" si="37"/>
        <v>4.5464017141068841E-3</v>
      </c>
      <c r="S220" s="116">
        <f t="shared" si="37"/>
        <v>-2.1582339280800038E-2</v>
      </c>
      <c r="T220" s="116">
        <f t="shared" si="35"/>
        <v>3.1104224143925518E-3</v>
      </c>
      <c r="U220" s="116">
        <f t="shared" si="38"/>
        <v>7.9233347855793695E-3</v>
      </c>
      <c r="V220" s="116">
        <f t="shared" si="39"/>
        <v>1.5119065498123577E-3</v>
      </c>
      <c r="W220" s="116">
        <f t="shared" si="40"/>
        <v>2.7884053659029463E-3</v>
      </c>
    </row>
    <row r="221" spans="1:23">
      <c r="A221" s="3">
        <v>44879</v>
      </c>
      <c r="B221" s="4">
        <v>155.55000000000001</v>
      </c>
      <c r="C221" s="5">
        <v>3053.2</v>
      </c>
      <c r="D221" s="2">
        <v>75.05</v>
      </c>
      <c r="E221" s="5">
        <v>4591.45</v>
      </c>
      <c r="F221" s="2">
        <v>454.2</v>
      </c>
      <c r="G221" s="2">
        <v>844.9</v>
      </c>
      <c r="H221" s="2">
        <v>442.6</v>
      </c>
      <c r="I221" s="2">
        <v>16.05</v>
      </c>
      <c r="J221" s="2">
        <v>433.7</v>
      </c>
      <c r="K221" s="2">
        <v>396.55</v>
      </c>
      <c r="L221" s="177">
        <v>15650.2</v>
      </c>
      <c r="M221" s="116">
        <f t="shared" si="36"/>
        <v>-6.4082244287686496E-3</v>
      </c>
      <c r="N221" s="116">
        <f t="shared" si="36"/>
        <v>-7.2029600730726671E-4</v>
      </c>
      <c r="O221" s="116">
        <f t="shared" si="36"/>
        <v>6.0140508697558532E-3</v>
      </c>
      <c r="P221" s="116">
        <f t="shared" si="36"/>
        <v>1.1819678733711592E-2</v>
      </c>
      <c r="Q221" s="116">
        <f t="shared" si="36"/>
        <v>-2.339224325274818E-2</v>
      </c>
      <c r="R221" s="116">
        <f t="shared" si="37"/>
        <v>3.1134193305729588E-2</v>
      </c>
      <c r="S221" s="116">
        <f t="shared" si="37"/>
        <v>-5.6325484048593286E-3</v>
      </c>
      <c r="T221" s="116">
        <f t="shared" si="35"/>
        <v>3.1201273362436777E-3</v>
      </c>
      <c r="U221" s="116">
        <f t="shared" si="38"/>
        <v>2.3799536749211377E-2</v>
      </c>
      <c r="V221" s="116">
        <f t="shared" si="39"/>
        <v>-7.9121291879491722E-3</v>
      </c>
      <c r="W221" s="116">
        <f t="shared" si="40"/>
        <v>7.028911192595317E-5</v>
      </c>
    </row>
    <row r="222" spans="1:23">
      <c r="A222" s="3">
        <v>44876</v>
      </c>
      <c r="B222" s="4">
        <v>156.55000000000001</v>
      </c>
      <c r="C222" s="5">
        <v>3055.4</v>
      </c>
      <c r="D222" s="2">
        <v>74.599999999999994</v>
      </c>
      <c r="E222" s="5">
        <v>4537.5</v>
      </c>
      <c r="F222" s="2">
        <v>464.95</v>
      </c>
      <c r="G222" s="2">
        <v>819</v>
      </c>
      <c r="H222" s="2">
        <v>445.1</v>
      </c>
      <c r="I222" s="2">
        <v>16</v>
      </c>
      <c r="J222" s="2">
        <v>423.5</v>
      </c>
      <c r="K222" s="2">
        <v>399.7</v>
      </c>
      <c r="L222" s="177">
        <v>15649.1</v>
      </c>
      <c r="M222" s="116">
        <f t="shared" si="36"/>
        <v>2.2937526379979378E-2</v>
      </c>
      <c r="N222" s="116">
        <f t="shared" si="36"/>
        <v>3.3603559171684677E-3</v>
      </c>
      <c r="O222" s="116">
        <f t="shared" si="36"/>
        <v>1.2137708014424082E-2</v>
      </c>
      <c r="P222" s="116">
        <f t="shared" si="36"/>
        <v>6.9996470830749084E-3</v>
      </c>
      <c r="Q222" s="116">
        <f t="shared" si="36"/>
        <v>-1.075326631500327E-4</v>
      </c>
      <c r="R222" s="116">
        <f t="shared" si="37"/>
        <v>-1.4641291048895354E-3</v>
      </c>
      <c r="S222" s="116">
        <f t="shared" si="37"/>
        <v>-3.2383887462621823E-2</v>
      </c>
      <c r="T222" s="116">
        <f t="shared" si="35"/>
        <v>-6.2305497506361975E-3</v>
      </c>
      <c r="U222" s="116">
        <f t="shared" si="38"/>
        <v>2.7044845635750485E-2</v>
      </c>
      <c r="V222" s="116">
        <f t="shared" si="39"/>
        <v>2.7392024555576187E-2</v>
      </c>
      <c r="W222" s="116">
        <f t="shared" si="40"/>
        <v>1.3451862748663976E-2</v>
      </c>
    </row>
    <row r="223" spans="1:23">
      <c r="A223" s="3">
        <v>44875</v>
      </c>
      <c r="B223" s="4">
        <v>153</v>
      </c>
      <c r="C223" s="5">
        <v>3045.15</v>
      </c>
      <c r="D223" s="2">
        <v>73.7</v>
      </c>
      <c r="E223" s="5">
        <v>4505.8500000000004</v>
      </c>
      <c r="F223" s="2">
        <v>465</v>
      </c>
      <c r="G223" s="2">
        <v>820.2</v>
      </c>
      <c r="H223" s="2">
        <v>459.75</v>
      </c>
      <c r="I223" s="2">
        <v>16.100000000000001</v>
      </c>
      <c r="J223" s="2">
        <v>412.2</v>
      </c>
      <c r="K223" s="2">
        <v>388.9</v>
      </c>
      <c r="L223" s="177">
        <v>15440</v>
      </c>
      <c r="M223" s="116">
        <f t="shared" si="36"/>
        <v>-2.9622256031343237E-2</v>
      </c>
      <c r="N223" s="116">
        <f t="shared" si="36"/>
        <v>-1.3487601819496662E-2</v>
      </c>
      <c r="O223" s="116">
        <f t="shared" si="36"/>
        <v>-4.3153061089597371E-2</v>
      </c>
      <c r="P223" s="116">
        <f t="shared" si="36"/>
        <v>-7.5174193519641991E-3</v>
      </c>
      <c r="Q223" s="116">
        <f t="shared" si="36"/>
        <v>-2.7917982269189336E-3</v>
      </c>
      <c r="R223" s="116">
        <f t="shared" si="37"/>
        <v>6.5441657359611525E-3</v>
      </c>
      <c r="S223" s="116">
        <f t="shared" si="37"/>
        <v>3.267976764616013E-3</v>
      </c>
      <c r="T223" s="116">
        <f t="shared" si="35"/>
        <v>-2.1506205220963505E-2</v>
      </c>
      <c r="U223" s="116">
        <f t="shared" si="38"/>
        <v>-4.9575419879790562E-2</v>
      </c>
      <c r="V223" s="116">
        <f t="shared" si="39"/>
        <v>-5.2574334088214773E-3</v>
      </c>
      <c r="W223" s="116">
        <f t="shared" si="40"/>
        <v>-8.2078039414124667E-3</v>
      </c>
    </row>
    <row r="224" spans="1:23">
      <c r="A224" s="3">
        <v>44874</v>
      </c>
      <c r="B224" s="4">
        <v>157.6</v>
      </c>
      <c r="C224" s="5">
        <v>3086.5</v>
      </c>
      <c r="D224" s="2">
        <v>76.95</v>
      </c>
      <c r="E224" s="5">
        <v>4539.8500000000004</v>
      </c>
      <c r="F224" s="2">
        <v>466.3</v>
      </c>
      <c r="G224" s="2">
        <v>814.85</v>
      </c>
      <c r="H224" s="2">
        <v>458.25</v>
      </c>
      <c r="I224" s="2">
        <v>16.45</v>
      </c>
      <c r="J224" s="2">
        <v>433.15</v>
      </c>
      <c r="K224" s="2">
        <v>390.95</v>
      </c>
      <c r="L224" s="177">
        <v>15567.25</v>
      </c>
      <c r="M224" s="116">
        <f t="shared" si="36"/>
        <v>-4.1938122686449607E-2</v>
      </c>
      <c r="N224" s="116">
        <f t="shared" si="36"/>
        <v>-5.5088547325757133E-3</v>
      </c>
      <c r="O224" s="116">
        <f t="shared" si="36"/>
        <v>8.5417751154351768E-2</v>
      </c>
      <c r="P224" s="116">
        <f t="shared" si="36"/>
        <v>2.0837360424002809E-3</v>
      </c>
      <c r="Q224" s="116">
        <f t="shared" si="36"/>
        <v>-3.7565572243264858E-2</v>
      </c>
      <c r="R224" s="116">
        <f t="shared" si="37"/>
        <v>-1.4619252874207561E-2</v>
      </c>
      <c r="S224" s="116">
        <f t="shared" si="37"/>
        <v>2.7314958256096549E-3</v>
      </c>
      <c r="T224" s="116">
        <f t="shared" si="35"/>
        <v>-2.4025179586989989E-2</v>
      </c>
      <c r="U224" s="116">
        <f t="shared" si="38"/>
        <v>-4.2619427525348629E-3</v>
      </c>
      <c r="V224" s="116">
        <f t="shared" si="39"/>
        <v>-1.405840860334791E-3</v>
      </c>
      <c r="W224" s="116">
        <f t="shared" si="40"/>
        <v>-3.0722482987951827E-3</v>
      </c>
    </row>
    <row r="225" spans="1:23">
      <c r="A225" s="3">
        <v>44872</v>
      </c>
      <c r="B225" s="4">
        <v>164.35</v>
      </c>
      <c r="C225" s="5">
        <v>3103.55</v>
      </c>
      <c r="D225" s="2">
        <v>70.650000000000006</v>
      </c>
      <c r="E225" s="5">
        <v>4530.3999999999996</v>
      </c>
      <c r="F225" s="2">
        <v>484.15</v>
      </c>
      <c r="G225" s="2">
        <v>826.85</v>
      </c>
      <c r="H225" s="2">
        <v>457</v>
      </c>
      <c r="I225" s="2">
        <v>16.850000000000001</v>
      </c>
      <c r="J225" s="2">
        <v>435</v>
      </c>
      <c r="K225" s="2">
        <v>391.5</v>
      </c>
      <c r="L225" s="177">
        <v>15615.15</v>
      </c>
      <c r="M225" s="116">
        <f t="shared" si="36"/>
        <v>4.0669891698454454E-2</v>
      </c>
      <c r="N225" s="116">
        <f t="shared" si="36"/>
        <v>-2.4759017422938696E-2</v>
      </c>
      <c r="O225" s="116">
        <f t="shared" si="36"/>
        <v>5.3792036993355052E-2</v>
      </c>
      <c r="P225" s="116">
        <f t="shared" si="36"/>
        <v>3.5268725370292452E-3</v>
      </c>
      <c r="Q225" s="116">
        <f t="shared" si="36"/>
        <v>2.481647432235147E-3</v>
      </c>
      <c r="R225" s="116">
        <f t="shared" si="37"/>
        <v>-2.7777795639023859E-3</v>
      </c>
      <c r="S225" s="116">
        <f t="shared" si="37"/>
        <v>-1.2719636619015569E-2</v>
      </c>
      <c r="T225" s="116">
        <f t="shared" si="35"/>
        <v>2.97177038915748E-3</v>
      </c>
      <c r="U225" s="116">
        <f t="shared" si="38"/>
        <v>2.2433671666790653E-2</v>
      </c>
      <c r="V225" s="116">
        <f t="shared" si="39"/>
        <v>2.4295133745514119E-3</v>
      </c>
      <c r="W225" s="116">
        <f t="shared" si="40"/>
        <v>5.4132283987521953E-3</v>
      </c>
    </row>
    <row r="226" spans="1:23">
      <c r="A226" s="3">
        <v>44869</v>
      </c>
      <c r="B226" s="4">
        <v>157.80000000000001</v>
      </c>
      <c r="C226" s="5">
        <v>3181.35</v>
      </c>
      <c r="D226" s="2">
        <v>66.95</v>
      </c>
      <c r="E226" s="5">
        <v>4514.45</v>
      </c>
      <c r="F226" s="2">
        <v>482.95</v>
      </c>
      <c r="G226" s="2">
        <v>829.15</v>
      </c>
      <c r="H226" s="2">
        <v>462.85</v>
      </c>
      <c r="I226" s="2">
        <v>16.8</v>
      </c>
      <c r="J226" s="2">
        <v>425.35</v>
      </c>
      <c r="K226" s="2">
        <v>390.55</v>
      </c>
      <c r="L226" s="177">
        <v>15530.85</v>
      </c>
      <c r="M226" s="116">
        <f t="shared" si="36"/>
        <v>-9.5011883632024191E-4</v>
      </c>
      <c r="N226" s="116">
        <f t="shared" si="36"/>
        <v>1.2668908027939014E-2</v>
      </c>
      <c r="O226" s="116">
        <f t="shared" si="36"/>
        <v>4.5062988777509701E-2</v>
      </c>
      <c r="P226" s="116">
        <f t="shared" si="36"/>
        <v>-4.2439912950410323E-3</v>
      </c>
      <c r="Q226" s="116">
        <f t="shared" si="36"/>
        <v>1.2082221762042027E-2</v>
      </c>
      <c r="R226" s="116">
        <f t="shared" si="37"/>
        <v>-3.1308352384784052E-3</v>
      </c>
      <c r="S226" s="116">
        <f t="shared" si="37"/>
        <v>1.729917179170934E-3</v>
      </c>
      <c r="T226" s="116">
        <f t="shared" si="35"/>
        <v>4.8790164169432049E-2</v>
      </c>
      <c r="U226" s="116">
        <f t="shared" si="38"/>
        <v>2.1626318127239901E-2</v>
      </c>
      <c r="V226" s="116">
        <f t="shared" si="39"/>
        <v>5.2628322486042182E-3</v>
      </c>
      <c r="W226" s="116">
        <f t="shared" si="40"/>
        <v>2.9759287879325591E-3</v>
      </c>
    </row>
    <row r="227" spans="1:23">
      <c r="A227" s="3">
        <v>44868</v>
      </c>
      <c r="B227" s="4">
        <v>157.94999999999999</v>
      </c>
      <c r="C227" s="5">
        <v>3141.3</v>
      </c>
      <c r="D227" s="2">
        <v>64</v>
      </c>
      <c r="E227" s="5">
        <v>4533.6499999999996</v>
      </c>
      <c r="F227" s="2">
        <v>477.15</v>
      </c>
      <c r="G227" s="2">
        <v>831.75</v>
      </c>
      <c r="H227" s="2">
        <v>462.05</v>
      </c>
      <c r="I227" s="2">
        <v>16</v>
      </c>
      <c r="J227" s="2">
        <v>416.25</v>
      </c>
      <c r="K227" s="2">
        <v>388.5</v>
      </c>
      <c r="L227" s="177">
        <v>15484.7</v>
      </c>
      <c r="M227" s="116">
        <f t="shared" si="36"/>
        <v>1.9011412570243728E-3</v>
      </c>
      <c r="N227" s="116">
        <f t="shared" si="36"/>
        <v>2.9968778407615708E-3</v>
      </c>
      <c r="O227" s="116">
        <f t="shared" si="36"/>
        <v>4.8009219186360662E-2</v>
      </c>
      <c r="P227" s="116">
        <f t="shared" si="36"/>
        <v>-7.6028448270967375E-3</v>
      </c>
      <c r="Q227" s="116">
        <f t="shared" si="36"/>
        <v>-4.3914750624910884E-3</v>
      </c>
      <c r="R227" s="116">
        <f t="shared" si="37"/>
        <v>-2.041797490510899E-3</v>
      </c>
      <c r="S227" s="116">
        <f t="shared" si="37"/>
        <v>-5.8265162675039872E-3</v>
      </c>
      <c r="T227" s="116">
        <f t="shared" si="35"/>
        <v>-6.2305497506361975E-3</v>
      </c>
      <c r="U227" s="116">
        <f t="shared" si="38"/>
        <v>-1.4074659820855326E-2</v>
      </c>
      <c r="V227" s="116">
        <f t="shared" si="39"/>
        <v>-1.3930827883994973E-2</v>
      </c>
      <c r="W227" s="116">
        <f t="shared" si="40"/>
        <v>-8.2950726540652884E-4</v>
      </c>
    </row>
    <row r="228" spans="1:23">
      <c r="A228" s="3">
        <v>44867</v>
      </c>
      <c r="B228" s="4">
        <v>157.65</v>
      </c>
      <c r="C228" s="5">
        <v>3131.9</v>
      </c>
      <c r="D228" s="2">
        <v>61</v>
      </c>
      <c r="E228" s="5">
        <v>4568.25</v>
      </c>
      <c r="F228" s="2">
        <v>479.25</v>
      </c>
      <c r="G228" s="2">
        <v>833.45</v>
      </c>
      <c r="H228" s="2">
        <v>464.75</v>
      </c>
      <c r="I228" s="2">
        <v>16.100000000000001</v>
      </c>
      <c r="J228" s="2">
        <v>422.15</v>
      </c>
      <c r="K228" s="2">
        <v>393.95</v>
      </c>
      <c r="L228" s="177">
        <v>15497.55</v>
      </c>
      <c r="M228" s="116">
        <f t="shared" si="36"/>
        <v>-9.5102242070408023E-4</v>
      </c>
      <c r="N228" s="116">
        <f t="shared" si="36"/>
        <v>-8.7422870142321897E-3</v>
      </c>
      <c r="O228" s="116">
        <f t="shared" si="36"/>
        <v>-1.3029500290333796E-2</v>
      </c>
      <c r="P228" s="116">
        <f t="shared" si="36"/>
        <v>9.08177585179854E-3</v>
      </c>
      <c r="Q228" s="116">
        <f t="shared" si="36"/>
        <v>-1.2853913890400023E-2</v>
      </c>
      <c r="R228" s="116">
        <f t="shared" si="37"/>
        <v>-5.9216011776806335E-3</v>
      </c>
      <c r="S228" s="116">
        <f t="shared" si="37"/>
        <v>1.5067219083087093E-2</v>
      </c>
      <c r="T228" s="116">
        <f t="shared" si="35"/>
        <v>3.1104224143925518E-3</v>
      </c>
      <c r="U228" s="116">
        <f t="shared" si="38"/>
        <v>1.896858897146427E-3</v>
      </c>
      <c r="V228" s="116">
        <f t="shared" si="39"/>
        <v>3.9422700004891099E-3</v>
      </c>
      <c r="W228" s="116">
        <f t="shared" si="40"/>
        <v>-2.5680738587241176E-3</v>
      </c>
    </row>
    <row r="229" spans="1:23">
      <c r="A229" s="3">
        <v>44866</v>
      </c>
      <c r="B229" s="4">
        <v>157.80000000000001</v>
      </c>
      <c r="C229" s="5">
        <v>3159.4</v>
      </c>
      <c r="D229" s="2">
        <v>61.8</v>
      </c>
      <c r="E229" s="5">
        <v>4526.95</v>
      </c>
      <c r="F229" s="2">
        <v>485.45</v>
      </c>
      <c r="G229" s="2">
        <v>838.4</v>
      </c>
      <c r="H229" s="2">
        <v>457.8</v>
      </c>
      <c r="I229" s="2">
        <v>16.05</v>
      </c>
      <c r="J229" s="2">
        <v>421.35</v>
      </c>
      <c r="K229" s="2">
        <v>392.4</v>
      </c>
      <c r="L229" s="177">
        <v>15537.4</v>
      </c>
      <c r="M229" s="116">
        <f t="shared" si="36"/>
        <v>-1.0088357944340766E-2</v>
      </c>
      <c r="N229" s="116">
        <f t="shared" si="36"/>
        <v>1.6499233402830892E-2</v>
      </c>
      <c r="O229" s="116">
        <f t="shared" si="36"/>
        <v>2.5400792092880622E-2</v>
      </c>
      <c r="P229" s="116">
        <f t="shared" si="36"/>
        <v>2.2889251497011489E-3</v>
      </c>
      <c r="Q229" s="116">
        <f t="shared" si="36"/>
        <v>2.3763494452185792E-2</v>
      </c>
      <c r="R229" s="116">
        <f t="shared" si="37"/>
        <v>1.0913342109619611E-2</v>
      </c>
      <c r="S229" s="116">
        <f t="shared" si="37"/>
        <v>3.2819195851095505E-3</v>
      </c>
      <c r="T229" s="116">
        <f t="shared" si="35"/>
        <v>-3.1104224143925024E-3</v>
      </c>
      <c r="U229" s="116">
        <f t="shared" si="38"/>
        <v>2.0621759418125097E-2</v>
      </c>
      <c r="V229" s="116">
        <f t="shared" si="39"/>
        <v>1.5020501924724088E-2</v>
      </c>
      <c r="W229" s="116">
        <f t="shared" si="40"/>
        <v>7.325282906093941E-3</v>
      </c>
    </row>
    <row r="230" spans="1:23">
      <c r="A230" s="3">
        <v>44865</v>
      </c>
      <c r="B230" s="4">
        <v>159.4</v>
      </c>
      <c r="C230" s="5">
        <v>3107.7</v>
      </c>
      <c r="D230" s="2">
        <v>60.25</v>
      </c>
      <c r="E230" s="5">
        <v>4516.6000000000004</v>
      </c>
      <c r="F230" s="2">
        <v>474.05</v>
      </c>
      <c r="G230" s="2">
        <v>829.3</v>
      </c>
      <c r="H230" s="2">
        <v>456.3</v>
      </c>
      <c r="I230" s="2">
        <v>16.100000000000001</v>
      </c>
      <c r="J230" s="2">
        <v>412.75</v>
      </c>
      <c r="K230" s="2">
        <v>386.55</v>
      </c>
      <c r="L230" s="177">
        <v>15424</v>
      </c>
      <c r="M230" s="116">
        <f t="shared" si="36"/>
        <v>4.2286889623694417E-2</v>
      </c>
      <c r="N230" s="116">
        <f t="shared" si="36"/>
        <v>1.7627178909324033E-2</v>
      </c>
      <c r="O230" s="116">
        <f t="shared" si="36"/>
        <v>2.606284553671347E-2</v>
      </c>
      <c r="P230" s="116">
        <f t="shared" si="36"/>
        <v>2.8623911929002203E-2</v>
      </c>
      <c r="Q230" s="116">
        <f t="shared" si="36"/>
        <v>1.7556443913727602E-2</v>
      </c>
      <c r="R230" s="116">
        <f t="shared" si="37"/>
        <v>-6.6299010956979044E-4</v>
      </c>
      <c r="S230" s="116">
        <f t="shared" si="37"/>
        <v>5.8551656837873445E-2</v>
      </c>
      <c r="T230" s="116">
        <f t="shared" si="35"/>
        <v>6.2305497506361628E-3</v>
      </c>
      <c r="U230" s="116">
        <f t="shared" si="38"/>
        <v>6.9288552899455114E-3</v>
      </c>
      <c r="V230" s="116">
        <f t="shared" si="39"/>
        <v>8.5737080145601875E-3</v>
      </c>
      <c r="W230" s="116">
        <f t="shared" si="40"/>
        <v>1.189620624378564E-2</v>
      </c>
    </row>
    <row r="231" spans="1:23">
      <c r="A231" s="3">
        <v>44862</v>
      </c>
      <c r="B231" s="4">
        <v>152.80000000000001</v>
      </c>
      <c r="C231" s="5">
        <v>3053.4</v>
      </c>
      <c r="D231" s="2">
        <v>58.7</v>
      </c>
      <c r="E231" s="5">
        <v>4389.1499999999996</v>
      </c>
      <c r="F231" s="2">
        <v>465.8</v>
      </c>
      <c r="G231" s="2">
        <v>829.85</v>
      </c>
      <c r="H231" s="2">
        <v>430.35</v>
      </c>
      <c r="I231" s="2">
        <v>16</v>
      </c>
      <c r="J231" s="2">
        <v>409.9</v>
      </c>
      <c r="K231" s="2">
        <v>383.25</v>
      </c>
      <c r="L231" s="177">
        <v>15241.6</v>
      </c>
      <c r="M231" s="116">
        <f t="shared" si="36"/>
        <v>-5.2219439811516007E-3</v>
      </c>
      <c r="N231" s="116">
        <f t="shared" si="36"/>
        <v>3.2639834778939994E-3</v>
      </c>
      <c r="O231" s="116">
        <f t="shared" si="36"/>
        <v>2.413910311335709E-2</v>
      </c>
      <c r="P231" s="116">
        <f t="shared" si="36"/>
        <v>-4.5463406450511282E-3</v>
      </c>
      <c r="Q231" s="116">
        <f t="shared" ref="Q231:Q250" si="41">LN(F231/F232)</f>
        <v>-2.7213283942121462E-2</v>
      </c>
      <c r="R231" s="116">
        <f t="shared" si="37"/>
        <v>-6.9050681156829549E-3</v>
      </c>
      <c r="S231" s="116">
        <f t="shared" si="37"/>
        <v>2.6727911173345727E-2</v>
      </c>
      <c r="T231" s="116">
        <f t="shared" si="35"/>
        <v>-9.3313274288841924E-3</v>
      </c>
      <c r="U231" s="116">
        <f t="shared" si="38"/>
        <v>5.3816176850842341E-3</v>
      </c>
      <c r="V231" s="116">
        <f t="shared" si="39"/>
        <v>1.5667844959934998E-3</v>
      </c>
      <c r="W231" s="116">
        <f t="shared" si="40"/>
        <v>-1.7385114777338724E-4</v>
      </c>
    </row>
    <row r="232" spans="1:23">
      <c r="A232" s="3">
        <v>44861</v>
      </c>
      <c r="B232" s="4">
        <v>153.6</v>
      </c>
      <c r="C232" s="5">
        <v>3043.45</v>
      </c>
      <c r="D232" s="2">
        <v>57.3</v>
      </c>
      <c r="E232" s="5">
        <v>4409.1499999999996</v>
      </c>
      <c r="F232" s="2">
        <v>478.65</v>
      </c>
      <c r="G232" s="2">
        <v>835.6</v>
      </c>
      <c r="H232" s="2">
        <v>419</v>
      </c>
      <c r="I232" s="2">
        <v>16.149999999999999</v>
      </c>
      <c r="J232" s="2">
        <v>407.7</v>
      </c>
      <c r="K232" s="2">
        <v>382.65</v>
      </c>
      <c r="L232" s="177">
        <v>15244.25</v>
      </c>
      <c r="M232" s="116">
        <f t="shared" si="36"/>
        <v>-8.1050857056400565E-3</v>
      </c>
      <c r="N232" s="116">
        <f t="shared" si="36"/>
        <v>-1.3527501558306577E-2</v>
      </c>
      <c r="O232" s="116">
        <f t="shared" si="36"/>
        <v>1.4945333125022766E-2</v>
      </c>
      <c r="P232" s="116">
        <f t="shared" si="36"/>
        <v>1.9281347493740157E-2</v>
      </c>
      <c r="Q232" s="116">
        <f t="shared" si="41"/>
        <v>4.1871724527750166E-3</v>
      </c>
      <c r="R232" s="116">
        <f t="shared" si="37"/>
        <v>1.7626920229982541E-2</v>
      </c>
      <c r="S232" s="116">
        <f t="shared" si="37"/>
        <v>-1.3865245527412704E-2</v>
      </c>
      <c r="T232" s="116">
        <f t="shared" si="35"/>
        <v>-9.2450581440512731E-3</v>
      </c>
      <c r="U232" s="116">
        <f t="shared" si="38"/>
        <v>7.7562715713590646E-3</v>
      </c>
      <c r="V232" s="116">
        <f t="shared" si="39"/>
        <v>-5.2130966490135777E-3</v>
      </c>
      <c r="W232" s="116">
        <f t="shared" si="40"/>
        <v>5.6673402276929156E-3</v>
      </c>
    </row>
    <row r="233" spans="1:23">
      <c r="A233" s="3">
        <v>44859</v>
      </c>
      <c r="B233" s="4">
        <v>154.85</v>
      </c>
      <c r="C233" s="5">
        <v>3084.9</v>
      </c>
      <c r="D233" s="2">
        <v>56.45</v>
      </c>
      <c r="E233" s="5">
        <v>4324.95</v>
      </c>
      <c r="F233" s="2">
        <v>476.65</v>
      </c>
      <c r="G233" s="2">
        <v>821</v>
      </c>
      <c r="H233" s="2">
        <v>424.85</v>
      </c>
      <c r="I233" s="2">
        <v>16.3</v>
      </c>
      <c r="J233" s="2">
        <v>404.55</v>
      </c>
      <c r="K233" s="2">
        <v>384.65</v>
      </c>
      <c r="L233" s="177">
        <v>15158.1</v>
      </c>
      <c r="M233" s="116">
        <f t="shared" si="36"/>
        <v>1.4636787568855105E-2</v>
      </c>
      <c r="N233" s="116">
        <f t="shared" si="36"/>
        <v>-1.1842466264275034E-2</v>
      </c>
      <c r="O233" s="116">
        <f t="shared" si="36"/>
        <v>9.6639672577153543E-2</v>
      </c>
      <c r="P233" s="116">
        <f t="shared" si="36"/>
        <v>1.0611134807528384E-2</v>
      </c>
      <c r="Q233" s="116">
        <f t="shared" si="41"/>
        <v>-1.0435240264045506E-2</v>
      </c>
      <c r="R233" s="116">
        <f t="shared" si="37"/>
        <v>8.5298244372412457E-4</v>
      </c>
      <c r="S233" s="116">
        <f t="shared" si="37"/>
        <v>3.1805646030897326E-2</v>
      </c>
      <c r="T233" s="116">
        <f t="shared" si="35"/>
        <v>-1.5220994010355243E-2</v>
      </c>
      <c r="U233" s="116">
        <f t="shared" si="38"/>
        <v>7.3187698763292437E-3</v>
      </c>
      <c r="V233" s="116">
        <f t="shared" si="39"/>
        <v>-1.2997985330582241E-4</v>
      </c>
      <c r="W233" s="116">
        <f t="shared" si="40"/>
        <v>-2.6781450840063191E-3</v>
      </c>
    </row>
    <row r="234" spans="1:23">
      <c r="A234" s="3">
        <v>44858</v>
      </c>
      <c r="B234" s="4">
        <v>152.6</v>
      </c>
      <c r="C234" s="5">
        <v>3121.65</v>
      </c>
      <c r="D234" s="2">
        <v>51.25</v>
      </c>
      <c r="E234" s="5">
        <v>4279.3</v>
      </c>
      <c r="F234" s="2">
        <v>481.65</v>
      </c>
      <c r="G234" s="2">
        <v>820.3</v>
      </c>
      <c r="H234" s="2">
        <v>411.55</v>
      </c>
      <c r="I234" s="2">
        <v>16.55</v>
      </c>
      <c r="J234" s="2">
        <v>401.6</v>
      </c>
      <c r="K234" s="2">
        <v>384.7</v>
      </c>
      <c r="L234" s="177">
        <v>15198.75</v>
      </c>
      <c r="M234" s="116">
        <f t="shared" si="36"/>
        <v>1.4854209415818581E-2</v>
      </c>
      <c r="N234" s="116">
        <f t="shared" si="36"/>
        <v>9.4142197212098884E-3</v>
      </c>
      <c r="O234" s="116">
        <f t="shared" si="36"/>
        <v>1.4742281737203431E-2</v>
      </c>
      <c r="P234" s="116">
        <f t="shared" si="36"/>
        <v>1.0053424271238176E-3</v>
      </c>
      <c r="Q234" s="116">
        <f t="shared" si="41"/>
        <v>5.3083653145561873E-3</v>
      </c>
      <c r="R234" s="116">
        <f t="shared" si="37"/>
        <v>6.0955167493211935E-5</v>
      </c>
      <c r="S234" s="116">
        <f t="shared" si="37"/>
        <v>1.3373049224184818E-3</v>
      </c>
      <c r="T234" s="116">
        <f t="shared" si="35"/>
        <v>1.2158204479809363E-2</v>
      </c>
      <c r="U234" s="116">
        <f t="shared" si="38"/>
        <v>8.8789428429321884E-3</v>
      </c>
      <c r="V234" s="116">
        <f t="shared" si="39"/>
        <v>5.604446080388438E-3</v>
      </c>
      <c r="W234" s="116">
        <f t="shared" si="40"/>
        <v>7.77088341190458E-3</v>
      </c>
    </row>
    <row r="235" spans="1:23">
      <c r="A235" s="3">
        <v>44855</v>
      </c>
      <c r="B235" s="4">
        <v>150.35</v>
      </c>
      <c r="C235" s="5">
        <v>3092.4</v>
      </c>
      <c r="D235" s="2">
        <v>50.5</v>
      </c>
      <c r="E235" s="5">
        <v>4275</v>
      </c>
      <c r="F235" s="2">
        <v>479.1</v>
      </c>
      <c r="G235" s="2">
        <v>820.25</v>
      </c>
      <c r="H235" s="2">
        <v>411</v>
      </c>
      <c r="I235" s="2">
        <v>16.350000000000001</v>
      </c>
      <c r="J235" s="2">
        <v>398.05</v>
      </c>
      <c r="K235" s="2">
        <v>382.55</v>
      </c>
      <c r="L235" s="177">
        <v>15081.1</v>
      </c>
      <c r="M235" s="116">
        <f t="shared" si="36"/>
        <v>2.0494585965953285E-2</v>
      </c>
      <c r="N235" s="116">
        <f t="shared" si="36"/>
        <v>-1.5561894590931283E-2</v>
      </c>
      <c r="O235" s="116">
        <f t="shared" si="36"/>
        <v>1.5968403178730984E-2</v>
      </c>
      <c r="P235" s="116">
        <f t="shared" si="36"/>
        <v>-4.8536987993023171E-3</v>
      </c>
      <c r="Q235" s="116">
        <f t="shared" si="41"/>
        <v>-4.1658048163315895E-3</v>
      </c>
      <c r="R235" s="116">
        <f t="shared" si="37"/>
        <v>-9.7662357630074158E-3</v>
      </c>
      <c r="S235" s="116">
        <f t="shared" si="37"/>
        <v>-6.3061086979847702E-3</v>
      </c>
      <c r="T235" s="116">
        <f t="shared" si="35"/>
        <v>1.5408625352845061E-2</v>
      </c>
      <c r="U235" s="116">
        <f t="shared" si="38"/>
        <v>-1.2560447168437778E-4</v>
      </c>
      <c r="V235" s="116">
        <f t="shared" si="39"/>
        <v>2.7485129533493147E-3</v>
      </c>
      <c r="W235" s="116">
        <f t="shared" si="40"/>
        <v>-2.0534432185364618E-3</v>
      </c>
    </row>
    <row r="236" spans="1:23">
      <c r="A236" s="3">
        <v>44854</v>
      </c>
      <c r="B236" s="4">
        <v>147.30000000000001</v>
      </c>
      <c r="C236" s="5">
        <v>3140.9</v>
      </c>
      <c r="D236" s="2">
        <v>49.7</v>
      </c>
      <c r="E236" s="5">
        <v>4295.8</v>
      </c>
      <c r="F236" s="2">
        <v>481.1</v>
      </c>
      <c r="G236" s="2">
        <v>828.3</v>
      </c>
      <c r="H236" s="2">
        <v>413.6</v>
      </c>
      <c r="I236" s="2">
        <v>16.100000000000001</v>
      </c>
      <c r="J236" s="2">
        <v>398.1</v>
      </c>
      <c r="K236" s="2">
        <v>381.5</v>
      </c>
      <c r="L236" s="177">
        <v>15112.1</v>
      </c>
      <c r="M236" s="116">
        <f t="shared" si="36"/>
        <v>-2.547054581010921E-2</v>
      </c>
      <c r="N236" s="116">
        <f t="shared" si="36"/>
        <v>-2.261788514999951E-2</v>
      </c>
      <c r="O236" s="116">
        <f t="shared" si="36"/>
        <v>2.341073836524914E-2</v>
      </c>
      <c r="P236" s="116">
        <f t="shared" si="36"/>
        <v>5.4035575462584515E-3</v>
      </c>
      <c r="Q236" s="116">
        <f t="shared" si="41"/>
        <v>3.3500253183047862E-2</v>
      </c>
      <c r="R236" s="116">
        <f t="shared" si="37"/>
        <v>1.9940186068644495E-3</v>
      </c>
      <c r="S236" s="116">
        <f t="shared" si="37"/>
        <v>1.977844963875186E-2</v>
      </c>
      <c r="T236" s="116">
        <f t="shared" si="35"/>
        <v>-1.5408625352845068E-2</v>
      </c>
      <c r="U236" s="116">
        <f t="shared" si="38"/>
        <v>-2.3834923157463324E-3</v>
      </c>
      <c r="V236" s="116">
        <f t="shared" si="39"/>
        <v>9.0843887202328687E-3</v>
      </c>
      <c r="W236" s="116">
        <f t="shared" si="40"/>
        <v>2.8826389131015968E-3</v>
      </c>
    </row>
    <row r="237" spans="1:23">
      <c r="A237" s="3">
        <v>44853</v>
      </c>
      <c r="B237" s="4">
        <v>151.1</v>
      </c>
      <c r="C237" s="5">
        <v>3212.75</v>
      </c>
      <c r="D237" s="2">
        <v>48.55</v>
      </c>
      <c r="E237" s="5">
        <v>4272.6499999999996</v>
      </c>
      <c r="F237" s="2">
        <v>465.25</v>
      </c>
      <c r="G237" s="2">
        <v>826.65</v>
      </c>
      <c r="H237" s="2">
        <v>405.5</v>
      </c>
      <c r="I237" s="2">
        <v>16.350000000000001</v>
      </c>
      <c r="J237" s="2">
        <v>399.05</v>
      </c>
      <c r="K237" s="2">
        <v>378.05</v>
      </c>
      <c r="L237" s="177">
        <v>15068.6</v>
      </c>
      <c r="M237" s="116">
        <f t="shared" si="36"/>
        <v>-4.9513222130638844E-3</v>
      </c>
      <c r="N237" s="116">
        <f t="shared" si="36"/>
        <v>-4.0692132067074319E-3</v>
      </c>
      <c r="O237" s="116">
        <f t="shared" si="36"/>
        <v>9.3120176256183945E-3</v>
      </c>
      <c r="P237" s="116">
        <f t="shared" si="36"/>
        <v>-5.4035575462584046E-3</v>
      </c>
      <c r="Q237" s="116">
        <f t="shared" si="41"/>
        <v>7.4429986019651879E-3</v>
      </c>
      <c r="R237" s="116">
        <f t="shared" si="37"/>
        <v>-8.3122993966859137E-3</v>
      </c>
      <c r="S237" s="116">
        <f t="shared" si="37"/>
        <v>-4.7973522107612066E-3</v>
      </c>
      <c r="T237" s="116">
        <f t="shared" si="35"/>
        <v>-1.5174798019235115E-2</v>
      </c>
      <c r="U237" s="116">
        <f t="shared" si="38"/>
        <v>-1.2946776135198271E-2</v>
      </c>
      <c r="V237" s="116">
        <f t="shared" si="39"/>
        <v>-3.3009866905743912E-3</v>
      </c>
      <c r="W237" s="116">
        <f t="shared" si="40"/>
        <v>7.9999605928344163E-4</v>
      </c>
    </row>
    <row r="238" spans="1:23">
      <c r="A238" s="3">
        <v>44852</v>
      </c>
      <c r="B238" s="4">
        <v>151.85</v>
      </c>
      <c r="C238" s="5">
        <v>3225.85</v>
      </c>
      <c r="D238" s="2">
        <v>48.1</v>
      </c>
      <c r="E238" s="5">
        <v>4295.8</v>
      </c>
      <c r="F238" s="2">
        <v>461.8</v>
      </c>
      <c r="G238" s="2">
        <v>833.55</v>
      </c>
      <c r="H238" s="2">
        <v>407.45</v>
      </c>
      <c r="I238" s="2">
        <v>16.600000000000001</v>
      </c>
      <c r="J238" s="2">
        <v>404.25</v>
      </c>
      <c r="K238" s="2">
        <v>379.3</v>
      </c>
      <c r="L238" s="177">
        <v>15056.55</v>
      </c>
      <c r="M238" s="116">
        <f t="shared" si="36"/>
        <v>-3.6154517607881933E-3</v>
      </c>
      <c r="N238" s="116">
        <f t="shared" si="36"/>
        <v>8.7959529968443181E-3</v>
      </c>
      <c r="O238" s="116">
        <f t="shared" si="36"/>
        <v>2.5264501659481794E-2</v>
      </c>
      <c r="P238" s="116">
        <f t="shared" si="36"/>
        <v>3.5562951774413811E-3</v>
      </c>
      <c r="Q238" s="116">
        <f t="shared" si="41"/>
        <v>-1.6227622969326577E-3</v>
      </c>
      <c r="R238" s="116">
        <f t="shared" si="37"/>
        <v>-5.9982605062599432E-5</v>
      </c>
      <c r="S238" s="116">
        <f t="shared" si="37"/>
        <v>-2.9145300141032102E-2</v>
      </c>
      <c r="T238" s="116">
        <f t="shared" si="35"/>
        <v>2.4391453124159263E-2</v>
      </c>
      <c r="U238" s="116">
        <f t="shared" si="38"/>
        <v>2.0366793829345194E-2</v>
      </c>
      <c r="V238" s="116">
        <f t="shared" si="39"/>
        <v>1.1134791607011573E-2</v>
      </c>
      <c r="W238" s="116">
        <f t="shared" si="40"/>
        <v>1.0039232992013883E-2</v>
      </c>
    </row>
    <row r="239" spans="1:23">
      <c r="A239" s="3">
        <v>44851</v>
      </c>
      <c r="B239" s="4">
        <v>152.4</v>
      </c>
      <c r="C239" s="5">
        <v>3197.6</v>
      </c>
      <c r="D239" s="2">
        <v>46.9</v>
      </c>
      <c r="E239" s="5">
        <v>4280.55</v>
      </c>
      <c r="F239" s="2">
        <v>462.55</v>
      </c>
      <c r="G239" s="2">
        <v>833.6</v>
      </c>
      <c r="H239" s="2">
        <v>419.5</v>
      </c>
      <c r="I239" s="2">
        <v>16.2</v>
      </c>
      <c r="J239" s="2">
        <v>396.1</v>
      </c>
      <c r="K239" s="2">
        <v>375.1</v>
      </c>
      <c r="L239" s="177">
        <v>14906.15</v>
      </c>
      <c r="M239" s="116">
        <f t="shared" si="36"/>
        <v>6.5638335142983442E-4</v>
      </c>
      <c r="N239" s="116">
        <f t="shared" si="36"/>
        <v>3.7912658405707847E-3</v>
      </c>
      <c r="O239" s="116">
        <f t="shared" si="36"/>
        <v>6.417134320633509E-3</v>
      </c>
      <c r="P239" s="116">
        <f t="shared" si="36"/>
        <v>7.3860774724462596E-3</v>
      </c>
      <c r="Q239" s="116">
        <f t="shared" si="41"/>
        <v>-1.0965493663232346E-2</v>
      </c>
      <c r="R239" s="116">
        <f t="shared" si="37"/>
        <v>2.3995201074937856E-4</v>
      </c>
      <c r="S239" s="116">
        <f t="shared" si="37"/>
        <v>-1.9475386865042028E-2</v>
      </c>
      <c r="T239" s="116">
        <f t="shared" si="35"/>
        <v>0</v>
      </c>
      <c r="U239" s="116">
        <f t="shared" si="38"/>
        <v>-3.7862056361929948E-4</v>
      </c>
      <c r="V239" s="116">
        <f t="shared" si="39"/>
        <v>-5.8479698824230996E-3</v>
      </c>
      <c r="W239" s="116">
        <f t="shared" si="40"/>
        <v>6.1269485523500269E-3</v>
      </c>
    </row>
    <row r="240" spans="1:23">
      <c r="A240" s="3">
        <v>44848</v>
      </c>
      <c r="B240" s="4">
        <v>152.30000000000001</v>
      </c>
      <c r="C240" s="5">
        <v>3185.5</v>
      </c>
      <c r="D240" s="2">
        <v>46.6</v>
      </c>
      <c r="E240" s="5">
        <v>4249.05</v>
      </c>
      <c r="F240" s="2">
        <v>467.65</v>
      </c>
      <c r="G240" s="2">
        <v>833.4</v>
      </c>
      <c r="H240" s="2">
        <v>427.75</v>
      </c>
      <c r="I240" s="2">
        <v>16.2</v>
      </c>
      <c r="J240" s="2">
        <v>396.25</v>
      </c>
      <c r="K240" s="2">
        <v>377.3</v>
      </c>
      <c r="L240" s="177">
        <v>14815.1</v>
      </c>
      <c r="M240" s="116">
        <f t="shared" si="36"/>
        <v>-2.62295232347048E-3</v>
      </c>
      <c r="N240" s="116">
        <f t="shared" si="36"/>
        <v>-7.3500995533139993E-3</v>
      </c>
      <c r="O240" s="116">
        <f t="shared" si="36"/>
        <v>6.4585800394119488E-3</v>
      </c>
      <c r="P240" s="116">
        <f t="shared" si="36"/>
        <v>-8.8217776227586565E-3</v>
      </c>
      <c r="Q240" s="116">
        <f t="shared" si="41"/>
        <v>-1.5068196811835303E-2</v>
      </c>
      <c r="R240" s="116">
        <f t="shared" si="37"/>
        <v>-1.1275287237963921E-2</v>
      </c>
      <c r="S240" s="116">
        <f t="shared" si="37"/>
        <v>-3.2675953919260644E-3</v>
      </c>
      <c r="T240" s="116">
        <f t="shared" si="35"/>
        <v>-1.8349138668196541E-2</v>
      </c>
      <c r="U240" s="116">
        <f t="shared" si="38"/>
        <v>-6.9160916983730444E-3</v>
      </c>
      <c r="V240" s="116">
        <f t="shared" si="39"/>
        <v>-4.7593955520244258E-3</v>
      </c>
      <c r="W240" s="116">
        <f t="shared" si="40"/>
        <v>5.7403340524536271E-3</v>
      </c>
    </row>
    <row r="241" spans="1:23">
      <c r="A241" s="3">
        <v>44847</v>
      </c>
      <c r="B241" s="4">
        <v>152.69999999999999</v>
      </c>
      <c r="C241" s="5">
        <v>3209</v>
      </c>
      <c r="D241" s="2">
        <v>46.3</v>
      </c>
      <c r="E241" s="5">
        <v>4286.7</v>
      </c>
      <c r="F241" s="2">
        <v>474.75</v>
      </c>
      <c r="G241" s="2">
        <v>842.85</v>
      </c>
      <c r="H241" s="2">
        <v>429.15</v>
      </c>
      <c r="I241" s="2">
        <v>16.5</v>
      </c>
      <c r="J241" s="2">
        <v>399</v>
      </c>
      <c r="K241" s="2">
        <v>379.1</v>
      </c>
      <c r="L241" s="177">
        <v>14730.3</v>
      </c>
      <c r="M241" s="116">
        <f t="shared" si="36"/>
        <v>-1.7527225708960394E-2</v>
      </c>
      <c r="N241" s="116">
        <f t="shared" si="36"/>
        <v>-1.2141634630645496E-2</v>
      </c>
      <c r="O241" s="116">
        <f t="shared" si="36"/>
        <v>-1.8192047987278113E-2</v>
      </c>
      <c r="P241" s="116">
        <f t="shared" si="36"/>
        <v>1.9147252849245687E-3</v>
      </c>
      <c r="Q241" s="116">
        <f t="shared" si="41"/>
        <v>-7.8678612006136787E-3</v>
      </c>
      <c r="R241" s="116">
        <f t="shared" si="37"/>
        <v>3.7443210367993779E-3</v>
      </c>
      <c r="S241" s="116">
        <f t="shared" si="37"/>
        <v>1.9886517567753708E-2</v>
      </c>
      <c r="T241" s="116">
        <f t="shared" si="35"/>
        <v>9.1324835632724723E-3</v>
      </c>
      <c r="U241" s="116">
        <f t="shared" si="38"/>
        <v>6.1592803605348672E-3</v>
      </c>
      <c r="V241" s="116">
        <f t="shared" si="39"/>
        <v>-7.3344595352520012E-2</v>
      </c>
      <c r="W241" s="116">
        <f t="shared" si="40"/>
        <v>-6.7421877340694044E-3</v>
      </c>
    </row>
    <row r="242" spans="1:23">
      <c r="A242" s="3">
        <v>44846</v>
      </c>
      <c r="B242" s="4">
        <v>155.4</v>
      </c>
      <c r="C242" s="5">
        <v>3248.2</v>
      </c>
      <c r="D242" s="2">
        <v>47.15</v>
      </c>
      <c r="E242" s="5">
        <v>4278.5</v>
      </c>
      <c r="F242" s="2">
        <v>478.5</v>
      </c>
      <c r="G242" s="2">
        <v>839.7</v>
      </c>
      <c r="H242" s="2">
        <v>420.7</v>
      </c>
      <c r="I242" s="2">
        <v>16.350000000000001</v>
      </c>
      <c r="J242" s="2">
        <v>396.55</v>
      </c>
      <c r="K242" s="2">
        <v>407.95</v>
      </c>
      <c r="L242" s="177">
        <v>14829.95</v>
      </c>
      <c r="M242" s="116">
        <f t="shared" si="36"/>
        <v>-1.0243367414760989E-2</v>
      </c>
      <c r="N242" s="116">
        <f t="shared" si="36"/>
        <v>-1.5427454705622371E-2</v>
      </c>
      <c r="O242" s="116">
        <f t="shared" si="36"/>
        <v>5.3163336272327886E-3</v>
      </c>
      <c r="P242" s="116">
        <f t="shared" si="36"/>
        <v>4.3802700536095069E-3</v>
      </c>
      <c r="Q242" s="116">
        <f t="shared" si="41"/>
        <v>6.6048360879695043E-3</v>
      </c>
      <c r="R242" s="116">
        <f t="shared" si="37"/>
        <v>1.7721906752064049E-2</v>
      </c>
      <c r="S242" s="116">
        <f t="shared" si="37"/>
        <v>2.3935233679097768E-2</v>
      </c>
      <c r="T242" s="116">
        <f t="shared" si="35"/>
        <v>-3.3085724585765218E-2</v>
      </c>
      <c r="U242" s="116">
        <f t="shared" si="38"/>
        <v>8.1023357540771241E-3</v>
      </c>
      <c r="V242" s="116">
        <f t="shared" si="39"/>
        <v>8.7401307284928568E-3</v>
      </c>
      <c r="W242" s="116">
        <f t="shared" si="40"/>
        <v>7.3126035419045403E-3</v>
      </c>
    </row>
    <row r="243" spans="1:23">
      <c r="A243" s="3">
        <v>44845</v>
      </c>
      <c r="B243" s="4">
        <v>157</v>
      </c>
      <c r="C243" s="5">
        <v>3298.7</v>
      </c>
      <c r="D243" s="2">
        <v>46.9</v>
      </c>
      <c r="E243" s="5">
        <v>4259.8</v>
      </c>
      <c r="F243" s="2">
        <v>475.35</v>
      </c>
      <c r="G243" s="2">
        <v>824.95</v>
      </c>
      <c r="H243" s="2">
        <v>410.75</v>
      </c>
      <c r="I243" s="2">
        <v>16.899999999999999</v>
      </c>
      <c r="J243" s="2">
        <v>393.35</v>
      </c>
      <c r="K243" s="2">
        <v>404.4</v>
      </c>
      <c r="L243" s="177">
        <v>14721.9</v>
      </c>
      <c r="M243" s="116">
        <f t="shared" si="36"/>
        <v>1.120908453471996E-2</v>
      </c>
      <c r="N243" s="116">
        <f t="shared" si="36"/>
        <v>6.3102244618539098E-3</v>
      </c>
      <c r="O243" s="116">
        <f t="shared" si="36"/>
        <v>-1.4815085785140699E-2</v>
      </c>
      <c r="P243" s="116">
        <f t="shared" si="36"/>
        <v>5.697216248200518E-3</v>
      </c>
      <c r="Q243" s="116">
        <f t="shared" si="41"/>
        <v>-5.2579001158736859E-4</v>
      </c>
      <c r="R243" s="116">
        <f t="shared" si="37"/>
        <v>-8.8100980176808522E-3</v>
      </c>
      <c r="S243" s="116">
        <f t="shared" si="37"/>
        <v>0</v>
      </c>
      <c r="T243" s="116">
        <f t="shared" si="35"/>
        <v>-4.9071893992397066E-2</v>
      </c>
      <c r="U243" s="116">
        <f t="shared" si="38"/>
        <v>-6.5881398811698981E-3</v>
      </c>
      <c r="V243" s="116">
        <f t="shared" si="39"/>
        <v>-1.6918388090062166E-2</v>
      </c>
      <c r="W243" s="116">
        <f t="shared" si="40"/>
        <v>-1.5485480581498897E-2</v>
      </c>
    </row>
    <row r="244" spans="1:23">
      <c r="A244" s="3">
        <v>44844</v>
      </c>
      <c r="B244" s="4">
        <v>155.25</v>
      </c>
      <c r="C244" s="5">
        <v>3277.95</v>
      </c>
      <c r="D244" s="2">
        <v>47.6</v>
      </c>
      <c r="E244" s="5">
        <v>4235.6000000000004</v>
      </c>
      <c r="F244" s="2">
        <v>475.6</v>
      </c>
      <c r="G244" s="2">
        <v>832.25</v>
      </c>
      <c r="H244" s="2">
        <v>410.75</v>
      </c>
      <c r="I244" s="2">
        <v>17.75</v>
      </c>
      <c r="J244" s="2">
        <v>395.95</v>
      </c>
      <c r="K244" s="2">
        <v>411.3</v>
      </c>
      <c r="L244" s="177">
        <v>14951.65</v>
      </c>
      <c r="M244" s="116">
        <f t="shared" si="36"/>
        <v>-1.8191023401838112E-2</v>
      </c>
      <c r="N244" s="116">
        <f t="shared" si="36"/>
        <v>-1.985975127721629E-2</v>
      </c>
      <c r="O244" s="116">
        <f t="shared" si="36"/>
        <v>-2.5921617251417384E-2</v>
      </c>
      <c r="P244" s="116">
        <f t="shared" si="36"/>
        <v>-1.8468037153282289E-2</v>
      </c>
      <c r="Q244" s="116">
        <f t="shared" si="41"/>
        <v>-2.5225814686593732E-2</v>
      </c>
      <c r="R244" s="116">
        <f t="shared" si="37"/>
        <v>2.8879148884064197E-3</v>
      </c>
      <c r="S244" s="116">
        <f t="shared" si="37"/>
        <v>-1.2700503343885805E-2</v>
      </c>
      <c r="T244" s="116">
        <f t="shared" si="35"/>
        <v>1.1331566009550018E-2</v>
      </c>
      <c r="U244" s="116">
        <f t="shared" si="38"/>
        <v>-4.0099420102815031E-2</v>
      </c>
      <c r="V244" s="116">
        <f t="shared" si="39"/>
        <v>7.8106328246183142E-3</v>
      </c>
      <c r="W244" s="116">
        <f t="shared" si="40"/>
        <v>-5.6722179135231263E-3</v>
      </c>
    </row>
    <row r="245" spans="1:23">
      <c r="A245" s="3">
        <v>44841</v>
      </c>
      <c r="B245" s="4">
        <v>158.1</v>
      </c>
      <c r="C245" s="5">
        <v>3343.7</v>
      </c>
      <c r="D245" s="2">
        <v>48.85</v>
      </c>
      <c r="E245" s="5">
        <v>4314.55</v>
      </c>
      <c r="F245" s="2">
        <v>487.75</v>
      </c>
      <c r="G245" s="2">
        <v>829.85</v>
      </c>
      <c r="H245" s="2">
        <v>416</v>
      </c>
      <c r="I245" s="2">
        <v>17.55</v>
      </c>
      <c r="J245" s="2">
        <v>412.15</v>
      </c>
      <c r="K245" s="2">
        <v>408.1</v>
      </c>
      <c r="L245" s="177">
        <v>15036.7</v>
      </c>
      <c r="M245" s="116">
        <f t="shared" si="36"/>
        <v>-3.7878833169369803E-3</v>
      </c>
      <c r="N245" s="116">
        <f t="shared" si="36"/>
        <v>4.4210393246395781E-3</v>
      </c>
      <c r="O245" s="116">
        <f t="shared" si="36"/>
        <v>7.1905805453542091E-3</v>
      </c>
      <c r="P245" s="116">
        <f t="shared" si="36"/>
        <v>-2.709480301540098E-2</v>
      </c>
      <c r="Q245" s="116">
        <f t="shared" si="41"/>
        <v>-2.5304993960622146E-2</v>
      </c>
      <c r="R245" s="116">
        <f t="shared" si="37"/>
        <v>-2.8276312150514758E-2</v>
      </c>
      <c r="S245" s="116">
        <f t="shared" si="37"/>
        <v>-2.4458063509901411E-2</v>
      </c>
      <c r="T245" s="116">
        <f t="shared" si="35"/>
        <v>4.665569164079942E-2</v>
      </c>
      <c r="U245" s="116">
        <f t="shared" si="38"/>
        <v>-4.7201297922851619E-3</v>
      </c>
      <c r="V245" s="116">
        <f t="shared" si="39"/>
        <v>-5.0107040369987491E-3</v>
      </c>
      <c r="W245" s="116">
        <f t="shared" si="40"/>
        <v>-1.086748916766822E-3</v>
      </c>
    </row>
    <row r="246" spans="1:23">
      <c r="A246" s="3">
        <v>44840</v>
      </c>
      <c r="B246" s="4">
        <v>158.69999999999999</v>
      </c>
      <c r="C246" s="5">
        <v>3328.95</v>
      </c>
      <c r="D246" s="2">
        <v>48.5</v>
      </c>
      <c r="E246" s="5">
        <v>4433.05</v>
      </c>
      <c r="F246" s="2">
        <v>500.25</v>
      </c>
      <c r="G246" s="2">
        <v>853.65</v>
      </c>
      <c r="H246" s="2">
        <v>426.3</v>
      </c>
      <c r="I246" s="2">
        <v>16.75</v>
      </c>
      <c r="J246" s="2">
        <v>414.1</v>
      </c>
      <c r="K246" s="2">
        <v>410.15</v>
      </c>
      <c r="L246" s="177">
        <v>15053.05</v>
      </c>
      <c r="M246" s="116">
        <f t="shared" si="36"/>
        <v>1.4598799421152631E-2</v>
      </c>
      <c r="N246" s="116">
        <f t="shared" si="36"/>
        <v>-2.6399883333566034E-3</v>
      </c>
      <c r="O246" s="116">
        <f t="shared" si="36"/>
        <v>1.0362787035546658E-2</v>
      </c>
      <c r="P246" s="116">
        <f t="shared" si="36"/>
        <v>2.2250890907767499E-2</v>
      </c>
      <c r="Q246" s="116">
        <f t="shared" si="41"/>
        <v>-1.0341148136223773E-2</v>
      </c>
      <c r="R246" s="116">
        <f t="shared" si="37"/>
        <v>-4.9088558004096554E-2</v>
      </c>
      <c r="S246" s="116">
        <f t="shared" si="37"/>
        <v>3.0485809307418708E-2</v>
      </c>
      <c r="T246" s="116">
        <f t="shared" si="35"/>
        <v>2.1116923440922829E-2</v>
      </c>
      <c r="U246" s="116">
        <f t="shared" si="38"/>
        <v>1.5085444228009011E-2</v>
      </c>
      <c r="V246" s="116">
        <f t="shared" si="39"/>
        <v>1.1402072893291138E-2</v>
      </c>
      <c r="W246" s="116">
        <f t="shared" si="40"/>
        <v>5.8130305252164158E-3</v>
      </c>
    </row>
    <row r="247" spans="1:23">
      <c r="A247" s="3">
        <v>44838</v>
      </c>
      <c r="B247" s="4">
        <v>156.4</v>
      </c>
      <c r="C247" s="5">
        <v>3337.75</v>
      </c>
      <c r="D247" s="2">
        <v>48</v>
      </c>
      <c r="E247" s="5">
        <v>4335.5</v>
      </c>
      <c r="F247" s="2">
        <v>505.45</v>
      </c>
      <c r="G247" s="2">
        <v>896.6</v>
      </c>
      <c r="H247" s="2">
        <v>413.5</v>
      </c>
      <c r="I247" s="2">
        <v>16.399999999999999</v>
      </c>
      <c r="J247" s="2">
        <v>407.9</v>
      </c>
      <c r="K247" s="2">
        <v>405.5</v>
      </c>
      <c r="L247" s="177">
        <v>14965.8</v>
      </c>
      <c r="M247" s="116">
        <f t="shared" si="36"/>
        <v>1.3194077163042552E-2</v>
      </c>
      <c r="N247" s="116">
        <f t="shared" si="36"/>
        <v>1.0496056844841929E-2</v>
      </c>
      <c r="O247" s="116">
        <f t="shared" si="36"/>
        <v>1.469071541000381E-2</v>
      </c>
      <c r="P247" s="116">
        <f t="shared" si="36"/>
        <v>8.4312453679312917E-3</v>
      </c>
      <c r="Q247" s="116">
        <f t="shared" si="41"/>
        <v>1.3845532198173485E-2</v>
      </c>
      <c r="R247" s="116">
        <f t="shared" si="37"/>
        <v>1.2965691134173665E-2</v>
      </c>
      <c r="S247" s="116">
        <f t="shared" si="37"/>
        <v>-3.9823862442935933E-3</v>
      </c>
      <c r="T247" s="116">
        <f t="shared" si="35"/>
        <v>-3.044142381228244E-3</v>
      </c>
      <c r="U247" s="116">
        <f t="shared" si="38"/>
        <v>2.5449824920368541E-2</v>
      </c>
      <c r="V247" s="116">
        <f t="shared" si="39"/>
        <v>2.7501733269538621E-2</v>
      </c>
      <c r="W247" s="116">
        <f t="shared" si="40"/>
        <v>2.2112553677169369E-2</v>
      </c>
    </row>
    <row r="248" spans="1:23">
      <c r="A248" s="3">
        <v>44837</v>
      </c>
      <c r="B248" s="4">
        <v>154.35</v>
      </c>
      <c r="C248" s="5">
        <v>3302.9</v>
      </c>
      <c r="D248" s="2">
        <v>47.3</v>
      </c>
      <c r="E248" s="5">
        <v>4299.1000000000004</v>
      </c>
      <c r="F248" s="2">
        <v>498.5</v>
      </c>
      <c r="G248" s="2">
        <v>885.05</v>
      </c>
      <c r="H248" s="2">
        <v>415.15</v>
      </c>
      <c r="I248" s="2">
        <v>16.45</v>
      </c>
      <c r="J248" s="2">
        <v>397.65</v>
      </c>
      <c r="K248" s="2">
        <v>394.5</v>
      </c>
      <c r="L248" s="177">
        <v>14638.5</v>
      </c>
      <c r="M248" s="116">
        <f t="shared" si="36"/>
        <v>-1.0633256301368816E-2</v>
      </c>
      <c r="N248" s="116">
        <f t="shared" si="36"/>
        <v>-1.1903200575724403E-2</v>
      </c>
      <c r="O248" s="116">
        <f t="shared" si="36"/>
        <v>-1.8848725558667494E-2</v>
      </c>
      <c r="P248" s="116">
        <f t="shared" si="36"/>
        <v>-1.6723376353234641E-2</v>
      </c>
      <c r="Q248" s="116">
        <f t="shared" si="41"/>
        <v>-1.156773968078658E-2</v>
      </c>
      <c r="R248" s="116">
        <f t="shared" si="37"/>
        <v>-2.8294842190686995E-2</v>
      </c>
      <c r="S248" s="116">
        <f t="shared" si="37"/>
        <v>1.761785438452685E-2</v>
      </c>
      <c r="T248" s="116">
        <f t="shared" si="35"/>
        <v>3.044142381228273E-3</v>
      </c>
      <c r="U248" s="116">
        <f t="shared" si="38"/>
        <v>-1.7326703330500983E-2</v>
      </c>
      <c r="V248" s="116">
        <f t="shared" si="39"/>
        <v>6.3391444278110623E-4</v>
      </c>
      <c r="W248" s="116">
        <f t="shared" si="40"/>
        <v>-1.2953280847612584E-2</v>
      </c>
    </row>
    <row r="249" spans="1:23">
      <c r="A249" s="3">
        <v>44834</v>
      </c>
      <c r="B249" s="4">
        <v>156</v>
      </c>
      <c r="C249" s="5">
        <v>3342.45</v>
      </c>
      <c r="D249" s="2">
        <v>48.2</v>
      </c>
      <c r="E249" s="5">
        <v>4371.6000000000004</v>
      </c>
      <c r="F249" s="2">
        <v>504.3</v>
      </c>
      <c r="G249" s="2">
        <v>910.45</v>
      </c>
      <c r="H249" s="2">
        <v>407.9</v>
      </c>
      <c r="I249" s="2">
        <v>16.399999999999999</v>
      </c>
      <c r="J249" s="2">
        <v>404.6</v>
      </c>
      <c r="K249" s="2">
        <v>394.25</v>
      </c>
      <c r="L249" s="177">
        <v>14829.35</v>
      </c>
      <c r="M249" s="116">
        <f t="shared" si="36"/>
        <v>1.0309369658861287E-2</v>
      </c>
      <c r="N249" s="116">
        <f t="shared" si="36"/>
        <v>-1.2590749404770847E-2</v>
      </c>
      <c r="O249" s="116">
        <f t="shared" si="36"/>
        <v>0</v>
      </c>
      <c r="P249" s="116">
        <f t="shared" si="36"/>
        <v>2.5120751167949786E-2</v>
      </c>
      <c r="Q249" s="116">
        <f t="shared" si="41"/>
        <v>-1.9827500808476613E-4</v>
      </c>
      <c r="R249" s="116">
        <f t="shared" si="37"/>
        <v>3.135229872165685E-3</v>
      </c>
      <c r="S249" s="116">
        <f t="shared" si="37"/>
        <v>1.2706024266428941E-2</v>
      </c>
      <c r="T249" s="116">
        <f t="shared" si="35"/>
        <v>2.1572485254127763E-2</v>
      </c>
      <c r="U249" s="116">
        <f t="shared" si="38"/>
        <v>5.8251388611525474E-3</v>
      </c>
      <c r="V249" s="116">
        <f t="shared" si="39"/>
        <v>3.6846493628368273E-3</v>
      </c>
      <c r="W249" s="116">
        <f t="shared" si="40"/>
        <v>1.5415578182773651E-2</v>
      </c>
    </row>
    <row r="250" spans="1:23">
      <c r="A250" s="3">
        <v>44833</v>
      </c>
      <c r="B250" s="4">
        <v>154.4</v>
      </c>
      <c r="C250" s="5">
        <v>3384.8</v>
      </c>
      <c r="D250" s="2">
        <v>48.2</v>
      </c>
      <c r="E250" s="5">
        <v>4263.1499999999996</v>
      </c>
      <c r="F250" s="2">
        <v>504.4</v>
      </c>
      <c r="G250" s="2">
        <v>907.6</v>
      </c>
      <c r="H250" s="2">
        <v>402.75</v>
      </c>
      <c r="I250" s="2">
        <v>16.05</v>
      </c>
      <c r="J250" s="2">
        <v>402.25</v>
      </c>
      <c r="K250" s="2">
        <v>392.8</v>
      </c>
      <c r="L250" s="177">
        <v>14602.5</v>
      </c>
      <c r="M250" s="116">
        <f t="shared" si="36"/>
        <v>-1.3828810181738945E-2</v>
      </c>
      <c r="N250" s="116">
        <f t="shared" si="36"/>
        <v>-5.345283162371274E-2</v>
      </c>
      <c r="O250" s="116">
        <f t="shared" si="36"/>
        <v>4.4546071053951863E-2</v>
      </c>
      <c r="P250" s="116">
        <f t="shared" si="36"/>
        <v>2.3837073809351399E-3</v>
      </c>
      <c r="Q250" s="116">
        <f t="shared" si="41"/>
        <v>9.3616857406052158E-3</v>
      </c>
      <c r="R250" s="116">
        <f t="shared" si="37"/>
        <v>2.5159612318521166E-2</v>
      </c>
      <c r="S250" s="116">
        <f t="shared" si="37"/>
        <v>-8.0371375446488293E-3</v>
      </c>
      <c r="T250" s="116">
        <f t="shared" si="35"/>
        <v>-3.1104224143925024E-3</v>
      </c>
      <c r="U250" s="116">
        <f t="shared" si="38"/>
        <v>7.8617738178043718E-3</v>
      </c>
      <c r="V250" s="116">
        <f t="shared" si="39"/>
        <v>-1.327704905427635E-2</v>
      </c>
      <c r="W250" s="116">
        <f t="shared" si="40"/>
        <v>-1.2387462188834016E-3</v>
      </c>
    </row>
    <row r="251" spans="1:23">
      <c r="A251" s="3">
        <v>44832</v>
      </c>
      <c r="B251" s="4">
        <v>156.55000000000001</v>
      </c>
      <c r="C251" s="5">
        <v>3570.65</v>
      </c>
      <c r="D251" s="2">
        <v>46.1</v>
      </c>
      <c r="E251" s="5">
        <v>4253</v>
      </c>
      <c r="F251" s="2">
        <v>499.7</v>
      </c>
      <c r="G251" s="2">
        <v>885.05</v>
      </c>
      <c r="H251" s="2">
        <v>406</v>
      </c>
      <c r="I251" s="2">
        <v>16.100000000000001</v>
      </c>
      <c r="J251" s="2">
        <v>399.1</v>
      </c>
      <c r="K251" s="2">
        <v>398.05</v>
      </c>
      <c r="L251" s="5">
        <v>14620.6</v>
      </c>
    </row>
  </sheetData>
  <mergeCells count="1">
    <mergeCell ref="M1:W1"/>
  </mergeCells>
  <conditionalFormatting sqref="AC12:AK12 AB12:AB13">
    <cfRule type="cellIs" dxfId="4" priority="1" operator="greaterThan">
      <formula>0</formula>
    </cfRule>
  </conditionalFormatting>
  <dataValidations count="1">
    <dataValidation type="list" allowBlank="1" showInputMessage="1" showErrorMessage="1" sqref="AB27:AK27" xr:uid="{F1E347AC-C118-46CD-9764-7C88F477053E}">
      <formula1>"-2,-1,0,1,2"</formula1>
    </dataValidation>
  </dataValidations>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3487B-997F-4977-801D-D21F8069E2D7}">
  <sheetPr>
    <tabColor rgb="FFFFFF00"/>
  </sheetPr>
  <dimension ref="A1:AK251"/>
  <sheetViews>
    <sheetView workbookViewId="0">
      <selection activeCell="AE1" sqref="AE1"/>
    </sheetView>
  </sheetViews>
  <sheetFormatPr defaultColWidth="9.109375" defaultRowHeight="13.8"/>
  <cols>
    <col min="1" max="1" width="15.88671875" style="47" customWidth="1"/>
    <col min="2" max="2" width="9.88671875" style="47" customWidth="1"/>
    <col min="3" max="3" width="13.6640625" style="47" customWidth="1"/>
    <col min="4" max="4" width="11.109375" style="47" customWidth="1"/>
    <col min="5" max="5" width="12.109375" style="47" customWidth="1"/>
    <col min="6" max="6" width="8.88671875" style="47" customWidth="1"/>
    <col min="7" max="7" width="11.5546875" style="47" customWidth="1"/>
    <col min="8" max="8" width="20.109375" style="47" customWidth="1"/>
    <col min="9" max="9" width="14.33203125" style="47" customWidth="1"/>
    <col min="10" max="10" width="12.109375" style="47" customWidth="1"/>
    <col min="11" max="11" width="8.88671875" style="47" customWidth="1"/>
    <col min="12" max="12" width="9.44140625" style="47" bestFit="1" customWidth="1"/>
    <col min="13" max="13" width="9.109375" style="47"/>
    <col min="14" max="14" width="13.5546875" style="47" customWidth="1"/>
    <col min="15" max="18" width="9.109375" style="47"/>
    <col min="19" max="19" width="19" style="47" customWidth="1"/>
    <col min="20" max="26" width="9.109375" style="47"/>
    <col min="27" max="27" width="27" style="47" customWidth="1"/>
    <col min="28" max="28" width="24.6640625" style="47" customWidth="1"/>
    <col min="29" max="29" width="22.5546875" style="47" customWidth="1"/>
    <col min="30" max="30" width="15.44140625" style="47" customWidth="1"/>
    <col min="31" max="31" width="26.44140625" style="47" customWidth="1"/>
    <col min="32" max="32" width="14.5546875" style="47" customWidth="1"/>
    <col min="33" max="33" width="12.5546875" style="47" bestFit="1" customWidth="1"/>
    <col min="34" max="34" width="19.6640625" style="47" customWidth="1"/>
    <col min="35" max="35" width="10.88671875" style="47" bestFit="1" customWidth="1"/>
    <col min="36" max="37" width="12.5546875" style="47" bestFit="1" customWidth="1"/>
    <col min="38" max="16384" width="9.109375" style="47"/>
  </cols>
  <sheetData>
    <row r="1" spans="1:37">
      <c r="A1" s="55"/>
      <c r="B1" s="55"/>
      <c r="C1" s="55"/>
      <c r="D1" s="55"/>
      <c r="E1" s="55"/>
      <c r="F1" s="55"/>
      <c r="G1" s="55"/>
      <c r="H1" s="55"/>
      <c r="I1" s="55"/>
      <c r="J1" s="55"/>
      <c r="K1" s="55"/>
      <c r="L1" s="55"/>
      <c r="M1" s="347" t="s">
        <v>57</v>
      </c>
      <c r="N1" s="347"/>
      <c r="O1" s="347"/>
      <c r="P1" s="347"/>
      <c r="Q1" s="347"/>
      <c r="R1" s="347"/>
      <c r="S1" s="347"/>
      <c r="T1" s="347"/>
      <c r="U1" s="347"/>
      <c r="V1" s="347"/>
      <c r="W1" s="347"/>
    </row>
    <row r="2" spans="1:37">
      <c r="A2" s="57" t="s">
        <v>58</v>
      </c>
      <c r="B2" s="57" t="s">
        <v>82</v>
      </c>
      <c r="C2" s="57" t="s">
        <v>83</v>
      </c>
      <c r="D2" s="57" t="s">
        <v>84</v>
      </c>
      <c r="E2" s="57" t="s">
        <v>85</v>
      </c>
      <c r="F2" s="57" t="s">
        <v>86</v>
      </c>
      <c r="G2" s="57" t="s">
        <v>87</v>
      </c>
      <c r="H2" s="57" t="s">
        <v>88</v>
      </c>
      <c r="I2" s="57" t="s">
        <v>89</v>
      </c>
      <c r="J2" s="57" t="s">
        <v>90</v>
      </c>
      <c r="K2" s="57" t="s">
        <v>91</v>
      </c>
      <c r="L2" s="57" t="s">
        <v>12</v>
      </c>
      <c r="M2" s="59" t="s">
        <v>82</v>
      </c>
      <c r="N2" s="59" t="s">
        <v>92</v>
      </c>
      <c r="O2" s="59" t="s">
        <v>84</v>
      </c>
      <c r="P2" s="59" t="s">
        <v>85</v>
      </c>
      <c r="Q2" s="59" t="s">
        <v>86</v>
      </c>
      <c r="R2" s="59" t="s">
        <v>87</v>
      </c>
      <c r="S2" s="59" t="s">
        <v>88</v>
      </c>
      <c r="T2" s="59" t="s">
        <v>89</v>
      </c>
      <c r="U2" s="59" t="s">
        <v>90</v>
      </c>
      <c r="V2" s="59" t="s">
        <v>91</v>
      </c>
      <c r="W2" s="59" t="s">
        <v>12</v>
      </c>
    </row>
    <row r="3" spans="1:37">
      <c r="A3" s="48">
        <v>45197</v>
      </c>
      <c r="B3" s="51">
        <v>1164.0999999999999</v>
      </c>
      <c r="C3" s="52">
        <v>569.6</v>
      </c>
      <c r="D3" s="51">
        <v>17717.7</v>
      </c>
      <c r="E3" s="51">
        <v>2475.3000000000002</v>
      </c>
      <c r="F3" s="52">
        <v>672.1</v>
      </c>
      <c r="G3" s="52">
        <v>305.8</v>
      </c>
      <c r="H3" s="51">
        <v>2342.4</v>
      </c>
      <c r="I3" s="52">
        <v>559.79999999999995</v>
      </c>
      <c r="J3" s="51">
        <v>2421.4</v>
      </c>
      <c r="K3" s="52">
        <v>860.9</v>
      </c>
      <c r="L3" s="51">
        <v>17170.45</v>
      </c>
      <c r="M3" s="58">
        <f>LN(B3/B4)</f>
        <v>-1.3989821271372426E-2</v>
      </c>
      <c r="N3" s="58">
        <f t="shared" ref="N3:W18" si="0">LN(C3/C4)</f>
        <v>-5.81430257046145E-2</v>
      </c>
      <c r="O3" s="58">
        <f t="shared" si="0"/>
        <v>-3.6024102983682103E-2</v>
      </c>
      <c r="P3" s="58">
        <f t="shared" si="0"/>
        <v>-3.2267200182094923E-3</v>
      </c>
      <c r="Q3" s="58">
        <f t="shared" si="0"/>
        <v>-1.4622518867541926E-2</v>
      </c>
      <c r="R3" s="58">
        <f t="shared" si="0"/>
        <v>2.2153327859059567E-2</v>
      </c>
      <c r="S3" s="58">
        <f t="shared" si="0"/>
        <v>-1.9363899332291698E-2</v>
      </c>
      <c r="T3" s="58">
        <f t="shared" si="0"/>
        <v>-4.1978881338661185E-2</v>
      </c>
      <c r="U3" s="58">
        <f t="shared" si="0"/>
        <v>-3.1744826579985133E-2</v>
      </c>
      <c r="V3" s="58">
        <f t="shared" si="0"/>
        <v>-1.166362318859388E-2</v>
      </c>
      <c r="W3" s="58">
        <f>LN(L3/L4)</f>
        <v>-9.9183562294260924E-3</v>
      </c>
    </row>
    <row r="4" spans="1:37">
      <c r="A4" s="53">
        <v>45196</v>
      </c>
      <c r="B4" s="49">
        <v>1180.5</v>
      </c>
      <c r="C4" s="50">
        <v>603.70000000000005</v>
      </c>
      <c r="D4" s="49">
        <v>18367.599999999999</v>
      </c>
      <c r="E4" s="49">
        <v>2483.3000000000002</v>
      </c>
      <c r="F4" s="50">
        <v>682</v>
      </c>
      <c r="G4" s="50">
        <v>299.10000000000002</v>
      </c>
      <c r="H4" s="49">
        <v>2388.1999999999998</v>
      </c>
      <c r="I4" s="50">
        <v>583.79999999999995</v>
      </c>
      <c r="J4" s="49">
        <v>2499.5</v>
      </c>
      <c r="K4" s="50">
        <v>871</v>
      </c>
      <c r="L4" s="49">
        <v>17341.599999999999</v>
      </c>
      <c r="M4" s="56">
        <f t="shared" ref="M4:W40" si="1">LN(B4/B5)</f>
        <v>1.4333493411536297E-2</v>
      </c>
      <c r="N4" s="56">
        <f t="shared" si="0"/>
        <v>6.981411334811549E-3</v>
      </c>
      <c r="O4" s="56">
        <f t="shared" si="0"/>
        <v>3.6136990824088278E-2</v>
      </c>
      <c r="P4" s="56">
        <f t="shared" si="0"/>
        <v>1.0240309670636768E-2</v>
      </c>
      <c r="Q4" s="56">
        <f t="shared" si="0"/>
        <v>5.8668232835599337E-4</v>
      </c>
      <c r="R4" s="56">
        <f t="shared" si="0"/>
        <v>1.0418511311842106E-2</v>
      </c>
      <c r="S4" s="56">
        <f t="shared" si="0"/>
        <v>-6.802037618433213E-3</v>
      </c>
      <c r="T4" s="56">
        <f t="shared" si="0"/>
        <v>2.4009615375380463E-3</v>
      </c>
      <c r="U4" s="56">
        <f t="shared" si="0"/>
        <v>-9.1976092701601434E-4</v>
      </c>
      <c r="V4" s="56">
        <f t="shared" si="0"/>
        <v>1.05027221991492E-2</v>
      </c>
      <c r="W4" s="56">
        <f t="shared" si="0"/>
        <v>3.7465723153881506E-3</v>
      </c>
      <c r="AA4" s="94" t="s">
        <v>14</v>
      </c>
      <c r="AB4" s="95" t="s">
        <v>82</v>
      </c>
      <c r="AC4" s="95" t="s">
        <v>92</v>
      </c>
      <c r="AD4" s="95" t="s">
        <v>84</v>
      </c>
      <c r="AE4" s="95" t="s">
        <v>85</v>
      </c>
      <c r="AF4" s="95" t="s">
        <v>86</v>
      </c>
      <c r="AG4" s="95" t="s">
        <v>87</v>
      </c>
      <c r="AH4" s="95" t="s">
        <v>88</v>
      </c>
      <c r="AI4" s="95" t="s">
        <v>89</v>
      </c>
      <c r="AJ4" s="95" t="s">
        <v>90</v>
      </c>
      <c r="AK4" s="95" t="s">
        <v>91</v>
      </c>
    </row>
    <row r="5" spans="1:37">
      <c r="A5" s="53">
        <v>45195</v>
      </c>
      <c r="B5" s="49">
        <v>1163.7</v>
      </c>
      <c r="C5" s="50">
        <v>599.5</v>
      </c>
      <c r="D5" s="49">
        <v>17715.7</v>
      </c>
      <c r="E5" s="49">
        <v>2458</v>
      </c>
      <c r="F5" s="50">
        <v>681.6</v>
      </c>
      <c r="G5" s="50">
        <v>296</v>
      </c>
      <c r="H5" s="49">
        <v>2404.5</v>
      </c>
      <c r="I5" s="50">
        <v>582.4</v>
      </c>
      <c r="J5" s="49">
        <v>2501.8000000000002</v>
      </c>
      <c r="K5" s="50">
        <v>861.9</v>
      </c>
      <c r="L5" s="49">
        <v>17276.75</v>
      </c>
      <c r="M5" s="56">
        <f t="shared" si="1"/>
        <v>-1.3401250452372568E-2</v>
      </c>
      <c r="N5" s="56">
        <f t="shared" si="0"/>
        <v>-1.9655434989165166E-2</v>
      </c>
      <c r="O5" s="56">
        <f t="shared" si="0"/>
        <v>8.6682232738556717E-3</v>
      </c>
      <c r="P5" s="56">
        <f t="shared" si="0"/>
        <v>-9.7569649155866949E-3</v>
      </c>
      <c r="Q5" s="56">
        <f t="shared" si="0"/>
        <v>-1.1088529138668637E-2</v>
      </c>
      <c r="R5" s="56">
        <f t="shared" si="0"/>
        <v>8.4818150559091299E-3</v>
      </c>
      <c r="S5" s="56">
        <f t="shared" si="0"/>
        <v>1.0745822885278717E-2</v>
      </c>
      <c r="T5" s="56">
        <f t="shared" si="0"/>
        <v>6.2005021251474819E-3</v>
      </c>
      <c r="U5" s="56">
        <f t="shared" si="0"/>
        <v>2.9221644795490755E-3</v>
      </c>
      <c r="V5" s="56">
        <f t="shared" si="0"/>
        <v>-1.5998499713944445E-2</v>
      </c>
      <c r="W5" s="56">
        <f t="shared" si="0"/>
        <v>2.4313083163420316E-4</v>
      </c>
      <c r="AA5" s="54" t="s">
        <v>93</v>
      </c>
      <c r="AB5" s="54">
        <f>COUNT(K3:K251)</f>
        <v>249</v>
      </c>
      <c r="AC5" s="54"/>
      <c r="AD5" s="54"/>
      <c r="AE5" s="54"/>
      <c r="AF5" s="54"/>
      <c r="AG5" s="54"/>
      <c r="AH5" s="54"/>
      <c r="AI5" s="54"/>
      <c r="AJ5" s="54"/>
      <c r="AK5" s="54"/>
    </row>
    <row r="6" spans="1:37">
      <c r="A6" s="53">
        <v>45194</v>
      </c>
      <c r="B6" s="49">
        <v>1179.4000000000001</v>
      </c>
      <c r="C6" s="50">
        <v>611.4</v>
      </c>
      <c r="D6" s="49">
        <v>17562.8</v>
      </c>
      <c r="E6" s="49">
        <v>2482.1</v>
      </c>
      <c r="F6" s="50">
        <v>689.2</v>
      </c>
      <c r="G6" s="50">
        <v>293.5</v>
      </c>
      <c r="H6" s="49">
        <v>2378.8000000000002</v>
      </c>
      <c r="I6" s="50">
        <v>578.79999999999995</v>
      </c>
      <c r="J6" s="49">
        <v>2494.5</v>
      </c>
      <c r="K6" s="50">
        <v>875.8</v>
      </c>
      <c r="L6" s="49">
        <v>17272.55</v>
      </c>
      <c r="M6" s="56">
        <f t="shared" si="1"/>
        <v>-5.4961454043457696E-3</v>
      </c>
      <c r="N6" s="56">
        <f t="shared" si="0"/>
        <v>-9.0480980649862347E-2</v>
      </c>
      <c r="O6" s="56">
        <f t="shared" si="0"/>
        <v>-6.52092945065202E-3</v>
      </c>
      <c r="P6" s="56">
        <f t="shared" si="0"/>
        <v>6.9537373389963256E-3</v>
      </c>
      <c r="Q6" s="56">
        <f t="shared" si="0"/>
        <v>3.8153378140822515E-2</v>
      </c>
      <c r="R6" s="56">
        <f t="shared" si="0"/>
        <v>-8.8195958393944961E-3</v>
      </c>
      <c r="S6" s="56">
        <f t="shared" si="0"/>
        <v>9.8006867620229702E-3</v>
      </c>
      <c r="T6" s="56">
        <f t="shared" si="0"/>
        <v>8.5018296430118805E-3</v>
      </c>
      <c r="U6" s="56">
        <f t="shared" si="0"/>
        <v>-9.2574780288770427E-3</v>
      </c>
      <c r="V6" s="56">
        <f t="shared" si="0"/>
        <v>1.1714846275080862E-2</v>
      </c>
      <c r="W6" s="56">
        <f t="shared" si="0"/>
        <v>6.8050162833519097E-4</v>
      </c>
      <c r="AA6" s="54" t="s">
        <v>15</v>
      </c>
      <c r="AB6" s="54">
        <v>1239.7</v>
      </c>
      <c r="AC6" s="54">
        <v>622.6</v>
      </c>
      <c r="AD6" s="54">
        <v>17497.2</v>
      </c>
      <c r="AE6" s="54">
        <v>2470.3000000000002</v>
      </c>
      <c r="AF6" s="54">
        <v>678.6</v>
      </c>
      <c r="AG6" s="54">
        <v>305.8</v>
      </c>
      <c r="AH6" s="54">
        <v>2401.9</v>
      </c>
      <c r="AI6" s="54">
        <v>574.5</v>
      </c>
      <c r="AJ6" s="54">
        <v>2499.1999999999998</v>
      </c>
      <c r="AK6" s="54">
        <v>871.8</v>
      </c>
    </row>
    <row r="7" spans="1:37">
      <c r="A7" s="53">
        <v>45191</v>
      </c>
      <c r="B7" s="49">
        <v>1185.9000000000001</v>
      </c>
      <c r="C7" s="50">
        <v>669.3</v>
      </c>
      <c r="D7" s="49">
        <v>17677.7</v>
      </c>
      <c r="E7" s="49">
        <v>2464.9</v>
      </c>
      <c r="F7" s="50">
        <v>663.4</v>
      </c>
      <c r="G7" s="50">
        <v>296.10000000000002</v>
      </c>
      <c r="H7" s="49">
        <v>2355.6</v>
      </c>
      <c r="I7" s="50">
        <v>573.9</v>
      </c>
      <c r="J7" s="49">
        <v>2517.6999999999998</v>
      </c>
      <c r="K7" s="50">
        <v>865.6</v>
      </c>
      <c r="L7" s="49">
        <v>17260.8</v>
      </c>
      <c r="M7" s="56">
        <f t="shared" si="1"/>
        <v>-1.7138738282942087E-2</v>
      </c>
      <c r="N7" s="56">
        <f t="shared" si="0"/>
        <v>6.4170044783110253E-2</v>
      </c>
      <c r="O7" s="56">
        <f t="shared" si="0"/>
        <v>2.9524748617491658E-2</v>
      </c>
      <c r="P7" s="56">
        <f t="shared" si="0"/>
        <v>-5.825023549636466E-3</v>
      </c>
      <c r="Q7" s="56">
        <f t="shared" si="0"/>
        <v>-1.183800443175375E-2</v>
      </c>
      <c r="R7" s="56">
        <f t="shared" si="0"/>
        <v>-1.5748356968139168E-2</v>
      </c>
      <c r="S7" s="56">
        <f t="shared" si="0"/>
        <v>-1.3325658939026017E-2</v>
      </c>
      <c r="T7" s="56">
        <f t="shared" si="0"/>
        <v>-1.393000399379074E-3</v>
      </c>
      <c r="U7" s="56">
        <f t="shared" si="0"/>
        <v>1.9083216541472272E-3</v>
      </c>
      <c r="V7" s="56">
        <f t="shared" si="0"/>
        <v>-3.5749331736578175E-3</v>
      </c>
      <c r="W7" s="56">
        <f t="shared" si="0"/>
        <v>-2.470758656901665E-3</v>
      </c>
      <c r="AA7" s="54" t="s">
        <v>16</v>
      </c>
      <c r="AB7" s="54">
        <v>40</v>
      </c>
      <c r="AC7" s="54">
        <v>10</v>
      </c>
      <c r="AD7" s="54">
        <v>30</v>
      </c>
      <c r="AE7" s="54">
        <v>15</v>
      </c>
      <c r="AF7" s="54">
        <v>25</v>
      </c>
      <c r="AG7" s="54">
        <v>10</v>
      </c>
      <c r="AH7" s="54">
        <v>15</v>
      </c>
      <c r="AI7" s="54">
        <v>15</v>
      </c>
      <c r="AJ7" s="54">
        <v>20</v>
      </c>
      <c r="AK7" s="54">
        <v>15</v>
      </c>
    </row>
    <row r="8" spans="1:37">
      <c r="A8" s="53">
        <v>45190</v>
      </c>
      <c r="B8" s="49">
        <v>1206.4000000000001</v>
      </c>
      <c r="C8" s="50">
        <v>627.70000000000005</v>
      </c>
      <c r="D8" s="49">
        <v>17163.400000000001</v>
      </c>
      <c r="E8" s="49">
        <v>2479.3000000000002</v>
      </c>
      <c r="F8" s="50">
        <v>671.3</v>
      </c>
      <c r="G8" s="50">
        <v>300.8</v>
      </c>
      <c r="H8" s="49">
        <v>2387.1999999999998</v>
      </c>
      <c r="I8" s="50">
        <v>574.70000000000005</v>
      </c>
      <c r="J8" s="49">
        <v>2512.9</v>
      </c>
      <c r="K8" s="50">
        <v>868.7</v>
      </c>
      <c r="L8" s="49">
        <v>17303.5</v>
      </c>
      <c r="M8" s="56">
        <f t="shared" si="1"/>
        <v>-2.7228696590409482E-2</v>
      </c>
      <c r="N8" s="56">
        <f t="shared" si="0"/>
        <v>8.1580873159782675E-3</v>
      </c>
      <c r="O8" s="56">
        <f t="shared" si="0"/>
        <v>-1.9261658496337444E-2</v>
      </c>
      <c r="P8" s="56">
        <f t="shared" si="0"/>
        <v>3.6366615156692645E-3</v>
      </c>
      <c r="Q8" s="56">
        <f t="shared" si="0"/>
        <v>-1.0815721405423995E-2</v>
      </c>
      <c r="R8" s="56">
        <f t="shared" si="0"/>
        <v>-1.6485701419277146E-2</v>
      </c>
      <c r="S8" s="56">
        <f t="shared" si="0"/>
        <v>-6.1389597904970275E-3</v>
      </c>
      <c r="T8" s="56">
        <f t="shared" si="0"/>
        <v>3.4806822488563522E-4</v>
      </c>
      <c r="U8" s="56">
        <f t="shared" si="0"/>
        <v>5.4667840304551702E-3</v>
      </c>
      <c r="V8" s="56">
        <f t="shared" si="0"/>
        <v>-3.5621985384172773E-3</v>
      </c>
      <c r="W8" s="56">
        <f t="shared" si="0"/>
        <v>-8.3936054908760674E-3</v>
      </c>
      <c r="AA8" s="54" t="s">
        <v>17</v>
      </c>
      <c r="AB8" s="54">
        <f>AB7*AB6</f>
        <v>49588</v>
      </c>
      <c r="AC8" s="54">
        <f t="shared" ref="AC8:AK8" si="2">AC7*AC6</f>
        <v>6226</v>
      </c>
      <c r="AD8" s="54">
        <f t="shared" si="2"/>
        <v>524916</v>
      </c>
      <c r="AE8" s="54">
        <f t="shared" si="2"/>
        <v>37054.5</v>
      </c>
      <c r="AF8" s="54">
        <f t="shared" si="2"/>
        <v>16965</v>
      </c>
      <c r="AG8" s="54">
        <f t="shared" si="2"/>
        <v>3058</v>
      </c>
      <c r="AH8" s="54">
        <f t="shared" si="2"/>
        <v>36028.5</v>
      </c>
      <c r="AI8" s="54">
        <f t="shared" si="2"/>
        <v>8617.5</v>
      </c>
      <c r="AJ8" s="54">
        <f t="shared" si="2"/>
        <v>49984</v>
      </c>
      <c r="AK8" s="54">
        <f t="shared" si="2"/>
        <v>13077</v>
      </c>
    </row>
    <row r="9" spans="1:37">
      <c r="A9" s="53">
        <v>45189</v>
      </c>
      <c r="B9" s="49">
        <v>1239.7</v>
      </c>
      <c r="C9" s="50">
        <v>622.6</v>
      </c>
      <c r="D9" s="49">
        <v>17497.2</v>
      </c>
      <c r="E9" s="49">
        <v>2470.3000000000002</v>
      </c>
      <c r="F9" s="50">
        <v>678.6</v>
      </c>
      <c r="G9" s="50">
        <v>305.8</v>
      </c>
      <c r="H9" s="49">
        <v>2401.9</v>
      </c>
      <c r="I9" s="50">
        <v>574.5</v>
      </c>
      <c r="J9" s="49">
        <v>2499.1999999999998</v>
      </c>
      <c r="K9" s="50">
        <v>871.8</v>
      </c>
      <c r="L9" s="49">
        <v>17449.349999999999</v>
      </c>
      <c r="M9" s="56">
        <f t="shared" si="1"/>
        <v>-7.2571869491583763E-4</v>
      </c>
      <c r="N9" s="56">
        <f t="shared" si="0"/>
        <v>7.7394775230264891E-3</v>
      </c>
      <c r="O9" s="56">
        <f t="shared" si="0"/>
        <v>9.4345293593331566E-4</v>
      </c>
      <c r="P9" s="56">
        <f t="shared" si="0"/>
        <v>-1.2950631452837908E-2</v>
      </c>
      <c r="Q9" s="56">
        <f t="shared" si="0"/>
        <v>-1.5789801732635195E-2</v>
      </c>
      <c r="R9" s="56">
        <f t="shared" si="0"/>
        <v>1.9639940846600222E-3</v>
      </c>
      <c r="S9" s="56">
        <f t="shared" si="0"/>
        <v>5.4138470869431624E-4</v>
      </c>
      <c r="T9" s="56">
        <f t="shared" si="0"/>
        <v>-1.2970350442627404E-2</v>
      </c>
      <c r="U9" s="56">
        <f t="shared" si="0"/>
        <v>-3.594683744582548E-3</v>
      </c>
      <c r="V9" s="56">
        <f t="shared" si="0"/>
        <v>-1.185874786654725E-2</v>
      </c>
      <c r="W9" s="56">
        <f t="shared" si="0"/>
        <v>-9.3689322458289578E-3</v>
      </c>
    </row>
    <row r="10" spans="1:37">
      <c r="A10" s="53">
        <v>45187</v>
      </c>
      <c r="B10" s="49">
        <v>1240.5999999999999</v>
      </c>
      <c r="C10" s="50">
        <v>617.79999999999995</v>
      </c>
      <c r="D10" s="49">
        <v>17480.7</v>
      </c>
      <c r="E10" s="49">
        <v>2502.5</v>
      </c>
      <c r="F10" s="50">
        <v>689.4</v>
      </c>
      <c r="G10" s="50">
        <v>305.2</v>
      </c>
      <c r="H10" s="49">
        <v>2400.6</v>
      </c>
      <c r="I10" s="50">
        <v>582</v>
      </c>
      <c r="J10" s="49">
        <v>2508.1999999999998</v>
      </c>
      <c r="K10" s="50">
        <v>882.2</v>
      </c>
      <c r="L10" s="49">
        <v>17613.599999999999</v>
      </c>
      <c r="M10" s="56">
        <f t="shared" si="1"/>
        <v>4.1193871103523804E-3</v>
      </c>
      <c r="N10" s="56">
        <f t="shared" si="0"/>
        <v>2.9735250310017159E-2</v>
      </c>
      <c r="O10" s="56">
        <f t="shared" si="0"/>
        <v>1.6316999918877225E-3</v>
      </c>
      <c r="P10" s="56">
        <f t="shared" si="0"/>
        <v>-1.4913218126965496E-2</v>
      </c>
      <c r="Q10" s="56">
        <f t="shared" si="0"/>
        <v>-9.0968788468307835E-3</v>
      </c>
      <c r="R10" s="56">
        <f t="shared" si="0"/>
        <v>-5.8804481768952831E-3</v>
      </c>
      <c r="S10" s="56">
        <f t="shared" si="0"/>
        <v>3.797921970892701E-3</v>
      </c>
      <c r="T10" s="56">
        <f t="shared" si="0"/>
        <v>3.0975760441341845E-3</v>
      </c>
      <c r="U10" s="56">
        <f t="shared" si="0"/>
        <v>1.0702148362453728E-2</v>
      </c>
      <c r="V10" s="56">
        <f t="shared" si="0"/>
        <v>-1.3286987502674695E-2</v>
      </c>
      <c r="W10" s="56">
        <f t="shared" si="0"/>
        <v>-2.959236160098337E-3</v>
      </c>
      <c r="AA10" s="96" t="s">
        <v>18</v>
      </c>
      <c r="AB10" s="47">
        <f t="shared" ref="AB10:AK10" si="3">B3*AB7</f>
        <v>46564</v>
      </c>
      <c r="AC10" s="47">
        <f t="shared" si="3"/>
        <v>5696</v>
      </c>
      <c r="AD10" s="47">
        <f t="shared" si="3"/>
        <v>531531</v>
      </c>
      <c r="AE10" s="47">
        <f t="shared" si="3"/>
        <v>37129.5</v>
      </c>
      <c r="AF10" s="47">
        <f t="shared" si="3"/>
        <v>16802.5</v>
      </c>
      <c r="AG10" s="47">
        <f t="shared" si="3"/>
        <v>3058</v>
      </c>
      <c r="AH10" s="47">
        <f t="shared" si="3"/>
        <v>35136</v>
      </c>
      <c r="AI10" s="47">
        <f t="shared" si="3"/>
        <v>8397</v>
      </c>
      <c r="AJ10" s="47">
        <f t="shared" si="3"/>
        <v>48428</v>
      </c>
      <c r="AK10" s="47">
        <f t="shared" si="3"/>
        <v>12913.5</v>
      </c>
    </row>
    <row r="11" spans="1:37">
      <c r="A11" s="53">
        <v>45184</v>
      </c>
      <c r="B11" s="49">
        <v>1235.5</v>
      </c>
      <c r="C11" s="50">
        <v>599.70000000000005</v>
      </c>
      <c r="D11" s="49">
        <v>17452.2</v>
      </c>
      <c r="E11" s="49">
        <v>2540.1</v>
      </c>
      <c r="F11" s="50">
        <v>695.7</v>
      </c>
      <c r="G11" s="50">
        <v>307</v>
      </c>
      <c r="H11" s="49">
        <v>2391.5</v>
      </c>
      <c r="I11" s="50">
        <v>580.20000000000005</v>
      </c>
      <c r="J11" s="49">
        <v>2481.5</v>
      </c>
      <c r="K11" s="50">
        <v>894</v>
      </c>
      <c r="L11" s="49">
        <v>17665.8</v>
      </c>
      <c r="M11" s="56">
        <f t="shared" si="1"/>
        <v>1.3769086531264863E-3</v>
      </c>
      <c r="N11" s="56">
        <f t="shared" si="0"/>
        <v>-1.2922645040239411E-2</v>
      </c>
      <c r="O11" s="56">
        <f t="shared" si="0"/>
        <v>1.2761431549862944E-2</v>
      </c>
      <c r="P11" s="56">
        <f t="shared" si="0"/>
        <v>8.0239170398118068E-3</v>
      </c>
      <c r="Q11" s="56">
        <f t="shared" si="0"/>
        <v>-1.0056749644381646E-3</v>
      </c>
      <c r="R11" s="56">
        <f t="shared" si="0"/>
        <v>1.2784963523439585E-2</v>
      </c>
      <c r="S11" s="56">
        <f t="shared" si="0"/>
        <v>-3.0149312095968436E-2</v>
      </c>
      <c r="T11" s="56">
        <f t="shared" si="0"/>
        <v>-1.0335918232825482E-3</v>
      </c>
      <c r="U11" s="56">
        <f t="shared" si="0"/>
        <v>-6.8483496140401895E-4</v>
      </c>
      <c r="V11" s="56">
        <f t="shared" si="0"/>
        <v>8.199068787552756E-3</v>
      </c>
      <c r="W11" s="56">
        <f t="shared" si="0"/>
        <v>3.5328211672060739E-3</v>
      </c>
      <c r="AA11" s="72" t="s">
        <v>19</v>
      </c>
      <c r="AB11" s="60"/>
      <c r="AC11" s="61"/>
      <c r="AD11" s="61"/>
      <c r="AE11" s="61"/>
      <c r="AF11" s="61"/>
      <c r="AG11" s="61"/>
      <c r="AH11" s="61"/>
      <c r="AI11" s="61"/>
      <c r="AJ11" s="61"/>
      <c r="AK11" s="61"/>
    </row>
    <row r="12" spans="1:37">
      <c r="A12" s="53">
        <v>45183</v>
      </c>
      <c r="B12" s="49">
        <v>1233.8</v>
      </c>
      <c r="C12" s="50">
        <v>607.5</v>
      </c>
      <c r="D12" s="49">
        <v>17230.900000000001</v>
      </c>
      <c r="E12" s="49">
        <v>2519.8000000000002</v>
      </c>
      <c r="F12" s="50">
        <v>696.4</v>
      </c>
      <c r="G12" s="50">
        <v>303.10000000000002</v>
      </c>
      <c r="H12" s="49">
        <v>2464.6999999999998</v>
      </c>
      <c r="I12" s="50">
        <v>580.79999999999995</v>
      </c>
      <c r="J12" s="49">
        <v>2483.1999999999998</v>
      </c>
      <c r="K12" s="50">
        <v>886.7</v>
      </c>
      <c r="L12" s="49">
        <v>17603.5</v>
      </c>
      <c r="M12" s="56">
        <f t="shared" si="1"/>
        <v>4.3049248143045196E-3</v>
      </c>
      <c r="N12" s="56">
        <f t="shared" si="0"/>
        <v>6.9375897679875079E-3</v>
      </c>
      <c r="O12" s="56">
        <f t="shared" si="0"/>
        <v>-5.273086258434076E-3</v>
      </c>
      <c r="P12" s="56">
        <f t="shared" si="0"/>
        <v>3.5723500489071464E-4</v>
      </c>
      <c r="Q12" s="56">
        <f t="shared" si="0"/>
        <v>1.358991567168453E-2</v>
      </c>
      <c r="R12" s="56">
        <f t="shared" si="0"/>
        <v>-6.9045153465443748E-3</v>
      </c>
      <c r="S12" s="56">
        <f t="shared" si="0"/>
        <v>7.0847201873640592E-3</v>
      </c>
      <c r="T12" s="56">
        <f t="shared" si="0"/>
        <v>-4.4665939230347073E-3</v>
      </c>
      <c r="U12" s="56">
        <f t="shared" si="0"/>
        <v>-2.1722523526312809E-3</v>
      </c>
      <c r="V12" s="56">
        <f t="shared" si="0"/>
        <v>-9.0181496360949376E-4</v>
      </c>
      <c r="W12" s="56">
        <f t="shared" si="0"/>
        <v>4.3694606278294086E-3</v>
      </c>
      <c r="AA12" s="54" t="s">
        <v>20</v>
      </c>
      <c r="AB12" s="91">
        <f t="shared" ref="AB12:AK12" si="4">(B3/B251)-1</f>
        <v>6.0973386802770646E-2</v>
      </c>
      <c r="AC12" s="91">
        <f t="shared" si="4"/>
        <v>8.7230387478526517E-2</v>
      </c>
      <c r="AD12" s="91">
        <f t="shared" si="4"/>
        <v>0.24522613065326637</v>
      </c>
      <c r="AE12" s="91">
        <f t="shared" si="4"/>
        <v>-0.30249661857529309</v>
      </c>
      <c r="AF12" s="91">
        <f t="shared" si="4"/>
        <v>-1.1762976032936301E-2</v>
      </c>
      <c r="AG12" s="91">
        <f t="shared" si="4"/>
        <v>-0.24827925270403151</v>
      </c>
      <c r="AH12" s="91">
        <f t="shared" si="4"/>
        <v>0.28724515029949993</v>
      </c>
      <c r="AI12" s="91">
        <f t="shared" si="4"/>
        <v>2.2652539276580175E-2</v>
      </c>
      <c r="AJ12" s="91">
        <f t="shared" si="4"/>
        <v>-0.12578525525308693</v>
      </c>
      <c r="AK12" s="91">
        <f t="shared" si="4"/>
        <v>-4.4293960923623477E-2</v>
      </c>
    </row>
    <row r="13" spans="1:37">
      <c r="A13" s="53">
        <v>45182</v>
      </c>
      <c r="B13" s="49">
        <v>1228.5</v>
      </c>
      <c r="C13" s="50">
        <v>603.29999999999995</v>
      </c>
      <c r="D13" s="49">
        <v>17322</v>
      </c>
      <c r="E13" s="49">
        <v>2518.9</v>
      </c>
      <c r="F13" s="50">
        <v>687</v>
      </c>
      <c r="G13" s="50">
        <v>305.2</v>
      </c>
      <c r="H13" s="49">
        <v>2447.3000000000002</v>
      </c>
      <c r="I13" s="50">
        <v>583.4</v>
      </c>
      <c r="J13" s="49">
        <v>2488.6</v>
      </c>
      <c r="K13" s="50">
        <v>887.5</v>
      </c>
      <c r="L13" s="49">
        <v>17526.75</v>
      </c>
      <c r="M13" s="56">
        <f t="shared" si="1"/>
        <v>-9.1561633065851758E-3</v>
      </c>
      <c r="N13" s="56">
        <f t="shared" si="0"/>
        <v>6.6522779825764003E-3</v>
      </c>
      <c r="O13" s="56">
        <f t="shared" si="0"/>
        <v>1.2939842910641132E-2</v>
      </c>
      <c r="P13" s="56">
        <f t="shared" si="0"/>
        <v>-6.6474347579229117E-3</v>
      </c>
      <c r="Q13" s="56">
        <f t="shared" si="0"/>
        <v>-1.7452011410307498E-3</v>
      </c>
      <c r="R13" s="56">
        <f t="shared" si="0"/>
        <v>-2.9445465410649807E-3</v>
      </c>
      <c r="S13" s="56">
        <f t="shared" si="0"/>
        <v>-1.8581649905739402E-2</v>
      </c>
      <c r="T13" s="56">
        <f t="shared" si="0"/>
        <v>3.606082726316307E-3</v>
      </c>
      <c r="U13" s="56">
        <f t="shared" si="0"/>
        <v>5.2251855124797015E-4</v>
      </c>
      <c r="V13" s="56">
        <f t="shared" si="0"/>
        <v>1.3727596592775919E-2</v>
      </c>
      <c r="W13" s="56">
        <f t="shared" si="0"/>
        <v>3.7842347938272106E-3</v>
      </c>
      <c r="AA13" s="54" t="s">
        <v>21</v>
      </c>
      <c r="AB13" s="91">
        <f>(((1+AB12)^(1/249))-1)</f>
        <v>2.3772614873185383E-4</v>
      </c>
      <c r="AC13" s="91">
        <f t="shared" ref="AC13:AK13" si="5">(((1+AC12)^(1/249))-1)</f>
        <v>3.3593405852783143E-4</v>
      </c>
      <c r="AD13" s="91">
        <f t="shared" si="5"/>
        <v>8.8117975582124863E-4</v>
      </c>
      <c r="AE13" s="91">
        <f t="shared" si="5"/>
        <v>-1.4457327047662227E-3</v>
      </c>
      <c r="AF13" s="91">
        <f t="shared" si="5"/>
        <v>-4.7519783371918756E-5</v>
      </c>
      <c r="AG13" s="91">
        <f t="shared" si="5"/>
        <v>-1.1454894924496362E-3</v>
      </c>
      <c r="AH13" s="91">
        <f t="shared" si="5"/>
        <v>1.0145882120013994E-3</v>
      </c>
      <c r="AI13" s="91">
        <f t="shared" si="5"/>
        <v>8.9963004158422066E-5</v>
      </c>
      <c r="AJ13" s="91">
        <f t="shared" si="5"/>
        <v>-5.3973071918955728E-4</v>
      </c>
      <c r="AK13" s="91">
        <f t="shared" si="5"/>
        <v>-1.8193085307893764E-4</v>
      </c>
    </row>
    <row r="14" spans="1:37">
      <c r="A14" s="53">
        <v>45181</v>
      </c>
      <c r="B14" s="49">
        <v>1239.8</v>
      </c>
      <c r="C14" s="50">
        <v>599.29999999999995</v>
      </c>
      <c r="D14" s="49">
        <v>17099.3</v>
      </c>
      <c r="E14" s="49">
        <v>2535.6999999999998</v>
      </c>
      <c r="F14" s="50">
        <v>688.2</v>
      </c>
      <c r="G14" s="50">
        <v>306.10000000000002</v>
      </c>
      <c r="H14" s="49">
        <v>2493.1999999999998</v>
      </c>
      <c r="I14" s="50">
        <v>581.29999999999995</v>
      </c>
      <c r="J14" s="49">
        <v>2487.3000000000002</v>
      </c>
      <c r="K14" s="50">
        <v>875.4</v>
      </c>
      <c r="L14" s="49">
        <v>17460.55</v>
      </c>
      <c r="M14" s="56">
        <f t="shared" si="1"/>
        <v>-6.111308824203349E-3</v>
      </c>
      <c r="N14" s="56">
        <f t="shared" si="0"/>
        <v>-3.6642279505940509E-3</v>
      </c>
      <c r="O14" s="56">
        <f t="shared" si="0"/>
        <v>-1.3972677324867157E-2</v>
      </c>
      <c r="P14" s="56">
        <f t="shared" si="0"/>
        <v>-3.0794364469461637E-2</v>
      </c>
      <c r="Q14" s="56">
        <f t="shared" si="0"/>
        <v>-4.1554071734802092E-2</v>
      </c>
      <c r="R14" s="56">
        <f t="shared" si="0"/>
        <v>-3.4989927925913662E-2</v>
      </c>
      <c r="S14" s="56">
        <f t="shared" si="0"/>
        <v>-3.0836411371444562E-3</v>
      </c>
      <c r="T14" s="56">
        <f t="shared" si="0"/>
        <v>-5.4898062048183505E-3</v>
      </c>
      <c r="U14" s="56">
        <f t="shared" si="0"/>
        <v>-1.4567917428527493E-2</v>
      </c>
      <c r="V14" s="56">
        <f t="shared" si="0"/>
        <v>-3.5682008216692727E-2</v>
      </c>
      <c r="W14" s="56">
        <f t="shared" si="0"/>
        <v>-1.0981516580897521E-2</v>
      </c>
    </row>
    <row r="15" spans="1:37">
      <c r="A15" s="53">
        <v>45180</v>
      </c>
      <c r="B15" s="49">
        <v>1247.4000000000001</v>
      </c>
      <c r="C15" s="50">
        <v>601.5</v>
      </c>
      <c r="D15" s="49">
        <v>17339.900000000001</v>
      </c>
      <c r="E15" s="49">
        <v>2615</v>
      </c>
      <c r="F15" s="50">
        <v>717.4</v>
      </c>
      <c r="G15" s="50">
        <v>317</v>
      </c>
      <c r="H15" s="49">
        <v>2500.9</v>
      </c>
      <c r="I15" s="50">
        <v>584.5</v>
      </c>
      <c r="J15" s="49">
        <v>2523.8000000000002</v>
      </c>
      <c r="K15" s="50">
        <v>907.2</v>
      </c>
      <c r="L15" s="49">
        <v>17653.349999999999</v>
      </c>
      <c r="M15" s="56">
        <f t="shared" si="1"/>
        <v>2.2471919569048856E-3</v>
      </c>
      <c r="N15" s="56">
        <f t="shared" si="0"/>
        <v>6.8396296327242556E-3</v>
      </c>
      <c r="O15" s="56">
        <f t="shared" si="0"/>
        <v>1.1717819079755056E-2</v>
      </c>
      <c r="P15" s="56">
        <f t="shared" si="0"/>
        <v>3.7283012358724922E-2</v>
      </c>
      <c r="Q15" s="56">
        <f t="shared" si="0"/>
        <v>-1.1365333702744706E-2</v>
      </c>
      <c r="R15" s="56">
        <f t="shared" si="0"/>
        <v>2.5268491019091125E-3</v>
      </c>
      <c r="S15" s="56">
        <f t="shared" si="0"/>
        <v>1.1016515404076596E-2</v>
      </c>
      <c r="T15" s="56">
        <f t="shared" si="0"/>
        <v>-3.7568350196911537E-3</v>
      </c>
      <c r="U15" s="56">
        <f t="shared" si="0"/>
        <v>7.4370483369528275E-3</v>
      </c>
      <c r="V15" s="56">
        <f t="shared" si="0"/>
        <v>2.4279892735615456E-3</v>
      </c>
      <c r="W15" s="56">
        <f t="shared" si="0"/>
        <v>9.442086266578718E-3</v>
      </c>
      <c r="AA15" s="60" t="s">
        <v>22</v>
      </c>
      <c r="AB15" s="89">
        <f t="shared" ref="AB15:AK15" si="6">AB13*252</f>
        <v>5.9906989480427164E-2</v>
      </c>
      <c r="AC15" s="89">
        <f t="shared" si="6"/>
        <v>8.4655382749013519E-2</v>
      </c>
      <c r="AD15" s="89">
        <f t="shared" si="6"/>
        <v>0.22205729846695466</v>
      </c>
      <c r="AE15" s="89">
        <f t="shared" si="6"/>
        <v>-0.36432464160108813</v>
      </c>
      <c r="AF15" s="89">
        <f t="shared" si="6"/>
        <v>-1.1974985409723526E-2</v>
      </c>
      <c r="AG15" s="89">
        <f t="shared" si="6"/>
        <v>-0.28866335209730831</v>
      </c>
      <c r="AH15" s="89">
        <f t="shared" si="6"/>
        <v>0.25567622942435264</v>
      </c>
      <c r="AI15" s="89">
        <f t="shared" si="6"/>
        <v>2.2670677047922361E-2</v>
      </c>
      <c r="AJ15" s="89">
        <f t="shared" si="6"/>
        <v>-0.13601214123576844</v>
      </c>
      <c r="AK15" s="89">
        <f t="shared" si="6"/>
        <v>-4.5846574975892285E-2</v>
      </c>
    </row>
    <row r="16" spans="1:37">
      <c r="A16" s="53">
        <v>45177</v>
      </c>
      <c r="B16" s="49">
        <v>1244.5999999999999</v>
      </c>
      <c r="C16" s="50">
        <v>597.4</v>
      </c>
      <c r="D16" s="49">
        <v>17137.900000000001</v>
      </c>
      <c r="E16" s="49">
        <v>2519.3000000000002</v>
      </c>
      <c r="F16" s="50">
        <v>725.6</v>
      </c>
      <c r="G16" s="50">
        <v>316.2</v>
      </c>
      <c r="H16" s="49">
        <v>2473.5</v>
      </c>
      <c r="I16" s="50">
        <v>586.70000000000005</v>
      </c>
      <c r="J16" s="49">
        <v>2505.1</v>
      </c>
      <c r="K16" s="50">
        <v>905</v>
      </c>
      <c r="L16" s="49">
        <v>17487.45</v>
      </c>
      <c r="M16" s="56">
        <f t="shared" si="1"/>
        <v>-3.7692013026660639E-3</v>
      </c>
      <c r="N16" s="56">
        <f t="shared" si="0"/>
        <v>7.7298318001323921E-3</v>
      </c>
      <c r="O16" s="56">
        <f t="shared" si="0"/>
        <v>1.9437421700624808E-2</v>
      </c>
      <c r="P16" s="56">
        <f t="shared" si="0"/>
        <v>3.8975550453099546E-3</v>
      </c>
      <c r="Q16" s="56">
        <f t="shared" si="0"/>
        <v>2.5543994758982756E-2</v>
      </c>
      <c r="R16" s="56">
        <f t="shared" si="0"/>
        <v>8.5755647023963242E-3</v>
      </c>
      <c r="S16" s="56">
        <f t="shared" si="0"/>
        <v>1.0934846054947307E-2</v>
      </c>
      <c r="T16" s="56">
        <f t="shared" si="0"/>
        <v>4.441414885550516E-3</v>
      </c>
      <c r="U16" s="56">
        <f t="shared" si="0"/>
        <v>-9.1770580006735373E-4</v>
      </c>
      <c r="V16" s="56">
        <f t="shared" si="0"/>
        <v>9.8829298097523246E-3</v>
      </c>
      <c r="W16" s="56">
        <f t="shared" si="0"/>
        <v>5.8469553304739824E-3</v>
      </c>
      <c r="AA16" s="54" t="s">
        <v>23</v>
      </c>
      <c r="AB16" s="92">
        <v>7.0599999999999996E-2</v>
      </c>
      <c r="AC16" s="92">
        <v>7.0599999999999996E-2</v>
      </c>
      <c r="AD16" s="92">
        <v>7.0599999999999996E-2</v>
      </c>
      <c r="AE16" s="92">
        <v>7.0599999999999996E-2</v>
      </c>
      <c r="AF16" s="92">
        <v>7.0599999999999996E-2</v>
      </c>
      <c r="AG16" s="92">
        <v>7.0599999999999996E-2</v>
      </c>
      <c r="AH16" s="92">
        <v>7.0599999999999996E-2</v>
      </c>
      <c r="AI16" s="92">
        <v>7.0599999999999996E-2</v>
      </c>
      <c r="AJ16" s="92">
        <v>7.0599999999999996E-2</v>
      </c>
      <c r="AK16" s="92">
        <v>7.0599999999999996E-2</v>
      </c>
    </row>
    <row r="17" spans="1:37">
      <c r="A17" s="53">
        <v>45176</v>
      </c>
      <c r="B17" s="49">
        <v>1249.3</v>
      </c>
      <c r="C17" s="50">
        <v>592.79999999999995</v>
      </c>
      <c r="D17" s="49">
        <v>16808</v>
      </c>
      <c r="E17" s="49">
        <v>2509.5</v>
      </c>
      <c r="F17" s="50">
        <v>707.3</v>
      </c>
      <c r="G17" s="50">
        <v>313.5</v>
      </c>
      <c r="H17" s="49">
        <v>2446.6</v>
      </c>
      <c r="I17" s="50">
        <v>584.1</v>
      </c>
      <c r="J17" s="49">
        <v>2507.4</v>
      </c>
      <c r="K17" s="50">
        <v>896.1</v>
      </c>
      <c r="L17" s="49">
        <v>17385.5</v>
      </c>
      <c r="M17" s="56">
        <f t="shared" si="1"/>
        <v>-5.985413503627815E-3</v>
      </c>
      <c r="N17" s="56">
        <f t="shared" si="0"/>
        <v>-6.2221675560937724E-3</v>
      </c>
      <c r="O17" s="56">
        <f t="shared" si="0"/>
        <v>2.484805660833957E-2</v>
      </c>
      <c r="P17" s="56">
        <f t="shared" si="0"/>
        <v>5.1937791543243154E-3</v>
      </c>
      <c r="Q17" s="56">
        <f t="shared" si="0"/>
        <v>-1.6951550887909911E-3</v>
      </c>
      <c r="R17" s="56">
        <f t="shared" si="0"/>
        <v>1.3487680381951429E-2</v>
      </c>
      <c r="S17" s="56">
        <f t="shared" si="0"/>
        <v>-6.2341039224341355E-3</v>
      </c>
      <c r="T17" s="56">
        <f t="shared" si="0"/>
        <v>-7.1648208241464366E-3</v>
      </c>
      <c r="U17" s="56">
        <f t="shared" si="0"/>
        <v>1.9960883309327821E-3</v>
      </c>
      <c r="V17" s="56">
        <f t="shared" si="0"/>
        <v>-5.5781783116534136E-4</v>
      </c>
      <c r="W17" s="56">
        <f t="shared" si="0"/>
        <v>5.8205938182118357E-3</v>
      </c>
      <c r="AA17" s="54" t="s">
        <v>24</v>
      </c>
      <c r="AB17" s="93">
        <f>_xlfn.COVARIANCE.S(M3:M250,$W$3:$W$250)/_xlfn.VAR.S($W$3:$W$250)+1</f>
        <v>1.3479166069194231</v>
      </c>
      <c r="AC17" s="93">
        <f>_xlfn.COVARIANCE.S(N3:N250,$W$3:$W$250)/_xlfn.VAR.S($W$3:$W$250)+1</f>
        <v>1.6835823603660951</v>
      </c>
      <c r="AD17" s="93">
        <f>_xlfn.COVARIANCE.S(O3:O250,$W$3:$W$250)/_xlfn.VAR.S($W$3:$W$250)+1</f>
        <v>1.3053289463694573</v>
      </c>
      <c r="AE17" s="93">
        <f t="shared" ref="AE17:AK17" si="7">_xlfn.COVARIANCE.S(P3:P250,$W$3:$W$250)/_xlfn.VAR.S($W$3:$W$250)+1</f>
        <v>4.0428113488731539</v>
      </c>
      <c r="AF17" s="93">
        <f t="shared" si="7"/>
        <v>2.1419784533135666</v>
      </c>
      <c r="AG17" s="93">
        <f t="shared" si="7"/>
        <v>1.7328238202864907</v>
      </c>
      <c r="AH17" s="93">
        <f t="shared" si="7"/>
        <v>1.8791578395044293</v>
      </c>
      <c r="AI17" s="93">
        <f t="shared" si="7"/>
        <v>1.3610293169454997</v>
      </c>
      <c r="AJ17" s="93">
        <f t="shared" si="7"/>
        <v>1.6362589437183288</v>
      </c>
      <c r="AK17" s="93">
        <f t="shared" si="7"/>
        <v>1.8543744063039034</v>
      </c>
    </row>
    <row r="18" spans="1:37">
      <c r="A18" s="53">
        <v>45175</v>
      </c>
      <c r="B18" s="49">
        <v>1256.8</v>
      </c>
      <c r="C18" s="50">
        <v>596.5</v>
      </c>
      <c r="D18" s="49">
        <v>16395.5</v>
      </c>
      <c r="E18" s="49">
        <v>2496.5</v>
      </c>
      <c r="F18" s="50">
        <v>708.5</v>
      </c>
      <c r="G18" s="50">
        <v>309.3</v>
      </c>
      <c r="H18" s="49">
        <v>2461.9</v>
      </c>
      <c r="I18" s="50">
        <v>588.29999999999995</v>
      </c>
      <c r="J18" s="49">
        <v>2502.4</v>
      </c>
      <c r="K18" s="50">
        <v>896.6</v>
      </c>
      <c r="L18" s="49">
        <v>17284.599999999999</v>
      </c>
      <c r="M18" s="56">
        <f t="shared" si="1"/>
        <v>1.4264205312268971E-2</v>
      </c>
      <c r="N18" s="56">
        <f t="shared" si="0"/>
        <v>8.9248719039786654E-3</v>
      </c>
      <c r="O18" s="56">
        <f t="shared" si="0"/>
        <v>1.4851590825366558E-2</v>
      </c>
      <c r="P18" s="56">
        <f t="shared" si="0"/>
        <v>9.6180827356029744E-4</v>
      </c>
      <c r="Q18" s="56">
        <f t="shared" si="0"/>
        <v>9.3591153943592929E-3</v>
      </c>
      <c r="R18" s="56">
        <f t="shared" si="0"/>
        <v>1.7283978284802329E-2</v>
      </c>
      <c r="S18" s="56">
        <f t="shared" si="0"/>
        <v>4.8045695029105403E-3</v>
      </c>
      <c r="T18" s="56">
        <f t="shared" si="0"/>
        <v>1.8182319083190328E-2</v>
      </c>
      <c r="U18" s="56">
        <f t="shared" si="0"/>
        <v>4.4456087795315506E-3</v>
      </c>
      <c r="V18" s="56">
        <f t="shared" si="0"/>
        <v>3.3916935581039871E-2</v>
      </c>
      <c r="W18" s="56">
        <f t="shared" si="0"/>
        <v>1.8820564554973389E-3</v>
      </c>
      <c r="AA18" s="54" t="s">
        <v>25</v>
      </c>
      <c r="AB18" s="92">
        <f>AB15-AB16</f>
        <v>-1.0693010519572832E-2</v>
      </c>
      <c r="AC18" s="92">
        <f t="shared" ref="AC18:AK18" si="8">AC15-AC16</f>
        <v>1.4055382749013523E-2</v>
      </c>
      <c r="AD18" s="92">
        <f>AD15-AD16</f>
        <v>0.15145729846695466</v>
      </c>
      <c r="AE18" s="92">
        <f t="shared" si="8"/>
        <v>-0.43492464160108812</v>
      </c>
      <c r="AF18" s="92">
        <f t="shared" si="8"/>
        <v>-8.2574985409723523E-2</v>
      </c>
      <c r="AG18" s="92">
        <f t="shared" si="8"/>
        <v>-0.35926335209730831</v>
      </c>
      <c r="AH18" s="92">
        <f t="shared" si="8"/>
        <v>0.18507622942435265</v>
      </c>
      <c r="AI18" s="92">
        <f t="shared" si="8"/>
        <v>-4.7929322952077635E-2</v>
      </c>
      <c r="AJ18" s="92">
        <f t="shared" si="8"/>
        <v>-0.20661214123576843</v>
      </c>
      <c r="AK18" s="92">
        <f t="shared" si="8"/>
        <v>-0.11644657497589228</v>
      </c>
    </row>
    <row r="19" spans="1:37">
      <c r="A19" s="53">
        <v>45174</v>
      </c>
      <c r="B19" s="49">
        <v>1239</v>
      </c>
      <c r="C19" s="50">
        <v>591.20000000000005</v>
      </c>
      <c r="D19" s="49">
        <v>16153.8</v>
      </c>
      <c r="E19" s="49">
        <v>2494.1</v>
      </c>
      <c r="F19" s="50">
        <v>701.9</v>
      </c>
      <c r="G19" s="50">
        <v>304</v>
      </c>
      <c r="H19" s="49">
        <v>2450.1</v>
      </c>
      <c r="I19" s="50">
        <v>577.70000000000005</v>
      </c>
      <c r="J19" s="49">
        <v>2491.3000000000002</v>
      </c>
      <c r="K19" s="50">
        <v>866.7</v>
      </c>
      <c r="L19" s="49">
        <v>17252.099999999999</v>
      </c>
      <c r="M19" s="56">
        <f t="shared" si="1"/>
        <v>8.0713507449198639E-5</v>
      </c>
      <c r="N19" s="56">
        <f t="shared" si="1"/>
        <v>2.3708732528163047E-3</v>
      </c>
      <c r="O19" s="56">
        <f t="shared" si="1"/>
        <v>-9.6721489838175797E-3</v>
      </c>
      <c r="P19" s="56">
        <f t="shared" si="1"/>
        <v>9.4669065643902418E-3</v>
      </c>
      <c r="Q19" s="56">
        <f t="shared" si="1"/>
        <v>-1.9925995775967845E-3</v>
      </c>
      <c r="R19" s="56">
        <f t="shared" si="1"/>
        <v>6.5811124454910239E-4</v>
      </c>
      <c r="S19" s="56">
        <f t="shared" si="1"/>
        <v>-2.1608407143998906E-3</v>
      </c>
      <c r="T19" s="56">
        <f t="shared" si="1"/>
        <v>1.7311520860341682E-4</v>
      </c>
      <c r="U19" s="56">
        <f t="shared" si="1"/>
        <v>6.6046714253388209E-3</v>
      </c>
      <c r="V19" s="56">
        <f t="shared" si="1"/>
        <v>4.6162724420481505E-4</v>
      </c>
      <c r="W19" s="56">
        <f t="shared" si="1"/>
        <v>4.1326633140922036E-3</v>
      </c>
    </row>
    <row r="20" spans="1:37">
      <c r="A20" s="53">
        <v>45173</v>
      </c>
      <c r="B20" s="49">
        <v>1238.9000000000001</v>
      </c>
      <c r="C20" s="50">
        <v>589.79999999999995</v>
      </c>
      <c r="D20" s="49">
        <v>16310.8</v>
      </c>
      <c r="E20" s="49">
        <v>2470.6</v>
      </c>
      <c r="F20" s="50">
        <v>703.3</v>
      </c>
      <c r="G20" s="50">
        <v>303.8</v>
      </c>
      <c r="H20" s="49">
        <v>2455.4</v>
      </c>
      <c r="I20" s="50">
        <v>577.6</v>
      </c>
      <c r="J20" s="49">
        <v>2474.9</v>
      </c>
      <c r="K20" s="50">
        <v>866.3</v>
      </c>
      <c r="L20" s="49">
        <v>17180.95</v>
      </c>
      <c r="M20" s="56">
        <f t="shared" si="1"/>
        <v>-5.2328743166583907E-3</v>
      </c>
      <c r="N20" s="56">
        <f t="shared" si="1"/>
        <v>-1.6979478277871593E-2</v>
      </c>
      <c r="O20" s="56">
        <f t="shared" si="1"/>
        <v>1.1810153274809354E-2</v>
      </c>
      <c r="P20" s="56">
        <f t="shared" si="1"/>
        <v>8.3321960703735803E-3</v>
      </c>
      <c r="Q20" s="56">
        <f t="shared" si="1"/>
        <v>2.141347897658814E-2</v>
      </c>
      <c r="R20" s="56">
        <f t="shared" si="1"/>
        <v>2.3068060979148704E-3</v>
      </c>
      <c r="S20" s="56">
        <f t="shared" si="1"/>
        <v>6.7425627813631085E-3</v>
      </c>
      <c r="T20" s="56">
        <f t="shared" si="1"/>
        <v>1.4298412734679336E-2</v>
      </c>
      <c r="U20" s="56">
        <f t="shared" si="1"/>
        <v>-9.4105094053065514E-3</v>
      </c>
      <c r="V20" s="56">
        <f t="shared" si="1"/>
        <v>-4.3768786758841931E-3</v>
      </c>
      <c r="W20" s="56">
        <f t="shared" si="1"/>
        <v>6.2121610937123381E-3</v>
      </c>
      <c r="AA20" s="60" t="s">
        <v>26</v>
      </c>
      <c r="AB20" s="88">
        <f>AB16+AB17*AB18</f>
        <v>5.6186713542703687E-2</v>
      </c>
      <c r="AC20" s="88">
        <f t="shared" ref="AC20:AK20" si="9">AC16+AC17*AC18</f>
        <v>9.4263394464433076E-2</v>
      </c>
      <c r="AD20" s="88">
        <f t="shared" si="9"/>
        <v>0.2683015958278343</v>
      </c>
      <c r="AE20" s="88">
        <f t="shared" si="9"/>
        <v>-1.6877182769694681</v>
      </c>
      <c r="AF20" s="88">
        <f t="shared" si="9"/>
        <v>-0.10627383953030992</v>
      </c>
      <c r="AG20" s="88">
        <f t="shared" si="9"/>
        <v>-0.55194009427018842</v>
      </c>
      <c r="AH20" s="88">
        <f t="shared" si="9"/>
        <v>0.4183874474286926</v>
      </c>
      <c r="AI20" s="88">
        <f t="shared" si="9"/>
        <v>5.3667863208735067E-3</v>
      </c>
      <c r="AJ20" s="88">
        <f t="shared" si="9"/>
        <v>-0.26747096397782061</v>
      </c>
      <c r="AK20" s="88">
        <f t="shared" si="9"/>
        <v>-0.14533554833704324</v>
      </c>
    </row>
    <row r="21" spans="1:37">
      <c r="A21" s="53">
        <v>45170</v>
      </c>
      <c r="B21" s="49">
        <v>1245.4000000000001</v>
      </c>
      <c r="C21" s="50">
        <v>599.9</v>
      </c>
      <c r="D21" s="49">
        <v>16119.3</v>
      </c>
      <c r="E21" s="49">
        <v>2450.1</v>
      </c>
      <c r="F21" s="50">
        <v>688.4</v>
      </c>
      <c r="G21" s="50">
        <v>303.10000000000002</v>
      </c>
      <c r="H21" s="49">
        <v>2438.9</v>
      </c>
      <c r="I21" s="50">
        <v>569.4</v>
      </c>
      <c r="J21" s="49">
        <v>2498.3000000000002</v>
      </c>
      <c r="K21" s="50">
        <v>870.1</v>
      </c>
      <c r="L21" s="49">
        <v>17074.55</v>
      </c>
      <c r="M21" s="56">
        <f t="shared" si="1"/>
        <v>-9.7483792365904032E-3</v>
      </c>
      <c r="N21" s="56">
        <f t="shared" si="1"/>
        <v>1.8353221135741116E-3</v>
      </c>
      <c r="O21" s="56">
        <f t="shared" si="1"/>
        <v>1.0132241152534884E-2</v>
      </c>
      <c r="P21" s="56">
        <f t="shared" si="1"/>
        <v>1.2650597922597798E-2</v>
      </c>
      <c r="Q21" s="56">
        <f t="shared" si="1"/>
        <v>2.4111723814234726E-2</v>
      </c>
      <c r="R21" s="56">
        <f t="shared" si="1"/>
        <v>9.9470316174359932E-3</v>
      </c>
      <c r="S21" s="56">
        <f t="shared" si="1"/>
        <v>1.6003614486863147E-3</v>
      </c>
      <c r="T21" s="56">
        <f t="shared" si="1"/>
        <v>-1.2286091935990555E-3</v>
      </c>
      <c r="U21" s="56">
        <f t="shared" si="1"/>
        <v>-6.6623029824115351E-3</v>
      </c>
      <c r="V21" s="56">
        <f t="shared" si="1"/>
        <v>2.2988505848372506E-4</v>
      </c>
      <c r="W21" s="56">
        <f t="shared" si="1"/>
        <v>8.8385917838426781E-3</v>
      </c>
    </row>
    <row r="22" spans="1:37">
      <c r="A22" s="53">
        <v>45169</v>
      </c>
      <c r="B22" s="49">
        <v>1257.5999999999999</v>
      </c>
      <c r="C22" s="50">
        <v>598.79999999999995</v>
      </c>
      <c r="D22" s="49">
        <v>15956.8</v>
      </c>
      <c r="E22" s="49">
        <v>2419.3000000000002</v>
      </c>
      <c r="F22" s="50">
        <v>672</v>
      </c>
      <c r="G22" s="50">
        <v>300.10000000000002</v>
      </c>
      <c r="H22" s="49">
        <v>2435</v>
      </c>
      <c r="I22" s="50">
        <v>570.1</v>
      </c>
      <c r="J22" s="49">
        <v>2515</v>
      </c>
      <c r="K22" s="50">
        <v>869.9</v>
      </c>
      <c r="L22" s="49">
        <v>16924.3</v>
      </c>
      <c r="M22" s="56">
        <f t="shared" si="1"/>
        <v>1.7162984449769006E-2</v>
      </c>
      <c r="N22" s="56">
        <f t="shared" si="1"/>
        <v>4.0160696548899649E-3</v>
      </c>
      <c r="O22" s="56">
        <f t="shared" si="1"/>
        <v>9.97640158305973E-3</v>
      </c>
      <c r="P22" s="56">
        <f t="shared" si="1"/>
        <v>-3.8038808718131645E-2</v>
      </c>
      <c r="Q22" s="56">
        <f t="shared" si="1"/>
        <v>-8.9245878301972236E-4</v>
      </c>
      <c r="R22" s="56">
        <f t="shared" si="1"/>
        <v>-1.2911948959900209E-2</v>
      </c>
      <c r="S22" s="56">
        <f t="shared" si="1"/>
        <v>-8.139270684755593E-3</v>
      </c>
      <c r="T22" s="56">
        <f t="shared" si="1"/>
        <v>-1.9276269878384421E-3</v>
      </c>
      <c r="U22" s="56">
        <f t="shared" si="1"/>
        <v>-2.3537894858444403E-2</v>
      </c>
      <c r="V22" s="56">
        <f t="shared" si="1"/>
        <v>1.6692169181246958E-2</v>
      </c>
      <c r="W22" s="56">
        <f t="shared" si="1"/>
        <v>-2.6347444302078273E-3</v>
      </c>
      <c r="AA22" s="60" t="s">
        <v>27</v>
      </c>
      <c r="AB22" s="89">
        <f>SUM(M3:M250)</f>
        <v>5.9186776190746804E-2</v>
      </c>
      <c r="AC22" s="89">
        <f t="shared" ref="AC22:AK22" si="10">SUM(N3:N250)</f>
        <v>8.3633533683591277E-2</v>
      </c>
      <c r="AD22" s="89">
        <f t="shared" si="10"/>
        <v>0.21931714447054959</v>
      </c>
      <c r="AE22" s="89">
        <f t="shared" si="10"/>
        <v>-0.36024791737764017</v>
      </c>
      <c r="AF22" s="89">
        <f t="shared" si="10"/>
        <v>-1.1832707205674156E-2</v>
      </c>
      <c r="AG22" s="89">
        <f t="shared" si="10"/>
        <v>-0.28539037067944262</v>
      </c>
      <c r="AH22" s="89">
        <f t="shared" si="10"/>
        <v>0.25250439244779549</v>
      </c>
      <c r="AI22" s="89">
        <f t="shared" si="10"/>
        <v>2.2399780474774249E-2</v>
      </c>
      <c r="AJ22" s="89">
        <f t="shared" si="10"/>
        <v>-0.1344292301349779</v>
      </c>
      <c r="AK22" s="89">
        <f t="shared" si="10"/>
        <v>-4.5304903721517409E-2</v>
      </c>
    </row>
    <row r="23" spans="1:37">
      <c r="A23" s="53">
        <v>45168</v>
      </c>
      <c r="B23" s="49">
        <v>1236.2</v>
      </c>
      <c r="C23" s="50">
        <v>596.4</v>
      </c>
      <c r="D23" s="49">
        <v>15798.4</v>
      </c>
      <c r="E23" s="49">
        <v>2513.1</v>
      </c>
      <c r="F23" s="50">
        <v>672.6</v>
      </c>
      <c r="G23" s="50">
        <v>304</v>
      </c>
      <c r="H23" s="49">
        <v>2454.9</v>
      </c>
      <c r="I23" s="50">
        <v>571.20000000000005</v>
      </c>
      <c r="J23" s="49">
        <v>2574.9</v>
      </c>
      <c r="K23" s="50">
        <v>855.5</v>
      </c>
      <c r="L23" s="49">
        <v>16968.95</v>
      </c>
      <c r="M23" s="56">
        <f t="shared" si="1"/>
        <v>5.1906037058035885E-3</v>
      </c>
      <c r="N23" s="56">
        <f t="shared" si="1"/>
        <v>-6.6845168687235893E-3</v>
      </c>
      <c r="O23" s="56">
        <f t="shared" si="1"/>
        <v>-5.8253633593552401E-3</v>
      </c>
      <c r="P23" s="56">
        <f t="shared" si="1"/>
        <v>2.6296931243153603E-3</v>
      </c>
      <c r="Q23" s="56">
        <f t="shared" si="1"/>
        <v>1.4868783017501653E-4</v>
      </c>
      <c r="R23" s="56">
        <f t="shared" si="1"/>
        <v>5.2770571008438193E-3</v>
      </c>
      <c r="S23" s="56">
        <f t="shared" si="1"/>
        <v>-1.2347585170448466E-2</v>
      </c>
      <c r="T23" s="56">
        <f t="shared" si="1"/>
        <v>1.5348276946799504E-2</v>
      </c>
      <c r="U23" s="56">
        <f t="shared" si="1"/>
        <v>-2.7535940143038041E-3</v>
      </c>
      <c r="V23" s="56">
        <f t="shared" si="1"/>
        <v>7.7446995883260596E-3</v>
      </c>
      <c r="W23" s="56">
        <f t="shared" si="1"/>
        <v>2.4575002226752173E-3</v>
      </c>
    </row>
    <row r="24" spans="1:37">
      <c r="A24" s="53">
        <v>45167</v>
      </c>
      <c r="B24" s="49">
        <v>1229.8</v>
      </c>
      <c r="C24" s="50">
        <v>600.4</v>
      </c>
      <c r="D24" s="49">
        <v>15890.7</v>
      </c>
      <c r="E24" s="49">
        <v>2506.5</v>
      </c>
      <c r="F24" s="50">
        <v>672.5</v>
      </c>
      <c r="G24" s="50">
        <v>302.39999999999998</v>
      </c>
      <c r="H24" s="49">
        <v>2485.4</v>
      </c>
      <c r="I24" s="50">
        <v>562.5</v>
      </c>
      <c r="J24" s="49">
        <v>2582</v>
      </c>
      <c r="K24" s="50">
        <v>848.9</v>
      </c>
      <c r="L24" s="49">
        <v>16927.3</v>
      </c>
      <c r="M24" s="56">
        <f t="shared" si="1"/>
        <v>7.320942288176639E-4</v>
      </c>
      <c r="N24" s="56">
        <f t="shared" si="1"/>
        <v>1.6118549102082255E-2</v>
      </c>
      <c r="O24" s="56">
        <f t="shared" si="1"/>
        <v>-3.2900045555231634E-2</v>
      </c>
      <c r="P24" s="56">
        <f t="shared" si="1"/>
        <v>1.3657573206690903E-2</v>
      </c>
      <c r="Q24" s="56">
        <f t="shared" si="1"/>
        <v>-8.292658213802321E-3</v>
      </c>
      <c r="R24" s="56">
        <f t="shared" si="1"/>
        <v>2.6490081715768625E-3</v>
      </c>
      <c r="S24" s="56">
        <f t="shared" si="1"/>
        <v>1.0869347500337043E-3</v>
      </c>
      <c r="T24" s="56">
        <f t="shared" si="1"/>
        <v>7.6738129763532122E-3</v>
      </c>
      <c r="U24" s="56">
        <f t="shared" si="1"/>
        <v>2.6649405800074341E-2</v>
      </c>
      <c r="V24" s="56">
        <f t="shared" si="1"/>
        <v>2.5532286492704163E-2</v>
      </c>
      <c r="W24" s="56">
        <f t="shared" si="1"/>
        <v>3.0766888357338087E-3</v>
      </c>
      <c r="AA24" s="60" t="s">
        <v>28</v>
      </c>
      <c r="AB24" s="60">
        <f>_xlfn.STDEV.S(M3:M250)*SQRT(249)</f>
        <v>0.20092672800577438</v>
      </c>
      <c r="AC24" s="60">
        <f t="shared" ref="AC24:AK24" si="11">_xlfn.STDEV.S(N3:N250)*SQRT(249)</f>
        <v>0.22813698620215866</v>
      </c>
      <c r="AD24" s="60">
        <f t="shared" si="11"/>
        <v>0.19194926068791335</v>
      </c>
      <c r="AE24" s="60">
        <f t="shared" si="11"/>
        <v>0.7657133658720412</v>
      </c>
      <c r="AF24" s="60">
        <f t="shared" si="11"/>
        <v>0.21421087724532492</v>
      </c>
      <c r="AG24" s="60">
        <f t="shared" si="11"/>
        <v>0.27597611038057657</v>
      </c>
      <c r="AH24" s="60">
        <f t="shared" si="11"/>
        <v>0.23938548823577144</v>
      </c>
      <c r="AI24" s="60">
        <f t="shared" si="11"/>
        <v>0.20421211057227817</v>
      </c>
      <c r="AJ24" s="60">
        <f t="shared" si="11"/>
        <v>0.16555627199110493</v>
      </c>
      <c r="AK24" s="60">
        <f t="shared" si="11"/>
        <v>0.2247649878279584</v>
      </c>
    </row>
    <row r="25" spans="1:37">
      <c r="A25" s="53">
        <v>45166</v>
      </c>
      <c r="B25" s="49">
        <v>1228.9000000000001</v>
      </c>
      <c r="C25" s="50">
        <v>590.79999999999995</v>
      </c>
      <c r="D25" s="49">
        <v>16422.2</v>
      </c>
      <c r="E25" s="49">
        <v>2472.5</v>
      </c>
      <c r="F25" s="50">
        <v>678.1</v>
      </c>
      <c r="G25" s="50">
        <v>301.60000000000002</v>
      </c>
      <c r="H25" s="49">
        <v>2482.6999999999998</v>
      </c>
      <c r="I25" s="50">
        <v>558.20000000000005</v>
      </c>
      <c r="J25" s="49">
        <v>2514.1</v>
      </c>
      <c r="K25" s="50">
        <v>827.5</v>
      </c>
      <c r="L25" s="49">
        <v>16875.3</v>
      </c>
      <c r="M25" s="56">
        <f t="shared" si="1"/>
        <v>1.5995091451438993E-2</v>
      </c>
      <c r="N25" s="56">
        <f t="shared" si="1"/>
        <v>6.4527308291282264E-3</v>
      </c>
      <c r="O25" s="56">
        <f t="shared" si="1"/>
        <v>5.5023701496232737E-2</v>
      </c>
      <c r="P25" s="56">
        <f t="shared" si="1"/>
        <v>-9.379534576886896E-3</v>
      </c>
      <c r="Q25" s="56">
        <f t="shared" si="1"/>
        <v>2.963401521596545E-2</v>
      </c>
      <c r="R25" s="56">
        <f t="shared" si="1"/>
        <v>1.3271402080627156E-3</v>
      </c>
      <c r="S25" s="56">
        <f t="shared" si="1"/>
        <v>9.9173028409801252E-3</v>
      </c>
      <c r="T25" s="56">
        <f t="shared" si="1"/>
        <v>-3.5765417237863112E-3</v>
      </c>
      <c r="U25" s="56">
        <f t="shared" si="1"/>
        <v>-5.4740319158120441E-3</v>
      </c>
      <c r="V25" s="56">
        <f t="shared" si="1"/>
        <v>3.1469403845320785E-3</v>
      </c>
      <c r="W25" s="56">
        <f t="shared" si="1"/>
        <v>3.2318260331116516E-3</v>
      </c>
      <c r="AA25" s="62"/>
      <c r="AB25" s="62"/>
    </row>
    <row r="26" spans="1:37">
      <c r="A26" s="53">
        <v>45163</v>
      </c>
      <c r="B26" s="49">
        <v>1209.4000000000001</v>
      </c>
      <c r="C26" s="50">
        <v>587</v>
      </c>
      <c r="D26" s="49">
        <v>15543</v>
      </c>
      <c r="E26" s="49">
        <v>2495.8000000000002</v>
      </c>
      <c r="F26" s="50">
        <v>658.3</v>
      </c>
      <c r="G26" s="50">
        <v>301.2</v>
      </c>
      <c r="H26" s="49">
        <v>2458.1999999999998</v>
      </c>
      <c r="I26" s="50">
        <v>560.20000000000005</v>
      </c>
      <c r="J26" s="49">
        <v>2527.9</v>
      </c>
      <c r="K26" s="50">
        <v>824.9</v>
      </c>
      <c r="L26" s="49">
        <v>16820.849999999999</v>
      </c>
      <c r="M26" s="56">
        <f t="shared" si="1"/>
        <v>-9.1362419939021999E-3</v>
      </c>
      <c r="N26" s="56">
        <f t="shared" si="1"/>
        <v>-1.2695896302740078E-2</v>
      </c>
      <c r="O26" s="56">
        <f t="shared" si="1"/>
        <v>-5.4921925837004022E-3</v>
      </c>
      <c r="P26" s="56">
        <f t="shared" si="1"/>
        <v>-1.739726922254075E-2</v>
      </c>
      <c r="Q26" s="56">
        <f t="shared" si="1"/>
        <v>-1.9728362116129233E-3</v>
      </c>
      <c r="R26" s="56">
        <f t="shared" si="1"/>
        <v>-1.4829732971050308E-2</v>
      </c>
      <c r="S26" s="56">
        <f t="shared" si="1"/>
        <v>-9.9173028409801113E-3</v>
      </c>
      <c r="T26" s="56">
        <f t="shared" si="1"/>
        <v>-5.8734706538227672E-3</v>
      </c>
      <c r="U26" s="56">
        <f t="shared" si="1"/>
        <v>2.4952978587656259E-3</v>
      </c>
      <c r="V26" s="56">
        <f t="shared" si="1"/>
        <v>-1.0251552121667049E-2</v>
      </c>
      <c r="W26" s="56">
        <f t="shared" si="1"/>
        <v>-6.4768677723708442E-3</v>
      </c>
      <c r="AA26" s="54" t="s">
        <v>29</v>
      </c>
      <c r="AB26" s="54">
        <v>2</v>
      </c>
      <c r="AC26" s="54">
        <v>1</v>
      </c>
      <c r="AD26" s="54">
        <v>1</v>
      </c>
      <c r="AE26" s="54">
        <v>1</v>
      </c>
      <c r="AF26" s="54">
        <v>1</v>
      </c>
      <c r="AG26" s="54">
        <v>1</v>
      </c>
      <c r="AH26" s="54">
        <v>1</v>
      </c>
      <c r="AI26" s="54">
        <v>1</v>
      </c>
      <c r="AJ26" s="54">
        <v>1</v>
      </c>
      <c r="AK26" s="54">
        <v>1</v>
      </c>
    </row>
    <row r="27" spans="1:37">
      <c r="A27" s="53">
        <v>45162</v>
      </c>
      <c r="B27" s="49">
        <v>1220.5</v>
      </c>
      <c r="C27" s="50">
        <v>594.5</v>
      </c>
      <c r="D27" s="49">
        <v>15628.6</v>
      </c>
      <c r="E27" s="49">
        <v>2539.6</v>
      </c>
      <c r="F27" s="50">
        <v>659.6</v>
      </c>
      <c r="G27" s="50">
        <v>305.7</v>
      </c>
      <c r="H27" s="49">
        <v>2482.6999999999998</v>
      </c>
      <c r="I27" s="50">
        <v>563.5</v>
      </c>
      <c r="J27" s="49">
        <v>2521.6</v>
      </c>
      <c r="K27" s="50">
        <v>833.4</v>
      </c>
      <c r="L27" s="49">
        <v>16930.150000000001</v>
      </c>
      <c r="M27" s="56">
        <f t="shared" si="1"/>
        <v>-8.3225023452762562E-3</v>
      </c>
      <c r="N27" s="56">
        <f t="shared" si="1"/>
        <v>1.4913003035099784E-2</v>
      </c>
      <c r="O27" s="56">
        <f t="shared" si="1"/>
        <v>1.7803740925674153E-3</v>
      </c>
      <c r="P27" s="56">
        <f t="shared" si="1"/>
        <v>3.6687155293356876E-3</v>
      </c>
      <c r="Q27" s="56">
        <f t="shared" si="1"/>
        <v>1.5122872798958542E-2</v>
      </c>
      <c r="R27" s="56">
        <f t="shared" si="1"/>
        <v>-1.04133710277472E-2</v>
      </c>
      <c r="S27" s="56">
        <f t="shared" si="1"/>
        <v>-5.943553900848106E-3</v>
      </c>
      <c r="T27" s="56">
        <f t="shared" si="1"/>
        <v>1.7905581331139373E-2</v>
      </c>
      <c r="U27" s="56">
        <f t="shared" si="1"/>
        <v>5.8068015052665763E-3</v>
      </c>
      <c r="V27" s="56">
        <f t="shared" si="1"/>
        <v>-3.5932485661253856E-3</v>
      </c>
      <c r="W27" s="56">
        <f t="shared" si="1"/>
        <v>-1.1865268626191547E-3</v>
      </c>
      <c r="AA27" s="62"/>
      <c r="AB27" s="62"/>
    </row>
    <row r="28" spans="1:37">
      <c r="A28" s="53">
        <v>45161</v>
      </c>
      <c r="B28" s="49">
        <v>1230.7</v>
      </c>
      <c r="C28" s="50">
        <v>585.70000000000005</v>
      </c>
      <c r="D28" s="49">
        <v>15600.8</v>
      </c>
      <c r="E28" s="49">
        <v>2530.3000000000002</v>
      </c>
      <c r="F28" s="50">
        <v>649.70000000000005</v>
      </c>
      <c r="G28" s="50">
        <v>308.89999999999998</v>
      </c>
      <c r="H28" s="49">
        <v>2497.5</v>
      </c>
      <c r="I28" s="50">
        <v>553.5</v>
      </c>
      <c r="J28" s="49">
        <v>2507</v>
      </c>
      <c r="K28" s="50">
        <v>836.4</v>
      </c>
      <c r="L28" s="49">
        <v>16950.25</v>
      </c>
      <c r="M28" s="56">
        <f t="shared" si="1"/>
        <v>7.9129180675863546E-3</v>
      </c>
      <c r="N28" s="56">
        <f t="shared" si="1"/>
        <v>-3.9192348028902826E-3</v>
      </c>
      <c r="O28" s="56">
        <f t="shared" si="1"/>
        <v>9.6290527930903477E-3</v>
      </c>
      <c r="P28" s="56">
        <f t="shared" si="1"/>
        <v>-6.4209948806087158E-2</v>
      </c>
      <c r="Q28" s="56">
        <f t="shared" si="1"/>
        <v>-3.0736154518494533E-3</v>
      </c>
      <c r="R28" s="56">
        <f t="shared" si="1"/>
        <v>3.558859924051002E-2</v>
      </c>
      <c r="S28" s="56">
        <f t="shared" si="1"/>
        <v>9.7773728382949208E-3</v>
      </c>
      <c r="T28" s="56">
        <f t="shared" si="1"/>
        <v>-9.5298752341150851E-3</v>
      </c>
      <c r="U28" s="56">
        <f t="shared" si="1"/>
        <v>5.0786904595534971E-3</v>
      </c>
      <c r="V28" s="56">
        <f t="shared" si="1"/>
        <v>1.6150766877408705E-2</v>
      </c>
      <c r="W28" s="56">
        <f t="shared" si="1"/>
        <v>2.6583584056213061E-3</v>
      </c>
      <c r="AA28" s="60" t="s">
        <v>30</v>
      </c>
      <c r="AB28" s="90">
        <f>AB22-(0.5*AB26*AB24*AB24)</f>
        <v>1.8815226163640363E-2</v>
      </c>
      <c r="AC28" s="90">
        <f t="shared" ref="AC28:AK28" si="12">AC22-(0.5*AC26*AC24*AC24)</f>
        <v>5.7610291446889311E-2</v>
      </c>
      <c r="AD28" s="90">
        <f t="shared" si="12"/>
        <v>0.20089488513123133</v>
      </c>
      <c r="AE28" s="90">
        <f t="shared" si="12"/>
        <v>-0.6534063967151853</v>
      </c>
      <c r="AF28" s="90">
        <f t="shared" si="12"/>
        <v>-3.4775857170779988E-2</v>
      </c>
      <c r="AG28" s="90">
        <f t="shared" si="12"/>
        <v>-0.32347177742983868</v>
      </c>
      <c r="AH28" s="90">
        <f t="shared" si="12"/>
        <v>0.22385168645885617</v>
      </c>
      <c r="AI28" s="90">
        <f t="shared" si="12"/>
        <v>1.5484874225820643E-3</v>
      </c>
      <c r="AJ28" s="90">
        <f t="shared" si="12"/>
        <v>-0.14813366973277425</v>
      </c>
      <c r="AK28" s="90">
        <f t="shared" si="12"/>
        <v>-7.0564553598168545E-2</v>
      </c>
    </row>
    <row r="29" spans="1:37">
      <c r="A29" s="53">
        <v>45160</v>
      </c>
      <c r="B29" s="49">
        <v>1221</v>
      </c>
      <c r="C29" s="50">
        <v>588</v>
      </c>
      <c r="D29" s="49">
        <v>15451.3</v>
      </c>
      <c r="E29" s="49">
        <v>2698.1</v>
      </c>
      <c r="F29" s="50">
        <v>651.70000000000005</v>
      </c>
      <c r="G29" s="50">
        <v>298.10000000000002</v>
      </c>
      <c r="H29" s="49">
        <v>2473.1999999999998</v>
      </c>
      <c r="I29" s="50">
        <v>558.79999999999995</v>
      </c>
      <c r="J29" s="49">
        <v>2494.3000000000002</v>
      </c>
      <c r="K29" s="50">
        <v>823</v>
      </c>
      <c r="L29" s="49">
        <v>16905.25</v>
      </c>
      <c r="M29" s="56">
        <f t="shared" si="1"/>
        <v>-1.0428642664833589E-2</v>
      </c>
      <c r="N29" s="56">
        <f t="shared" si="1"/>
        <v>-3.4007822126782015E-4</v>
      </c>
      <c r="O29" s="56">
        <f t="shared" si="1"/>
        <v>4.1181545338475614E-3</v>
      </c>
      <c r="P29" s="56">
        <f t="shared" si="1"/>
        <v>2.1844664878191981E-2</v>
      </c>
      <c r="Q29" s="56">
        <f t="shared" si="1"/>
        <v>1.8430353857747635E-3</v>
      </c>
      <c r="R29" s="56">
        <f t="shared" si="1"/>
        <v>2.1017722823956902E-2</v>
      </c>
      <c r="S29" s="56">
        <f t="shared" si="1"/>
        <v>9.5472906227210691E-3</v>
      </c>
      <c r="T29" s="56">
        <f t="shared" si="1"/>
        <v>6.8235136363721718E-3</v>
      </c>
      <c r="U29" s="56">
        <f t="shared" si="1"/>
        <v>3.0113853035574844E-3</v>
      </c>
      <c r="V29" s="56">
        <f t="shared" si="1"/>
        <v>1.8270387437667727E-2</v>
      </c>
      <c r="W29" s="56">
        <f t="shared" si="1"/>
        <v>3.1519134553535375E-3</v>
      </c>
    </row>
    <row r="30" spans="1:37">
      <c r="A30" s="53">
        <v>45159</v>
      </c>
      <c r="B30" s="49">
        <v>1233.8</v>
      </c>
      <c r="C30" s="50">
        <v>588.20000000000005</v>
      </c>
      <c r="D30" s="49">
        <v>15387.8</v>
      </c>
      <c r="E30" s="49">
        <v>2639.8</v>
      </c>
      <c r="F30" s="50">
        <v>650.5</v>
      </c>
      <c r="G30" s="50">
        <v>291.89999999999998</v>
      </c>
      <c r="H30" s="49">
        <v>2449.6999999999998</v>
      </c>
      <c r="I30" s="50">
        <v>555</v>
      </c>
      <c r="J30" s="49">
        <v>2486.8000000000002</v>
      </c>
      <c r="K30" s="50">
        <v>808.1</v>
      </c>
      <c r="L30" s="49">
        <v>16852.05</v>
      </c>
      <c r="M30" s="56">
        <f t="shared" si="1"/>
        <v>-2.1050934824231172E-3</v>
      </c>
      <c r="N30" s="56">
        <f t="shared" si="1"/>
        <v>8.5041250128983499E-4</v>
      </c>
      <c r="O30" s="56">
        <f t="shared" si="1"/>
        <v>2.5702689505614782E-3</v>
      </c>
      <c r="P30" s="56">
        <f t="shared" si="1"/>
        <v>2.3922017840563352E-2</v>
      </c>
      <c r="Q30" s="56">
        <f t="shared" si="1"/>
        <v>1.0974683147634043E-2</v>
      </c>
      <c r="R30" s="56">
        <f t="shared" si="1"/>
        <v>3.7755322007046585E-3</v>
      </c>
      <c r="S30" s="56">
        <f t="shared" si="1"/>
        <v>-1.8760201260699379E-3</v>
      </c>
      <c r="T30" s="56">
        <f t="shared" si="1"/>
        <v>7.5963468919347764E-3</v>
      </c>
      <c r="U30" s="56">
        <f t="shared" si="1"/>
        <v>3.7063937361895096E-3</v>
      </c>
      <c r="V30" s="56">
        <f t="shared" si="1"/>
        <v>-2.3484344270824314E-3</v>
      </c>
      <c r="W30" s="56">
        <f t="shared" si="1"/>
        <v>5.6144569859991455E-3</v>
      </c>
    </row>
    <row r="31" spans="1:37">
      <c r="A31" s="53">
        <v>45156</v>
      </c>
      <c r="B31" s="49">
        <v>1236.4000000000001</v>
      </c>
      <c r="C31" s="50">
        <v>587.70000000000005</v>
      </c>
      <c r="D31" s="49">
        <v>15348.3</v>
      </c>
      <c r="E31" s="49">
        <v>2577.4</v>
      </c>
      <c r="F31" s="50">
        <v>643.4</v>
      </c>
      <c r="G31" s="50">
        <v>290.8</v>
      </c>
      <c r="H31" s="49">
        <v>2454.3000000000002</v>
      </c>
      <c r="I31" s="50">
        <v>550.79999999999995</v>
      </c>
      <c r="J31" s="49">
        <v>2477.6</v>
      </c>
      <c r="K31" s="50">
        <v>810</v>
      </c>
      <c r="L31" s="49">
        <v>16757.7</v>
      </c>
      <c r="M31" s="56">
        <f t="shared" si="1"/>
        <v>-3.7135749466458909E-3</v>
      </c>
      <c r="N31" s="56">
        <f t="shared" si="1"/>
        <v>3.4036760029088504E-4</v>
      </c>
      <c r="O31" s="56">
        <f t="shared" si="1"/>
        <v>-9.9191726615753591E-3</v>
      </c>
      <c r="P31" s="56">
        <f t="shared" si="1"/>
        <v>3.8643553754386016E-2</v>
      </c>
      <c r="Q31" s="56">
        <f t="shared" si="1"/>
        <v>-8.8201732344969572E-3</v>
      </c>
      <c r="R31" s="56">
        <f t="shared" si="1"/>
        <v>1.0321693673984768E-3</v>
      </c>
      <c r="S31" s="56">
        <f t="shared" si="1"/>
        <v>-2.2384576205479166E-3</v>
      </c>
      <c r="T31" s="56">
        <f t="shared" si="1"/>
        <v>-1.3882851654755663E-2</v>
      </c>
      <c r="U31" s="56">
        <f t="shared" si="1"/>
        <v>-1.0279563695679275E-2</v>
      </c>
      <c r="V31" s="56">
        <f t="shared" si="1"/>
        <v>-1.9318365785505321E-2</v>
      </c>
      <c r="W31" s="56">
        <f t="shared" si="1"/>
        <v>-2.6549518797586622E-3</v>
      </c>
    </row>
    <row r="32" spans="1:37">
      <c r="A32" s="53">
        <v>45155</v>
      </c>
      <c r="B32" s="49">
        <v>1241</v>
      </c>
      <c r="C32" s="50">
        <v>587.5</v>
      </c>
      <c r="D32" s="49">
        <v>15501.3</v>
      </c>
      <c r="E32" s="49">
        <v>2479.6999999999998</v>
      </c>
      <c r="F32" s="50">
        <v>649.1</v>
      </c>
      <c r="G32" s="50">
        <v>290.5</v>
      </c>
      <c r="H32" s="49">
        <v>2459.8000000000002</v>
      </c>
      <c r="I32" s="50">
        <v>558.5</v>
      </c>
      <c r="J32" s="49">
        <v>2503.1999999999998</v>
      </c>
      <c r="K32" s="50">
        <v>825.8</v>
      </c>
      <c r="L32" s="49">
        <v>16802.25</v>
      </c>
      <c r="M32" s="56">
        <f t="shared" si="1"/>
        <v>-2.0928929799915023E-3</v>
      </c>
      <c r="N32" s="56">
        <f t="shared" si="1"/>
        <v>9.7494999572127657E-3</v>
      </c>
      <c r="O32" s="56">
        <f t="shared" si="1"/>
        <v>-2.1961656964846785E-2</v>
      </c>
      <c r="P32" s="56">
        <f t="shared" si="1"/>
        <v>1.4051563231805364E-2</v>
      </c>
      <c r="Q32" s="56">
        <f t="shared" si="1"/>
        <v>1.1933500780368388E-2</v>
      </c>
      <c r="R32" s="56">
        <f t="shared" si="1"/>
        <v>2.7217311592421224E-2</v>
      </c>
      <c r="S32" s="56">
        <f t="shared" si="1"/>
        <v>4.4729084816107987E-4</v>
      </c>
      <c r="T32" s="56">
        <f t="shared" si="1"/>
        <v>-1.9676242820707186E-3</v>
      </c>
      <c r="U32" s="56">
        <f t="shared" si="1"/>
        <v>-1.4476050446126154E-2</v>
      </c>
      <c r="V32" s="56">
        <f t="shared" si="1"/>
        <v>-8.4730380908906505E-4</v>
      </c>
      <c r="W32" s="56">
        <f t="shared" si="1"/>
        <v>-3.0188433073017377E-3</v>
      </c>
      <c r="AA32" s="67" t="s">
        <v>31</v>
      </c>
      <c r="AB32" s="68" t="s">
        <v>17</v>
      </c>
      <c r="AC32" s="68" t="s">
        <v>33</v>
      </c>
      <c r="AD32" s="73" t="s">
        <v>34</v>
      </c>
      <c r="AE32" s="74" t="s">
        <v>35</v>
      </c>
    </row>
    <row r="33" spans="1:31">
      <c r="A33" s="53">
        <v>45154</v>
      </c>
      <c r="B33" s="49">
        <v>1243.5999999999999</v>
      </c>
      <c r="C33" s="50">
        <v>581.79999999999995</v>
      </c>
      <c r="D33" s="49">
        <v>15845.5</v>
      </c>
      <c r="E33" s="49">
        <v>2445.1</v>
      </c>
      <c r="F33" s="50">
        <v>641.4</v>
      </c>
      <c r="G33" s="50">
        <v>282.7</v>
      </c>
      <c r="H33" s="49">
        <v>2458.6999999999998</v>
      </c>
      <c r="I33" s="50">
        <v>559.6</v>
      </c>
      <c r="J33" s="49">
        <v>2539.6999999999998</v>
      </c>
      <c r="K33" s="50">
        <v>826.5</v>
      </c>
      <c r="L33" s="49">
        <v>16853.05</v>
      </c>
      <c r="M33" s="56">
        <f t="shared" si="1"/>
        <v>6.4537171401720904E-3</v>
      </c>
      <c r="N33" s="56">
        <f t="shared" si="1"/>
        <v>-1.7173282599485249E-3</v>
      </c>
      <c r="O33" s="56">
        <f t="shared" si="1"/>
        <v>2.8881741416604417E-2</v>
      </c>
      <c r="P33" s="56">
        <f t="shared" si="1"/>
        <v>-4.4479883989334756E-3</v>
      </c>
      <c r="Q33" s="56">
        <f t="shared" si="1"/>
        <v>-1.2857430627430815E-2</v>
      </c>
      <c r="R33" s="56">
        <f t="shared" si="1"/>
        <v>-6.0728655190434994E-2</v>
      </c>
      <c r="S33" s="56">
        <f t="shared" si="1"/>
        <v>-3.6107600717456154E-2</v>
      </c>
      <c r="T33" s="56">
        <f t="shared" si="1"/>
        <v>-1.5075216771755148E-2</v>
      </c>
      <c r="U33" s="56">
        <f t="shared" si="1"/>
        <v>9.0602909430046623E-4</v>
      </c>
      <c r="V33" s="56">
        <f t="shared" si="1"/>
        <v>1.3317999425973752E-3</v>
      </c>
      <c r="W33" s="56">
        <f t="shared" si="1"/>
        <v>1.6330848735873189E-3</v>
      </c>
      <c r="AA33" s="69" t="s">
        <v>82</v>
      </c>
      <c r="AB33" s="70">
        <f>AB8</f>
        <v>49588</v>
      </c>
      <c r="AC33" s="71">
        <f>AB33/$AB$43</f>
        <v>6.6515138203214016E-2</v>
      </c>
      <c r="AD33" s="72">
        <f>_xlfn.STDEV.S($M$3:$M$250)*SQRT(249)</f>
        <v>0.20092672800577438</v>
      </c>
      <c r="AE33" s="70">
        <f>AC33*AD33</f>
        <v>1.3364669082023675E-2</v>
      </c>
    </row>
    <row r="34" spans="1:31">
      <c r="A34" s="53">
        <v>45152</v>
      </c>
      <c r="B34" s="49">
        <v>1235.5999999999999</v>
      </c>
      <c r="C34" s="50">
        <v>582.79999999999995</v>
      </c>
      <c r="D34" s="49">
        <v>15394.4</v>
      </c>
      <c r="E34" s="49">
        <v>2456</v>
      </c>
      <c r="F34" s="50">
        <v>649.70000000000005</v>
      </c>
      <c r="G34" s="50">
        <v>300.39999999999998</v>
      </c>
      <c r="H34" s="49">
        <v>2549.1</v>
      </c>
      <c r="I34" s="50">
        <v>568.1</v>
      </c>
      <c r="J34" s="49">
        <v>2537.4</v>
      </c>
      <c r="K34" s="50">
        <v>825.4</v>
      </c>
      <c r="L34" s="49">
        <v>16825.55</v>
      </c>
      <c r="M34" s="56">
        <f t="shared" si="1"/>
        <v>-1.1746856453285413E-2</v>
      </c>
      <c r="N34" s="56">
        <f t="shared" si="1"/>
        <v>-1.8856609684422319E-3</v>
      </c>
      <c r="O34" s="56">
        <f t="shared" si="1"/>
        <v>7.2103630048668786E-3</v>
      </c>
      <c r="P34" s="56">
        <f t="shared" si="1"/>
        <v>-3.3433200974266615E-2</v>
      </c>
      <c r="Q34" s="56">
        <f t="shared" si="1"/>
        <v>-1.9509839973891881E-2</v>
      </c>
      <c r="R34" s="56">
        <f t="shared" si="1"/>
        <v>1.6107730815932732E-2</v>
      </c>
      <c r="S34" s="56">
        <f t="shared" si="1"/>
        <v>1.3109763275133407E-2</v>
      </c>
      <c r="T34" s="56">
        <f t="shared" si="1"/>
        <v>-1.5544806945018317E-2</v>
      </c>
      <c r="U34" s="56">
        <f t="shared" si="1"/>
        <v>-2.8728301374105819E-3</v>
      </c>
      <c r="V34" s="56">
        <f t="shared" si="1"/>
        <v>-3.869412324820052E-3</v>
      </c>
      <c r="W34" s="56">
        <f t="shared" si="1"/>
        <v>-2.0542848845602904E-3</v>
      </c>
      <c r="AA34" s="66" t="s">
        <v>92</v>
      </c>
      <c r="AB34" s="54">
        <f>AC8</f>
        <v>6226</v>
      </c>
      <c r="AC34" s="64">
        <f>AB34/$AB$43</f>
        <v>8.3512795525774487E-3</v>
      </c>
      <c r="AD34" s="60">
        <f>_xlfn.STDEV.S($N$3:$N$250)*SQRT(249)</f>
        <v>0.22813698620215866</v>
      </c>
      <c r="AE34" s="54">
        <f t="shared" ref="AE34:AE42" si="13">AC34*AD34</f>
        <v>1.9052357480567313E-3</v>
      </c>
    </row>
    <row r="35" spans="1:31">
      <c r="A35" s="53">
        <v>45149</v>
      </c>
      <c r="B35" s="49">
        <v>1250.2</v>
      </c>
      <c r="C35" s="50">
        <v>583.9</v>
      </c>
      <c r="D35" s="49">
        <v>15283.8</v>
      </c>
      <c r="E35" s="49">
        <v>2539.5</v>
      </c>
      <c r="F35" s="50">
        <v>662.5</v>
      </c>
      <c r="G35" s="50">
        <v>295.60000000000002</v>
      </c>
      <c r="H35" s="49">
        <v>2515.9</v>
      </c>
      <c r="I35" s="50">
        <v>577</v>
      </c>
      <c r="J35" s="49">
        <v>2544.6999999999998</v>
      </c>
      <c r="K35" s="50">
        <v>828.6</v>
      </c>
      <c r="L35" s="49">
        <v>16860.150000000001</v>
      </c>
      <c r="M35" s="56">
        <f t="shared" si="1"/>
        <v>-7.0142165466351367E-3</v>
      </c>
      <c r="N35" s="56">
        <f t="shared" si="1"/>
        <v>1.0848147710875305E-2</v>
      </c>
      <c r="O35" s="56">
        <f t="shared" si="1"/>
        <v>-2.1739494161787509E-2</v>
      </c>
      <c r="P35" s="56">
        <f t="shared" si="1"/>
        <v>-5.0668817528921675E-3</v>
      </c>
      <c r="Q35" s="56">
        <f t="shared" si="1"/>
        <v>2.444735964846503E-2</v>
      </c>
      <c r="R35" s="56">
        <f t="shared" si="1"/>
        <v>-2.7362401087625766E-2</v>
      </c>
      <c r="S35" s="56">
        <f t="shared" si="1"/>
        <v>-1.3619617193424086E-2</v>
      </c>
      <c r="T35" s="56">
        <f t="shared" si="1"/>
        <v>1.7332524525596704E-4</v>
      </c>
      <c r="U35" s="56">
        <f t="shared" si="1"/>
        <v>9.71418158608813E-3</v>
      </c>
      <c r="V35" s="56">
        <f t="shared" si="1"/>
        <v>-9.847563667356932E-3</v>
      </c>
      <c r="W35" s="56">
        <f t="shared" si="1"/>
        <v>-4.7159850718361575E-3</v>
      </c>
      <c r="AA35" s="66" t="s">
        <v>84</v>
      </c>
      <c r="AB35" s="54">
        <f>AD8</f>
        <v>524916</v>
      </c>
      <c r="AC35" s="64">
        <f t="shared" ref="AC35:AC43" si="14">AB35/$AB$43</f>
        <v>0.70409898130754001</v>
      </c>
      <c r="AD35" s="60">
        <f>_xlfn.STDEV.S($O$3:$O$250)*SQRT(249)</f>
        <v>0.19194926068791335</v>
      </c>
      <c r="AE35" s="54">
        <f t="shared" si="13"/>
        <v>0.13515127891309522</v>
      </c>
    </row>
    <row r="36" spans="1:31">
      <c r="A36" s="53">
        <v>45148</v>
      </c>
      <c r="B36" s="49">
        <v>1259</v>
      </c>
      <c r="C36" s="50">
        <v>577.6</v>
      </c>
      <c r="D36" s="49">
        <v>15619.7</v>
      </c>
      <c r="E36" s="49">
        <v>2552.4</v>
      </c>
      <c r="F36" s="50">
        <v>646.5</v>
      </c>
      <c r="G36" s="50">
        <v>303.8</v>
      </c>
      <c r="H36" s="49">
        <v>2550.4</v>
      </c>
      <c r="I36" s="50">
        <v>576.9</v>
      </c>
      <c r="J36" s="49">
        <v>2520.1</v>
      </c>
      <c r="K36" s="50">
        <v>836.8</v>
      </c>
      <c r="L36" s="49">
        <v>16939.849999999999</v>
      </c>
      <c r="M36" s="56">
        <f t="shared" si="1"/>
        <v>-5.6235544818602394E-3</v>
      </c>
      <c r="N36" s="56">
        <f t="shared" si="1"/>
        <v>-7.9324437329064447E-3</v>
      </c>
      <c r="O36" s="56">
        <f t="shared" si="1"/>
        <v>8.5642614106494885E-3</v>
      </c>
      <c r="P36" s="56">
        <f t="shared" si="1"/>
        <v>1.790738631869174E-2</v>
      </c>
      <c r="Q36" s="56">
        <f t="shared" si="1"/>
        <v>-3.3971620070976536E-3</v>
      </c>
      <c r="R36" s="56">
        <f t="shared" si="1"/>
        <v>-6.5617033332894146E-3</v>
      </c>
      <c r="S36" s="56">
        <f t="shared" si="1"/>
        <v>-1.4480595573934409E-2</v>
      </c>
      <c r="T36" s="56">
        <f t="shared" si="1"/>
        <v>-1.4284727883125656E-2</v>
      </c>
      <c r="U36" s="56">
        <f t="shared" si="1"/>
        <v>-3.2596519440411843E-2</v>
      </c>
      <c r="V36" s="56">
        <f t="shared" si="1"/>
        <v>-1.5062847801328364E-2</v>
      </c>
      <c r="W36" s="56">
        <f t="shared" si="1"/>
        <v>-3.7709546007363695E-3</v>
      </c>
      <c r="AA36" s="66" t="s">
        <v>85</v>
      </c>
      <c r="AB36" s="54">
        <f>AE8</f>
        <v>37054.5</v>
      </c>
      <c r="AC36" s="64">
        <f t="shared" si="14"/>
        <v>4.9703258622065698E-2</v>
      </c>
      <c r="AD36" s="60">
        <f>_xlfn.STDEV.S($P$3:$P$250)*SQRT(249)</f>
        <v>0.7657133658720412</v>
      </c>
      <c r="AE36" s="54">
        <f t="shared" si="13"/>
        <v>3.8058449454310479E-2</v>
      </c>
    </row>
    <row r="37" spans="1:31">
      <c r="A37" s="53">
        <v>45147</v>
      </c>
      <c r="B37" s="49">
        <v>1266.0999999999999</v>
      </c>
      <c r="C37" s="50">
        <v>582.20000000000005</v>
      </c>
      <c r="D37" s="49">
        <v>15486.5</v>
      </c>
      <c r="E37" s="49">
        <v>2507.1</v>
      </c>
      <c r="F37" s="50">
        <v>648.70000000000005</v>
      </c>
      <c r="G37" s="50">
        <v>305.8</v>
      </c>
      <c r="H37" s="49">
        <v>2587.6</v>
      </c>
      <c r="I37" s="50">
        <v>585.20000000000005</v>
      </c>
      <c r="J37" s="49">
        <v>2603.6</v>
      </c>
      <c r="K37" s="50">
        <v>849.5</v>
      </c>
      <c r="L37" s="49">
        <v>17003.849999999999</v>
      </c>
      <c r="M37" s="56">
        <f t="shared" si="1"/>
        <v>-3.1588091552245444E-4</v>
      </c>
      <c r="N37" s="56">
        <f t="shared" si="1"/>
        <v>-1.5171176518800861E-2</v>
      </c>
      <c r="O37" s="56">
        <f t="shared" si="1"/>
        <v>-1.2359938645268799E-2</v>
      </c>
      <c r="P37" s="56">
        <f t="shared" si="1"/>
        <v>1.3047939895624845E-2</v>
      </c>
      <c r="Q37" s="56">
        <f t="shared" si="1"/>
        <v>9.4479135372516725E-3</v>
      </c>
      <c r="R37" s="56">
        <f t="shared" si="1"/>
        <v>5.5746988116429008E-3</v>
      </c>
      <c r="S37" s="56">
        <f t="shared" si="1"/>
        <v>1.0684484959141871E-2</v>
      </c>
      <c r="T37" s="56">
        <f t="shared" si="1"/>
        <v>1.3591607079081511E-2</v>
      </c>
      <c r="U37" s="56">
        <f t="shared" si="1"/>
        <v>-7.7285459486977999E-3</v>
      </c>
      <c r="V37" s="56">
        <f t="shared" si="1"/>
        <v>4.0111044636789453E-2</v>
      </c>
      <c r="W37" s="56">
        <f t="shared" si="1"/>
        <v>3.216203943972467E-3</v>
      </c>
      <c r="AA37" s="66" t="s">
        <v>86</v>
      </c>
      <c r="AB37" s="54">
        <f>AF8</f>
        <v>16965</v>
      </c>
      <c r="AC37" s="64">
        <f t="shared" si="14"/>
        <v>2.2756096628569936E-2</v>
      </c>
      <c r="AD37" s="60">
        <f>_xlfn.STDEV.S($Q$3:$Q$250)*SQRT(249)</f>
        <v>0.21421087724532492</v>
      </c>
      <c r="AE37" s="54">
        <f t="shared" si="13"/>
        <v>4.8746034214853465E-3</v>
      </c>
    </row>
    <row r="38" spans="1:31">
      <c r="A38" s="53">
        <v>45146</v>
      </c>
      <c r="B38" s="49">
        <v>1266.5</v>
      </c>
      <c r="C38" s="50">
        <v>591.1</v>
      </c>
      <c r="D38" s="49">
        <v>15679.1</v>
      </c>
      <c r="E38" s="49">
        <v>2474.6</v>
      </c>
      <c r="F38" s="50">
        <v>642.6</v>
      </c>
      <c r="G38" s="50">
        <v>304.10000000000002</v>
      </c>
      <c r="H38" s="49">
        <v>2560.1</v>
      </c>
      <c r="I38" s="50">
        <v>577.29999999999995</v>
      </c>
      <c r="J38" s="49">
        <v>2623.8</v>
      </c>
      <c r="K38" s="50">
        <v>816.1</v>
      </c>
      <c r="L38" s="49">
        <v>16949.25</v>
      </c>
      <c r="M38" s="56">
        <f t="shared" si="1"/>
        <v>3.4378134450107338E-2</v>
      </c>
      <c r="N38" s="56">
        <f t="shared" si="1"/>
        <v>3.55902417873721E-3</v>
      </c>
      <c r="O38" s="56">
        <f t="shared" si="1"/>
        <v>4.9102760304287557E-3</v>
      </c>
      <c r="P38" s="56">
        <f t="shared" si="1"/>
        <v>-3.0210651583105944E-2</v>
      </c>
      <c r="Q38" s="56">
        <f t="shared" si="1"/>
        <v>-1.7279047608352062E-2</v>
      </c>
      <c r="R38" s="56">
        <f t="shared" si="1"/>
        <v>9.5820987575806604E-3</v>
      </c>
      <c r="S38" s="56">
        <f t="shared" si="1"/>
        <v>1.2420078690650784E-2</v>
      </c>
      <c r="T38" s="56">
        <f t="shared" si="1"/>
        <v>2.6016838888124256E-3</v>
      </c>
      <c r="U38" s="56">
        <f t="shared" si="1"/>
        <v>5.0435686922405115E-3</v>
      </c>
      <c r="V38" s="56">
        <f t="shared" si="1"/>
        <v>-1.2542021330231579E-2</v>
      </c>
      <c r="W38" s="56">
        <f t="shared" si="1"/>
        <v>-4.1880987823714167E-4</v>
      </c>
      <c r="AA38" s="66" t="s">
        <v>87</v>
      </c>
      <c r="AB38" s="54">
        <f>AG8</f>
        <v>3058</v>
      </c>
      <c r="AC38" s="64">
        <f t="shared" si="14"/>
        <v>4.1018652219373336E-3</v>
      </c>
      <c r="AD38" s="60">
        <f>_xlfn.STDEV.S($R$3:$R$250)*SQRT(249)</f>
        <v>0.27597611038057657</v>
      </c>
      <c r="AE38" s="54">
        <f t="shared" si="13"/>
        <v>1.1320168092556258E-3</v>
      </c>
    </row>
    <row r="39" spans="1:31">
      <c r="A39" s="53">
        <v>45145</v>
      </c>
      <c r="B39" s="49">
        <v>1223.7</v>
      </c>
      <c r="C39" s="50">
        <v>589</v>
      </c>
      <c r="D39" s="49">
        <v>15602.3</v>
      </c>
      <c r="E39" s="49">
        <v>2550.5</v>
      </c>
      <c r="F39" s="50">
        <v>653.79999999999995</v>
      </c>
      <c r="G39" s="50">
        <v>301.2</v>
      </c>
      <c r="H39" s="49">
        <v>2528.5</v>
      </c>
      <c r="I39" s="50">
        <v>575.79999999999995</v>
      </c>
      <c r="J39" s="49">
        <v>2610.6</v>
      </c>
      <c r="K39" s="50">
        <v>826.4</v>
      </c>
      <c r="L39" s="49">
        <v>16956.349999999999</v>
      </c>
      <c r="M39" s="56">
        <f t="shared" si="1"/>
        <v>1.1423999318808621E-2</v>
      </c>
      <c r="N39" s="56">
        <f t="shared" si="1"/>
        <v>3.0607063512808844E-3</v>
      </c>
      <c r="O39" s="56">
        <f t="shared" si="1"/>
        <v>3.0940698188891202E-3</v>
      </c>
      <c r="P39" s="56">
        <f t="shared" si="1"/>
        <v>3.4169269150110576E-3</v>
      </c>
      <c r="Q39" s="56">
        <f t="shared" si="1"/>
        <v>3.0595074431696297E-4</v>
      </c>
      <c r="R39" s="56">
        <f t="shared" si="1"/>
        <v>1.3369183082134417E-2</v>
      </c>
      <c r="S39" s="56">
        <f t="shared" si="1"/>
        <v>6.1887768442157633E-3</v>
      </c>
      <c r="T39" s="56">
        <f t="shared" si="1"/>
        <v>-6.9444447235281475E-4</v>
      </c>
      <c r="U39" s="56">
        <f t="shared" si="1"/>
        <v>3.0648992654278121E-4</v>
      </c>
      <c r="V39" s="56">
        <f t="shared" si="1"/>
        <v>8.628600657659774E-3</v>
      </c>
      <c r="W39" s="56">
        <f t="shared" si="1"/>
        <v>3.8851407706909265E-3</v>
      </c>
      <c r="AA39" s="66" t="s">
        <v>88</v>
      </c>
      <c r="AB39" s="54">
        <f>AH8</f>
        <v>36028.5</v>
      </c>
      <c r="AC39" s="64">
        <f t="shared" si="14"/>
        <v>4.8327027844528844E-2</v>
      </c>
      <c r="AD39" s="60">
        <f>_xlfn.STDEV.S($S$3:$S$250)*SQRT(249)</f>
        <v>0.23938548823577144</v>
      </c>
      <c r="AE39" s="54">
        <f t="shared" si="13"/>
        <v>1.1568789155546258E-2</v>
      </c>
    </row>
    <row r="40" spans="1:31">
      <c r="A40" s="53">
        <v>45142</v>
      </c>
      <c r="B40" s="49">
        <v>1209.8</v>
      </c>
      <c r="C40" s="50">
        <v>587.20000000000005</v>
      </c>
      <c r="D40" s="49">
        <v>15554.1</v>
      </c>
      <c r="E40" s="49">
        <v>2541.8000000000002</v>
      </c>
      <c r="F40" s="50">
        <v>653.6</v>
      </c>
      <c r="G40" s="50">
        <v>297.2</v>
      </c>
      <c r="H40" s="49">
        <v>2512.9</v>
      </c>
      <c r="I40" s="50">
        <v>576.20000000000005</v>
      </c>
      <c r="J40" s="49">
        <v>2609.8000000000002</v>
      </c>
      <c r="K40" s="50">
        <v>819.3</v>
      </c>
      <c r="L40" s="49">
        <v>16890.599999999999</v>
      </c>
      <c r="M40" s="56">
        <f t="shared" si="1"/>
        <v>3.6961735733568014E-2</v>
      </c>
      <c r="N40" s="56">
        <f t="shared" si="1"/>
        <v>8.7232230226160015E-3</v>
      </c>
      <c r="O40" s="56">
        <f t="shared" si="1"/>
        <v>-7.0152797341731599E-3</v>
      </c>
      <c r="P40" s="56">
        <f t="shared" si="1"/>
        <v>3.6260484314621518E-3</v>
      </c>
      <c r="Q40" s="56">
        <f t="shared" si="1"/>
        <v>-1.0047275873299533E-2</v>
      </c>
      <c r="R40" s="56">
        <f t="shared" si="1"/>
        <v>1.6966813527005006E-2</v>
      </c>
      <c r="S40" s="56">
        <f t="shared" si="1"/>
        <v>2.624780272758373E-2</v>
      </c>
      <c r="T40" s="56">
        <f t="shared" si="1"/>
        <v>6.6167749681323986E-3</v>
      </c>
      <c r="U40" s="56">
        <f t="shared" si="1"/>
        <v>9.7415243920524943E-3</v>
      </c>
      <c r="V40" s="56">
        <f t="shared" ref="V40:W103" si="15">LN(K40/K41)</f>
        <v>2.4338714521523964E-2</v>
      </c>
      <c r="W40" s="56">
        <f t="shared" si="15"/>
        <v>7.0285380644381787E-3</v>
      </c>
      <c r="AA40" s="66" t="s">
        <v>89</v>
      </c>
      <c r="AB40" s="54">
        <f>AI8</f>
        <v>8617.5</v>
      </c>
      <c r="AC40" s="64">
        <f t="shared" si="14"/>
        <v>1.1559131311329291E-2</v>
      </c>
      <c r="AD40" s="60">
        <f>_xlfn.STDEV.S($T$3:$T$250)*SQRT(249)</f>
        <v>0.20421211057227817</v>
      </c>
      <c r="AE40" s="54">
        <f t="shared" si="13"/>
        <v>2.3605146014686598E-3</v>
      </c>
    </row>
    <row r="41" spans="1:31">
      <c r="A41" s="53">
        <v>45141</v>
      </c>
      <c r="B41" s="49">
        <v>1165.9000000000001</v>
      </c>
      <c r="C41" s="50">
        <v>582.1</v>
      </c>
      <c r="D41" s="49">
        <v>15663.6</v>
      </c>
      <c r="E41" s="49">
        <v>2532.6</v>
      </c>
      <c r="F41" s="50">
        <v>660.2</v>
      </c>
      <c r="G41" s="50">
        <v>292.2</v>
      </c>
      <c r="H41" s="49">
        <v>2447.8000000000002</v>
      </c>
      <c r="I41" s="50">
        <v>572.4</v>
      </c>
      <c r="J41" s="49">
        <v>2584.5</v>
      </c>
      <c r="K41" s="50">
        <v>799.6</v>
      </c>
      <c r="L41" s="49">
        <v>16772.3</v>
      </c>
      <c r="M41" s="56">
        <f t="shared" ref="M41:U69" si="16">LN(B41/B42)</f>
        <v>-2.0563797838569009E-3</v>
      </c>
      <c r="N41" s="56">
        <f t="shared" si="16"/>
        <v>-1.8552144720035614E-2</v>
      </c>
      <c r="O41" s="56">
        <f t="shared" si="16"/>
        <v>-2.1428032994372554E-3</v>
      </c>
      <c r="P41" s="56">
        <f t="shared" si="16"/>
        <v>2.3571863623405277E-2</v>
      </c>
      <c r="Q41" s="56">
        <f t="shared" si="16"/>
        <v>3.4518064843135542E-2</v>
      </c>
      <c r="R41" s="56">
        <f t="shared" si="16"/>
        <v>1.7607912189580747E-2</v>
      </c>
      <c r="S41" s="56">
        <f t="shared" si="16"/>
        <v>-4.6885768881781219E-2</v>
      </c>
      <c r="T41" s="56">
        <f t="shared" si="16"/>
        <v>1.6913722442061838E-2</v>
      </c>
      <c r="U41" s="56">
        <f t="shared" si="16"/>
        <v>-1.6234309680723619E-2</v>
      </c>
      <c r="V41" s="56">
        <f t="shared" si="15"/>
        <v>-1.9990011654182037E-3</v>
      </c>
      <c r="W41" s="56">
        <f t="shared" si="15"/>
        <v>-5.1529569513148179E-3</v>
      </c>
      <c r="AA41" s="66" t="s">
        <v>90</v>
      </c>
      <c r="AB41" s="54">
        <f>AJ8</f>
        <v>49984</v>
      </c>
      <c r="AC41" s="64">
        <f t="shared" si="14"/>
        <v>6.704631499454404E-2</v>
      </c>
      <c r="AD41" s="60">
        <f>_xlfn.STDEV.S($U$3:$U$250)*SQRT(249)</f>
        <v>0.16555627199110493</v>
      </c>
      <c r="AE41" s="54">
        <f t="shared" si="13"/>
        <v>1.1099937961238029E-2</v>
      </c>
    </row>
    <row r="42" spans="1:31">
      <c r="A42" s="53">
        <v>45140</v>
      </c>
      <c r="B42" s="49">
        <v>1168.3</v>
      </c>
      <c r="C42" s="50">
        <v>593</v>
      </c>
      <c r="D42" s="49">
        <v>15697.2</v>
      </c>
      <c r="E42" s="49">
        <v>2473.6</v>
      </c>
      <c r="F42" s="50">
        <v>637.79999999999995</v>
      </c>
      <c r="G42" s="50">
        <v>287.10000000000002</v>
      </c>
      <c r="H42" s="49">
        <v>2565.3000000000002</v>
      </c>
      <c r="I42" s="50">
        <v>562.79999999999995</v>
      </c>
      <c r="J42" s="49">
        <v>2626.8</v>
      </c>
      <c r="K42" s="50">
        <v>801.2</v>
      </c>
      <c r="L42" s="49">
        <v>16858.95</v>
      </c>
      <c r="M42" s="56">
        <f t="shared" si="16"/>
        <v>-8.6078854253179501E-3</v>
      </c>
      <c r="N42" s="56">
        <f t="shared" si="16"/>
        <v>1.3069862700550234E-2</v>
      </c>
      <c r="O42" s="56">
        <f t="shared" si="16"/>
        <v>8.0978317511445179E-3</v>
      </c>
      <c r="P42" s="56">
        <f t="shared" si="16"/>
        <v>-3.0274308145135155E-3</v>
      </c>
      <c r="Q42" s="56">
        <f t="shared" si="16"/>
        <v>-7.8088792874002923E-3</v>
      </c>
      <c r="R42" s="56">
        <f t="shared" si="16"/>
        <v>-1.7607912189580733E-2</v>
      </c>
      <c r="S42" s="56">
        <f t="shared" si="16"/>
        <v>-2.1417036671118705E-3</v>
      </c>
      <c r="T42" s="56">
        <f t="shared" si="16"/>
        <v>9.1031418447257532E-3</v>
      </c>
      <c r="U42" s="56">
        <f t="shared" si="16"/>
        <v>-3.0409024497202969E-3</v>
      </c>
      <c r="V42" s="56">
        <f t="shared" si="15"/>
        <v>4.7541688444085453E-3</v>
      </c>
      <c r="W42" s="56">
        <f t="shared" si="15"/>
        <v>-1.1335977081008511E-2</v>
      </c>
      <c r="AA42" s="66" t="s">
        <v>91</v>
      </c>
      <c r="AB42" s="54">
        <f>AK8</f>
        <v>13077</v>
      </c>
      <c r="AC42" s="64">
        <f t="shared" si="14"/>
        <v>1.7540906313693431E-2</v>
      </c>
      <c r="AD42" s="60">
        <f>_xlfn.STDEV.S($V$3:$V$250)*SQRT(249)</f>
        <v>0.2247649878279584</v>
      </c>
      <c r="AE42" s="54">
        <f t="shared" si="13"/>
        <v>3.9425815940886625E-3</v>
      </c>
    </row>
    <row r="43" spans="1:31">
      <c r="A43" s="53">
        <v>45139</v>
      </c>
      <c r="B43" s="49">
        <v>1178.4000000000001</v>
      </c>
      <c r="C43" s="50">
        <v>585.29999999999995</v>
      </c>
      <c r="D43" s="49">
        <v>15570.6</v>
      </c>
      <c r="E43" s="49">
        <v>2481.1</v>
      </c>
      <c r="F43" s="50">
        <v>642.79999999999995</v>
      </c>
      <c r="G43" s="50">
        <v>292.2</v>
      </c>
      <c r="H43" s="49">
        <v>2570.8000000000002</v>
      </c>
      <c r="I43" s="50">
        <v>557.70000000000005</v>
      </c>
      <c r="J43" s="49">
        <v>2634.8</v>
      </c>
      <c r="K43" s="50">
        <v>797.4</v>
      </c>
      <c r="L43" s="49">
        <v>17051.150000000001</v>
      </c>
      <c r="M43" s="56">
        <f t="shared" si="16"/>
        <v>2.889438570161355E-3</v>
      </c>
      <c r="N43" s="56">
        <f t="shared" si="16"/>
        <v>2.8771481984421036E-2</v>
      </c>
      <c r="O43" s="56">
        <f t="shared" si="16"/>
        <v>-1.2325307699903799E-2</v>
      </c>
      <c r="P43" s="56">
        <f t="shared" si="16"/>
        <v>-4.4638443011508202E-3</v>
      </c>
      <c r="Q43" s="56">
        <f t="shared" si="16"/>
        <v>3.2723052183815872E-3</v>
      </c>
      <c r="R43" s="56">
        <f t="shared" si="16"/>
        <v>-5.8010741082725487E-3</v>
      </c>
      <c r="S43" s="56">
        <f t="shared" si="16"/>
        <v>-8.5598059295710158E-3</v>
      </c>
      <c r="T43" s="56">
        <f t="shared" si="16"/>
        <v>-5.1864553351797984E-3</v>
      </c>
      <c r="U43" s="56">
        <f t="shared" si="16"/>
        <v>7.5431802675147265E-3</v>
      </c>
      <c r="V43" s="56">
        <f t="shared" si="15"/>
        <v>2.1934318352987068E-2</v>
      </c>
      <c r="W43" s="56">
        <f t="shared" si="15"/>
        <v>-4.6027356306470839E-4</v>
      </c>
      <c r="AA43" s="63" t="s">
        <v>36</v>
      </c>
      <c r="AB43" s="75">
        <f>SUM(AB33:AB42)</f>
        <v>745514.5</v>
      </c>
      <c r="AC43" s="76">
        <f t="shared" si="14"/>
        <v>1</v>
      </c>
      <c r="AD43" s="65"/>
      <c r="AE43" s="54"/>
    </row>
    <row r="44" spans="1:31">
      <c r="A44" s="53">
        <v>45138</v>
      </c>
      <c r="B44" s="49">
        <v>1175</v>
      </c>
      <c r="C44" s="50">
        <v>568.70000000000005</v>
      </c>
      <c r="D44" s="49">
        <v>15763.7</v>
      </c>
      <c r="E44" s="49">
        <v>2492.1999999999998</v>
      </c>
      <c r="F44" s="50">
        <v>640.70000000000005</v>
      </c>
      <c r="G44" s="50">
        <v>293.89999999999998</v>
      </c>
      <c r="H44" s="49">
        <v>2592.9</v>
      </c>
      <c r="I44" s="50">
        <v>560.6</v>
      </c>
      <c r="J44" s="49">
        <v>2615</v>
      </c>
      <c r="K44" s="50">
        <v>780.1</v>
      </c>
      <c r="L44" s="49">
        <v>17059</v>
      </c>
      <c r="M44" s="56">
        <f t="shared" si="16"/>
        <v>-2.3801439322110578E-3</v>
      </c>
      <c r="N44" s="56">
        <f t="shared" si="16"/>
        <v>4.0525119332441868E-3</v>
      </c>
      <c r="O44" s="56">
        <f t="shared" si="16"/>
        <v>-1.3039703516949285E-2</v>
      </c>
      <c r="P44" s="56">
        <f t="shared" si="16"/>
        <v>1.1704536898476593E-2</v>
      </c>
      <c r="Q44" s="56">
        <f t="shared" si="16"/>
        <v>1.5731014975370244E-2</v>
      </c>
      <c r="R44" s="56">
        <f t="shared" si="16"/>
        <v>1.3619341567203537E-3</v>
      </c>
      <c r="S44" s="56">
        <f t="shared" si="16"/>
        <v>-9.2516831034436496E-3</v>
      </c>
      <c r="T44" s="56">
        <f t="shared" si="16"/>
        <v>-2.4318379003326493E-2</v>
      </c>
      <c r="U44" s="56">
        <f t="shared" si="16"/>
        <v>-3.4410904772827982E-4</v>
      </c>
      <c r="V44" s="56">
        <f t="shared" si="15"/>
        <v>2.2033032298679967E-2</v>
      </c>
      <c r="W44" s="56">
        <f t="shared" si="15"/>
        <v>6.507439743011564E-3</v>
      </c>
    </row>
    <row r="45" spans="1:31">
      <c r="A45" s="53">
        <v>45135</v>
      </c>
      <c r="B45" s="49">
        <v>1177.8</v>
      </c>
      <c r="C45" s="50">
        <v>566.4</v>
      </c>
      <c r="D45" s="49">
        <v>15970.6</v>
      </c>
      <c r="E45" s="49">
        <v>2463.1999999999998</v>
      </c>
      <c r="F45" s="50">
        <v>630.70000000000005</v>
      </c>
      <c r="G45" s="50">
        <v>293.5</v>
      </c>
      <c r="H45" s="49">
        <v>2617</v>
      </c>
      <c r="I45" s="50">
        <v>574.4</v>
      </c>
      <c r="J45" s="49">
        <v>2615.9</v>
      </c>
      <c r="K45" s="50">
        <v>763.1</v>
      </c>
      <c r="L45" s="49">
        <v>16948.349999999999</v>
      </c>
      <c r="M45" s="56">
        <f t="shared" si="16"/>
        <v>5.3633125626200871E-3</v>
      </c>
      <c r="N45" s="56">
        <f t="shared" si="16"/>
        <v>8.3326428411228878E-3</v>
      </c>
      <c r="O45" s="56">
        <f t="shared" si="16"/>
        <v>1.1968194457185539E-2</v>
      </c>
      <c r="P45" s="56">
        <f t="shared" si="16"/>
        <v>1.4228713354011439E-2</v>
      </c>
      <c r="Q45" s="56">
        <f t="shared" si="16"/>
        <v>1.791761260040841E-2</v>
      </c>
      <c r="R45" s="56">
        <f t="shared" si="16"/>
        <v>1.6835992928380488E-2</v>
      </c>
      <c r="S45" s="56">
        <f t="shared" si="16"/>
        <v>2.5974480832903539E-2</v>
      </c>
      <c r="T45" s="56">
        <f t="shared" si="16"/>
        <v>3.5980841860710384E-2</v>
      </c>
      <c r="U45" s="56">
        <f t="shared" si="16"/>
        <v>5.0204179259224204E-3</v>
      </c>
      <c r="V45" s="56">
        <f t="shared" si="15"/>
        <v>5.9144550407889528E-3</v>
      </c>
      <c r="W45" s="56">
        <f t="shared" si="15"/>
        <v>1.7214122189677828E-3</v>
      </c>
      <c r="AA45" s="77" t="s">
        <v>37</v>
      </c>
      <c r="AB45" s="78"/>
      <c r="AC45" s="79">
        <f>SUM(AB10:AK10)</f>
        <v>745655.5</v>
      </c>
    </row>
    <row r="46" spans="1:31">
      <c r="A46" s="53">
        <v>45134</v>
      </c>
      <c r="B46" s="49">
        <v>1171.5</v>
      </c>
      <c r="C46" s="50">
        <v>561.70000000000005</v>
      </c>
      <c r="D46" s="49">
        <v>15780.6</v>
      </c>
      <c r="E46" s="49">
        <v>2428.4</v>
      </c>
      <c r="F46" s="50">
        <v>619.5</v>
      </c>
      <c r="G46" s="50">
        <v>288.60000000000002</v>
      </c>
      <c r="H46" s="49">
        <v>2549.9</v>
      </c>
      <c r="I46" s="50">
        <v>554.1</v>
      </c>
      <c r="J46" s="49">
        <v>2602.8000000000002</v>
      </c>
      <c r="K46" s="50">
        <v>758.6</v>
      </c>
      <c r="L46" s="49">
        <v>16919.2</v>
      </c>
      <c r="M46" s="56">
        <f t="shared" si="16"/>
        <v>9.2029183188647945E-2</v>
      </c>
      <c r="N46" s="56">
        <f t="shared" si="16"/>
        <v>8.9055131008106288E-4</v>
      </c>
      <c r="O46" s="56">
        <f t="shared" si="16"/>
        <v>1.4360635096707012E-2</v>
      </c>
      <c r="P46" s="56">
        <f t="shared" si="16"/>
        <v>-1.7309380565465105E-2</v>
      </c>
      <c r="Q46" s="56">
        <f t="shared" si="16"/>
        <v>-8.0677696994014539E-4</v>
      </c>
      <c r="R46" s="56">
        <f t="shared" si="16"/>
        <v>-9.998359450776477E-3</v>
      </c>
      <c r="S46" s="56">
        <f t="shared" si="16"/>
        <v>3.9294325384219468E-3</v>
      </c>
      <c r="T46" s="56">
        <f t="shared" si="16"/>
        <v>3.938676195035045E-2</v>
      </c>
      <c r="U46" s="56">
        <f t="shared" si="16"/>
        <v>-5.8228788490162038E-3</v>
      </c>
      <c r="V46" s="56">
        <f t="shared" si="15"/>
        <v>-8.4012045717372901E-3</v>
      </c>
      <c r="W46" s="56">
        <f t="shared" si="15"/>
        <v>-3.292601708356613E-3</v>
      </c>
      <c r="AA46" s="80" t="s">
        <v>38</v>
      </c>
      <c r="AB46" s="81"/>
      <c r="AC46" s="82">
        <f>AC45-AB43</f>
        <v>141</v>
      </c>
    </row>
    <row r="47" spans="1:31">
      <c r="A47" s="53">
        <v>45133</v>
      </c>
      <c r="B47" s="49">
        <v>1068.5</v>
      </c>
      <c r="C47" s="50">
        <v>561.20000000000005</v>
      </c>
      <c r="D47" s="49">
        <v>15555.6</v>
      </c>
      <c r="E47" s="49">
        <v>2470.8000000000002</v>
      </c>
      <c r="F47" s="50">
        <v>620</v>
      </c>
      <c r="G47" s="50">
        <v>291.5</v>
      </c>
      <c r="H47" s="49">
        <v>2539.9</v>
      </c>
      <c r="I47" s="50">
        <v>532.70000000000005</v>
      </c>
      <c r="J47" s="49">
        <v>2618</v>
      </c>
      <c r="K47" s="50">
        <v>765</v>
      </c>
      <c r="L47" s="49">
        <v>16975</v>
      </c>
      <c r="M47" s="56">
        <f t="shared" si="16"/>
        <v>1.2904620280070665E-2</v>
      </c>
      <c r="N47" s="56">
        <f t="shared" si="16"/>
        <v>-3.2022799113844212E-3</v>
      </c>
      <c r="O47" s="56">
        <f t="shared" si="16"/>
        <v>2.2776651125315364E-2</v>
      </c>
      <c r="P47" s="56">
        <f t="shared" si="16"/>
        <v>1.6607598753859464E-3</v>
      </c>
      <c r="Q47" s="56">
        <f t="shared" si="16"/>
        <v>8.0677696994011004E-4</v>
      </c>
      <c r="R47" s="56">
        <f t="shared" si="16"/>
        <v>1.4513039805303132E-2</v>
      </c>
      <c r="S47" s="56">
        <f t="shared" si="16"/>
        <v>-1.7368662525190211E-2</v>
      </c>
      <c r="T47" s="56">
        <f t="shared" si="16"/>
        <v>-1.4721219919393758E-2</v>
      </c>
      <c r="U47" s="56">
        <f t="shared" si="16"/>
        <v>4.0571112411667502E-3</v>
      </c>
      <c r="V47" s="56">
        <f t="shared" si="15"/>
        <v>-2.871689742692707E-3</v>
      </c>
      <c r="W47" s="56">
        <f t="shared" si="15"/>
        <v>4.6115002940929619E-3</v>
      </c>
      <c r="AA47" s="80" t="s">
        <v>39</v>
      </c>
      <c r="AB47" s="83"/>
      <c r="AC47" s="84">
        <f>AC46/AC45</f>
        <v>1.8909536642591654E-4</v>
      </c>
    </row>
    <row r="48" spans="1:31">
      <c r="A48" s="53">
        <v>45132</v>
      </c>
      <c r="B48" s="49">
        <v>1054.8</v>
      </c>
      <c r="C48" s="50">
        <v>563</v>
      </c>
      <c r="D48" s="49">
        <v>15205.3</v>
      </c>
      <c r="E48" s="49">
        <v>2466.6999999999998</v>
      </c>
      <c r="F48" s="50">
        <v>619.5</v>
      </c>
      <c r="G48" s="50">
        <v>287.3</v>
      </c>
      <c r="H48" s="49">
        <v>2584.4</v>
      </c>
      <c r="I48" s="50">
        <v>540.6</v>
      </c>
      <c r="J48" s="49">
        <v>2607.4</v>
      </c>
      <c r="K48" s="50">
        <v>767.2</v>
      </c>
      <c r="L48" s="49">
        <v>16896.900000000001</v>
      </c>
      <c r="M48" s="56">
        <f t="shared" si="16"/>
        <v>5.5138460828345155E-3</v>
      </c>
      <c r="N48" s="56">
        <f t="shared" si="16"/>
        <v>-1.4984855095174913E-2</v>
      </c>
      <c r="O48" s="56">
        <f t="shared" si="16"/>
        <v>-2.5325535523109084E-2</v>
      </c>
      <c r="P48" s="56">
        <f t="shared" si="16"/>
        <v>1.9857763206211871E-2</v>
      </c>
      <c r="Q48" s="56">
        <f t="shared" si="16"/>
        <v>-1.2905309098746882E-3</v>
      </c>
      <c r="R48" s="56">
        <f t="shared" si="16"/>
        <v>-9.009069942365857E-3</v>
      </c>
      <c r="S48" s="56">
        <f t="shared" si="16"/>
        <v>-3.2847237633781029E-2</v>
      </c>
      <c r="T48" s="56">
        <f t="shared" si="16"/>
        <v>9.6655027560951668E-3</v>
      </c>
      <c r="U48" s="56">
        <f t="shared" si="16"/>
        <v>-1.6809675138558074E-2</v>
      </c>
      <c r="V48" s="56">
        <f t="shared" si="15"/>
        <v>1.9570754501506142E-3</v>
      </c>
      <c r="W48" s="56">
        <f t="shared" si="15"/>
        <v>1.8808105171041084E-3</v>
      </c>
      <c r="AA48" s="85" t="s">
        <v>40</v>
      </c>
      <c r="AB48" s="86"/>
      <c r="AC48" s="87">
        <f>SUM(AE33:AE42)</f>
        <v>0.2234580767405687</v>
      </c>
    </row>
    <row r="49" spans="1:37">
      <c r="A49" s="53">
        <v>45131</v>
      </c>
      <c r="B49" s="49">
        <v>1049</v>
      </c>
      <c r="C49" s="50">
        <v>571.5</v>
      </c>
      <c r="D49" s="49">
        <v>15595.3</v>
      </c>
      <c r="E49" s="49">
        <v>2418.1999999999998</v>
      </c>
      <c r="F49" s="50">
        <v>620.29999999999995</v>
      </c>
      <c r="G49" s="50">
        <v>289.89999999999998</v>
      </c>
      <c r="H49" s="49">
        <v>2670.7</v>
      </c>
      <c r="I49" s="50">
        <v>535.4</v>
      </c>
      <c r="J49" s="49">
        <v>2651.6</v>
      </c>
      <c r="K49" s="50">
        <v>765.7</v>
      </c>
      <c r="L49" s="49">
        <v>16865.150000000001</v>
      </c>
      <c r="M49" s="56">
        <f t="shared" si="16"/>
        <v>0</v>
      </c>
      <c r="N49" s="56">
        <f t="shared" si="16"/>
        <v>-7.8431774610258926E-3</v>
      </c>
      <c r="O49" s="56">
        <f t="shared" si="16"/>
        <v>-8.3140117737367427E-3</v>
      </c>
      <c r="P49" s="56">
        <f t="shared" si="16"/>
        <v>7.8601720873794345E-4</v>
      </c>
      <c r="Q49" s="56">
        <f t="shared" si="16"/>
        <v>-4.5037875711046007E-3</v>
      </c>
      <c r="R49" s="56">
        <f t="shared" si="16"/>
        <v>-3.4435295735461245E-3</v>
      </c>
      <c r="S49" s="56">
        <f t="shared" si="16"/>
        <v>-2.9909918734889128E-3</v>
      </c>
      <c r="T49" s="56">
        <f t="shared" si="16"/>
        <v>-6.1446986002360142E-3</v>
      </c>
      <c r="U49" s="56">
        <f t="shared" si="16"/>
        <v>-4.2149693593121467E-3</v>
      </c>
      <c r="V49" s="56">
        <f t="shared" si="15"/>
        <v>1.6992357529598428E-3</v>
      </c>
      <c r="W49" s="56">
        <f t="shared" si="15"/>
        <v>-2.3186648014622692E-3</v>
      </c>
    </row>
    <row r="50" spans="1:37" ht="14.4">
      <c r="A50" s="53">
        <v>45128</v>
      </c>
      <c r="B50" s="49">
        <v>1049</v>
      </c>
      <c r="C50" s="50">
        <v>576</v>
      </c>
      <c r="D50" s="49">
        <v>15725.5</v>
      </c>
      <c r="E50" s="49">
        <v>2416.3000000000002</v>
      </c>
      <c r="F50" s="50">
        <v>623.1</v>
      </c>
      <c r="G50" s="50">
        <v>290.89999999999998</v>
      </c>
      <c r="H50" s="49">
        <v>2678.7</v>
      </c>
      <c r="I50" s="50">
        <v>538.70000000000005</v>
      </c>
      <c r="J50" s="49">
        <v>2662.8</v>
      </c>
      <c r="K50" s="50">
        <v>764.4</v>
      </c>
      <c r="L50" s="49">
        <v>16904.3</v>
      </c>
      <c r="M50" s="56">
        <f t="shared" si="16"/>
        <v>-7.2188763339182498E-3</v>
      </c>
      <c r="N50" s="56">
        <f t="shared" si="16"/>
        <v>9.7697915958050302E-3</v>
      </c>
      <c r="O50" s="56">
        <f t="shared" si="16"/>
        <v>-1.6461017499006428E-2</v>
      </c>
      <c r="P50" s="56">
        <f t="shared" si="16"/>
        <v>-1.447447575969162E-3</v>
      </c>
      <c r="Q50" s="56">
        <f t="shared" si="16"/>
        <v>-3.3645789971452691E-3</v>
      </c>
      <c r="R50" s="56">
        <f t="shared" si="16"/>
        <v>-1.6027623572890941E-2</v>
      </c>
      <c r="S50" s="56">
        <f t="shared" si="16"/>
        <v>-1.9226384376643708E-2</v>
      </c>
      <c r="T50" s="56">
        <f t="shared" si="16"/>
        <v>-9.2772991160921863E-4</v>
      </c>
      <c r="U50" s="56">
        <f t="shared" si="16"/>
        <v>-5.1691316357254475E-3</v>
      </c>
      <c r="V50" s="56">
        <f t="shared" si="15"/>
        <v>-1.6863806052004805E-2</v>
      </c>
      <c r="W50" s="56">
        <f t="shared" si="15"/>
        <v>-8.1451306573404377E-3</v>
      </c>
      <c r="AA50" s="190" t="s">
        <v>36</v>
      </c>
      <c r="AB50" s="190" t="s">
        <v>82</v>
      </c>
      <c r="AC50" s="190" t="s">
        <v>92</v>
      </c>
      <c r="AD50" s="190" t="s">
        <v>84</v>
      </c>
      <c r="AE50" s="190" t="s">
        <v>85</v>
      </c>
      <c r="AF50" s="190" t="s">
        <v>86</v>
      </c>
      <c r="AG50" s="190" t="s">
        <v>87</v>
      </c>
      <c r="AH50" s="190" t="s">
        <v>88</v>
      </c>
      <c r="AI50" s="190" t="s">
        <v>89</v>
      </c>
      <c r="AJ50" s="190" t="s">
        <v>90</v>
      </c>
      <c r="AK50" s="190" t="s">
        <v>91</v>
      </c>
    </row>
    <row r="51" spans="1:37" ht="14.4">
      <c r="A51" s="53">
        <v>45127</v>
      </c>
      <c r="B51" s="49">
        <v>1056.5999999999999</v>
      </c>
      <c r="C51" s="50">
        <v>570.4</v>
      </c>
      <c r="D51" s="49">
        <v>15986.5</v>
      </c>
      <c r="E51" s="49">
        <v>2419.8000000000002</v>
      </c>
      <c r="F51" s="50">
        <v>625.20000000000005</v>
      </c>
      <c r="G51" s="50">
        <v>295.60000000000002</v>
      </c>
      <c r="H51" s="49">
        <v>2730.7</v>
      </c>
      <c r="I51" s="50">
        <v>539.20000000000005</v>
      </c>
      <c r="J51" s="49">
        <v>2676.6</v>
      </c>
      <c r="K51" s="50">
        <v>777.4</v>
      </c>
      <c r="L51" s="49">
        <v>17042.55</v>
      </c>
      <c r="M51" s="56">
        <f t="shared" si="16"/>
        <v>1.9882130740424272E-2</v>
      </c>
      <c r="N51" s="56">
        <f t="shared" si="16"/>
        <v>1.4035090023200904E-3</v>
      </c>
      <c r="O51" s="56">
        <f t="shared" si="16"/>
        <v>2.1227907317443316E-3</v>
      </c>
      <c r="P51" s="56">
        <f t="shared" si="16"/>
        <v>-1.6516644270095572E-3</v>
      </c>
      <c r="Q51" s="56">
        <f t="shared" si="16"/>
        <v>-4.7973135964421665E-4</v>
      </c>
      <c r="R51" s="56">
        <f t="shared" si="16"/>
        <v>7.1295498058956417E-3</v>
      </c>
      <c r="S51" s="56">
        <f t="shared" si="16"/>
        <v>1.1121045534978294E-2</v>
      </c>
      <c r="T51" s="56">
        <f t="shared" si="16"/>
        <v>1.3631057849825589E-2</v>
      </c>
      <c r="U51" s="56">
        <f t="shared" si="16"/>
        <v>-3.5057657209088605E-3</v>
      </c>
      <c r="V51" s="56">
        <f t="shared" si="15"/>
        <v>-6.4296279460558203E-4</v>
      </c>
      <c r="W51" s="56">
        <f t="shared" si="15"/>
        <v>5.238855906448763E-3</v>
      </c>
      <c r="AA51" s="21" t="s">
        <v>82</v>
      </c>
      <c r="AB51" s="21">
        <v>1.6148099999999999E-4</v>
      </c>
      <c r="AC51" s="191">
        <v>1.21364E-5</v>
      </c>
      <c r="AD51" s="191">
        <v>6.7210300000000001E-6</v>
      </c>
      <c r="AE51" s="191">
        <v>-2.8864300000000001E-5</v>
      </c>
      <c r="AF51" s="191">
        <v>9.98403E-6</v>
      </c>
      <c r="AG51" s="191">
        <v>2.3283999999999999E-5</v>
      </c>
      <c r="AH51" s="191">
        <v>5.2850500000000003E-6</v>
      </c>
      <c r="AI51" s="191">
        <v>4.1999999999999998E-5</v>
      </c>
      <c r="AJ51" s="191">
        <v>1.827E-5</v>
      </c>
      <c r="AK51" s="191">
        <v>1.945E-6</v>
      </c>
    </row>
    <row r="52" spans="1:37" ht="14.4">
      <c r="A52" s="53">
        <v>45126</v>
      </c>
      <c r="B52" s="49">
        <v>1035.8</v>
      </c>
      <c r="C52" s="50">
        <v>569.6</v>
      </c>
      <c r="D52" s="49">
        <v>15952.6</v>
      </c>
      <c r="E52" s="49">
        <v>2423.8000000000002</v>
      </c>
      <c r="F52" s="50">
        <v>625.5</v>
      </c>
      <c r="G52" s="50">
        <v>293.5</v>
      </c>
      <c r="H52" s="49">
        <v>2700.5</v>
      </c>
      <c r="I52" s="50">
        <v>531.9</v>
      </c>
      <c r="J52" s="49">
        <v>2686</v>
      </c>
      <c r="K52" s="50">
        <v>777.9</v>
      </c>
      <c r="L52" s="49">
        <v>16953.5</v>
      </c>
      <c r="M52" s="56">
        <f t="shared" si="16"/>
        <v>4.8388752115810689E-3</v>
      </c>
      <c r="N52" s="56">
        <f t="shared" si="16"/>
        <v>6.5169759492879195E-3</v>
      </c>
      <c r="O52" s="56">
        <f t="shared" si="16"/>
        <v>3.5228661418676512E-3</v>
      </c>
      <c r="P52" s="56">
        <f t="shared" si="16"/>
        <v>2.8508292904561401E-3</v>
      </c>
      <c r="Q52" s="56">
        <f t="shared" si="16"/>
        <v>4.1653376468659678E-3</v>
      </c>
      <c r="R52" s="56">
        <f t="shared" si="16"/>
        <v>1.4413427286061691E-2</v>
      </c>
      <c r="S52" s="56">
        <f t="shared" si="16"/>
        <v>1.7708173428041242E-2</v>
      </c>
      <c r="T52" s="56">
        <f t="shared" si="16"/>
        <v>2.6355436942340936E-3</v>
      </c>
      <c r="U52" s="56">
        <f t="shared" si="16"/>
        <v>1.0441516245307075E-2</v>
      </c>
      <c r="V52" s="56">
        <f t="shared" si="15"/>
        <v>1.5676942169534275E-2</v>
      </c>
      <c r="W52" s="56">
        <f t="shared" si="15"/>
        <v>4.8188590094433801E-3</v>
      </c>
      <c r="AA52" s="21" t="s">
        <v>92</v>
      </c>
      <c r="AB52" s="191">
        <v>1.21364E-5</v>
      </c>
      <c r="AC52" s="21">
        <v>2.0817899999999999E-4</v>
      </c>
      <c r="AD52" s="191">
        <v>1.8362100000000002E-5</v>
      </c>
      <c r="AE52" s="21">
        <v>1.08405E-4</v>
      </c>
      <c r="AF52" s="191">
        <v>1.5633100000000001E-5</v>
      </c>
      <c r="AG52" s="191">
        <v>1.9301E-5</v>
      </c>
      <c r="AH52" s="191">
        <v>3.6895099999999998E-5</v>
      </c>
      <c r="AI52" s="191">
        <v>2.76E-5</v>
      </c>
      <c r="AJ52" s="191">
        <v>6.8949999999999995E-5</v>
      </c>
      <c r="AK52" s="191">
        <v>3.0809999999999998E-5</v>
      </c>
    </row>
    <row r="53" spans="1:37" ht="14.4">
      <c r="A53" s="53">
        <v>45125</v>
      </c>
      <c r="B53" s="49">
        <v>1030.8</v>
      </c>
      <c r="C53" s="50">
        <v>565.9</v>
      </c>
      <c r="D53" s="49">
        <v>15896.5</v>
      </c>
      <c r="E53" s="49">
        <v>2416.9</v>
      </c>
      <c r="F53" s="50">
        <v>622.9</v>
      </c>
      <c r="G53" s="50">
        <v>289.3</v>
      </c>
      <c r="H53" s="49">
        <v>2653.1</v>
      </c>
      <c r="I53" s="50">
        <v>530.5</v>
      </c>
      <c r="J53" s="49">
        <v>2658.1</v>
      </c>
      <c r="K53" s="50">
        <v>765.8</v>
      </c>
      <c r="L53" s="49">
        <v>16872</v>
      </c>
      <c r="M53" s="56">
        <f t="shared" si="16"/>
        <v>-1.8415318991484293E-3</v>
      </c>
      <c r="N53" s="56">
        <f t="shared" si="16"/>
        <v>8.8747476341869327E-3</v>
      </c>
      <c r="O53" s="56">
        <f t="shared" si="16"/>
        <v>1.4063771125185401E-2</v>
      </c>
      <c r="P53" s="56">
        <f t="shared" si="16"/>
        <v>3.440061417551613E-3</v>
      </c>
      <c r="Q53" s="56">
        <f t="shared" si="16"/>
        <v>-4.3251969710015655E-3</v>
      </c>
      <c r="R53" s="56">
        <f t="shared" si="16"/>
        <v>-1.3731764001315939E-2</v>
      </c>
      <c r="S53" s="56">
        <f t="shared" si="16"/>
        <v>-9.1547557169992921E-3</v>
      </c>
      <c r="T53" s="56">
        <f t="shared" si="16"/>
        <v>-2.2594624562550596E-3</v>
      </c>
      <c r="U53" s="56">
        <f t="shared" si="16"/>
        <v>6.9841913286093757E-3</v>
      </c>
      <c r="V53" s="56">
        <f t="shared" si="15"/>
        <v>2.3532498766735445E-3</v>
      </c>
      <c r="W53" s="56">
        <f t="shared" si="15"/>
        <v>-2.963485414473316E-6</v>
      </c>
      <c r="AA53" s="21" t="s">
        <v>84</v>
      </c>
      <c r="AB53" s="191">
        <v>6.7210300000000001E-6</v>
      </c>
      <c r="AC53" s="191">
        <v>1.8362100000000002E-5</v>
      </c>
      <c r="AD53" s="21">
        <v>1.4737300000000001E-4</v>
      </c>
      <c r="AE53" s="191">
        <v>2.9207999999999999E-5</v>
      </c>
      <c r="AF53" s="191">
        <v>9.3292099999999994E-6</v>
      </c>
      <c r="AG53" s="191">
        <v>8.7908000000000006E-6</v>
      </c>
      <c r="AH53" s="191">
        <v>-5.3783899999999998E-7</v>
      </c>
      <c r="AI53" s="191">
        <v>-1.1000000000000001E-6</v>
      </c>
      <c r="AJ53" s="191">
        <v>7.3869999999999997E-6</v>
      </c>
      <c r="AK53" s="191">
        <v>1.2999999999999999E-5</v>
      </c>
    </row>
    <row r="54" spans="1:37" ht="14.4">
      <c r="A54" s="53">
        <v>45124</v>
      </c>
      <c r="B54" s="49">
        <v>1032.7</v>
      </c>
      <c r="C54" s="50">
        <v>560.9</v>
      </c>
      <c r="D54" s="49">
        <v>15674.5</v>
      </c>
      <c r="E54" s="49">
        <v>2408.6</v>
      </c>
      <c r="F54" s="50">
        <v>625.6</v>
      </c>
      <c r="G54" s="50">
        <v>293.3</v>
      </c>
      <c r="H54" s="49">
        <v>2677.5</v>
      </c>
      <c r="I54" s="50">
        <v>531.70000000000005</v>
      </c>
      <c r="J54" s="49">
        <v>2639.6</v>
      </c>
      <c r="K54" s="50">
        <v>764</v>
      </c>
      <c r="L54" s="49">
        <v>16872.05</v>
      </c>
      <c r="M54" s="56">
        <f t="shared" si="16"/>
        <v>1.7445245750192613E-3</v>
      </c>
      <c r="N54" s="56">
        <f t="shared" si="16"/>
        <v>7.5161413248290634E-3</v>
      </c>
      <c r="O54" s="56">
        <f t="shared" si="16"/>
        <v>1.6674665371447878E-2</v>
      </c>
      <c r="P54" s="56">
        <f t="shared" si="16"/>
        <v>1.3585177687412185E-2</v>
      </c>
      <c r="Q54" s="56">
        <f t="shared" si="16"/>
        <v>4.3251969710014866E-3</v>
      </c>
      <c r="R54" s="56">
        <f t="shared" si="16"/>
        <v>3.0732481077820621E-3</v>
      </c>
      <c r="S54" s="56">
        <f t="shared" si="16"/>
        <v>7.309563048713141E-3</v>
      </c>
      <c r="T54" s="56">
        <f t="shared" si="16"/>
        <v>-1.4563364187896442E-2</v>
      </c>
      <c r="U54" s="56">
        <f t="shared" si="16"/>
        <v>6.1180863825000585E-3</v>
      </c>
      <c r="V54" s="56">
        <f t="shared" si="15"/>
        <v>1.2247469875697678E-2</v>
      </c>
      <c r="W54" s="56">
        <f t="shared" si="15"/>
        <v>6.3381854695688106E-3</v>
      </c>
      <c r="AA54" s="21" t="s">
        <v>85</v>
      </c>
      <c r="AB54" s="191">
        <v>-2.8864300000000001E-5</v>
      </c>
      <c r="AC54" s="21">
        <v>1.08405E-4</v>
      </c>
      <c r="AD54" s="191">
        <v>2.9207999999999999E-5</v>
      </c>
      <c r="AE54" s="21">
        <v>2.3451919999999998E-3</v>
      </c>
      <c r="AF54" s="21">
        <v>1.9214500000000001E-4</v>
      </c>
      <c r="AG54" s="191">
        <v>7.5877999999999994E-5</v>
      </c>
      <c r="AH54" s="191">
        <v>5.7220399999999999E-5</v>
      </c>
      <c r="AI54" s="191">
        <v>3.2700000000000002E-5</v>
      </c>
      <c r="AJ54" s="191">
        <v>5.3440000000000003E-5</v>
      </c>
      <c r="AK54" s="191">
        <v>7.5760000000000006E-5</v>
      </c>
    </row>
    <row r="55" spans="1:37" ht="14.4">
      <c r="A55" s="53">
        <v>45121</v>
      </c>
      <c r="B55" s="49">
        <v>1030.9000000000001</v>
      </c>
      <c r="C55" s="50">
        <v>556.70000000000005</v>
      </c>
      <c r="D55" s="49">
        <v>15415.3</v>
      </c>
      <c r="E55" s="49">
        <v>2376.1</v>
      </c>
      <c r="F55" s="50">
        <v>622.9</v>
      </c>
      <c r="G55" s="50">
        <v>292.39999999999998</v>
      </c>
      <c r="H55" s="49">
        <v>2658</v>
      </c>
      <c r="I55" s="50">
        <v>539.5</v>
      </c>
      <c r="J55" s="49">
        <v>2623.5</v>
      </c>
      <c r="K55" s="50">
        <v>754.7</v>
      </c>
      <c r="L55" s="49">
        <v>16765.45</v>
      </c>
      <c r="M55" s="56">
        <f t="shared" si="16"/>
        <v>9.9435406928862838E-3</v>
      </c>
      <c r="N55" s="56">
        <f t="shared" si="16"/>
        <v>9.9287754900131697E-3</v>
      </c>
      <c r="O55" s="56">
        <f t="shared" si="16"/>
        <v>2.1102960533958451E-2</v>
      </c>
      <c r="P55" s="56">
        <f t="shared" si="16"/>
        <v>5.9094342753051258E-3</v>
      </c>
      <c r="Q55" s="56">
        <f t="shared" si="16"/>
        <v>8.2212117756184696E-3</v>
      </c>
      <c r="R55" s="56">
        <f t="shared" si="16"/>
        <v>8.9316979890413165E-3</v>
      </c>
      <c r="S55" s="56">
        <f t="shared" si="16"/>
        <v>-1.0628047050085724E-2</v>
      </c>
      <c r="T55" s="56">
        <f t="shared" si="16"/>
        <v>1.0996290096775297E-2</v>
      </c>
      <c r="U55" s="56">
        <f t="shared" si="16"/>
        <v>2.0222453807678706E-3</v>
      </c>
      <c r="V55" s="56">
        <f t="shared" si="15"/>
        <v>7.7148560355013822E-3</v>
      </c>
      <c r="W55" s="56">
        <f t="shared" si="15"/>
        <v>8.4788022529624467E-3</v>
      </c>
      <c r="AA55" s="21" t="s">
        <v>86</v>
      </c>
      <c r="AB55" s="191">
        <v>9.98403E-6</v>
      </c>
      <c r="AC55" s="191">
        <v>1.5633100000000001E-5</v>
      </c>
      <c r="AD55" s="191">
        <v>9.3292099999999994E-6</v>
      </c>
      <c r="AE55" s="21">
        <v>1.9214500000000001E-4</v>
      </c>
      <c r="AF55" s="21">
        <v>1.8353900000000001E-4</v>
      </c>
      <c r="AG55" s="191">
        <v>4.3426000000000001E-5</v>
      </c>
      <c r="AH55" s="191">
        <v>3.5318799999999998E-5</v>
      </c>
      <c r="AI55" s="191">
        <v>2.65E-5</v>
      </c>
      <c r="AJ55" s="191">
        <v>2.1610000000000001E-5</v>
      </c>
      <c r="AK55" s="191">
        <v>6.2589999999999995E-5</v>
      </c>
    </row>
    <row r="56" spans="1:37" ht="14.4">
      <c r="A56" s="53">
        <v>45120</v>
      </c>
      <c r="B56" s="49">
        <v>1020.7</v>
      </c>
      <c r="C56" s="50">
        <v>551.20000000000005</v>
      </c>
      <c r="D56" s="49">
        <v>15093.4</v>
      </c>
      <c r="E56" s="49">
        <v>2362.1</v>
      </c>
      <c r="F56" s="50">
        <v>617.79999999999995</v>
      </c>
      <c r="G56" s="50">
        <v>289.8</v>
      </c>
      <c r="H56" s="49">
        <v>2686.4</v>
      </c>
      <c r="I56" s="50">
        <v>533.6</v>
      </c>
      <c r="J56" s="49">
        <v>2618.1999999999998</v>
      </c>
      <c r="K56" s="50">
        <v>748.9</v>
      </c>
      <c r="L56" s="49">
        <v>16623.900000000001</v>
      </c>
      <c r="M56" s="56">
        <f t="shared" si="16"/>
        <v>-1.4685009247264681E-3</v>
      </c>
      <c r="N56" s="56">
        <f t="shared" si="16"/>
        <v>-1.1723463696059259E-2</v>
      </c>
      <c r="O56" s="56">
        <f t="shared" si="16"/>
        <v>1.2755419560516746E-2</v>
      </c>
      <c r="P56" s="56">
        <f t="shared" si="16"/>
        <v>-1.0863264725103218E-2</v>
      </c>
      <c r="Q56" s="56">
        <f t="shared" si="16"/>
        <v>-4.6830929351258134E-3</v>
      </c>
      <c r="R56" s="56">
        <f t="shared" si="16"/>
        <v>-1.3027266853778564E-2</v>
      </c>
      <c r="S56" s="56">
        <f t="shared" si="16"/>
        <v>-1.4486580023480373E-2</v>
      </c>
      <c r="T56" s="56">
        <f t="shared" si="16"/>
        <v>-7.8402492333501488E-3</v>
      </c>
      <c r="U56" s="56">
        <f t="shared" si="16"/>
        <v>-1.6410025244536323E-3</v>
      </c>
      <c r="V56" s="56">
        <f t="shared" si="15"/>
        <v>-1.7865889084670919E-2</v>
      </c>
      <c r="W56" s="56">
        <f t="shared" si="15"/>
        <v>-1.0311154244624604E-3</v>
      </c>
      <c r="AA56" s="21" t="s">
        <v>87</v>
      </c>
      <c r="AB56" s="191">
        <v>2.32842E-5</v>
      </c>
      <c r="AC56" s="191">
        <v>1.9301400000000001E-5</v>
      </c>
      <c r="AD56" s="191">
        <v>8.79084E-6</v>
      </c>
      <c r="AE56" s="191">
        <v>7.5878199999999995E-5</v>
      </c>
      <c r="AF56" s="191">
        <v>4.3426500000000002E-5</v>
      </c>
      <c r="AG56" s="21">
        <v>3.0464000000000001E-4</v>
      </c>
      <c r="AH56" s="191">
        <v>3.2644800000000003E-5</v>
      </c>
      <c r="AI56" s="191">
        <v>1.3499999999999999E-5</v>
      </c>
      <c r="AJ56" s="191">
        <v>1.9210000000000001E-5</v>
      </c>
      <c r="AK56" s="191">
        <v>5.5260000000000003E-5</v>
      </c>
    </row>
    <row r="57" spans="1:37" ht="14.4">
      <c r="A57" s="53">
        <v>45119</v>
      </c>
      <c r="B57" s="49">
        <v>1022.2</v>
      </c>
      <c r="C57" s="50">
        <v>557.70000000000005</v>
      </c>
      <c r="D57" s="49">
        <v>14902.1</v>
      </c>
      <c r="E57" s="49">
        <v>2387.9</v>
      </c>
      <c r="F57" s="50">
        <v>620.70000000000005</v>
      </c>
      <c r="G57" s="50">
        <v>293.60000000000002</v>
      </c>
      <c r="H57" s="49">
        <v>2725.6</v>
      </c>
      <c r="I57" s="50">
        <v>537.79999999999995</v>
      </c>
      <c r="J57" s="49">
        <v>2622.5</v>
      </c>
      <c r="K57" s="50">
        <v>762.4</v>
      </c>
      <c r="L57" s="49">
        <v>16641.05</v>
      </c>
      <c r="M57" s="56">
        <f t="shared" si="16"/>
        <v>-5.4634282239498936E-3</v>
      </c>
      <c r="N57" s="56">
        <f t="shared" si="16"/>
        <v>-1.4334351137472877E-3</v>
      </c>
      <c r="O57" s="56">
        <f t="shared" si="16"/>
        <v>1.2804670031281979E-2</v>
      </c>
      <c r="P57" s="56">
        <f t="shared" si="16"/>
        <v>-1.4550851224617814E-2</v>
      </c>
      <c r="Q57" s="56">
        <f t="shared" si="16"/>
        <v>2.742600735011E-3</v>
      </c>
      <c r="R57" s="56">
        <f t="shared" si="16"/>
        <v>-1.0840214552864833E-2</v>
      </c>
      <c r="S57" s="56">
        <f t="shared" si="16"/>
        <v>8.0303964164517606E-3</v>
      </c>
      <c r="T57" s="56">
        <f t="shared" si="16"/>
        <v>1.1595416995673969E-2</v>
      </c>
      <c r="U57" s="56">
        <f t="shared" si="16"/>
        <v>-6.2341023735671955E-3</v>
      </c>
      <c r="V57" s="56">
        <f t="shared" si="15"/>
        <v>4.0743961208043675E-3</v>
      </c>
      <c r="W57" s="56">
        <f t="shared" si="15"/>
        <v>-4.175547275142576E-4</v>
      </c>
      <c r="AA57" s="21" t="s">
        <v>88</v>
      </c>
      <c r="AB57" s="191">
        <v>5.2850500000000003E-6</v>
      </c>
      <c r="AC57" s="191">
        <v>3.6895099999999998E-5</v>
      </c>
      <c r="AD57" s="191">
        <v>-5.3783899999999998E-7</v>
      </c>
      <c r="AE57" s="191">
        <v>5.7220399999999999E-5</v>
      </c>
      <c r="AF57" s="191">
        <v>3.5318799999999998E-5</v>
      </c>
      <c r="AG57" s="191">
        <v>3.2644999999999997E-5</v>
      </c>
      <c r="AH57" s="21">
        <v>2.2921399999999999E-4</v>
      </c>
      <c r="AI57" s="191">
        <v>3.3500000000000001E-5</v>
      </c>
      <c r="AJ57" s="191">
        <v>2.9179999999999998E-5</v>
      </c>
      <c r="AK57" s="191">
        <v>4.2540000000000003E-5</v>
      </c>
    </row>
    <row r="58" spans="1:37" ht="14.4">
      <c r="A58" s="53">
        <v>45118</v>
      </c>
      <c r="B58" s="49">
        <v>1027.8</v>
      </c>
      <c r="C58" s="50">
        <v>558.5</v>
      </c>
      <c r="D58" s="49">
        <v>14712.5</v>
      </c>
      <c r="E58" s="49">
        <v>2422.9</v>
      </c>
      <c r="F58" s="50">
        <v>619</v>
      </c>
      <c r="G58" s="50">
        <v>296.8</v>
      </c>
      <c r="H58" s="49">
        <v>2703.8</v>
      </c>
      <c r="I58" s="50">
        <v>531.6</v>
      </c>
      <c r="J58" s="49">
        <v>2638.9</v>
      </c>
      <c r="K58" s="50">
        <v>759.3</v>
      </c>
      <c r="L58" s="49">
        <v>16648</v>
      </c>
      <c r="M58" s="56">
        <f t="shared" si="16"/>
        <v>1.0858507277013686E-2</v>
      </c>
      <c r="N58" s="56">
        <f t="shared" si="16"/>
        <v>5.3860094295706783E-3</v>
      </c>
      <c r="O58" s="56">
        <f t="shared" si="16"/>
        <v>1.2509524632968306E-2</v>
      </c>
      <c r="P58" s="56">
        <f t="shared" si="16"/>
        <v>5.2139487480393192E-3</v>
      </c>
      <c r="Q58" s="56">
        <f t="shared" si="16"/>
        <v>5.020659991598452E-3</v>
      </c>
      <c r="R58" s="56">
        <f t="shared" si="16"/>
        <v>2.0422765633861143E-2</v>
      </c>
      <c r="S58" s="56">
        <f t="shared" si="16"/>
        <v>1.1980647078824265E-2</v>
      </c>
      <c r="T58" s="56">
        <f t="shared" si="16"/>
        <v>8.501042977928995E-3</v>
      </c>
      <c r="U58" s="56">
        <f t="shared" si="16"/>
        <v>1.6428886363216662E-2</v>
      </c>
      <c r="V58" s="56">
        <f t="shared" si="15"/>
        <v>1.5816531569297812E-3</v>
      </c>
      <c r="W58" s="56">
        <f t="shared" si="15"/>
        <v>5.6774268322963223E-3</v>
      </c>
      <c r="AA58" s="21" t="s">
        <v>89</v>
      </c>
      <c r="AB58" s="191">
        <v>4.2011400000000002E-5</v>
      </c>
      <c r="AC58" s="191">
        <v>2.75906E-5</v>
      </c>
      <c r="AD58" s="191">
        <v>-1.0852E-6</v>
      </c>
      <c r="AE58" s="191">
        <v>3.2650600000000002E-5</v>
      </c>
      <c r="AF58" s="191">
        <v>2.6508499999999999E-5</v>
      </c>
      <c r="AG58" s="191">
        <v>1.3519999999999999E-5</v>
      </c>
      <c r="AH58" s="191">
        <v>3.34995E-5</v>
      </c>
      <c r="AI58" s="21">
        <v>1.6699999999999999E-4</v>
      </c>
      <c r="AJ58" s="191">
        <v>3.3349999999999997E-5</v>
      </c>
      <c r="AK58" s="191">
        <v>2.9490000000000001E-5</v>
      </c>
    </row>
    <row r="59" spans="1:37" ht="14.4">
      <c r="A59" s="53">
        <v>45117</v>
      </c>
      <c r="B59" s="49">
        <v>1016.7</v>
      </c>
      <c r="C59" s="50">
        <v>555.5</v>
      </c>
      <c r="D59" s="49">
        <v>14529.6</v>
      </c>
      <c r="E59" s="49">
        <v>2410.3000000000002</v>
      </c>
      <c r="F59" s="50">
        <v>615.9</v>
      </c>
      <c r="G59" s="50">
        <v>290.8</v>
      </c>
      <c r="H59" s="49">
        <v>2671.6</v>
      </c>
      <c r="I59" s="50">
        <v>527.1</v>
      </c>
      <c r="J59" s="49">
        <v>2595.9</v>
      </c>
      <c r="K59" s="50">
        <v>758.1</v>
      </c>
      <c r="L59" s="49">
        <v>16553.75</v>
      </c>
      <c r="M59" s="56">
        <f t="shared" si="16"/>
        <v>-3.9265781283374015E-3</v>
      </c>
      <c r="N59" s="56">
        <f t="shared" si="16"/>
        <v>-9.3173940499422115E-3</v>
      </c>
      <c r="O59" s="56">
        <f t="shared" si="16"/>
        <v>-2.6595072542376634E-2</v>
      </c>
      <c r="P59" s="56">
        <f t="shared" si="16"/>
        <v>1.2818814751593528E-2</v>
      </c>
      <c r="Q59" s="56">
        <f t="shared" si="16"/>
        <v>-2.3745700976608088E-2</v>
      </c>
      <c r="R59" s="56">
        <f t="shared" si="16"/>
        <v>1.6643934839511852E-2</v>
      </c>
      <c r="S59" s="56">
        <f t="shared" si="16"/>
        <v>1.5275534171648106E-2</v>
      </c>
      <c r="T59" s="56">
        <f t="shared" si="16"/>
        <v>1.9154004458985404E-2</v>
      </c>
      <c r="U59" s="56">
        <f t="shared" si="16"/>
        <v>-6.5657092398096516E-3</v>
      </c>
      <c r="V59" s="56">
        <f t="shared" si="15"/>
        <v>-2.8977891721325968E-3</v>
      </c>
      <c r="W59" s="56">
        <f t="shared" si="15"/>
        <v>-6.7333664997032644E-4</v>
      </c>
      <c r="AA59" s="21" t="s">
        <v>90</v>
      </c>
      <c r="AB59" s="191">
        <v>1.8266000000000001E-5</v>
      </c>
      <c r="AC59" s="191">
        <v>6.8948600000000006E-5</v>
      </c>
      <c r="AD59" s="191">
        <v>7.3870700000000004E-6</v>
      </c>
      <c r="AE59" s="191">
        <v>5.3443299999999997E-5</v>
      </c>
      <c r="AF59" s="191">
        <v>2.1608799999999999E-5</v>
      </c>
      <c r="AG59" s="191">
        <v>1.9208999999999999E-5</v>
      </c>
      <c r="AH59" s="191">
        <v>2.9175599999999999E-5</v>
      </c>
      <c r="AI59" s="191">
        <v>3.3399999999999999E-5</v>
      </c>
      <c r="AJ59" s="21">
        <v>1.0959999999999999E-4</v>
      </c>
      <c r="AK59" s="191">
        <v>2.8119999999999998E-5</v>
      </c>
    </row>
    <row r="60" spans="1:37" ht="14.4">
      <c r="A60" s="53">
        <v>45114</v>
      </c>
      <c r="B60" s="49">
        <v>1020.7</v>
      </c>
      <c r="C60" s="50">
        <v>560.70000000000005</v>
      </c>
      <c r="D60" s="49">
        <v>14921.2</v>
      </c>
      <c r="E60" s="49">
        <v>2379.6</v>
      </c>
      <c r="F60" s="50">
        <v>630.70000000000005</v>
      </c>
      <c r="G60" s="50">
        <v>286</v>
      </c>
      <c r="H60" s="49">
        <v>2631.1</v>
      </c>
      <c r="I60" s="50">
        <v>517.1</v>
      </c>
      <c r="J60" s="49">
        <v>2613</v>
      </c>
      <c r="K60" s="50">
        <v>760.3</v>
      </c>
      <c r="L60" s="49">
        <v>16564.900000000001</v>
      </c>
      <c r="M60" s="56">
        <f t="shared" si="16"/>
        <v>-5.8765917460045587E-4</v>
      </c>
      <c r="N60" s="56">
        <f t="shared" si="16"/>
        <v>-1.1525972088290854E-2</v>
      </c>
      <c r="O60" s="56">
        <f t="shared" si="16"/>
        <v>7.7099931841299093E-3</v>
      </c>
      <c r="P60" s="56">
        <f t="shared" si="16"/>
        <v>-9.7439349084486784E-3</v>
      </c>
      <c r="Q60" s="56">
        <f t="shared" si="16"/>
        <v>-2.533651394961884E-3</v>
      </c>
      <c r="R60" s="56">
        <f t="shared" si="16"/>
        <v>-1.2854093955452032E-2</v>
      </c>
      <c r="S60" s="56">
        <f t="shared" si="16"/>
        <v>-2.5331110316854109E-2</v>
      </c>
      <c r="T60" s="56">
        <f t="shared" si="16"/>
        <v>-2.0291661009446429E-2</v>
      </c>
      <c r="U60" s="56">
        <f t="shared" si="16"/>
        <v>-1.368322375145724E-2</v>
      </c>
      <c r="V60" s="56">
        <f t="shared" si="15"/>
        <v>-1.1247829803744207E-2</v>
      </c>
      <c r="W60" s="56">
        <f t="shared" si="15"/>
        <v>-7.8262693907810831E-3</v>
      </c>
      <c r="AA60" s="24" t="s">
        <v>91</v>
      </c>
      <c r="AB60" s="192">
        <v>1.9448399999999998E-6</v>
      </c>
      <c r="AC60" s="192">
        <v>3.08079E-5</v>
      </c>
      <c r="AD60" s="192">
        <v>1.2995499999999999E-5</v>
      </c>
      <c r="AE60" s="192">
        <v>7.57634E-5</v>
      </c>
      <c r="AF60" s="192">
        <v>6.2587699999999997E-5</v>
      </c>
      <c r="AG60" s="192">
        <v>5.5256000000000001E-5</v>
      </c>
      <c r="AH60" s="192">
        <v>4.2537200000000003E-5</v>
      </c>
      <c r="AI60" s="192">
        <v>2.9499999999999999E-5</v>
      </c>
      <c r="AJ60" s="192">
        <v>2.8119999999999998E-5</v>
      </c>
      <c r="AK60" s="24">
        <v>2.0210000000000001E-4</v>
      </c>
    </row>
    <row r="61" spans="1:37">
      <c r="A61" s="53">
        <v>45113</v>
      </c>
      <c r="B61" s="49">
        <v>1021.3</v>
      </c>
      <c r="C61" s="50">
        <v>567.20000000000005</v>
      </c>
      <c r="D61" s="49">
        <v>14806.6</v>
      </c>
      <c r="E61" s="49">
        <v>2402.9</v>
      </c>
      <c r="F61" s="50">
        <v>632.29999999999995</v>
      </c>
      <c r="G61" s="50">
        <v>289.7</v>
      </c>
      <c r="H61" s="49">
        <v>2698.6</v>
      </c>
      <c r="I61" s="50">
        <v>527.70000000000005</v>
      </c>
      <c r="J61" s="49">
        <v>2649</v>
      </c>
      <c r="K61" s="50">
        <v>768.9</v>
      </c>
      <c r="L61" s="49">
        <v>16695.05</v>
      </c>
      <c r="M61" s="56">
        <f t="shared" si="16"/>
        <v>1.0334229070014064E-2</v>
      </c>
      <c r="N61" s="56">
        <f t="shared" si="16"/>
        <v>5.3031766500218338E-3</v>
      </c>
      <c r="O61" s="56">
        <f t="shared" si="16"/>
        <v>1.0100410327352993E-2</v>
      </c>
      <c r="P61" s="56">
        <f t="shared" si="16"/>
        <v>1.5409927874000346E-3</v>
      </c>
      <c r="Q61" s="56">
        <f t="shared" si="16"/>
        <v>2.6922179536069449E-3</v>
      </c>
      <c r="R61" s="56">
        <f t="shared" si="16"/>
        <v>1.3203805447038723E-2</v>
      </c>
      <c r="S61" s="56">
        <f t="shared" si="16"/>
        <v>1.6439135804584983E-2</v>
      </c>
      <c r="T61" s="56">
        <f t="shared" si="16"/>
        <v>-2.0445239965876258E-2</v>
      </c>
      <c r="U61" s="56">
        <f t="shared" si="16"/>
        <v>1.5253533731543548E-2</v>
      </c>
      <c r="V61" s="56">
        <f t="shared" si="15"/>
        <v>2.8653314732862058E-3</v>
      </c>
      <c r="W61" s="56">
        <f t="shared" si="15"/>
        <v>5.8782618632628415E-3</v>
      </c>
    </row>
    <row r="62" spans="1:37">
      <c r="A62" s="53">
        <v>45112</v>
      </c>
      <c r="B62" s="49">
        <v>1010.8</v>
      </c>
      <c r="C62" s="50">
        <v>564.20000000000005</v>
      </c>
      <c r="D62" s="49">
        <v>14657.8</v>
      </c>
      <c r="E62" s="49">
        <v>2399.1999999999998</v>
      </c>
      <c r="F62" s="50">
        <v>630.6</v>
      </c>
      <c r="G62" s="50">
        <v>285.89999999999998</v>
      </c>
      <c r="H62" s="49">
        <v>2654.6</v>
      </c>
      <c r="I62" s="50">
        <v>538.6</v>
      </c>
      <c r="J62" s="49">
        <v>2608.9</v>
      </c>
      <c r="K62" s="50">
        <v>766.7</v>
      </c>
      <c r="L62" s="49">
        <v>16597.2</v>
      </c>
      <c r="M62" s="56">
        <f t="shared" si="16"/>
        <v>-1.0876552216750606E-3</v>
      </c>
      <c r="N62" s="56">
        <f t="shared" si="16"/>
        <v>9.7961421027928323E-3</v>
      </c>
      <c r="O62" s="56">
        <f t="shared" si="16"/>
        <v>2.842114367861537E-3</v>
      </c>
      <c r="P62" s="56">
        <f t="shared" si="16"/>
        <v>4.8047889548860218E-3</v>
      </c>
      <c r="Q62" s="56">
        <f t="shared" si="16"/>
        <v>3.0175517219449533E-3</v>
      </c>
      <c r="R62" s="56">
        <f t="shared" si="16"/>
        <v>-3.1430093971992513E-3</v>
      </c>
      <c r="S62" s="56">
        <f t="shared" si="16"/>
        <v>2.3208556507333007E-2</v>
      </c>
      <c r="T62" s="56">
        <f t="shared" si="16"/>
        <v>2.2721848803468454E-2</v>
      </c>
      <c r="U62" s="56">
        <f t="shared" si="16"/>
        <v>1.4828244044966764E-2</v>
      </c>
      <c r="V62" s="56">
        <f t="shared" si="15"/>
        <v>9.9620695421262628E-3</v>
      </c>
      <c r="W62" s="56">
        <f t="shared" si="15"/>
        <v>2.4824125014470053E-3</v>
      </c>
    </row>
    <row r="63" spans="1:37">
      <c r="A63" s="53">
        <v>45111</v>
      </c>
      <c r="B63" s="49">
        <v>1011.9</v>
      </c>
      <c r="C63" s="50">
        <v>558.70000000000005</v>
      </c>
      <c r="D63" s="49">
        <v>14616.2</v>
      </c>
      <c r="E63" s="49">
        <v>2387.6999999999998</v>
      </c>
      <c r="F63" s="50">
        <v>628.70000000000005</v>
      </c>
      <c r="G63" s="50">
        <v>286.8</v>
      </c>
      <c r="H63" s="49">
        <v>2593.6999999999998</v>
      </c>
      <c r="I63" s="50">
        <v>526.5</v>
      </c>
      <c r="J63" s="49">
        <v>2570.5</v>
      </c>
      <c r="K63" s="50">
        <v>759.1</v>
      </c>
      <c r="L63" s="49">
        <v>16556.05</v>
      </c>
      <c r="M63" s="56">
        <f t="shared" si="16"/>
        <v>1.0031369812197863E-2</v>
      </c>
      <c r="N63" s="56">
        <f t="shared" si="16"/>
        <v>-6.7784776134720672E-3</v>
      </c>
      <c r="O63" s="56">
        <f t="shared" si="16"/>
        <v>1.9963694439562873E-2</v>
      </c>
      <c r="P63" s="56">
        <f t="shared" si="16"/>
        <v>9.2181352375159879E-4</v>
      </c>
      <c r="Q63" s="56">
        <f t="shared" si="16"/>
        <v>-6.9741921610653535E-3</v>
      </c>
      <c r="R63" s="56">
        <f t="shared" si="16"/>
        <v>-6.971070341557212E-4</v>
      </c>
      <c r="S63" s="56">
        <f t="shared" si="16"/>
        <v>-1.7011438730050534E-2</v>
      </c>
      <c r="T63" s="56">
        <f t="shared" si="16"/>
        <v>-1.2832786032526276E-2</v>
      </c>
      <c r="U63" s="56">
        <f t="shared" si="16"/>
        <v>-3.8895371941156687E-4</v>
      </c>
      <c r="V63" s="56">
        <f t="shared" si="15"/>
        <v>-4.600126400740887E-3</v>
      </c>
      <c r="W63" s="56">
        <f t="shared" si="15"/>
        <v>1.6987067317811508E-3</v>
      </c>
    </row>
    <row r="64" spans="1:37">
      <c r="A64" s="53">
        <v>45110</v>
      </c>
      <c r="B64" s="49">
        <v>1001.8</v>
      </c>
      <c r="C64" s="50">
        <v>562.5</v>
      </c>
      <c r="D64" s="49">
        <v>14327.3</v>
      </c>
      <c r="E64" s="49">
        <v>2385.5</v>
      </c>
      <c r="F64" s="50">
        <v>633.1</v>
      </c>
      <c r="G64" s="50">
        <v>287</v>
      </c>
      <c r="H64" s="49">
        <v>2638.2</v>
      </c>
      <c r="I64" s="50">
        <v>533.29999999999995</v>
      </c>
      <c r="J64" s="49">
        <v>2571.5</v>
      </c>
      <c r="K64" s="50">
        <v>762.6</v>
      </c>
      <c r="L64" s="49">
        <v>16527.95</v>
      </c>
      <c r="M64" s="56">
        <f t="shared" si="16"/>
        <v>-1.3090230552371346E-2</v>
      </c>
      <c r="N64" s="56">
        <f t="shared" si="16"/>
        <v>-4.6115725572225159E-3</v>
      </c>
      <c r="O64" s="56">
        <f t="shared" si="16"/>
        <v>1.9545019921348906E-4</v>
      </c>
      <c r="P64" s="56">
        <f t="shared" si="16"/>
        <v>-1.0893247264549934E-3</v>
      </c>
      <c r="Q64" s="56">
        <f t="shared" si="16"/>
        <v>-3.1540792588483401E-3</v>
      </c>
      <c r="R64" s="56">
        <f t="shared" si="16"/>
        <v>-9.0184447519402657E-3</v>
      </c>
      <c r="S64" s="56">
        <f t="shared" si="16"/>
        <v>4.2924226890662612E-3</v>
      </c>
      <c r="T64" s="56">
        <f t="shared" si="16"/>
        <v>4.3220963646175429E-3</v>
      </c>
      <c r="U64" s="56">
        <f t="shared" si="16"/>
        <v>-9.9060516748668229E-3</v>
      </c>
      <c r="V64" s="56">
        <f t="shared" si="15"/>
        <v>3.6784066699382749E-3</v>
      </c>
      <c r="W64" s="56">
        <f t="shared" si="15"/>
        <v>5.943955154120723E-3</v>
      </c>
    </row>
    <row r="65" spans="1:23">
      <c r="A65" s="53">
        <v>45107</v>
      </c>
      <c r="B65" s="49">
        <v>1015</v>
      </c>
      <c r="C65" s="50">
        <v>565.1</v>
      </c>
      <c r="D65" s="49">
        <v>14324.5</v>
      </c>
      <c r="E65" s="49">
        <v>2388.1</v>
      </c>
      <c r="F65" s="50">
        <v>635.1</v>
      </c>
      <c r="G65" s="50">
        <v>289.60000000000002</v>
      </c>
      <c r="H65" s="49">
        <v>2626.9</v>
      </c>
      <c r="I65" s="50">
        <v>531</v>
      </c>
      <c r="J65" s="49">
        <v>2597.1</v>
      </c>
      <c r="K65" s="50">
        <v>759.8</v>
      </c>
      <c r="L65" s="49">
        <v>16430</v>
      </c>
      <c r="M65" s="56">
        <f t="shared" si="16"/>
        <v>5.0372964433764026E-3</v>
      </c>
      <c r="N65" s="56">
        <f t="shared" si="16"/>
        <v>4.4338105800411139E-3</v>
      </c>
      <c r="O65" s="56">
        <f t="shared" si="16"/>
        <v>-1.1956577438128484E-2</v>
      </c>
      <c r="P65" s="56">
        <f t="shared" si="16"/>
        <v>-5.8036529573122324E-3</v>
      </c>
      <c r="Q65" s="56">
        <f t="shared" si="16"/>
        <v>9.9692256939325485E-3</v>
      </c>
      <c r="R65" s="56">
        <f t="shared" si="16"/>
        <v>6.9300346646696325E-3</v>
      </c>
      <c r="S65" s="56">
        <f t="shared" si="16"/>
        <v>2.2103667535944599E-3</v>
      </c>
      <c r="T65" s="56">
        <f t="shared" si="16"/>
        <v>1.5180557177016017E-2</v>
      </c>
      <c r="U65" s="56">
        <f t="shared" si="16"/>
        <v>-6.1588207805332747E-4</v>
      </c>
      <c r="V65" s="56">
        <f t="shared" si="15"/>
        <v>-3.8095284166678417E-3</v>
      </c>
      <c r="W65" s="56">
        <f t="shared" si="15"/>
        <v>9.3435764387783636E-3</v>
      </c>
    </row>
    <row r="66" spans="1:23">
      <c r="A66" s="53">
        <v>45105</v>
      </c>
      <c r="B66" s="49">
        <v>1009.9</v>
      </c>
      <c r="C66" s="50">
        <v>562.6</v>
      </c>
      <c r="D66" s="49">
        <v>14496.8</v>
      </c>
      <c r="E66" s="49">
        <v>2402</v>
      </c>
      <c r="F66" s="50">
        <v>628.79999999999995</v>
      </c>
      <c r="G66" s="50">
        <v>287.60000000000002</v>
      </c>
      <c r="H66" s="49">
        <v>2621.1</v>
      </c>
      <c r="I66" s="50">
        <v>523</v>
      </c>
      <c r="J66" s="49">
        <v>2598.6999999999998</v>
      </c>
      <c r="K66" s="50">
        <v>762.7</v>
      </c>
      <c r="L66" s="49">
        <v>16277.2</v>
      </c>
      <c r="M66" s="56">
        <f t="shared" si="16"/>
        <v>5.9429478769746193E-4</v>
      </c>
      <c r="N66" s="56">
        <f t="shared" si="16"/>
        <v>-5.1413995004186523E-3</v>
      </c>
      <c r="O66" s="56">
        <f t="shared" si="16"/>
        <v>7.6654727922478398E-3</v>
      </c>
      <c r="P66" s="56">
        <f t="shared" si="16"/>
        <v>5.0154541636602629E-2</v>
      </c>
      <c r="Q66" s="56">
        <f t="shared" si="16"/>
        <v>-2.8585059959637597E-3</v>
      </c>
      <c r="R66" s="56">
        <f t="shared" si="16"/>
        <v>-8.3102971336280369E-3</v>
      </c>
      <c r="S66" s="56">
        <f t="shared" si="16"/>
        <v>3.5453828758717158E-2</v>
      </c>
      <c r="T66" s="56">
        <f t="shared" si="16"/>
        <v>-1.1217914007011288E-2</v>
      </c>
      <c r="U66" s="56">
        <f t="shared" si="16"/>
        <v>-8.6972062175541612E-3</v>
      </c>
      <c r="V66" s="56">
        <f t="shared" si="15"/>
        <v>2.1000138968469678E-3</v>
      </c>
      <c r="W66" s="56">
        <f t="shared" si="15"/>
        <v>7.0097418099959738E-3</v>
      </c>
    </row>
    <row r="67" spans="1:23">
      <c r="A67" s="53">
        <v>45104</v>
      </c>
      <c r="B67" s="49">
        <v>1009.3</v>
      </c>
      <c r="C67" s="50">
        <v>565.5</v>
      </c>
      <c r="D67" s="49">
        <v>14386.1</v>
      </c>
      <c r="E67" s="49">
        <v>2284.5</v>
      </c>
      <c r="F67" s="50">
        <v>630.6</v>
      </c>
      <c r="G67" s="50">
        <v>290</v>
      </c>
      <c r="H67" s="49">
        <v>2529.8000000000002</v>
      </c>
      <c r="I67" s="50">
        <v>528.9</v>
      </c>
      <c r="J67" s="49">
        <v>2621.4</v>
      </c>
      <c r="K67" s="50">
        <v>761.1</v>
      </c>
      <c r="L67" s="49">
        <v>16163.5</v>
      </c>
      <c r="M67" s="56">
        <f t="shared" si="16"/>
        <v>-1.2406618373349601E-2</v>
      </c>
      <c r="N67" s="56">
        <f t="shared" si="16"/>
        <v>2.3014969882791674E-3</v>
      </c>
      <c r="O67" s="56">
        <f t="shared" si="16"/>
        <v>-6.4230479716795219E-3</v>
      </c>
      <c r="P67" s="56">
        <f t="shared" si="16"/>
        <v>-4.8470652308812917E-3</v>
      </c>
      <c r="Q67" s="56">
        <f t="shared" si="16"/>
        <v>-3.0084734907148626E-3</v>
      </c>
      <c r="R67" s="56">
        <f t="shared" si="16"/>
        <v>6.226239415098098E-3</v>
      </c>
      <c r="S67" s="56">
        <f t="shared" si="16"/>
        <v>2.5989009510871061E-2</v>
      </c>
      <c r="T67" s="56">
        <f t="shared" si="16"/>
        <v>3.7821483052967442E-4</v>
      </c>
      <c r="U67" s="56">
        <f t="shared" si="16"/>
        <v>-3.6174667706718733E-3</v>
      </c>
      <c r="V67" s="56">
        <f t="shared" si="15"/>
        <v>4.4772263360182175E-3</v>
      </c>
      <c r="W67" s="56">
        <f t="shared" si="15"/>
        <v>6.0410396053752376E-3</v>
      </c>
    </row>
    <row r="68" spans="1:23">
      <c r="A68" s="53">
        <v>45103</v>
      </c>
      <c r="B68" s="49">
        <v>1021.9</v>
      </c>
      <c r="C68" s="50">
        <v>564.20000000000005</v>
      </c>
      <c r="D68" s="49">
        <v>14478.8</v>
      </c>
      <c r="E68" s="49">
        <v>2295.6</v>
      </c>
      <c r="F68" s="50">
        <v>632.5</v>
      </c>
      <c r="G68" s="50">
        <v>288.2</v>
      </c>
      <c r="H68" s="49">
        <v>2464.9</v>
      </c>
      <c r="I68" s="50">
        <v>528.70000000000005</v>
      </c>
      <c r="J68" s="49">
        <v>2630.9</v>
      </c>
      <c r="K68" s="50">
        <v>757.7</v>
      </c>
      <c r="L68" s="49">
        <v>16066.15</v>
      </c>
      <c r="M68" s="56">
        <f t="shared" si="16"/>
        <v>3.2320219824555262E-2</v>
      </c>
      <c r="N68" s="56">
        <f t="shared" si="16"/>
        <v>2.1291704282056208E-3</v>
      </c>
      <c r="O68" s="56">
        <f t="shared" si="16"/>
        <v>1.7501770483086491E-2</v>
      </c>
      <c r="P68" s="56">
        <f t="shared" si="16"/>
        <v>2.7379613666154098E-2</v>
      </c>
      <c r="Q68" s="56">
        <f t="shared" si="16"/>
        <v>7.4585761938222956E-3</v>
      </c>
      <c r="R68" s="56">
        <f t="shared" si="16"/>
        <v>-3.8095284166677302E-3</v>
      </c>
      <c r="S68" s="56">
        <f t="shared" si="16"/>
        <v>-4.1295605244030028E-3</v>
      </c>
      <c r="T68" s="56">
        <f t="shared" si="16"/>
        <v>3.7835793111228396E-4</v>
      </c>
      <c r="U68" s="56">
        <f t="shared" si="16"/>
        <v>-1.0360827765249422E-2</v>
      </c>
      <c r="V68" s="56">
        <f t="shared" si="15"/>
        <v>9.5478778638112098E-3</v>
      </c>
      <c r="W68" s="56">
        <f t="shared" si="15"/>
        <v>3.3886237747346591E-3</v>
      </c>
    </row>
    <row r="69" spans="1:23">
      <c r="A69" s="53">
        <v>45100</v>
      </c>
      <c r="B69" s="50">
        <v>989.4</v>
      </c>
      <c r="C69" s="50">
        <v>563</v>
      </c>
      <c r="D69" s="49">
        <v>14227.6</v>
      </c>
      <c r="E69" s="49">
        <v>2233.6</v>
      </c>
      <c r="F69" s="50">
        <v>627.79999999999995</v>
      </c>
      <c r="G69" s="50">
        <v>289.3</v>
      </c>
      <c r="H69" s="49">
        <v>2475.1</v>
      </c>
      <c r="I69" s="50">
        <v>528.5</v>
      </c>
      <c r="J69" s="49">
        <v>2658.3</v>
      </c>
      <c r="K69" s="50">
        <v>750.5</v>
      </c>
      <c r="L69" s="49">
        <v>16011.8</v>
      </c>
      <c r="M69" s="56">
        <f t="shared" si="16"/>
        <v>-8.9551335487713137E-3</v>
      </c>
      <c r="N69" s="56">
        <f t="shared" si="16"/>
        <v>8.204076691527732E-3</v>
      </c>
      <c r="O69" s="56">
        <f t="shared" si="16"/>
        <v>1.3764915308546228E-2</v>
      </c>
      <c r="P69" s="56">
        <f t="shared" ref="M69:U97" si="17">LN(E69/E70)</f>
        <v>-7.0728470480473579E-2</v>
      </c>
      <c r="Q69" s="56">
        <f t="shared" si="17"/>
        <v>-2.6873621608478528E-2</v>
      </c>
      <c r="R69" s="56">
        <f t="shared" si="17"/>
        <v>1.0423999878019983E-2</v>
      </c>
      <c r="S69" s="56">
        <f t="shared" si="17"/>
        <v>-7.6735126238612476E-4</v>
      </c>
      <c r="T69" s="56">
        <f t="shared" si="17"/>
        <v>7.97876573180532E-3</v>
      </c>
      <c r="U69" s="56">
        <f t="shared" si="17"/>
        <v>8.310401773484969E-3</v>
      </c>
      <c r="V69" s="56">
        <f t="shared" si="15"/>
        <v>-4.1242958534049134E-2</v>
      </c>
      <c r="W69" s="56">
        <f t="shared" si="15"/>
        <v>-8.0242774880614053E-3</v>
      </c>
    </row>
    <row r="70" spans="1:23">
      <c r="A70" s="53">
        <v>45099</v>
      </c>
      <c r="B70" s="50">
        <v>998.3</v>
      </c>
      <c r="C70" s="50">
        <v>558.4</v>
      </c>
      <c r="D70" s="49">
        <v>14033.1</v>
      </c>
      <c r="E70" s="49">
        <v>2397.3000000000002</v>
      </c>
      <c r="F70" s="50">
        <v>644.9</v>
      </c>
      <c r="G70" s="50">
        <v>286.3</v>
      </c>
      <c r="H70" s="49">
        <v>2477</v>
      </c>
      <c r="I70" s="50">
        <v>524.29999999999995</v>
      </c>
      <c r="J70" s="49">
        <v>2636.3</v>
      </c>
      <c r="K70" s="50">
        <v>782.1</v>
      </c>
      <c r="L70" s="49">
        <v>16140.8</v>
      </c>
      <c r="M70" s="56">
        <f t="shared" si="17"/>
        <v>-1.0562075071954115E-2</v>
      </c>
      <c r="N70" s="56">
        <f t="shared" si="17"/>
        <v>-1.9858808649603401E-2</v>
      </c>
      <c r="O70" s="56">
        <f t="shared" si="17"/>
        <v>7.0869281956827774E-3</v>
      </c>
      <c r="P70" s="56">
        <f t="shared" si="17"/>
        <v>-3.6225134860972774E-3</v>
      </c>
      <c r="Q70" s="56">
        <f t="shared" si="17"/>
        <v>-2.6774337054718218E-2</v>
      </c>
      <c r="R70" s="56">
        <f t="shared" si="17"/>
        <v>-2.551862610050494E-2</v>
      </c>
      <c r="S70" s="56">
        <f t="shared" si="17"/>
        <v>2.708549752821848E-3</v>
      </c>
      <c r="T70" s="56">
        <f t="shared" si="17"/>
        <v>-5.5159436098105533E-3</v>
      </c>
      <c r="U70" s="56">
        <f t="shared" si="17"/>
        <v>-1.3188826339031387E-2</v>
      </c>
      <c r="V70" s="56">
        <f t="shared" si="15"/>
        <v>-6.118565933371926E-3</v>
      </c>
      <c r="W70" s="56">
        <f t="shared" si="15"/>
        <v>-6.185602651209595E-3</v>
      </c>
    </row>
    <row r="71" spans="1:23">
      <c r="A71" s="53">
        <v>45098</v>
      </c>
      <c r="B71" s="49">
        <v>1008.9</v>
      </c>
      <c r="C71" s="50">
        <v>569.6</v>
      </c>
      <c r="D71" s="49">
        <v>13934</v>
      </c>
      <c r="E71" s="49">
        <v>2406</v>
      </c>
      <c r="F71" s="50">
        <v>662.4</v>
      </c>
      <c r="G71" s="50">
        <v>293.7</v>
      </c>
      <c r="H71" s="49">
        <v>2470.3000000000002</v>
      </c>
      <c r="I71" s="50">
        <v>527.20000000000005</v>
      </c>
      <c r="J71" s="49">
        <v>2671.3</v>
      </c>
      <c r="K71" s="50">
        <v>786.9</v>
      </c>
      <c r="L71" s="49">
        <v>16240.95</v>
      </c>
      <c r="M71" s="56">
        <f t="shared" si="17"/>
        <v>-2.2771159782594484E-3</v>
      </c>
      <c r="N71" s="56">
        <f t="shared" si="17"/>
        <v>1.2898844799610201E-2</v>
      </c>
      <c r="O71" s="56">
        <f t="shared" si="17"/>
        <v>7.7014620007960994E-3</v>
      </c>
      <c r="P71" s="56">
        <f t="shared" si="17"/>
        <v>-3.6508503876470227E-3</v>
      </c>
      <c r="Q71" s="56">
        <f t="shared" si="17"/>
        <v>-2.5631374756181261E-3</v>
      </c>
      <c r="R71" s="56">
        <f t="shared" si="17"/>
        <v>2.7275843708866516E-3</v>
      </c>
      <c r="S71" s="56">
        <f t="shared" si="17"/>
        <v>1.3243607514801621E-2</v>
      </c>
      <c r="T71" s="56">
        <f t="shared" si="17"/>
        <v>-1.6740727645194565E-2</v>
      </c>
      <c r="U71" s="56">
        <f t="shared" si="17"/>
        <v>-2.6916910341020653E-3</v>
      </c>
      <c r="V71" s="56">
        <f t="shared" si="15"/>
        <v>-3.0453011734190502E-3</v>
      </c>
      <c r="W71" s="56">
        <f t="shared" si="15"/>
        <v>2.5276747457411365E-3</v>
      </c>
    </row>
    <row r="72" spans="1:23">
      <c r="A72" s="53">
        <v>45097</v>
      </c>
      <c r="B72" s="49">
        <v>1011.2</v>
      </c>
      <c r="C72" s="50">
        <v>562.29999999999995</v>
      </c>
      <c r="D72" s="49">
        <v>13827.1</v>
      </c>
      <c r="E72" s="49">
        <v>2414.8000000000002</v>
      </c>
      <c r="F72" s="50">
        <v>664.1</v>
      </c>
      <c r="G72" s="50">
        <v>292.89999999999998</v>
      </c>
      <c r="H72" s="49">
        <v>2437.8000000000002</v>
      </c>
      <c r="I72" s="50">
        <v>536.1</v>
      </c>
      <c r="J72" s="49">
        <v>2678.5</v>
      </c>
      <c r="K72" s="50">
        <v>789.3</v>
      </c>
      <c r="L72" s="49">
        <v>16199.95</v>
      </c>
      <c r="M72" s="56">
        <f t="shared" si="17"/>
        <v>-9.8887515531718311E-5</v>
      </c>
      <c r="N72" s="56">
        <f t="shared" si="17"/>
        <v>-1.2441128415344705E-3</v>
      </c>
      <c r="O72" s="56">
        <f t="shared" si="17"/>
        <v>-7.5938058544232157E-3</v>
      </c>
      <c r="P72" s="56">
        <f t="shared" si="17"/>
        <v>5.5645673256535435E-3</v>
      </c>
      <c r="Q72" s="56">
        <f t="shared" si="17"/>
        <v>-5.7057211849222559E-3</v>
      </c>
      <c r="R72" s="56">
        <f t="shared" si="17"/>
        <v>7.8835026975051445E-3</v>
      </c>
      <c r="S72" s="56">
        <f t="shared" si="17"/>
        <v>2.2586814801554196E-3</v>
      </c>
      <c r="T72" s="56">
        <f t="shared" si="17"/>
        <v>2.0539639374855248E-3</v>
      </c>
      <c r="U72" s="56">
        <f t="shared" si="17"/>
        <v>1.9432720342310245E-3</v>
      </c>
      <c r="V72" s="56">
        <f t="shared" si="15"/>
        <v>-1.1396012629337848E-3</v>
      </c>
      <c r="W72" s="56">
        <f t="shared" si="15"/>
        <v>3.5742924260102294E-3</v>
      </c>
    </row>
    <row r="73" spans="1:23">
      <c r="A73" s="53">
        <v>45096</v>
      </c>
      <c r="B73" s="49">
        <v>1011.3</v>
      </c>
      <c r="C73" s="50">
        <v>563</v>
      </c>
      <c r="D73" s="49">
        <v>13932.5</v>
      </c>
      <c r="E73" s="49">
        <v>2401.4</v>
      </c>
      <c r="F73" s="50">
        <v>667.9</v>
      </c>
      <c r="G73" s="50">
        <v>290.60000000000002</v>
      </c>
      <c r="H73" s="49">
        <v>2432.3000000000002</v>
      </c>
      <c r="I73" s="50">
        <v>535</v>
      </c>
      <c r="J73" s="49">
        <v>2673.3</v>
      </c>
      <c r="K73" s="50">
        <v>790.2</v>
      </c>
      <c r="L73" s="49">
        <v>16142.15</v>
      </c>
      <c r="M73" s="56">
        <f t="shared" si="17"/>
        <v>5.1551616101197153E-3</v>
      </c>
      <c r="N73" s="56">
        <f t="shared" si="17"/>
        <v>3.0241061915368787E-3</v>
      </c>
      <c r="O73" s="56">
        <f t="shared" si="17"/>
        <v>-1.0401909150030044E-3</v>
      </c>
      <c r="P73" s="56">
        <f t="shared" si="17"/>
        <v>-4.4071477279850717E-2</v>
      </c>
      <c r="Q73" s="56">
        <f t="shared" si="17"/>
        <v>4.3514210757360601E-3</v>
      </c>
      <c r="R73" s="56">
        <f t="shared" si="17"/>
        <v>-6.5169155357285421E-3</v>
      </c>
      <c r="S73" s="56">
        <f t="shared" si="17"/>
        <v>1.1518368956230406E-3</v>
      </c>
      <c r="T73" s="56">
        <f t="shared" si="17"/>
        <v>-2.4373436972678918E-2</v>
      </c>
      <c r="U73" s="56">
        <f t="shared" si="17"/>
        <v>-9.085893821814954E-3</v>
      </c>
      <c r="V73" s="56">
        <f t="shared" si="15"/>
        <v>-7.5643325889264319E-3</v>
      </c>
      <c r="W73" s="56">
        <f t="shared" si="15"/>
        <v>-2.4316610380646399E-3</v>
      </c>
    </row>
    <row r="74" spans="1:23">
      <c r="A74" s="53">
        <v>45093</v>
      </c>
      <c r="B74" s="49">
        <v>1006.1</v>
      </c>
      <c r="C74" s="50">
        <v>561.29999999999995</v>
      </c>
      <c r="D74" s="49">
        <v>13947</v>
      </c>
      <c r="E74" s="49">
        <v>2509.6</v>
      </c>
      <c r="F74" s="50">
        <v>665</v>
      </c>
      <c r="G74" s="50">
        <v>292.5</v>
      </c>
      <c r="H74" s="49">
        <v>2429.5</v>
      </c>
      <c r="I74" s="50">
        <v>548.20000000000005</v>
      </c>
      <c r="J74" s="49">
        <v>2697.7</v>
      </c>
      <c r="K74" s="50">
        <v>796.2</v>
      </c>
      <c r="L74" s="49">
        <v>16181.45</v>
      </c>
      <c r="M74" s="56">
        <f t="shared" si="17"/>
        <v>7.8830922624961892E-3</v>
      </c>
      <c r="N74" s="56">
        <f t="shared" si="17"/>
        <v>-4.7987295499054066E-3</v>
      </c>
      <c r="O74" s="56">
        <f t="shared" si="17"/>
        <v>2.7249715122254058E-4</v>
      </c>
      <c r="P74" s="56">
        <f t="shared" si="17"/>
        <v>9.5690678721129206E-3</v>
      </c>
      <c r="Q74" s="56">
        <f t="shared" si="17"/>
        <v>3.3642316418234806E-2</v>
      </c>
      <c r="R74" s="56">
        <f t="shared" si="17"/>
        <v>-2.0491810449356808E-3</v>
      </c>
      <c r="S74" s="56">
        <f t="shared" si="17"/>
        <v>6.3589280257609574E-3</v>
      </c>
      <c r="T74" s="56">
        <f t="shared" si="17"/>
        <v>5.1207134571974507E-3</v>
      </c>
      <c r="U74" s="56">
        <f t="shared" si="17"/>
        <v>6.3216036790677875E-3</v>
      </c>
      <c r="V74" s="56">
        <f t="shared" si="15"/>
        <v>-5.8856847634196612E-3</v>
      </c>
      <c r="W74" s="56">
        <f t="shared" si="15"/>
        <v>7.6427882206176537E-3</v>
      </c>
    </row>
    <row r="75" spans="1:23">
      <c r="A75" s="53">
        <v>45092</v>
      </c>
      <c r="B75" s="50">
        <v>998.2</v>
      </c>
      <c r="C75" s="50">
        <v>564</v>
      </c>
      <c r="D75" s="49">
        <v>13943.2</v>
      </c>
      <c r="E75" s="49">
        <v>2485.6999999999998</v>
      </c>
      <c r="F75" s="50">
        <v>643</v>
      </c>
      <c r="G75" s="50">
        <v>293.10000000000002</v>
      </c>
      <c r="H75" s="49">
        <v>2414.1</v>
      </c>
      <c r="I75" s="50">
        <v>545.4</v>
      </c>
      <c r="J75" s="49">
        <v>2680.7</v>
      </c>
      <c r="K75" s="50">
        <v>800.9</v>
      </c>
      <c r="L75" s="49">
        <v>16058.25</v>
      </c>
      <c r="M75" s="56">
        <f t="shared" si="17"/>
        <v>1.9728496603735102E-2</v>
      </c>
      <c r="N75" s="56">
        <f t="shared" si="17"/>
        <v>9.6205979869824852E-3</v>
      </c>
      <c r="O75" s="56">
        <f t="shared" si="17"/>
        <v>-2.4641140229499183E-3</v>
      </c>
      <c r="P75" s="56">
        <f t="shared" si="17"/>
        <v>1.1531819714583244E-2</v>
      </c>
      <c r="Q75" s="56">
        <f t="shared" si="17"/>
        <v>-7.7730279856201394E-4</v>
      </c>
      <c r="R75" s="56">
        <f t="shared" si="17"/>
        <v>1.8248053263579339E-2</v>
      </c>
      <c r="S75" s="56">
        <f t="shared" si="17"/>
        <v>2.4361281048719496E-2</v>
      </c>
      <c r="T75" s="56">
        <f t="shared" si="17"/>
        <v>1.1062059705858603E-2</v>
      </c>
      <c r="U75" s="56">
        <f t="shared" si="17"/>
        <v>-4.6149920012214518E-3</v>
      </c>
      <c r="V75" s="56">
        <f t="shared" si="15"/>
        <v>-1.7820048339228539E-2</v>
      </c>
      <c r="W75" s="56">
        <f t="shared" si="15"/>
        <v>-1.6053615043695498E-3</v>
      </c>
    </row>
    <row r="76" spans="1:23">
      <c r="A76" s="53">
        <v>45091</v>
      </c>
      <c r="B76" s="50">
        <v>978.7</v>
      </c>
      <c r="C76" s="50">
        <v>558.6</v>
      </c>
      <c r="D76" s="49">
        <v>13977.6</v>
      </c>
      <c r="E76" s="49">
        <v>2457.1999999999998</v>
      </c>
      <c r="F76" s="50">
        <v>643.5</v>
      </c>
      <c r="G76" s="50">
        <v>287.8</v>
      </c>
      <c r="H76" s="49">
        <v>2356</v>
      </c>
      <c r="I76" s="50">
        <v>539.4</v>
      </c>
      <c r="J76" s="49">
        <v>2693.1</v>
      </c>
      <c r="K76" s="50">
        <v>815.3</v>
      </c>
      <c r="L76" s="49">
        <v>16084.05</v>
      </c>
      <c r="M76" s="56">
        <f t="shared" si="17"/>
        <v>-2.856853284741881E-3</v>
      </c>
      <c r="N76" s="56">
        <f t="shared" si="17"/>
        <v>1.7917940647621819E-3</v>
      </c>
      <c r="O76" s="56">
        <f t="shared" si="17"/>
        <v>-7.1542784373759665E-6</v>
      </c>
      <c r="P76" s="56">
        <f t="shared" si="17"/>
        <v>-2.1952120689987856E-3</v>
      </c>
      <c r="Q76" s="56">
        <f t="shared" si="17"/>
        <v>-6.3511947672987793E-3</v>
      </c>
      <c r="R76" s="56">
        <f t="shared" si="17"/>
        <v>3.132071465948412E-3</v>
      </c>
      <c r="S76" s="56">
        <f t="shared" si="17"/>
        <v>6.8143364197301879E-3</v>
      </c>
      <c r="T76" s="56">
        <f t="shared" si="17"/>
        <v>3.9008129708539073E-3</v>
      </c>
      <c r="U76" s="56">
        <f t="shared" si="17"/>
        <v>2.3792717272628997E-3</v>
      </c>
      <c r="V76" s="56">
        <f t="shared" si="15"/>
        <v>1.0976246351760878E-2</v>
      </c>
      <c r="W76" s="56">
        <f t="shared" si="15"/>
        <v>2.2314039555429745E-3</v>
      </c>
    </row>
    <row r="77" spans="1:23">
      <c r="A77" s="53">
        <v>45090</v>
      </c>
      <c r="B77" s="50">
        <v>981.5</v>
      </c>
      <c r="C77" s="50">
        <v>557.6</v>
      </c>
      <c r="D77" s="49">
        <v>13977.7</v>
      </c>
      <c r="E77" s="49">
        <v>2462.6</v>
      </c>
      <c r="F77" s="50">
        <v>647.6</v>
      </c>
      <c r="G77" s="50">
        <v>286.89999999999998</v>
      </c>
      <c r="H77" s="49">
        <v>2340</v>
      </c>
      <c r="I77" s="50">
        <v>537.29999999999995</v>
      </c>
      <c r="J77" s="49">
        <v>2686.7</v>
      </c>
      <c r="K77" s="50">
        <v>806.4</v>
      </c>
      <c r="L77" s="49">
        <v>16048.2</v>
      </c>
      <c r="M77" s="56">
        <f t="shared" si="17"/>
        <v>2.2148729254633889E-2</v>
      </c>
      <c r="N77" s="56">
        <f t="shared" si="17"/>
        <v>3.1702418087798945E-2</v>
      </c>
      <c r="O77" s="56">
        <f t="shared" si="17"/>
        <v>3.7558729598054859E-3</v>
      </c>
      <c r="P77" s="56">
        <f t="shared" si="17"/>
        <v>-8.9744710356516235E-3</v>
      </c>
      <c r="Q77" s="56">
        <f t="shared" si="17"/>
        <v>2.6285287650530042E-3</v>
      </c>
      <c r="R77" s="56">
        <f t="shared" si="17"/>
        <v>3.3673215106587807E-2</v>
      </c>
      <c r="S77" s="56">
        <f t="shared" si="17"/>
        <v>-2.9890669829423917E-2</v>
      </c>
      <c r="T77" s="56">
        <f t="shared" si="17"/>
        <v>-1.3019624270087288E-3</v>
      </c>
      <c r="U77" s="56">
        <f t="shared" si="17"/>
        <v>1.7231773164506105E-2</v>
      </c>
      <c r="V77" s="56">
        <f t="shared" si="15"/>
        <v>1.9661268240222827E-2</v>
      </c>
      <c r="W77" s="56">
        <f t="shared" si="15"/>
        <v>7.4490686032951704E-3</v>
      </c>
    </row>
    <row r="78" spans="1:23">
      <c r="A78" s="53">
        <v>45089</v>
      </c>
      <c r="B78" s="50">
        <v>960</v>
      </c>
      <c r="C78" s="50">
        <v>540.20000000000005</v>
      </c>
      <c r="D78" s="49">
        <v>13925.3</v>
      </c>
      <c r="E78" s="49">
        <v>2484.8000000000002</v>
      </c>
      <c r="F78" s="50">
        <v>645.9</v>
      </c>
      <c r="G78" s="50">
        <v>277.39999999999998</v>
      </c>
      <c r="H78" s="49">
        <v>2411</v>
      </c>
      <c r="I78" s="50">
        <v>538</v>
      </c>
      <c r="J78" s="49">
        <v>2640.8</v>
      </c>
      <c r="K78" s="50">
        <v>790.7</v>
      </c>
      <c r="L78" s="49">
        <v>15929.1</v>
      </c>
      <c r="M78" s="56">
        <f t="shared" si="17"/>
        <v>-9.6408770366802812E-3</v>
      </c>
      <c r="N78" s="56">
        <f t="shared" si="17"/>
        <v>9.2601173391808475E-4</v>
      </c>
      <c r="O78" s="56">
        <f t="shared" si="17"/>
        <v>5.3787765722705192E-3</v>
      </c>
      <c r="P78" s="56">
        <f t="shared" si="17"/>
        <v>1.3614472848150556E-2</v>
      </c>
      <c r="Q78" s="56">
        <f t="shared" si="17"/>
        <v>8.8640655026642843E-3</v>
      </c>
      <c r="R78" s="56">
        <f t="shared" si="17"/>
        <v>7.599095732169452E-3</v>
      </c>
      <c r="S78" s="56">
        <f t="shared" si="17"/>
        <v>-2.1257314855884092E-2</v>
      </c>
      <c r="T78" s="56">
        <f t="shared" si="17"/>
        <v>8.9619718572307421E-3</v>
      </c>
      <c r="U78" s="56">
        <f t="shared" si="17"/>
        <v>9.81780403996E-3</v>
      </c>
      <c r="V78" s="56">
        <f t="shared" si="15"/>
        <v>1.6192104898489896E-2</v>
      </c>
      <c r="W78" s="56">
        <f t="shared" si="15"/>
        <v>3.2509106963840633E-3</v>
      </c>
    </row>
    <row r="79" spans="1:23">
      <c r="A79" s="53">
        <v>45086</v>
      </c>
      <c r="B79" s="50">
        <v>969.3</v>
      </c>
      <c r="C79" s="50">
        <v>539.70000000000005</v>
      </c>
      <c r="D79" s="49">
        <v>13850.6</v>
      </c>
      <c r="E79" s="49">
        <v>2451.1999999999998</v>
      </c>
      <c r="F79" s="50">
        <v>640.20000000000005</v>
      </c>
      <c r="G79" s="50">
        <v>275.3</v>
      </c>
      <c r="H79" s="49">
        <v>2462.8000000000002</v>
      </c>
      <c r="I79" s="50">
        <v>533.20000000000005</v>
      </c>
      <c r="J79" s="49">
        <v>2615</v>
      </c>
      <c r="K79" s="50">
        <v>778</v>
      </c>
      <c r="L79" s="49">
        <v>15877.4</v>
      </c>
      <c r="M79" s="56">
        <f t="shared" si="17"/>
        <v>4.031638272169626E-3</v>
      </c>
      <c r="N79" s="56">
        <f t="shared" si="17"/>
        <v>-4.0680529474712663E-3</v>
      </c>
      <c r="O79" s="56">
        <f t="shared" si="17"/>
        <v>7.6970845674008449E-3</v>
      </c>
      <c r="P79" s="56">
        <f t="shared" si="17"/>
        <v>9.0157155228518804E-3</v>
      </c>
      <c r="Q79" s="56">
        <f t="shared" si="17"/>
        <v>-5.918098568590882E-3</v>
      </c>
      <c r="R79" s="56">
        <f t="shared" si="17"/>
        <v>-2.0849065763924569E-2</v>
      </c>
      <c r="S79" s="56">
        <f t="shared" si="17"/>
        <v>6.3952640624108052E-3</v>
      </c>
      <c r="T79" s="56">
        <f t="shared" si="17"/>
        <v>-2.2806216968571828E-2</v>
      </c>
      <c r="U79" s="56">
        <f t="shared" si="17"/>
        <v>-7.4293131503172264E-3</v>
      </c>
      <c r="V79" s="56">
        <f t="shared" si="15"/>
        <v>-3.4115753240171763E-2</v>
      </c>
      <c r="W79" s="56">
        <f t="shared" si="15"/>
        <v>-2.7454185607795069E-3</v>
      </c>
    </row>
    <row r="80" spans="1:23">
      <c r="A80" s="53">
        <v>45085</v>
      </c>
      <c r="B80" s="50">
        <v>965.4</v>
      </c>
      <c r="C80" s="50">
        <v>541.9</v>
      </c>
      <c r="D80" s="49">
        <v>13744.4</v>
      </c>
      <c r="E80" s="49">
        <v>2429.1999999999998</v>
      </c>
      <c r="F80" s="50">
        <v>644</v>
      </c>
      <c r="G80" s="50">
        <v>281.10000000000002</v>
      </c>
      <c r="H80" s="49">
        <v>2447.1</v>
      </c>
      <c r="I80" s="50">
        <v>545.5</v>
      </c>
      <c r="J80" s="49">
        <v>2634.5</v>
      </c>
      <c r="K80" s="50">
        <v>805</v>
      </c>
      <c r="L80" s="49">
        <v>15921.05</v>
      </c>
      <c r="M80" s="56">
        <f t="shared" si="17"/>
        <v>5.0885410177811449E-3</v>
      </c>
      <c r="N80" s="56">
        <f t="shared" si="17"/>
        <v>-3.5000496263017968E-3</v>
      </c>
      <c r="O80" s="56">
        <f t="shared" si="17"/>
        <v>-2.3908418209417559E-3</v>
      </c>
      <c r="P80" s="56">
        <f t="shared" si="17"/>
        <v>-4.2721063988810405E-3</v>
      </c>
      <c r="Q80" s="56">
        <f t="shared" si="17"/>
        <v>-1.3725252088234188E-2</v>
      </c>
      <c r="R80" s="56">
        <f t="shared" si="17"/>
        <v>-1.4219696672588267E-3</v>
      </c>
      <c r="S80" s="56">
        <f t="shared" si="17"/>
        <v>1.1177432991752129E-2</v>
      </c>
      <c r="T80" s="56">
        <f t="shared" si="17"/>
        <v>-7.8517704580197672E-3</v>
      </c>
      <c r="U80" s="56">
        <f t="shared" si="17"/>
        <v>-7.7135785339354883E-3</v>
      </c>
      <c r="V80" s="56">
        <f t="shared" si="15"/>
        <v>-1.3655268709918381E-3</v>
      </c>
      <c r="W80" s="56">
        <f t="shared" si="15"/>
        <v>-5.3652515732826658E-3</v>
      </c>
    </row>
    <row r="81" spans="1:23">
      <c r="A81" s="53">
        <v>45084</v>
      </c>
      <c r="B81" s="50">
        <v>960.5</v>
      </c>
      <c r="C81" s="50">
        <v>543.79999999999995</v>
      </c>
      <c r="D81" s="49">
        <v>13777.3</v>
      </c>
      <c r="E81" s="49">
        <v>2439.6</v>
      </c>
      <c r="F81" s="50">
        <v>652.9</v>
      </c>
      <c r="G81" s="50">
        <v>281.5</v>
      </c>
      <c r="H81" s="49">
        <v>2419.9</v>
      </c>
      <c r="I81" s="50">
        <v>549.79999999999995</v>
      </c>
      <c r="J81" s="49">
        <v>2654.9</v>
      </c>
      <c r="K81" s="50">
        <v>806.1</v>
      </c>
      <c r="L81" s="49">
        <v>16006.7</v>
      </c>
      <c r="M81" s="56">
        <f t="shared" si="17"/>
        <v>-1.2004697618412018E-2</v>
      </c>
      <c r="N81" s="56">
        <f t="shared" si="17"/>
        <v>3.6784992138165712E-4</v>
      </c>
      <c r="O81" s="56">
        <f t="shared" si="17"/>
        <v>7.0430463722636152E-4</v>
      </c>
      <c r="P81" s="56">
        <f t="shared" si="17"/>
        <v>2.4213583742555963E-3</v>
      </c>
      <c r="Q81" s="56">
        <f t="shared" si="17"/>
        <v>1.5279253954968267E-2</v>
      </c>
      <c r="R81" s="56">
        <f t="shared" si="17"/>
        <v>1.1792168090402544E-2</v>
      </c>
      <c r="S81" s="56">
        <f t="shared" si="17"/>
        <v>3.933508166800743E-3</v>
      </c>
      <c r="T81" s="56">
        <f t="shared" si="17"/>
        <v>1.2813647770431352E-2</v>
      </c>
      <c r="U81" s="56">
        <f t="shared" si="17"/>
        <v>1.1669009089357137E-2</v>
      </c>
      <c r="V81" s="56">
        <f t="shared" si="15"/>
        <v>3.479561109788424E-3</v>
      </c>
      <c r="W81" s="56">
        <f t="shared" si="15"/>
        <v>8.0476895131783039E-3</v>
      </c>
    </row>
    <row r="82" spans="1:23">
      <c r="A82" s="53">
        <v>45083</v>
      </c>
      <c r="B82" s="50">
        <v>972.1</v>
      </c>
      <c r="C82" s="50">
        <v>543.6</v>
      </c>
      <c r="D82" s="49">
        <v>13767.6</v>
      </c>
      <c r="E82" s="49">
        <v>2433.6999999999998</v>
      </c>
      <c r="F82" s="50">
        <v>643</v>
      </c>
      <c r="G82" s="50">
        <v>278.2</v>
      </c>
      <c r="H82" s="49">
        <v>2410.4</v>
      </c>
      <c r="I82" s="50">
        <v>542.79999999999995</v>
      </c>
      <c r="J82" s="49">
        <v>2624.1</v>
      </c>
      <c r="K82" s="50">
        <v>803.3</v>
      </c>
      <c r="L82" s="49">
        <v>15878.4</v>
      </c>
      <c r="M82" s="56">
        <f t="shared" si="17"/>
        <v>-2.7736419240278398E-3</v>
      </c>
      <c r="N82" s="56">
        <f t="shared" si="17"/>
        <v>3.5013396131353394E-3</v>
      </c>
      <c r="O82" s="56">
        <f t="shared" si="17"/>
        <v>-1.6360680899473123E-2</v>
      </c>
      <c r="P82" s="56">
        <f t="shared" si="17"/>
        <v>-1.2326149942685783E-4</v>
      </c>
      <c r="Q82" s="56">
        <f t="shared" si="17"/>
        <v>-1.0880548209508739E-3</v>
      </c>
      <c r="R82" s="56">
        <f t="shared" si="17"/>
        <v>-5.0197308703128331E-3</v>
      </c>
      <c r="S82" s="56">
        <f t="shared" si="17"/>
        <v>3.1579848400850193E-3</v>
      </c>
      <c r="T82" s="56">
        <f t="shared" si="17"/>
        <v>-8.0734383476267473E-3</v>
      </c>
      <c r="U82" s="56">
        <f t="shared" si="17"/>
        <v>-5.510493355757329E-3</v>
      </c>
      <c r="V82" s="56">
        <f t="shared" si="15"/>
        <v>-2.4592411124613554E-2</v>
      </c>
      <c r="W82" s="56">
        <f t="shared" si="15"/>
        <v>1.1910052167363042E-3</v>
      </c>
    </row>
    <row r="83" spans="1:23">
      <c r="A83" s="53">
        <v>45082</v>
      </c>
      <c r="B83" s="50">
        <v>974.8</v>
      </c>
      <c r="C83" s="50">
        <v>541.70000000000005</v>
      </c>
      <c r="D83" s="49">
        <v>13994.7</v>
      </c>
      <c r="E83" s="49">
        <v>2434</v>
      </c>
      <c r="F83" s="50">
        <v>643.70000000000005</v>
      </c>
      <c r="G83" s="50">
        <v>279.60000000000002</v>
      </c>
      <c r="H83" s="49">
        <v>2402.8000000000002</v>
      </c>
      <c r="I83" s="50">
        <v>547.20000000000005</v>
      </c>
      <c r="J83" s="49">
        <v>2638.6</v>
      </c>
      <c r="K83" s="50">
        <v>823.3</v>
      </c>
      <c r="L83" s="49">
        <v>15859.5</v>
      </c>
      <c r="M83" s="56">
        <f t="shared" si="17"/>
        <v>9.1720125658008838E-3</v>
      </c>
      <c r="N83" s="56">
        <f t="shared" si="17"/>
        <v>-3.6852814880217553E-3</v>
      </c>
      <c r="O83" s="56">
        <f t="shared" si="17"/>
        <v>2.1195266271367332E-2</v>
      </c>
      <c r="P83" s="56">
        <f t="shared" si="17"/>
        <v>-4.5500273206271046E-3</v>
      </c>
      <c r="Q83" s="56">
        <f t="shared" si="17"/>
        <v>-2.7924312281269658E-3</v>
      </c>
      <c r="R83" s="56">
        <f t="shared" si="17"/>
        <v>2.4621084390348137E-2</v>
      </c>
      <c r="S83" s="56">
        <f t="shared" si="17"/>
        <v>7.1002261281608216E-3</v>
      </c>
      <c r="T83" s="56">
        <f t="shared" si="17"/>
        <v>-4.1944075353352829E-3</v>
      </c>
      <c r="U83" s="56">
        <f t="shared" si="17"/>
        <v>2.3145084415455877E-3</v>
      </c>
      <c r="V83" s="56">
        <f t="shared" si="15"/>
        <v>5.35867802823768E-3</v>
      </c>
      <c r="W83" s="56">
        <f t="shared" si="15"/>
        <v>3.0501401892600775E-3</v>
      </c>
    </row>
    <row r="84" spans="1:23">
      <c r="A84" s="53">
        <v>45079</v>
      </c>
      <c r="B84" s="50">
        <v>965.9</v>
      </c>
      <c r="C84" s="50">
        <v>543.70000000000005</v>
      </c>
      <c r="D84" s="49">
        <v>13701.2</v>
      </c>
      <c r="E84" s="49">
        <v>2445.1</v>
      </c>
      <c r="F84" s="50">
        <v>645.5</v>
      </c>
      <c r="G84" s="50">
        <v>272.8</v>
      </c>
      <c r="H84" s="49">
        <v>2385.8000000000002</v>
      </c>
      <c r="I84" s="50">
        <v>549.5</v>
      </c>
      <c r="J84" s="49">
        <v>2632.5</v>
      </c>
      <c r="K84" s="50">
        <v>818.9</v>
      </c>
      <c r="L84" s="49">
        <v>15811.2</v>
      </c>
      <c r="M84" s="56">
        <f t="shared" si="17"/>
        <v>1.139483212329167E-3</v>
      </c>
      <c r="N84" s="56">
        <f t="shared" si="17"/>
        <v>2.9471378855826309E-3</v>
      </c>
      <c r="O84" s="56">
        <f t="shared" si="17"/>
        <v>5.8560176719094038E-3</v>
      </c>
      <c r="P84" s="56">
        <f t="shared" si="17"/>
        <v>-1.9079832640667517E-2</v>
      </c>
      <c r="Q84" s="56">
        <f t="shared" si="17"/>
        <v>-6.1776258239569885E-3</v>
      </c>
      <c r="R84" s="56">
        <f t="shared" si="17"/>
        <v>-4.0241502997252678E-3</v>
      </c>
      <c r="S84" s="56">
        <f t="shared" si="17"/>
        <v>1.7760954023343385E-2</v>
      </c>
      <c r="T84" s="56">
        <f t="shared" si="17"/>
        <v>-1.2298943237571365E-2</v>
      </c>
      <c r="U84" s="56">
        <f t="shared" si="17"/>
        <v>-7.2292663591058673E-3</v>
      </c>
      <c r="V84" s="56">
        <f t="shared" si="15"/>
        <v>-7.906141042338834E-3</v>
      </c>
      <c r="W84" s="56">
        <f t="shared" si="15"/>
        <v>3.2212573643301242E-3</v>
      </c>
    </row>
    <row r="85" spans="1:23">
      <c r="A85" s="53">
        <v>45078</v>
      </c>
      <c r="B85" s="50">
        <v>964.8</v>
      </c>
      <c r="C85" s="50">
        <v>542.1</v>
      </c>
      <c r="D85" s="49">
        <v>13621.2</v>
      </c>
      <c r="E85" s="49">
        <v>2492.1999999999998</v>
      </c>
      <c r="F85" s="50">
        <v>649.5</v>
      </c>
      <c r="G85" s="50">
        <v>273.89999999999998</v>
      </c>
      <c r="H85" s="49">
        <v>2343.8000000000002</v>
      </c>
      <c r="I85" s="50">
        <v>556.29999999999995</v>
      </c>
      <c r="J85" s="49">
        <v>2651.6</v>
      </c>
      <c r="K85" s="50">
        <v>825.4</v>
      </c>
      <c r="L85" s="49">
        <v>15760.35</v>
      </c>
      <c r="M85" s="56">
        <f t="shared" si="17"/>
        <v>1.2200996029340798E-2</v>
      </c>
      <c r="N85" s="56">
        <f t="shared" si="17"/>
        <v>1.844848266462331E-4</v>
      </c>
      <c r="O85" s="56">
        <f t="shared" si="17"/>
        <v>6.695787681274469E-3</v>
      </c>
      <c r="P85" s="56">
        <f t="shared" si="17"/>
        <v>-4.8138640210752007E-4</v>
      </c>
      <c r="Q85" s="56">
        <f t="shared" si="17"/>
        <v>0</v>
      </c>
      <c r="R85" s="56">
        <f t="shared" si="17"/>
        <v>-3.2804840791619467E-3</v>
      </c>
      <c r="S85" s="56">
        <f t="shared" si="17"/>
        <v>-1.2170707659580862E-2</v>
      </c>
      <c r="T85" s="56">
        <f t="shared" si="17"/>
        <v>2.4014252040447819E-2</v>
      </c>
      <c r="U85" s="56">
        <f t="shared" si="17"/>
        <v>1.6617931614108031E-2</v>
      </c>
      <c r="V85" s="56">
        <f t="shared" si="15"/>
        <v>4.8579157960232889E-3</v>
      </c>
      <c r="W85" s="56">
        <f t="shared" si="15"/>
        <v>-3.8380106254306108E-4</v>
      </c>
    </row>
    <row r="86" spans="1:23">
      <c r="A86" s="53">
        <v>45077</v>
      </c>
      <c r="B86" s="50">
        <v>953.1</v>
      </c>
      <c r="C86" s="50">
        <v>542</v>
      </c>
      <c r="D86" s="49">
        <v>13530.3</v>
      </c>
      <c r="E86" s="49">
        <v>2493.4</v>
      </c>
      <c r="F86" s="50">
        <v>649.5</v>
      </c>
      <c r="G86" s="50">
        <v>274.8</v>
      </c>
      <c r="H86" s="49">
        <v>2372.5</v>
      </c>
      <c r="I86" s="50">
        <v>543.1</v>
      </c>
      <c r="J86" s="49">
        <v>2607.9</v>
      </c>
      <c r="K86" s="50">
        <v>821.4</v>
      </c>
      <c r="L86" s="49">
        <v>15766.4</v>
      </c>
      <c r="M86" s="56">
        <f t="shared" si="17"/>
        <v>-7.1092824259110466E-3</v>
      </c>
      <c r="N86" s="56">
        <f t="shared" si="17"/>
        <v>2.4014050516870692E-3</v>
      </c>
      <c r="O86" s="56">
        <f t="shared" si="17"/>
        <v>-2.3647824879821489E-4</v>
      </c>
      <c r="P86" s="56">
        <f t="shared" si="17"/>
        <v>-1.2425100297893217E-3</v>
      </c>
      <c r="Q86" s="56">
        <f t="shared" si="17"/>
        <v>8.8147172459465024E-3</v>
      </c>
      <c r="R86" s="56">
        <f t="shared" si="17"/>
        <v>3.639672469661882E-4</v>
      </c>
      <c r="S86" s="56">
        <f t="shared" si="17"/>
        <v>4.6375346011270262E-4</v>
      </c>
      <c r="T86" s="56">
        <f t="shared" si="17"/>
        <v>2.7657434427342982E-3</v>
      </c>
      <c r="U86" s="56">
        <f t="shared" si="17"/>
        <v>5.267115846555712E-3</v>
      </c>
      <c r="V86" s="56">
        <f t="shared" si="15"/>
        <v>-6.0853163199616725E-4</v>
      </c>
      <c r="W86" s="56">
        <f t="shared" si="15"/>
        <v>-2.0940359329454615E-3</v>
      </c>
    </row>
    <row r="87" spans="1:23">
      <c r="A87" s="53">
        <v>45076</v>
      </c>
      <c r="B87" s="50">
        <v>959.9</v>
      </c>
      <c r="C87" s="50">
        <v>540.70000000000005</v>
      </c>
      <c r="D87" s="49">
        <v>13533.5</v>
      </c>
      <c r="E87" s="49">
        <v>2496.5</v>
      </c>
      <c r="F87" s="50">
        <v>643.79999999999995</v>
      </c>
      <c r="G87" s="50">
        <v>274.7</v>
      </c>
      <c r="H87" s="49">
        <v>2371.4</v>
      </c>
      <c r="I87" s="50">
        <v>541.6</v>
      </c>
      <c r="J87" s="49">
        <v>2594.1999999999998</v>
      </c>
      <c r="K87" s="50">
        <v>821.9</v>
      </c>
      <c r="L87" s="49">
        <v>15799.45</v>
      </c>
      <c r="M87" s="56">
        <f t="shared" si="17"/>
        <v>3.757441013994273E-3</v>
      </c>
      <c r="N87" s="56">
        <f t="shared" si="17"/>
        <v>1.2281509042234668E-2</v>
      </c>
      <c r="O87" s="56">
        <f t="shared" si="17"/>
        <v>1.3457160943635932E-3</v>
      </c>
      <c r="P87" s="56">
        <f t="shared" si="17"/>
        <v>-1.4948793460896628E-2</v>
      </c>
      <c r="Q87" s="56">
        <f t="shared" si="17"/>
        <v>-3.101739459467092E-3</v>
      </c>
      <c r="R87" s="56">
        <f t="shared" si="17"/>
        <v>-2.9080354917410804E-3</v>
      </c>
      <c r="S87" s="56">
        <f t="shared" si="17"/>
        <v>2.1396204707517078E-2</v>
      </c>
      <c r="T87" s="56">
        <f t="shared" si="17"/>
        <v>-4.7891047510807616E-3</v>
      </c>
      <c r="U87" s="56">
        <f t="shared" si="17"/>
        <v>4.3266698107321984E-3</v>
      </c>
      <c r="V87" s="56">
        <f t="shared" si="15"/>
        <v>-4.7338802975354522E-3</v>
      </c>
      <c r="W87" s="56">
        <f t="shared" si="15"/>
        <v>1.716722306337494E-3</v>
      </c>
    </row>
    <row r="88" spans="1:23">
      <c r="A88" s="53">
        <v>45075</v>
      </c>
      <c r="B88" s="50">
        <v>956.3</v>
      </c>
      <c r="C88" s="50">
        <v>534.1</v>
      </c>
      <c r="D88" s="49">
        <v>13515.3</v>
      </c>
      <c r="E88" s="49">
        <v>2534.1</v>
      </c>
      <c r="F88" s="50">
        <v>645.79999999999995</v>
      </c>
      <c r="G88" s="50">
        <v>275.5</v>
      </c>
      <c r="H88" s="49">
        <v>2321.1999999999998</v>
      </c>
      <c r="I88" s="50">
        <v>544.20000000000005</v>
      </c>
      <c r="J88" s="49">
        <v>2583</v>
      </c>
      <c r="K88" s="50">
        <v>825.8</v>
      </c>
      <c r="L88" s="49">
        <v>15772.35</v>
      </c>
      <c r="M88" s="56">
        <f t="shared" si="17"/>
        <v>5.1370873573157901E-3</v>
      </c>
      <c r="N88" s="56">
        <f t="shared" si="17"/>
        <v>-9.5034722523727223E-3</v>
      </c>
      <c r="O88" s="56">
        <f t="shared" si="17"/>
        <v>5.5870419453137995E-3</v>
      </c>
      <c r="P88" s="56">
        <f t="shared" si="17"/>
        <v>-4.0563214030885858E-3</v>
      </c>
      <c r="Q88" s="56">
        <f t="shared" si="17"/>
        <v>3.3698669682897864E-2</v>
      </c>
      <c r="R88" s="56">
        <f t="shared" si="17"/>
        <v>1.3153276954544255E-2</v>
      </c>
      <c r="S88" s="56">
        <f t="shared" si="17"/>
        <v>-9.4733676292132172E-4</v>
      </c>
      <c r="T88" s="56">
        <f t="shared" si="17"/>
        <v>1.8377285726626716E-4</v>
      </c>
      <c r="U88" s="56">
        <f t="shared" si="17"/>
        <v>-1.2381027659106583E-3</v>
      </c>
      <c r="V88" s="56">
        <f t="shared" si="15"/>
        <v>1.3655418237677677E-2</v>
      </c>
      <c r="W88" s="56">
        <f t="shared" si="15"/>
        <v>4.8047224380550584E-3</v>
      </c>
    </row>
    <row r="89" spans="1:23">
      <c r="A89" s="53">
        <v>45072</v>
      </c>
      <c r="B89" s="50">
        <v>951.4</v>
      </c>
      <c r="C89" s="50">
        <v>539.20000000000005</v>
      </c>
      <c r="D89" s="49">
        <v>13440</v>
      </c>
      <c r="E89" s="49">
        <v>2544.4</v>
      </c>
      <c r="F89" s="50">
        <v>624.4</v>
      </c>
      <c r="G89" s="50">
        <v>271.89999999999998</v>
      </c>
      <c r="H89" s="49">
        <v>2323.4</v>
      </c>
      <c r="I89" s="50">
        <v>544.1</v>
      </c>
      <c r="J89" s="49">
        <v>2586.1999999999998</v>
      </c>
      <c r="K89" s="50">
        <v>814.6</v>
      </c>
      <c r="L89" s="49">
        <v>15696.75</v>
      </c>
      <c r="M89" s="56">
        <f t="shared" si="17"/>
        <v>6.2206958996688013E-3</v>
      </c>
      <c r="N89" s="56">
        <f t="shared" si="17"/>
        <v>8.3807176434113582E-3</v>
      </c>
      <c r="O89" s="56">
        <f t="shared" si="17"/>
        <v>1.4295928095943715E-3</v>
      </c>
      <c r="P89" s="56">
        <f t="shared" si="17"/>
        <v>2.7155214546065141E-3</v>
      </c>
      <c r="Q89" s="56">
        <f t="shared" si="17"/>
        <v>9.3323283903076829E-3</v>
      </c>
      <c r="R89" s="56">
        <f t="shared" si="17"/>
        <v>-1.1700316292104013E-2</v>
      </c>
      <c r="S89" s="56">
        <f t="shared" si="17"/>
        <v>7.647312116806893E-3</v>
      </c>
      <c r="T89" s="56">
        <f t="shared" si="17"/>
        <v>2.9279480843709529E-2</v>
      </c>
      <c r="U89" s="56">
        <f t="shared" si="17"/>
        <v>2.4622048225249688E-2</v>
      </c>
      <c r="V89" s="56">
        <f t="shared" si="15"/>
        <v>2.827465157404215E-3</v>
      </c>
      <c r="W89" s="56">
        <f t="shared" si="15"/>
        <v>9.0554823330411798E-3</v>
      </c>
    </row>
    <row r="90" spans="1:23">
      <c r="A90" s="53">
        <v>45071</v>
      </c>
      <c r="B90" s="50">
        <v>945.5</v>
      </c>
      <c r="C90" s="50">
        <v>534.70000000000005</v>
      </c>
      <c r="D90" s="49">
        <v>13420.8</v>
      </c>
      <c r="E90" s="49">
        <v>2537.5</v>
      </c>
      <c r="F90" s="50">
        <v>618.6</v>
      </c>
      <c r="G90" s="50">
        <v>275.10000000000002</v>
      </c>
      <c r="H90" s="49">
        <v>2305.6999999999998</v>
      </c>
      <c r="I90" s="50">
        <v>528.4</v>
      </c>
      <c r="J90" s="49">
        <v>2523.3000000000002</v>
      </c>
      <c r="K90" s="50">
        <v>812.3</v>
      </c>
      <c r="L90" s="49">
        <v>15555.25</v>
      </c>
      <c r="M90" s="56">
        <f t="shared" si="17"/>
        <v>7.9639390922874639E-3</v>
      </c>
      <c r="N90" s="56">
        <f t="shared" si="17"/>
        <v>1.1284678713281341E-2</v>
      </c>
      <c r="O90" s="56">
        <f t="shared" si="17"/>
        <v>-7.9558693108701586E-3</v>
      </c>
      <c r="P90" s="56">
        <f t="shared" si="17"/>
        <v>2.469655348483632E-2</v>
      </c>
      <c r="Q90" s="56">
        <f t="shared" si="17"/>
        <v>-4.8484849434656316E-4</v>
      </c>
      <c r="R90" s="56">
        <f t="shared" si="17"/>
        <v>-3.9905730446627213E-3</v>
      </c>
      <c r="S90" s="56">
        <f t="shared" si="17"/>
        <v>1.6045112182725876E-2</v>
      </c>
      <c r="T90" s="56">
        <f t="shared" si="17"/>
        <v>-4.7201069414555021E-3</v>
      </c>
      <c r="U90" s="56">
        <f t="shared" si="17"/>
        <v>-1.3465348569216668E-3</v>
      </c>
      <c r="V90" s="56">
        <f t="shared" si="15"/>
        <v>1.0892544879340868E-2</v>
      </c>
      <c r="W90" s="56">
        <f t="shared" si="15"/>
        <v>2.5296751305106183E-3</v>
      </c>
    </row>
    <row r="91" spans="1:23">
      <c r="A91" s="53">
        <v>45070</v>
      </c>
      <c r="B91" s="50">
        <v>938</v>
      </c>
      <c r="C91" s="50">
        <v>528.70000000000005</v>
      </c>
      <c r="D91" s="49">
        <v>13528</v>
      </c>
      <c r="E91" s="49">
        <v>2475.6</v>
      </c>
      <c r="F91" s="50">
        <v>618.9</v>
      </c>
      <c r="G91" s="50">
        <v>276.2</v>
      </c>
      <c r="H91" s="49">
        <v>2269</v>
      </c>
      <c r="I91" s="50">
        <v>530.9</v>
      </c>
      <c r="J91" s="49">
        <v>2526.6999999999998</v>
      </c>
      <c r="K91" s="50">
        <v>803.5</v>
      </c>
      <c r="L91" s="49">
        <v>15515.95</v>
      </c>
      <c r="M91" s="56">
        <f t="shared" si="17"/>
        <v>8.1353478017699519E-3</v>
      </c>
      <c r="N91" s="56">
        <f t="shared" si="17"/>
        <v>6.6420208127634488E-3</v>
      </c>
      <c r="O91" s="56">
        <f t="shared" si="17"/>
        <v>5.1953173823544333E-3</v>
      </c>
      <c r="P91" s="56">
        <f t="shared" si="17"/>
        <v>-6.1906910735066323E-2</v>
      </c>
      <c r="Q91" s="56">
        <f t="shared" si="17"/>
        <v>-8.8474798959611856E-3</v>
      </c>
      <c r="R91" s="56">
        <f t="shared" si="17"/>
        <v>3.7253062991548076E-2</v>
      </c>
      <c r="S91" s="56">
        <f t="shared" si="17"/>
        <v>-3.6074122970850262E-3</v>
      </c>
      <c r="T91" s="56">
        <f t="shared" si="17"/>
        <v>7.3731310482634052E-3</v>
      </c>
      <c r="U91" s="56">
        <f t="shared" si="17"/>
        <v>-2.6086971315870816E-3</v>
      </c>
      <c r="V91" s="56">
        <f t="shared" si="15"/>
        <v>-2.8583875796796055E-3</v>
      </c>
      <c r="W91" s="56">
        <f t="shared" si="15"/>
        <v>-1.8544339472979731E-3</v>
      </c>
    </row>
    <row r="92" spans="1:23">
      <c r="A92" s="53">
        <v>45069</v>
      </c>
      <c r="B92" s="50">
        <v>930.4</v>
      </c>
      <c r="C92" s="50">
        <v>525.20000000000005</v>
      </c>
      <c r="D92" s="49">
        <v>13457.9</v>
      </c>
      <c r="E92" s="49">
        <v>2633.7</v>
      </c>
      <c r="F92" s="50">
        <v>624.4</v>
      </c>
      <c r="G92" s="50">
        <v>266.10000000000002</v>
      </c>
      <c r="H92" s="49">
        <v>2277.1999999999998</v>
      </c>
      <c r="I92" s="50">
        <v>527</v>
      </c>
      <c r="J92" s="49">
        <v>2533.3000000000002</v>
      </c>
      <c r="K92" s="50">
        <v>805.8</v>
      </c>
      <c r="L92" s="49">
        <v>15544.75</v>
      </c>
      <c r="M92" s="56">
        <f t="shared" si="17"/>
        <v>5.8208636920295048E-3</v>
      </c>
      <c r="N92" s="56">
        <f t="shared" si="17"/>
        <v>6.4947697260131628E-3</v>
      </c>
      <c r="O92" s="56">
        <f t="shared" si="17"/>
        <v>-3.5085022508749663E-3</v>
      </c>
      <c r="P92" s="56">
        <f t="shared" si="17"/>
        <v>0.12419665618441086</v>
      </c>
      <c r="Q92" s="56">
        <f t="shared" si="17"/>
        <v>1.4424235211857881E-3</v>
      </c>
      <c r="R92" s="56">
        <f t="shared" si="17"/>
        <v>2.434505931494094E-2</v>
      </c>
      <c r="S92" s="56">
        <f t="shared" si="17"/>
        <v>-5.6488666402045879E-3</v>
      </c>
      <c r="T92" s="56">
        <f t="shared" si="17"/>
        <v>-6.2423356017219343E-3</v>
      </c>
      <c r="U92" s="56">
        <f t="shared" si="17"/>
        <v>-7.4972875170075119E-4</v>
      </c>
      <c r="V92" s="56">
        <f t="shared" si="15"/>
        <v>-4.8282359348218867E-3</v>
      </c>
      <c r="W92" s="56">
        <f t="shared" si="15"/>
        <v>2.6249058913955098E-3</v>
      </c>
    </row>
    <row r="93" spans="1:23">
      <c r="A93" s="53">
        <v>45068</v>
      </c>
      <c r="B93" s="50">
        <v>925</v>
      </c>
      <c r="C93" s="50">
        <v>521.79999999999995</v>
      </c>
      <c r="D93" s="49">
        <v>13505.2</v>
      </c>
      <c r="E93" s="49">
        <v>2326.1</v>
      </c>
      <c r="F93" s="50">
        <v>623.5</v>
      </c>
      <c r="G93" s="50">
        <v>259.7</v>
      </c>
      <c r="H93" s="49">
        <v>2290.1</v>
      </c>
      <c r="I93" s="50">
        <v>530.29999999999995</v>
      </c>
      <c r="J93" s="49">
        <v>2535.1999999999998</v>
      </c>
      <c r="K93" s="50">
        <v>809.7</v>
      </c>
      <c r="L93" s="49">
        <v>15504</v>
      </c>
      <c r="M93" s="56">
        <f t="shared" si="17"/>
        <v>9.4499155412576582E-3</v>
      </c>
      <c r="N93" s="56">
        <f t="shared" si="17"/>
        <v>1.5343309492610044E-3</v>
      </c>
      <c r="O93" s="56">
        <f t="shared" si="17"/>
        <v>-6.3035808340404804E-3</v>
      </c>
      <c r="P93" s="56">
        <f t="shared" si="17"/>
        <v>0.17324035038354815</v>
      </c>
      <c r="Q93" s="56">
        <f t="shared" si="17"/>
        <v>2.1234285149844004E-2</v>
      </c>
      <c r="R93" s="56">
        <f t="shared" si="17"/>
        <v>2.0226282678125387E-2</v>
      </c>
      <c r="S93" s="56">
        <f t="shared" si="17"/>
        <v>1.0226339421667108E-2</v>
      </c>
      <c r="T93" s="56">
        <f t="shared" si="17"/>
        <v>8.5219718473033817E-3</v>
      </c>
      <c r="U93" s="56">
        <f t="shared" si="17"/>
        <v>-1.2309536433649737E-2</v>
      </c>
      <c r="V93" s="56">
        <f t="shared" si="15"/>
        <v>1.5432789183619055E-2</v>
      </c>
      <c r="W93" s="56">
        <f t="shared" si="15"/>
        <v>6.240406126609358E-3</v>
      </c>
    </row>
    <row r="94" spans="1:23">
      <c r="A94" s="53">
        <v>45065</v>
      </c>
      <c r="B94" s="50">
        <v>916.3</v>
      </c>
      <c r="C94" s="50">
        <v>521</v>
      </c>
      <c r="D94" s="49">
        <v>13590.6</v>
      </c>
      <c r="E94" s="49">
        <v>1956.1</v>
      </c>
      <c r="F94" s="50">
        <v>610.4</v>
      </c>
      <c r="G94" s="50">
        <v>254.5</v>
      </c>
      <c r="H94" s="49">
        <v>2266.8000000000002</v>
      </c>
      <c r="I94" s="50">
        <v>525.79999999999995</v>
      </c>
      <c r="J94" s="49">
        <v>2566.6</v>
      </c>
      <c r="K94" s="50">
        <v>797.3</v>
      </c>
      <c r="L94" s="49">
        <v>15407.55</v>
      </c>
      <c r="M94" s="56">
        <f t="shared" si="17"/>
        <v>1.9663541402470896E-3</v>
      </c>
      <c r="N94" s="56">
        <f t="shared" si="17"/>
        <v>3.8461585874783148E-3</v>
      </c>
      <c r="O94" s="56">
        <f t="shared" si="17"/>
        <v>-1.3716513477474546E-2</v>
      </c>
      <c r="P94" s="56">
        <f t="shared" si="17"/>
        <v>3.4375865978625561E-2</v>
      </c>
      <c r="Q94" s="56">
        <f t="shared" si="17"/>
        <v>-7.345172989176767E-3</v>
      </c>
      <c r="R94" s="56">
        <f t="shared" si="17"/>
        <v>2.3603472799447033E-3</v>
      </c>
      <c r="S94" s="56">
        <f t="shared" si="17"/>
        <v>9.2684548177558875E-4</v>
      </c>
      <c r="T94" s="56">
        <f t="shared" si="17"/>
        <v>-1.3225206930398539E-2</v>
      </c>
      <c r="U94" s="56">
        <f t="shared" si="17"/>
        <v>5.5871523957767687E-3</v>
      </c>
      <c r="V94" s="56">
        <f t="shared" si="15"/>
        <v>-3.7619913917889678E-4</v>
      </c>
      <c r="W94" s="56">
        <f t="shared" si="15"/>
        <v>2.9867600605787449E-3</v>
      </c>
    </row>
    <row r="95" spans="1:23">
      <c r="A95" s="53">
        <v>45064</v>
      </c>
      <c r="B95" s="50">
        <v>914.5</v>
      </c>
      <c r="C95" s="50">
        <v>519</v>
      </c>
      <c r="D95" s="49">
        <v>13778.3</v>
      </c>
      <c r="E95" s="49">
        <v>1890</v>
      </c>
      <c r="F95" s="50">
        <v>614.9</v>
      </c>
      <c r="G95" s="50">
        <v>253.9</v>
      </c>
      <c r="H95" s="49">
        <v>2264.6999999999998</v>
      </c>
      <c r="I95" s="50">
        <v>532.79999999999995</v>
      </c>
      <c r="J95" s="49">
        <v>2552.3000000000002</v>
      </c>
      <c r="K95" s="50">
        <v>797.6</v>
      </c>
      <c r="L95" s="49">
        <v>15361.6</v>
      </c>
      <c r="M95" s="56">
        <f t="shared" si="17"/>
        <v>-1.0334603810763827E-2</v>
      </c>
      <c r="N95" s="56">
        <f t="shared" si="17"/>
        <v>4.4414478727495882E-3</v>
      </c>
      <c r="O95" s="56">
        <f t="shared" si="17"/>
        <v>-4.5041859282684334E-3</v>
      </c>
      <c r="P95" s="56">
        <f t="shared" si="17"/>
        <v>-5.0138645739921991E-3</v>
      </c>
      <c r="Q95" s="56">
        <f t="shared" si="17"/>
        <v>-1.2765787000419155E-2</v>
      </c>
      <c r="R95" s="56">
        <f t="shared" si="17"/>
        <v>-3.9377830790378619E-4</v>
      </c>
      <c r="S95" s="56">
        <f t="shared" si="17"/>
        <v>-1.5553775844792178E-2</v>
      </c>
      <c r="T95" s="56">
        <f t="shared" si="17"/>
        <v>1.1135342010939258E-2</v>
      </c>
      <c r="U95" s="56">
        <f t="shared" si="17"/>
        <v>2.824971471054945E-3</v>
      </c>
      <c r="V95" s="56">
        <f t="shared" si="15"/>
        <v>-6.7474952991330812E-3</v>
      </c>
      <c r="W95" s="56">
        <f t="shared" si="15"/>
        <v>-4.2061972598740277E-3</v>
      </c>
    </row>
    <row r="96" spans="1:23">
      <c r="A96" s="53">
        <v>45063</v>
      </c>
      <c r="B96" s="50">
        <v>924</v>
      </c>
      <c r="C96" s="50">
        <v>516.70000000000005</v>
      </c>
      <c r="D96" s="49">
        <v>13840.5</v>
      </c>
      <c r="E96" s="49">
        <v>1899.5</v>
      </c>
      <c r="F96" s="50">
        <v>622.79999999999995</v>
      </c>
      <c r="G96" s="50">
        <v>254</v>
      </c>
      <c r="H96" s="49">
        <v>2300.1999999999998</v>
      </c>
      <c r="I96" s="50">
        <v>526.9</v>
      </c>
      <c r="J96" s="49">
        <v>2545.1</v>
      </c>
      <c r="K96" s="50">
        <v>803</v>
      </c>
      <c r="L96" s="49">
        <v>15426.35</v>
      </c>
      <c r="M96" s="56">
        <f t="shared" si="17"/>
        <v>2.058394096588631E-3</v>
      </c>
      <c r="N96" s="56">
        <f t="shared" si="17"/>
        <v>1.2855650364258075E-2</v>
      </c>
      <c r="O96" s="56">
        <f t="shared" si="17"/>
        <v>-4.911910759770018E-4</v>
      </c>
      <c r="P96" s="56">
        <f t="shared" si="17"/>
        <v>5.4372346057182828E-3</v>
      </c>
      <c r="Q96" s="56">
        <f t="shared" si="17"/>
        <v>-5.4443689324621637E-3</v>
      </c>
      <c r="R96" s="56">
        <f t="shared" si="17"/>
        <v>-2.3594191047695283E-3</v>
      </c>
      <c r="S96" s="56">
        <f t="shared" si="17"/>
        <v>8.3821323740927919E-3</v>
      </c>
      <c r="T96" s="56">
        <f t="shared" si="17"/>
        <v>-1.749644858661897E-2</v>
      </c>
      <c r="U96" s="56">
        <f t="shared" si="17"/>
        <v>3.536832214183519E-4</v>
      </c>
      <c r="V96" s="56">
        <f t="shared" si="15"/>
        <v>-1.9905455689262098E-3</v>
      </c>
      <c r="W96" s="56">
        <f t="shared" si="15"/>
        <v>-4.2724948760344871E-3</v>
      </c>
    </row>
    <row r="97" spans="1:23">
      <c r="A97" s="53">
        <v>45062</v>
      </c>
      <c r="B97" s="50">
        <v>922.1</v>
      </c>
      <c r="C97" s="50">
        <v>510.1</v>
      </c>
      <c r="D97" s="49">
        <v>13847.3</v>
      </c>
      <c r="E97" s="49">
        <v>1889.2</v>
      </c>
      <c r="F97" s="50">
        <v>626.20000000000005</v>
      </c>
      <c r="G97" s="50">
        <v>254.6</v>
      </c>
      <c r="H97" s="49">
        <v>2281</v>
      </c>
      <c r="I97" s="50">
        <v>536.20000000000005</v>
      </c>
      <c r="J97" s="49">
        <v>2544.1999999999998</v>
      </c>
      <c r="K97" s="50">
        <v>804.6</v>
      </c>
      <c r="L97" s="49">
        <v>15492.4</v>
      </c>
      <c r="M97" s="56">
        <f t="shared" si="17"/>
        <v>-7.5884875450298516E-4</v>
      </c>
      <c r="N97" s="56">
        <f t="shared" si="17"/>
        <v>-2.7457254649606105E-2</v>
      </c>
      <c r="O97" s="56">
        <f t="shared" si="17"/>
        <v>-9.2656151949409883E-3</v>
      </c>
      <c r="P97" s="56">
        <f t="shared" si="17"/>
        <v>-1.4138411213691035E-2</v>
      </c>
      <c r="Q97" s="56">
        <f t="shared" si="17"/>
        <v>-9.8522964430114834E-3</v>
      </c>
      <c r="R97" s="56">
        <f t="shared" si="17"/>
        <v>7.8585465733903802E-4</v>
      </c>
      <c r="S97" s="56">
        <f t="shared" ref="Q97:W135" si="18">LN(H97/H98)</f>
        <v>1.3061698363684289E-2</v>
      </c>
      <c r="T97" s="56">
        <f t="shared" si="18"/>
        <v>-1.3046316266647469E-3</v>
      </c>
      <c r="U97" s="56">
        <f t="shared" si="18"/>
        <v>-2.4339508737854921E-3</v>
      </c>
      <c r="V97" s="56">
        <f t="shared" si="15"/>
        <v>-7.1826934187857747E-3</v>
      </c>
      <c r="W97" s="56">
        <f t="shared" si="15"/>
        <v>-3.6917647375060265E-3</v>
      </c>
    </row>
    <row r="98" spans="1:23">
      <c r="A98" s="53">
        <v>45061</v>
      </c>
      <c r="B98" s="50">
        <v>922.8</v>
      </c>
      <c r="C98" s="50">
        <v>524.29999999999995</v>
      </c>
      <c r="D98" s="49">
        <v>13976.2</v>
      </c>
      <c r="E98" s="49">
        <v>1916.1</v>
      </c>
      <c r="F98" s="50">
        <v>632.4</v>
      </c>
      <c r="G98" s="50">
        <v>254.4</v>
      </c>
      <c r="H98" s="49">
        <v>2251.4</v>
      </c>
      <c r="I98" s="50">
        <v>536.9</v>
      </c>
      <c r="J98" s="49">
        <v>2550.4</v>
      </c>
      <c r="K98" s="50">
        <v>810.4</v>
      </c>
      <c r="L98" s="49">
        <v>15549.7</v>
      </c>
      <c r="M98" s="56">
        <f t="shared" ref="M98:U147" si="19">LN(B98/B99)</f>
        <v>-1.5804231544967306E-2</v>
      </c>
      <c r="N98" s="56">
        <f t="shared" si="19"/>
        <v>-7.0322441277744403E-3</v>
      </c>
      <c r="O98" s="56">
        <f t="shared" si="19"/>
        <v>2.5432636958302498E-3</v>
      </c>
      <c r="P98" s="56">
        <f t="shared" si="19"/>
        <v>-2.5047691656464494E-2</v>
      </c>
      <c r="Q98" s="56">
        <f t="shared" si="18"/>
        <v>6.1860773050149013E-3</v>
      </c>
      <c r="R98" s="56">
        <f t="shared" si="18"/>
        <v>-2.3557136924590365E-3</v>
      </c>
      <c r="S98" s="56">
        <f t="shared" si="18"/>
        <v>7.4900038074662166E-3</v>
      </c>
      <c r="T98" s="56">
        <f t="shared" si="18"/>
        <v>-8.5312090125215911E-3</v>
      </c>
      <c r="U98" s="56">
        <f t="shared" si="18"/>
        <v>-1.4364651304350124E-2</v>
      </c>
      <c r="V98" s="56">
        <f t="shared" si="15"/>
        <v>1.6054341206795876E-3</v>
      </c>
      <c r="W98" s="56">
        <f t="shared" si="15"/>
        <v>4.6636809579929306E-3</v>
      </c>
    </row>
    <row r="99" spans="1:23">
      <c r="A99" s="53">
        <v>45058</v>
      </c>
      <c r="B99" s="50">
        <v>937.5</v>
      </c>
      <c r="C99" s="50">
        <v>528</v>
      </c>
      <c r="D99" s="49">
        <v>13940.7</v>
      </c>
      <c r="E99" s="49">
        <v>1964.7</v>
      </c>
      <c r="F99" s="50">
        <v>628.5</v>
      </c>
      <c r="G99" s="50">
        <v>255</v>
      </c>
      <c r="H99" s="49">
        <v>2234.6</v>
      </c>
      <c r="I99" s="50">
        <v>541.5</v>
      </c>
      <c r="J99" s="49">
        <v>2587.3000000000002</v>
      </c>
      <c r="K99" s="50">
        <v>809.1</v>
      </c>
      <c r="L99" s="49">
        <v>15477.35</v>
      </c>
      <c r="M99" s="56">
        <f t="shared" si="19"/>
        <v>-6.4855896889540569E-3</v>
      </c>
      <c r="N99" s="56">
        <f t="shared" si="19"/>
        <v>-4.912157997377843E-3</v>
      </c>
      <c r="O99" s="56">
        <f t="shared" si="19"/>
        <v>1.1572583248988298E-2</v>
      </c>
      <c r="P99" s="56">
        <f t="shared" si="19"/>
        <v>-1.0128207306095351E-2</v>
      </c>
      <c r="Q99" s="56">
        <f t="shared" si="18"/>
        <v>3.0276495122107455E-3</v>
      </c>
      <c r="R99" s="56">
        <f t="shared" si="18"/>
        <v>-7.423358957411713E-3</v>
      </c>
      <c r="S99" s="56">
        <f t="shared" si="18"/>
        <v>-7.5344196283888111E-3</v>
      </c>
      <c r="T99" s="56">
        <f t="shared" si="18"/>
        <v>-2.0293337837861379E-3</v>
      </c>
      <c r="U99" s="56">
        <f t="shared" si="18"/>
        <v>8.0717578998882825E-3</v>
      </c>
      <c r="V99" s="56">
        <f t="shared" si="15"/>
        <v>-5.5463259205562601E-3</v>
      </c>
      <c r="W99" s="56">
        <f t="shared" si="15"/>
        <v>-4.3279697330103503E-4</v>
      </c>
    </row>
    <row r="100" spans="1:23">
      <c r="A100" s="53">
        <v>45057</v>
      </c>
      <c r="B100" s="50">
        <v>943.6</v>
      </c>
      <c r="C100" s="50">
        <v>530.6</v>
      </c>
      <c r="D100" s="49">
        <v>13780.3</v>
      </c>
      <c r="E100" s="49">
        <v>1984.7</v>
      </c>
      <c r="F100" s="50">
        <v>626.6</v>
      </c>
      <c r="G100" s="50">
        <v>256.89999999999998</v>
      </c>
      <c r="H100" s="49">
        <v>2251.5</v>
      </c>
      <c r="I100" s="50">
        <v>542.6</v>
      </c>
      <c r="J100" s="49">
        <v>2566.5</v>
      </c>
      <c r="K100" s="50">
        <v>813.6</v>
      </c>
      <c r="L100" s="49">
        <v>15484.05</v>
      </c>
      <c r="M100" s="56">
        <f t="shared" si="19"/>
        <v>-8.474576778378036E-4</v>
      </c>
      <c r="N100" s="56">
        <f t="shared" si="19"/>
        <v>1.3471411393047809E-2</v>
      </c>
      <c r="O100" s="56">
        <f t="shared" si="19"/>
        <v>4.7644943212671233E-3</v>
      </c>
      <c r="P100" s="56">
        <f t="shared" si="19"/>
        <v>4.7727595927869008E-2</v>
      </c>
      <c r="Q100" s="56">
        <f t="shared" si="18"/>
        <v>3.6773564503930368E-3</v>
      </c>
      <c r="R100" s="56">
        <f t="shared" si="18"/>
        <v>0</v>
      </c>
      <c r="S100" s="56">
        <f t="shared" si="18"/>
        <v>1.2424185556240044E-2</v>
      </c>
      <c r="T100" s="56">
        <f t="shared" si="18"/>
        <v>1.6913329483023314E-2</v>
      </c>
      <c r="U100" s="56">
        <f t="shared" si="18"/>
        <v>2.2499422274758415E-2</v>
      </c>
      <c r="V100" s="56">
        <f t="shared" si="15"/>
        <v>7.5257896375385798E-3</v>
      </c>
      <c r="W100" s="56">
        <f t="shared" si="15"/>
        <v>1.1631627703575815E-3</v>
      </c>
    </row>
    <row r="101" spans="1:23">
      <c r="A101" s="53">
        <v>45056</v>
      </c>
      <c r="B101" s="50">
        <v>944.4</v>
      </c>
      <c r="C101" s="50">
        <v>523.5</v>
      </c>
      <c r="D101" s="49">
        <v>13714.8</v>
      </c>
      <c r="E101" s="49">
        <v>1892.2</v>
      </c>
      <c r="F101" s="50">
        <v>624.29999999999995</v>
      </c>
      <c r="G101" s="50">
        <v>256.89999999999998</v>
      </c>
      <c r="H101" s="49">
        <v>2223.6999999999998</v>
      </c>
      <c r="I101" s="50">
        <v>533.5</v>
      </c>
      <c r="J101" s="49">
        <v>2509.4</v>
      </c>
      <c r="K101" s="50">
        <v>807.5</v>
      </c>
      <c r="L101" s="49">
        <v>15466.05</v>
      </c>
      <c r="M101" s="56">
        <f t="shared" si="19"/>
        <v>5.5213561375258282E-3</v>
      </c>
      <c r="N101" s="56">
        <f t="shared" si="19"/>
        <v>2.6778898940848939E-3</v>
      </c>
      <c r="O101" s="56">
        <f t="shared" si="19"/>
        <v>-5.1635351774623854E-3</v>
      </c>
      <c r="P101" s="56">
        <f t="shared" si="19"/>
        <v>-2.0589717698140312E-3</v>
      </c>
      <c r="Q101" s="56">
        <f t="shared" si="18"/>
        <v>2.7267640601904967E-3</v>
      </c>
      <c r="R101" s="56">
        <f t="shared" si="18"/>
        <v>3.5094596362753288E-3</v>
      </c>
      <c r="S101" s="56">
        <f t="shared" si="18"/>
        <v>7.1306376690892575E-3</v>
      </c>
      <c r="T101" s="56">
        <f t="shared" si="18"/>
        <v>-6.3527866867156887E-3</v>
      </c>
      <c r="U101" s="56">
        <f t="shared" si="18"/>
        <v>1.5097050569964342E-2</v>
      </c>
      <c r="V101" s="56">
        <f t="shared" si="15"/>
        <v>4.5925730817108368E-3</v>
      </c>
      <c r="W101" s="56">
        <f t="shared" si="15"/>
        <v>2.9430211955617067E-3</v>
      </c>
    </row>
    <row r="102" spans="1:23">
      <c r="A102" s="53">
        <v>45055</v>
      </c>
      <c r="B102" s="50">
        <v>939.2</v>
      </c>
      <c r="C102" s="50">
        <v>522.1</v>
      </c>
      <c r="D102" s="49">
        <v>13785.8</v>
      </c>
      <c r="E102" s="49">
        <v>1896.1</v>
      </c>
      <c r="F102" s="50">
        <v>622.6</v>
      </c>
      <c r="G102" s="50">
        <v>256</v>
      </c>
      <c r="H102" s="49">
        <v>2207.9</v>
      </c>
      <c r="I102" s="50">
        <v>536.9</v>
      </c>
      <c r="J102" s="49">
        <v>2471.8000000000002</v>
      </c>
      <c r="K102" s="50">
        <v>803.8</v>
      </c>
      <c r="L102" s="49">
        <v>15420.6</v>
      </c>
      <c r="M102" s="56">
        <f t="shared" si="19"/>
        <v>6.3017565021310897E-3</v>
      </c>
      <c r="N102" s="56">
        <f t="shared" si="19"/>
        <v>1.0783851856813463E-2</v>
      </c>
      <c r="O102" s="56">
        <f t="shared" si="19"/>
        <v>-3.3601306145635197E-3</v>
      </c>
      <c r="P102" s="56">
        <f t="shared" si="19"/>
        <v>4.5459429169781946E-3</v>
      </c>
      <c r="Q102" s="56">
        <f t="shared" si="18"/>
        <v>-8.795131452827289E-3</v>
      </c>
      <c r="R102" s="56">
        <f t="shared" si="18"/>
        <v>-5.4538506824637024E-3</v>
      </c>
      <c r="S102" s="56">
        <f t="shared" si="18"/>
        <v>3.6299327484334344E-3</v>
      </c>
      <c r="T102" s="56">
        <f t="shared" si="18"/>
        <v>1.1614967594674355E-2</v>
      </c>
      <c r="U102" s="56">
        <f t="shared" si="18"/>
        <v>8.5729321397019862E-3</v>
      </c>
      <c r="V102" s="56">
        <f t="shared" si="15"/>
        <v>4.9776008991892211E-4</v>
      </c>
      <c r="W102" s="56">
        <f t="shared" si="15"/>
        <v>-4.2142526646720449E-4</v>
      </c>
    </row>
    <row r="103" spans="1:23">
      <c r="A103" s="53">
        <v>45054</v>
      </c>
      <c r="B103" s="50">
        <v>933.3</v>
      </c>
      <c r="C103" s="50">
        <v>516.5</v>
      </c>
      <c r="D103" s="49">
        <v>13832.2</v>
      </c>
      <c r="E103" s="49">
        <v>1887.5</v>
      </c>
      <c r="F103" s="50">
        <v>628.1</v>
      </c>
      <c r="G103" s="50">
        <v>257.39999999999998</v>
      </c>
      <c r="H103" s="49">
        <v>2199.9</v>
      </c>
      <c r="I103" s="50">
        <v>530.70000000000005</v>
      </c>
      <c r="J103" s="49">
        <v>2450.6999999999998</v>
      </c>
      <c r="K103" s="50">
        <v>803.4</v>
      </c>
      <c r="L103" s="49">
        <v>15427.1</v>
      </c>
      <c r="M103" s="56">
        <f t="shared" si="19"/>
        <v>9.1491946535880823E-3</v>
      </c>
      <c r="N103" s="56">
        <f t="shared" si="19"/>
        <v>4.0741156362835733E-3</v>
      </c>
      <c r="O103" s="56">
        <f t="shared" si="19"/>
        <v>-8.4731322814583926E-3</v>
      </c>
      <c r="P103" s="56">
        <f t="shared" si="19"/>
        <v>-1.7228221692887621E-2</v>
      </c>
      <c r="Q103" s="56">
        <f t="shared" si="18"/>
        <v>4.3079444365943138E-3</v>
      </c>
      <c r="R103" s="56">
        <f t="shared" si="18"/>
        <v>5.8445519962830039E-3</v>
      </c>
      <c r="S103" s="56">
        <f t="shared" si="18"/>
        <v>1.8813072065450159E-2</v>
      </c>
      <c r="T103" s="56">
        <f t="shared" si="18"/>
        <v>7.2471417242671171E-2</v>
      </c>
      <c r="U103" s="56">
        <f t="shared" si="18"/>
        <v>-8.6942938178782448E-3</v>
      </c>
      <c r="V103" s="56">
        <f t="shared" si="15"/>
        <v>6.1177542701147539E-3</v>
      </c>
      <c r="W103" s="56">
        <f t="shared" si="15"/>
        <v>9.6725466464147921E-3</v>
      </c>
    </row>
    <row r="104" spans="1:23">
      <c r="A104" s="53">
        <v>45051</v>
      </c>
      <c r="B104" s="50">
        <v>924.8</v>
      </c>
      <c r="C104" s="50">
        <v>514.4</v>
      </c>
      <c r="D104" s="49">
        <v>13949.9</v>
      </c>
      <c r="E104" s="49">
        <v>1920.3</v>
      </c>
      <c r="F104" s="50">
        <v>625.4</v>
      </c>
      <c r="G104" s="50">
        <v>255.9</v>
      </c>
      <c r="H104" s="49">
        <v>2158.9</v>
      </c>
      <c r="I104" s="50">
        <v>493.6</v>
      </c>
      <c r="J104" s="49">
        <v>2472.1</v>
      </c>
      <c r="K104" s="50">
        <v>798.5</v>
      </c>
      <c r="L104" s="49">
        <v>15278.6</v>
      </c>
      <c r="M104" s="56">
        <f t="shared" si="19"/>
        <v>-9.3634650636643599E-3</v>
      </c>
      <c r="N104" s="56">
        <f t="shared" si="19"/>
        <v>-5.2351064787661957E-3</v>
      </c>
      <c r="O104" s="56">
        <f t="shared" si="19"/>
        <v>-1.6330861071135697E-3</v>
      </c>
      <c r="P104" s="56">
        <f t="shared" si="19"/>
        <v>4.6977850255151806E-3</v>
      </c>
      <c r="Q104" s="56">
        <f t="shared" si="18"/>
        <v>-9.8648373577461691E-3</v>
      </c>
      <c r="R104" s="56">
        <f t="shared" si="18"/>
        <v>-3.9001609500946498E-3</v>
      </c>
      <c r="S104" s="56">
        <f t="shared" si="18"/>
        <v>-2.1746682948584361E-3</v>
      </c>
      <c r="T104" s="56">
        <f t="shared" si="18"/>
        <v>-7.4679931295147635E-3</v>
      </c>
      <c r="U104" s="56">
        <f t="shared" si="18"/>
        <v>2.7950517457235452E-3</v>
      </c>
      <c r="V104" s="56">
        <f t="shared" si="18"/>
        <v>-4.2489441579159019E-3</v>
      </c>
      <c r="W104" s="56">
        <f t="shared" si="18"/>
        <v>-8.2714320123182788E-3</v>
      </c>
    </row>
    <row r="105" spans="1:23">
      <c r="A105" s="53">
        <v>45050</v>
      </c>
      <c r="B105" s="50">
        <v>933.5</v>
      </c>
      <c r="C105" s="50">
        <v>517.1</v>
      </c>
      <c r="D105" s="49">
        <v>13972.7</v>
      </c>
      <c r="E105" s="49">
        <v>1911.3</v>
      </c>
      <c r="F105" s="50">
        <v>631.6</v>
      </c>
      <c r="G105" s="50">
        <v>256.89999999999998</v>
      </c>
      <c r="H105" s="49">
        <v>2163.6</v>
      </c>
      <c r="I105" s="50">
        <v>497.3</v>
      </c>
      <c r="J105" s="49">
        <v>2465.1999999999998</v>
      </c>
      <c r="K105" s="50">
        <v>801.9</v>
      </c>
      <c r="L105" s="49">
        <v>15405.5</v>
      </c>
      <c r="M105" s="56">
        <f t="shared" si="19"/>
        <v>1.380671268797716E-2</v>
      </c>
      <c r="N105" s="56">
        <f t="shared" si="19"/>
        <v>1.0497763591129673E-2</v>
      </c>
      <c r="O105" s="56">
        <f t="shared" si="19"/>
        <v>2.2282495257178658E-3</v>
      </c>
      <c r="P105" s="56">
        <f t="shared" si="19"/>
        <v>3.8561693186231087E-2</v>
      </c>
      <c r="Q105" s="56">
        <f t="shared" si="18"/>
        <v>6.193937058000849E-3</v>
      </c>
      <c r="R105" s="56">
        <f t="shared" si="18"/>
        <v>-2.332815987953049E-3</v>
      </c>
      <c r="S105" s="56">
        <f t="shared" si="18"/>
        <v>-2.3106962230502005E-4</v>
      </c>
      <c r="T105" s="56">
        <f t="shared" si="18"/>
        <v>-1.0402174212537899E-2</v>
      </c>
      <c r="U105" s="56">
        <f t="shared" si="18"/>
        <v>4.8689443467762135E-4</v>
      </c>
      <c r="V105" s="56">
        <f t="shared" si="18"/>
        <v>-9.9268714419611815E-3</v>
      </c>
      <c r="W105" s="56">
        <f t="shared" si="18"/>
        <v>8.4154346307965377E-3</v>
      </c>
    </row>
    <row r="106" spans="1:23">
      <c r="A106" s="53">
        <v>45049</v>
      </c>
      <c r="B106" s="50">
        <v>920.7</v>
      </c>
      <c r="C106" s="50">
        <v>511.7</v>
      </c>
      <c r="D106" s="49">
        <v>13941.6</v>
      </c>
      <c r="E106" s="49">
        <v>1839</v>
      </c>
      <c r="F106" s="50">
        <v>627.70000000000005</v>
      </c>
      <c r="G106" s="50">
        <v>257.5</v>
      </c>
      <c r="H106" s="49">
        <v>2164.1</v>
      </c>
      <c r="I106" s="50">
        <v>502.5</v>
      </c>
      <c r="J106" s="49">
        <v>2464</v>
      </c>
      <c r="K106" s="50">
        <v>809.9</v>
      </c>
      <c r="L106" s="49">
        <v>15276.4</v>
      </c>
      <c r="M106" s="56">
        <f t="shared" si="19"/>
        <v>3.2637104688327694E-3</v>
      </c>
      <c r="N106" s="56">
        <f t="shared" si="19"/>
        <v>-1.3670542115330011E-3</v>
      </c>
      <c r="O106" s="56">
        <f t="shared" si="19"/>
        <v>3.3121296502763671E-3</v>
      </c>
      <c r="P106" s="56">
        <f t="shared" si="19"/>
        <v>-4.3051155727788948E-2</v>
      </c>
      <c r="Q106" s="56">
        <f t="shared" si="18"/>
        <v>1.1158046905655134E-3</v>
      </c>
      <c r="R106" s="56">
        <f t="shared" si="18"/>
        <v>-4.6493690881925891E-3</v>
      </c>
      <c r="S106" s="56">
        <f t="shared" si="18"/>
        <v>4.5712791485192535E-2</v>
      </c>
      <c r="T106" s="56">
        <f t="shared" si="18"/>
        <v>5.1875615137061066E-3</v>
      </c>
      <c r="U106" s="56">
        <f t="shared" si="18"/>
        <v>1.8101153546032919E-2</v>
      </c>
      <c r="V106" s="56">
        <f t="shared" si="18"/>
        <v>1.0301052924343881E-2</v>
      </c>
      <c r="W106" s="56">
        <f t="shared" si="18"/>
        <v>-1.5926929192111266E-3</v>
      </c>
    </row>
    <row r="107" spans="1:23">
      <c r="A107" s="53">
        <v>45048</v>
      </c>
      <c r="B107" s="50">
        <v>917.7</v>
      </c>
      <c r="C107" s="50">
        <v>512.4</v>
      </c>
      <c r="D107" s="49">
        <v>13895.5</v>
      </c>
      <c r="E107" s="49">
        <v>1919.9</v>
      </c>
      <c r="F107" s="50">
        <v>627</v>
      </c>
      <c r="G107" s="50">
        <v>258.7</v>
      </c>
      <c r="H107" s="49">
        <v>2067.4</v>
      </c>
      <c r="I107" s="50">
        <v>499.9</v>
      </c>
      <c r="J107" s="49">
        <v>2419.8000000000002</v>
      </c>
      <c r="K107" s="50">
        <v>801.6</v>
      </c>
      <c r="L107" s="49">
        <v>15300.75</v>
      </c>
      <c r="M107" s="56">
        <f t="shared" si="19"/>
        <v>1.0516035129184882E-2</v>
      </c>
      <c r="N107" s="56">
        <f t="shared" si="19"/>
        <v>7.4437170345597273E-3</v>
      </c>
      <c r="O107" s="56">
        <f t="shared" si="19"/>
        <v>-7.8565022795942189E-3</v>
      </c>
      <c r="P107" s="56">
        <f t="shared" si="19"/>
        <v>-2.6528663897745206E-3</v>
      </c>
      <c r="Q107" s="56">
        <f t="shared" si="18"/>
        <v>1.4781760148439505E-2</v>
      </c>
      <c r="R107" s="56">
        <f t="shared" si="18"/>
        <v>1.4797777809913596E-2</v>
      </c>
      <c r="S107" s="56">
        <f t="shared" si="18"/>
        <v>2.2699340730763323E-2</v>
      </c>
      <c r="T107" s="56">
        <f t="shared" si="18"/>
        <v>7.0260250890724499E-3</v>
      </c>
      <c r="U107" s="56">
        <f t="shared" si="18"/>
        <v>2.0664999763557167E-4</v>
      </c>
      <c r="V107" s="56">
        <f t="shared" si="18"/>
        <v>3.1236359501831744E-3</v>
      </c>
      <c r="W107" s="56">
        <f t="shared" si="18"/>
        <v>5.3210611684174338E-3</v>
      </c>
    </row>
    <row r="108" spans="1:23">
      <c r="A108" s="53">
        <v>45044</v>
      </c>
      <c r="B108" s="50">
        <v>908.1</v>
      </c>
      <c r="C108" s="50">
        <v>508.6</v>
      </c>
      <c r="D108" s="49">
        <v>14005.1</v>
      </c>
      <c r="E108" s="49">
        <v>1925</v>
      </c>
      <c r="F108" s="50">
        <v>617.79999999999995</v>
      </c>
      <c r="G108" s="50">
        <v>254.9</v>
      </c>
      <c r="H108" s="49">
        <v>2021</v>
      </c>
      <c r="I108" s="50">
        <v>496.4</v>
      </c>
      <c r="J108" s="49">
        <v>2419.3000000000002</v>
      </c>
      <c r="K108" s="50">
        <v>799.1</v>
      </c>
      <c r="L108" s="49">
        <v>15219.55</v>
      </c>
      <c r="M108" s="56">
        <f t="shared" si="19"/>
        <v>-6.4760667583673003E-3</v>
      </c>
      <c r="N108" s="56">
        <f t="shared" si="19"/>
        <v>1.2663406264534695E-2</v>
      </c>
      <c r="O108" s="56">
        <f t="shared" si="19"/>
        <v>-1.9990718661509724E-4</v>
      </c>
      <c r="P108" s="56">
        <f t="shared" si="19"/>
        <v>3.8066055351921473E-2</v>
      </c>
      <c r="Q108" s="56">
        <f t="shared" si="18"/>
        <v>1.9119791527241973E-2</v>
      </c>
      <c r="R108" s="56">
        <f t="shared" si="18"/>
        <v>-1.9040792854429455E-2</v>
      </c>
      <c r="S108" s="56">
        <f t="shared" si="18"/>
        <v>-4.9479231102782444E-5</v>
      </c>
      <c r="T108" s="56">
        <f t="shared" si="18"/>
        <v>-3.0172003176848787E-3</v>
      </c>
      <c r="U108" s="56">
        <f t="shared" si="18"/>
        <v>1.2519660251590953E-2</v>
      </c>
      <c r="V108" s="56">
        <f t="shared" si="18"/>
        <v>-1.1570891149048836E-2</v>
      </c>
      <c r="W108" s="56">
        <f t="shared" si="18"/>
        <v>9.5397262790596869E-3</v>
      </c>
    </row>
    <row r="109" spans="1:23">
      <c r="A109" s="53">
        <v>45043</v>
      </c>
      <c r="B109" s="50">
        <v>914</v>
      </c>
      <c r="C109" s="50">
        <v>502.2</v>
      </c>
      <c r="D109" s="49">
        <v>14007.9</v>
      </c>
      <c r="E109" s="49">
        <v>1853.1</v>
      </c>
      <c r="F109" s="50">
        <v>606.1</v>
      </c>
      <c r="G109" s="50">
        <v>259.8</v>
      </c>
      <c r="H109" s="49">
        <v>2021.1</v>
      </c>
      <c r="I109" s="50">
        <v>497.9</v>
      </c>
      <c r="J109" s="49">
        <v>2389.1999999999998</v>
      </c>
      <c r="K109" s="50">
        <v>808.4</v>
      </c>
      <c r="L109" s="49">
        <v>15075.05</v>
      </c>
      <c r="M109" s="56">
        <f t="shared" si="19"/>
        <v>3.1779107343372975E-3</v>
      </c>
      <c r="N109" s="56">
        <f t="shared" si="19"/>
        <v>-3.5778213478839666E-3</v>
      </c>
      <c r="O109" s="56">
        <f t="shared" si="19"/>
        <v>-5.1054850552131473E-3</v>
      </c>
      <c r="P109" s="56">
        <f t="shared" si="19"/>
        <v>2.8100531865832123E-3</v>
      </c>
      <c r="Q109" s="56">
        <f t="shared" si="18"/>
        <v>-3.458786286024937E-3</v>
      </c>
      <c r="R109" s="56">
        <f t="shared" si="18"/>
        <v>2.8104894320108521E-2</v>
      </c>
      <c r="S109" s="56">
        <f t="shared" si="18"/>
        <v>1.7332314240687356E-3</v>
      </c>
      <c r="T109" s="56">
        <f t="shared" si="18"/>
        <v>1.8092275515082499E-3</v>
      </c>
      <c r="U109" s="56">
        <f t="shared" si="18"/>
        <v>-9.4147748113414097E-3</v>
      </c>
      <c r="V109" s="56">
        <f t="shared" si="18"/>
        <v>-5.557653768045874E-2</v>
      </c>
      <c r="W109" s="56">
        <f t="shared" si="18"/>
        <v>5.3642612946960171E-3</v>
      </c>
    </row>
    <row r="110" spans="1:23">
      <c r="A110" s="53">
        <v>45042</v>
      </c>
      <c r="B110" s="50">
        <v>911.1</v>
      </c>
      <c r="C110" s="50">
        <v>504</v>
      </c>
      <c r="D110" s="49">
        <v>14079.6</v>
      </c>
      <c r="E110" s="49">
        <v>1847.9</v>
      </c>
      <c r="F110" s="50">
        <v>608.20000000000005</v>
      </c>
      <c r="G110" s="50">
        <v>252.6</v>
      </c>
      <c r="H110" s="49">
        <v>2017.6</v>
      </c>
      <c r="I110" s="50">
        <v>497</v>
      </c>
      <c r="J110" s="49">
        <v>2411.8000000000002</v>
      </c>
      <c r="K110" s="50">
        <v>854.6</v>
      </c>
      <c r="L110" s="49">
        <v>14994.4</v>
      </c>
      <c r="M110" s="56">
        <f t="shared" si="19"/>
        <v>1.537785891796616E-3</v>
      </c>
      <c r="N110" s="56">
        <f t="shared" si="19"/>
        <v>1.8018505502678212E-2</v>
      </c>
      <c r="O110" s="56">
        <f t="shared" si="19"/>
        <v>1.587147410477965E-2</v>
      </c>
      <c r="P110" s="56">
        <f t="shared" si="19"/>
        <v>1.7874073817613441E-3</v>
      </c>
      <c r="Q110" s="56">
        <f t="shared" si="18"/>
        <v>4.9338048858763766E-4</v>
      </c>
      <c r="R110" s="56">
        <f t="shared" si="18"/>
        <v>-2.6949492689552639E-2</v>
      </c>
      <c r="S110" s="56">
        <f t="shared" si="18"/>
        <v>1.2418183172116464E-2</v>
      </c>
      <c r="T110" s="56">
        <f t="shared" si="18"/>
        <v>1.4592881578561289E-2</v>
      </c>
      <c r="U110" s="56">
        <f t="shared" si="18"/>
        <v>1.6586498628167693E-4</v>
      </c>
      <c r="V110" s="56">
        <f t="shared" si="18"/>
        <v>1.2955074605305143E-2</v>
      </c>
      <c r="W110" s="56">
        <f t="shared" si="18"/>
        <v>2.5842999882138696E-3</v>
      </c>
    </row>
    <row r="111" spans="1:23">
      <c r="A111" s="53">
        <v>45041</v>
      </c>
      <c r="B111" s="50">
        <v>909.7</v>
      </c>
      <c r="C111" s="50">
        <v>495</v>
      </c>
      <c r="D111" s="49">
        <v>13857.9</v>
      </c>
      <c r="E111" s="49">
        <v>1844.6</v>
      </c>
      <c r="F111" s="50">
        <v>607.9</v>
      </c>
      <c r="G111" s="50">
        <v>259.5</v>
      </c>
      <c r="H111" s="49">
        <v>1992.7</v>
      </c>
      <c r="I111" s="50">
        <v>489.8</v>
      </c>
      <c r="J111" s="49">
        <v>2411.4</v>
      </c>
      <c r="K111" s="50">
        <v>843.6</v>
      </c>
      <c r="L111" s="49">
        <v>14955.7</v>
      </c>
      <c r="M111" s="56">
        <f t="shared" si="19"/>
        <v>7.3923214110308876E-3</v>
      </c>
      <c r="N111" s="56">
        <f t="shared" si="19"/>
        <v>2.0222453807678706E-3</v>
      </c>
      <c r="O111" s="56">
        <f t="shared" si="19"/>
        <v>-2.5296490360627614E-3</v>
      </c>
      <c r="P111" s="56">
        <f t="shared" si="19"/>
        <v>2.3365292633335241E-2</v>
      </c>
      <c r="Q111" s="56">
        <f t="shared" si="18"/>
        <v>7.4300680297160349E-3</v>
      </c>
      <c r="R111" s="56">
        <f t="shared" si="18"/>
        <v>-0.12584295263348377</v>
      </c>
      <c r="S111" s="56">
        <f t="shared" si="18"/>
        <v>3.5134389399500877E-4</v>
      </c>
      <c r="T111" s="56">
        <f t="shared" si="18"/>
        <v>3.0682340483426104E-2</v>
      </c>
      <c r="U111" s="56">
        <f t="shared" si="18"/>
        <v>-4.0557933343216149E-3</v>
      </c>
      <c r="V111" s="56">
        <f t="shared" si="18"/>
        <v>-5.3201047630348202E-3</v>
      </c>
      <c r="W111" s="56">
        <f t="shared" si="18"/>
        <v>1.7098396883294944E-3</v>
      </c>
    </row>
    <row r="112" spans="1:23">
      <c r="A112" s="53">
        <v>45040</v>
      </c>
      <c r="B112" s="50">
        <v>903</v>
      </c>
      <c r="C112" s="50">
        <v>494</v>
      </c>
      <c r="D112" s="49">
        <v>13893</v>
      </c>
      <c r="E112" s="49">
        <v>1802</v>
      </c>
      <c r="F112" s="50">
        <v>603.4</v>
      </c>
      <c r="G112" s="50">
        <v>294.3</v>
      </c>
      <c r="H112" s="49">
        <v>1992</v>
      </c>
      <c r="I112" s="50">
        <v>475</v>
      </c>
      <c r="J112" s="49">
        <v>2421.1999999999998</v>
      </c>
      <c r="K112" s="50">
        <v>848.1</v>
      </c>
      <c r="L112" s="49">
        <v>14930.15</v>
      </c>
      <c r="M112" s="56">
        <f t="shared" si="19"/>
        <v>-1.3310795504347158E-2</v>
      </c>
      <c r="N112" s="56">
        <f t="shared" si="19"/>
        <v>1.3860800792235166E-2</v>
      </c>
      <c r="O112" s="56">
        <f t="shared" si="19"/>
        <v>-7.3391330166246995E-4</v>
      </c>
      <c r="P112" s="56">
        <f t="shared" si="19"/>
        <v>-5.5478503503404632E-4</v>
      </c>
      <c r="Q112" s="56">
        <f t="shared" si="18"/>
        <v>6.6312999777518402E-4</v>
      </c>
      <c r="R112" s="56">
        <f t="shared" si="18"/>
        <v>-1.3582345042219049E-3</v>
      </c>
      <c r="S112" s="56">
        <f t="shared" si="18"/>
        <v>2.1609677479901175E-3</v>
      </c>
      <c r="T112" s="56">
        <f t="shared" si="18"/>
        <v>3.5853671224387821E-3</v>
      </c>
      <c r="U112" s="56">
        <f t="shared" si="18"/>
        <v>-7.8167181237016724E-3</v>
      </c>
      <c r="V112" s="56">
        <f t="shared" si="18"/>
        <v>-1.0439365230125392E-2</v>
      </c>
      <c r="W112" s="56">
        <f t="shared" si="18"/>
        <v>5.5780984035043151E-3</v>
      </c>
    </row>
    <row r="113" spans="1:23">
      <c r="A113" s="53">
        <v>45037</v>
      </c>
      <c r="B113" s="50">
        <v>915.1</v>
      </c>
      <c r="C113" s="50">
        <v>487.2</v>
      </c>
      <c r="D113" s="49">
        <v>13903.2</v>
      </c>
      <c r="E113" s="49">
        <v>1803</v>
      </c>
      <c r="F113" s="50">
        <v>603</v>
      </c>
      <c r="G113" s="50">
        <v>294.7</v>
      </c>
      <c r="H113" s="49">
        <v>1987.7</v>
      </c>
      <c r="I113" s="50">
        <v>473.3</v>
      </c>
      <c r="J113" s="49">
        <v>2440.1999999999998</v>
      </c>
      <c r="K113" s="50">
        <v>857</v>
      </c>
      <c r="L113" s="49">
        <v>14847.1</v>
      </c>
      <c r="M113" s="56">
        <f t="shared" si="19"/>
        <v>1.2203988529156128E-2</v>
      </c>
      <c r="N113" s="56">
        <f t="shared" si="19"/>
        <v>1.3431341495772284E-2</v>
      </c>
      <c r="O113" s="56">
        <f t="shared" si="19"/>
        <v>-1.0610122178593657E-2</v>
      </c>
      <c r="P113" s="56">
        <f t="shared" si="19"/>
        <v>-2.1888473634674211E-2</v>
      </c>
      <c r="Q113" s="56">
        <f t="shared" si="18"/>
        <v>1.9920325312405766E-3</v>
      </c>
      <c r="R113" s="56">
        <f t="shared" si="18"/>
        <v>3.3990515390747576E-3</v>
      </c>
      <c r="S113" s="56">
        <f t="shared" si="18"/>
        <v>-1.3574321483070266E-3</v>
      </c>
      <c r="T113" s="56">
        <f t="shared" si="18"/>
        <v>3.1742699386275888E-3</v>
      </c>
      <c r="U113" s="56">
        <f t="shared" si="18"/>
        <v>1.3241948335592849E-2</v>
      </c>
      <c r="V113" s="56">
        <f t="shared" si="18"/>
        <v>-1.2177593223234459E-2</v>
      </c>
      <c r="W113" s="56">
        <f t="shared" si="18"/>
        <v>-9.8623818743989624E-4</v>
      </c>
    </row>
    <row r="114" spans="1:23">
      <c r="A114" s="53">
        <v>45036</v>
      </c>
      <c r="B114" s="50">
        <v>904</v>
      </c>
      <c r="C114" s="50">
        <v>480.7</v>
      </c>
      <c r="D114" s="49">
        <v>14051.5</v>
      </c>
      <c r="E114" s="49">
        <v>1842.9</v>
      </c>
      <c r="F114" s="50">
        <v>601.79999999999995</v>
      </c>
      <c r="G114" s="50">
        <v>293.7</v>
      </c>
      <c r="H114" s="49">
        <v>1990.4</v>
      </c>
      <c r="I114" s="50">
        <v>471.8</v>
      </c>
      <c r="J114" s="49">
        <v>2408.1</v>
      </c>
      <c r="K114" s="50">
        <v>867.5</v>
      </c>
      <c r="L114" s="49">
        <v>14861.75</v>
      </c>
      <c r="M114" s="56">
        <f t="shared" si="19"/>
        <v>-8.7009745474433495E-3</v>
      </c>
      <c r="N114" s="56">
        <f t="shared" si="19"/>
        <v>2.0824663918967323E-3</v>
      </c>
      <c r="O114" s="56">
        <f t="shared" si="19"/>
        <v>-1.7207547122602997E-3</v>
      </c>
      <c r="P114" s="56">
        <f t="shared" si="19"/>
        <v>-5.9511104005551888E-3</v>
      </c>
      <c r="Q114" s="56">
        <f t="shared" si="18"/>
        <v>-8.1092707523074577E-3</v>
      </c>
      <c r="R114" s="56">
        <f t="shared" si="18"/>
        <v>4.7781660873740953E-3</v>
      </c>
      <c r="S114" s="56">
        <f t="shared" si="18"/>
        <v>1.0860612397073626E-2</v>
      </c>
      <c r="T114" s="56">
        <f t="shared" si="18"/>
        <v>7.6596119167643929E-3</v>
      </c>
      <c r="U114" s="56">
        <f t="shared" si="18"/>
        <v>-2.0761102073865422E-4</v>
      </c>
      <c r="V114" s="56">
        <f t="shared" si="18"/>
        <v>1.9085881338098853E-2</v>
      </c>
      <c r="W114" s="56">
        <f t="shared" si="18"/>
        <v>3.2639437141717938E-4</v>
      </c>
    </row>
    <row r="115" spans="1:23">
      <c r="A115" s="53">
        <v>45035</v>
      </c>
      <c r="B115" s="50">
        <v>911.9</v>
      </c>
      <c r="C115" s="50">
        <v>479.7</v>
      </c>
      <c r="D115" s="49">
        <v>14075.7</v>
      </c>
      <c r="E115" s="49">
        <v>1853.9</v>
      </c>
      <c r="F115" s="50">
        <v>606.70000000000005</v>
      </c>
      <c r="G115" s="50">
        <v>292.3</v>
      </c>
      <c r="H115" s="49">
        <v>1968.9</v>
      </c>
      <c r="I115" s="50">
        <v>468.2</v>
      </c>
      <c r="J115" s="49">
        <v>2408.6</v>
      </c>
      <c r="K115" s="50">
        <v>851.1</v>
      </c>
      <c r="L115" s="49">
        <v>14856.9</v>
      </c>
      <c r="M115" s="56">
        <f t="shared" si="19"/>
        <v>-1.3506359331112116E-2</v>
      </c>
      <c r="N115" s="56">
        <f t="shared" si="19"/>
        <v>-7.0627630523428303E-3</v>
      </c>
      <c r="O115" s="56">
        <f t="shared" si="19"/>
        <v>4.8427279385468112E-3</v>
      </c>
      <c r="P115" s="56">
        <f t="shared" si="19"/>
        <v>1.5654946650492229E-3</v>
      </c>
      <c r="Q115" s="56">
        <f t="shared" si="18"/>
        <v>5.1227080545583614E-3</v>
      </c>
      <c r="R115" s="56">
        <f t="shared" si="18"/>
        <v>-8.8556437040301517E-3</v>
      </c>
      <c r="S115" s="56">
        <f t="shared" si="18"/>
        <v>4.5305379232238163E-3</v>
      </c>
      <c r="T115" s="56">
        <f t="shared" si="18"/>
        <v>-2.5098860480084396E-2</v>
      </c>
      <c r="U115" s="56">
        <f t="shared" si="18"/>
        <v>-9.8738692337806896E-3</v>
      </c>
      <c r="V115" s="56">
        <f t="shared" si="18"/>
        <v>1.8858413354541116E-2</v>
      </c>
      <c r="W115" s="56">
        <f t="shared" si="18"/>
        <v>-2.6954465988425153E-3</v>
      </c>
    </row>
    <row r="116" spans="1:23">
      <c r="A116" s="53">
        <v>45034</v>
      </c>
      <c r="B116" s="50">
        <v>924.3</v>
      </c>
      <c r="C116" s="50">
        <v>483.1</v>
      </c>
      <c r="D116" s="49">
        <v>14007.7</v>
      </c>
      <c r="E116" s="49">
        <v>1851</v>
      </c>
      <c r="F116" s="50">
        <v>603.6</v>
      </c>
      <c r="G116" s="50">
        <v>294.89999999999998</v>
      </c>
      <c r="H116" s="49">
        <v>1960</v>
      </c>
      <c r="I116" s="50">
        <v>480.1</v>
      </c>
      <c r="J116" s="49">
        <v>2432.5</v>
      </c>
      <c r="K116" s="50">
        <v>835.2</v>
      </c>
      <c r="L116" s="49">
        <v>14897</v>
      </c>
      <c r="M116" s="56">
        <f t="shared" si="19"/>
        <v>1.9445664075826121E-2</v>
      </c>
      <c r="N116" s="56">
        <f t="shared" si="19"/>
        <v>-1.8612351562706665E-3</v>
      </c>
      <c r="O116" s="56">
        <f t="shared" si="19"/>
        <v>-4.3026444967417818E-3</v>
      </c>
      <c r="P116" s="56">
        <f t="shared" si="19"/>
        <v>-1.4907241579342471E-2</v>
      </c>
      <c r="Q116" s="56">
        <f t="shared" si="18"/>
        <v>1.1497252365657585E-2</v>
      </c>
      <c r="R116" s="56">
        <f t="shared" si="18"/>
        <v>1.1939422060126095E-2</v>
      </c>
      <c r="S116" s="56">
        <f t="shared" si="18"/>
        <v>1.1804088817567044E-2</v>
      </c>
      <c r="T116" s="56">
        <f t="shared" si="18"/>
        <v>1.2505212134018889E-3</v>
      </c>
      <c r="U116" s="56">
        <f t="shared" si="18"/>
        <v>2.6156170221677082E-2</v>
      </c>
      <c r="V116" s="56">
        <f t="shared" si="18"/>
        <v>-1.1972463348622022E-4</v>
      </c>
      <c r="W116" s="56">
        <f t="shared" si="18"/>
        <v>-4.8991152372600678E-4</v>
      </c>
    </row>
    <row r="117" spans="1:23">
      <c r="A117" s="53">
        <v>45033</v>
      </c>
      <c r="B117" s="50">
        <v>906.5</v>
      </c>
      <c r="C117" s="50">
        <v>484</v>
      </c>
      <c r="D117" s="49">
        <v>14068.1</v>
      </c>
      <c r="E117" s="49">
        <v>1878.8</v>
      </c>
      <c r="F117" s="50">
        <v>596.70000000000005</v>
      </c>
      <c r="G117" s="50">
        <v>291.39999999999998</v>
      </c>
      <c r="H117" s="49">
        <v>1937</v>
      </c>
      <c r="I117" s="50">
        <v>479.5</v>
      </c>
      <c r="J117" s="49">
        <v>2369.6999999999998</v>
      </c>
      <c r="K117" s="50">
        <v>835.3</v>
      </c>
      <c r="L117" s="49">
        <v>14904.3</v>
      </c>
      <c r="M117" s="56">
        <f t="shared" si="19"/>
        <v>-1.0206970028089245E-2</v>
      </c>
      <c r="N117" s="56">
        <f t="shared" si="19"/>
        <v>3.7259409695610214E-3</v>
      </c>
      <c r="O117" s="56">
        <f t="shared" si="19"/>
        <v>-5.5150065352242489E-3</v>
      </c>
      <c r="P117" s="56">
        <f t="shared" si="19"/>
        <v>4.2671283011089869E-3</v>
      </c>
      <c r="Q117" s="56">
        <f t="shared" si="18"/>
        <v>6.726105734243688E-3</v>
      </c>
      <c r="R117" s="56">
        <f t="shared" si="18"/>
        <v>-1.363347633617498E-2</v>
      </c>
      <c r="S117" s="56">
        <f t="shared" si="18"/>
        <v>3.0187807458031273E-2</v>
      </c>
      <c r="T117" s="56">
        <f t="shared" si="18"/>
        <v>5.6467785723527987E-3</v>
      </c>
      <c r="U117" s="56">
        <f t="shared" si="18"/>
        <v>8.2629339386423948E-3</v>
      </c>
      <c r="V117" s="56">
        <f t="shared" si="18"/>
        <v>1.4227392144165518E-2</v>
      </c>
      <c r="W117" s="56">
        <f t="shared" si="18"/>
        <v>-3.3457784517995246E-3</v>
      </c>
    </row>
    <row r="118" spans="1:23">
      <c r="A118" s="53">
        <v>45029</v>
      </c>
      <c r="B118" s="50">
        <v>915.8</v>
      </c>
      <c r="C118" s="50">
        <v>482.2</v>
      </c>
      <c r="D118" s="49">
        <v>14145.9</v>
      </c>
      <c r="E118" s="49">
        <v>1870.8</v>
      </c>
      <c r="F118" s="50">
        <v>592.70000000000005</v>
      </c>
      <c r="G118" s="50">
        <v>295.39999999999998</v>
      </c>
      <c r="H118" s="49">
        <v>1879.4</v>
      </c>
      <c r="I118" s="50">
        <v>476.8</v>
      </c>
      <c r="J118" s="49">
        <v>2350.1999999999998</v>
      </c>
      <c r="K118" s="50">
        <v>823.5</v>
      </c>
      <c r="L118" s="49">
        <v>14954.25</v>
      </c>
      <c r="M118" s="56">
        <f t="shared" si="19"/>
        <v>-2.3993903974954488E-3</v>
      </c>
      <c r="N118" s="56">
        <f t="shared" si="19"/>
        <v>-9.0834646023516472E-3</v>
      </c>
      <c r="O118" s="56">
        <f t="shared" si="19"/>
        <v>-3.9368462987491347E-3</v>
      </c>
      <c r="P118" s="56">
        <f t="shared" si="19"/>
        <v>1.2641033287139565E-2</v>
      </c>
      <c r="Q118" s="56">
        <f t="shared" si="18"/>
        <v>1.4102688917248163E-2</v>
      </c>
      <c r="R118" s="56">
        <f t="shared" si="18"/>
        <v>-5.0650116724347055E-3</v>
      </c>
      <c r="S118" s="56">
        <f t="shared" si="18"/>
        <v>-3.7238994977481282E-4</v>
      </c>
      <c r="T118" s="56">
        <f t="shared" si="18"/>
        <v>-1.0481082607108941E-3</v>
      </c>
      <c r="U118" s="56">
        <f t="shared" si="18"/>
        <v>1.0217114554186251E-3</v>
      </c>
      <c r="V118" s="56">
        <f t="shared" si="18"/>
        <v>8.1692827672393293E-3</v>
      </c>
      <c r="W118" s="56">
        <f t="shared" si="18"/>
        <v>8.4961772315579197E-4</v>
      </c>
    </row>
    <row r="119" spans="1:23">
      <c r="A119" s="53">
        <v>45028</v>
      </c>
      <c r="B119" s="50">
        <v>918</v>
      </c>
      <c r="C119" s="50">
        <v>486.6</v>
      </c>
      <c r="D119" s="49">
        <v>14201.7</v>
      </c>
      <c r="E119" s="49">
        <v>1847.3</v>
      </c>
      <c r="F119" s="50">
        <v>584.4</v>
      </c>
      <c r="G119" s="50">
        <v>296.89999999999998</v>
      </c>
      <c r="H119" s="49">
        <v>1880.1</v>
      </c>
      <c r="I119" s="50">
        <v>477.3</v>
      </c>
      <c r="J119" s="49">
        <v>2347.8000000000002</v>
      </c>
      <c r="K119" s="50">
        <v>816.8</v>
      </c>
      <c r="L119" s="49">
        <v>14941.55</v>
      </c>
      <c r="M119" s="56">
        <f t="shared" si="19"/>
        <v>1.1834457647002798E-2</v>
      </c>
      <c r="N119" s="56">
        <f t="shared" si="19"/>
        <v>1.7204279663171066E-2</v>
      </c>
      <c r="O119" s="56">
        <f t="shared" si="19"/>
        <v>1.2894090586559673E-3</v>
      </c>
      <c r="P119" s="56">
        <f t="shared" si="19"/>
        <v>2.4162249279079777E-2</v>
      </c>
      <c r="Q119" s="56">
        <f t="shared" si="18"/>
        <v>-8.5521257243566511E-4</v>
      </c>
      <c r="R119" s="56">
        <f t="shared" si="18"/>
        <v>1.322277275264681E-2</v>
      </c>
      <c r="S119" s="56">
        <f t="shared" si="18"/>
        <v>5.3202810363250528E-4</v>
      </c>
      <c r="T119" s="56">
        <f t="shared" si="18"/>
        <v>-5.4325248523488991E-3</v>
      </c>
      <c r="U119" s="56">
        <f t="shared" si="18"/>
        <v>6.8172137280197239E-4</v>
      </c>
      <c r="V119" s="56">
        <f t="shared" si="18"/>
        <v>3.8025191478440715E-3</v>
      </c>
      <c r="W119" s="56">
        <f t="shared" si="18"/>
        <v>4.9851153935327464E-3</v>
      </c>
    </row>
    <row r="120" spans="1:23">
      <c r="A120" s="53">
        <v>45027</v>
      </c>
      <c r="B120" s="50">
        <v>907.2</v>
      </c>
      <c r="C120" s="50">
        <v>478.3</v>
      </c>
      <c r="D120" s="49">
        <v>14183.4</v>
      </c>
      <c r="E120" s="49">
        <v>1803.2</v>
      </c>
      <c r="F120" s="50">
        <v>584.9</v>
      </c>
      <c r="G120" s="50">
        <v>293</v>
      </c>
      <c r="H120" s="49">
        <v>1879.1</v>
      </c>
      <c r="I120" s="50">
        <v>479.9</v>
      </c>
      <c r="J120" s="49">
        <v>2346.1999999999998</v>
      </c>
      <c r="K120" s="50">
        <v>813.7</v>
      </c>
      <c r="L120" s="49">
        <v>14867.25</v>
      </c>
      <c r="M120" s="56">
        <f t="shared" si="19"/>
        <v>5.8592838018251799E-3</v>
      </c>
      <c r="N120" s="56">
        <f t="shared" si="19"/>
        <v>-3.6337776038676238E-2</v>
      </c>
      <c r="O120" s="56">
        <f t="shared" si="19"/>
        <v>2.6969227673537778E-3</v>
      </c>
      <c r="P120" s="56">
        <f t="shared" si="19"/>
        <v>3.277325527523081E-3</v>
      </c>
      <c r="Q120" s="56">
        <f t="shared" si="18"/>
        <v>6.1739177416751823E-3</v>
      </c>
      <c r="R120" s="56">
        <f t="shared" si="18"/>
        <v>-2.0605356618835158E-2</v>
      </c>
      <c r="S120" s="56">
        <f t="shared" si="18"/>
        <v>-1.2165600163688476E-2</v>
      </c>
      <c r="T120" s="56">
        <f t="shared" si="18"/>
        <v>-1.2494795461473547E-3</v>
      </c>
      <c r="U120" s="56">
        <f t="shared" si="18"/>
        <v>-4.0409251269407928E-3</v>
      </c>
      <c r="V120" s="56">
        <f t="shared" si="18"/>
        <v>-1.1728906601768651E-2</v>
      </c>
      <c r="W120" s="56">
        <f t="shared" si="18"/>
        <v>5.1723439363061232E-3</v>
      </c>
    </row>
    <row r="121" spans="1:23">
      <c r="A121" s="53">
        <v>45026</v>
      </c>
      <c r="B121" s="50">
        <v>901.9</v>
      </c>
      <c r="C121" s="50">
        <v>496</v>
      </c>
      <c r="D121" s="49">
        <v>14145.2</v>
      </c>
      <c r="E121" s="49">
        <v>1797.3</v>
      </c>
      <c r="F121" s="50">
        <v>581.29999999999995</v>
      </c>
      <c r="G121" s="50">
        <v>299.10000000000002</v>
      </c>
      <c r="H121" s="49">
        <v>1902.1</v>
      </c>
      <c r="I121" s="50">
        <v>480.5</v>
      </c>
      <c r="J121" s="49">
        <v>2355.6999999999998</v>
      </c>
      <c r="K121" s="50">
        <v>823.3</v>
      </c>
      <c r="L121" s="49">
        <v>14790.55</v>
      </c>
      <c r="M121" s="56">
        <f t="shared" si="19"/>
        <v>9.4692402536441424E-3</v>
      </c>
      <c r="N121" s="56">
        <f t="shared" si="19"/>
        <v>-3.4215591395809937E-3</v>
      </c>
      <c r="O121" s="56">
        <f t="shared" si="19"/>
        <v>-2.1327239851617044E-3</v>
      </c>
      <c r="P121" s="56">
        <f t="shared" si="19"/>
        <v>2.4329633908254458E-2</v>
      </c>
      <c r="Q121" s="56">
        <f t="shared" si="18"/>
        <v>1.9806067866351005E-2</v>
      </c>
      <c r="R121" s="56">
        <f t="shared" si="18"/>
        <v>6.7091831673402698E-3</v>
      </c>
      <c r="S121" s="56">
        <f t="shared" si="18"/>
        <v>-5.1912756525513077E-3</v>
      </c>
      <c r="T121" s="56">
        <f t="shared" si="18"/>
        <v>2.5005222447615264E-3</v>
      </c>
      <c r="U121" s="56">
        <f t="shared" si="18"/>
        <v>1.0068774000914037E-2</v>
      </c>
      <c r="V121" s="56">
        <f t="shared" si="18"/>
        <v>-8.948064540645638E-3</v>
      </c>
      <c r="W121" s="56">
        <f t="shared" si="18"/>
        <v>2.121846158568255E-3</v>
      </c>
    </row>
    <row r="122" spans="1:23">
      <c r="A122" s="53">
        <v>45022</v>
      </c>
      <c r="B122" s="50">
        <v>893.4</v>
      </c>
      <c r="C122" s="50">
        <v>497.7</v>
      </c>
      <c r="D122" s="49">
        <v>14175.4</v>
      </c>
      <c r="E122" s="49">
        <v>1754.1</v>
      </c>
      <c r="F122" s="50">
        <v>569.9</v>
      </c>
      <c r="G122" s="50">
        <v>297.10000000000002</v>
      </c>
      <c r="H122" s="49">
        <v>1912</v>
      </c>
      <c r="I122" s="50">
        <v>479.3</v>
      </c>
      <c r="J122" s="49">
        <v>2332.1</v>
      </c>
      <c r="K122" s="50">
        <v>830.7</v>
      </c>
      <c r="L122" s="49">
        <v>14759.2</v>
      </c>
      <c r="M122" s="56">
        <f t="shared" si="19"/>
        <v>-2.6827648551813713E-3</v>
      </c>
      <c r="N122" s="56">
        <f t="shared" si="19"/>
        <v>8.8799776248159011E-3</v>
      </c>
      <c r="O122" s="56">
        <f t="shared" si="19"/>
        <v>2.7338151605019768E-3</v>
      </c>
      <c r="P122" s="56">
        <f t="shared" si="19"/>
        <v>3.2504816978441771E-2</v>
      </c>
      <c r="Q122" s="56">
        <f t="shared" si="18"/>
        <v>5.6308436653801138E-3</v>
      </c>
      <c r="R122" s="56">
        <f t="shared" si="18"/>
        <v>-9.7136921876390357E-3</v>
      </c>
      <c r="S122" s="56">
        <f t="shared" si="18"/>
        <v>-8.2296417385211637E-3</v>
      </c>
      <c r="T122" s="56">
        <f t="shared" si="18"/>
        <v>-6.4469392473900178E-3</v>
      </c>
      <c r="U122" s="56">
        <f t="shared" si="18"/>
        <v>4.1249575096531073E-3</v>
      </c>
      <c r="V122" s="56">
        <f t="shared" si="18"/>
        <v>1.5161913349727715E-2</v>
      </c>
      <c r="W122" s="56">
        <f t="shared" si="18"/>
        <v>3.379871959147125E-3</v>
      </c>
    </row>
    <row r="123" spans="1:23">
      <c r="A123" s="53">
        <v>45021</v>
      </c>
      <c r="B123" s="50">
        <v>895.8</v>
      </c>
      <c r="C123" s="50">
        <v>493.3</v>
      </c>
      <c r="D123" s="49">
        <v>14136.7</v>
      </c>
      <c r="E123" s="49">
        <v>1698</v>
      </c>
      <c r="F123" s="50">
        <v>566.70000000000005</v>
      </c>
      <c r="G123" s="50">
        <v>300</v>
      </c>
      <c r="H123" s="49">
        <v>1927.8</v>
      </c>
      <c r="I123" s="50">
        <v>482.4</v>
      </c>
      <c r="J123" s="49">
        <v>2322.5</v>
      </c>
      <c r="K123" s="50">
        <v>818.2</v>
      </c>
      <c r="L123" s="49">
        <v>14709.4</v>
      </c>
      <c r="M123" s="56">
        <f t="shared" si="19"/>
        <v>4.8117364700044438E-3</v>
      </c>
      <c r="N123" s="56">
        <f t="shared" si="19"/>
        <v>2.1100854587119966E-2</v>
      </c>
      <c r="O123" s="56">
        <f t="shared" si="19"/>
        <v>7.4765774415111765E-3</v>
      </c>
      <c r="P123" s="56">
        <f t="shared" si="19"/>
        <v>-1.1418657225211784E-2</v>
      </c>
      <c r="Q123" s="56">
        <f t="shared" si="18"/>
        <v>-6.332474986919483E-3</v>
      </c>
      <c r="R123" s="56">
        <f t="shared" si="18"/>
        <v>2.0020026706731903E-3</v>
      </c>
      <c r="S123" s="56">
        <f t="shared" si="18"/>
        <v>1.4525570195335857E-2</v>
      </c>
      <c r="T123" s="56">
        <f t="shared" si="18"/>
        <v>5.6127369049573852E-3</v>
      </c>
      <c r="U123" s="56">
        <f t="shared" si="18"/>
        <v>-2.1935020945211929E-3</v>
      </c>
      <c r="V123" s="56">
        <f t="shared" si="18"/>
        <v>-6.0923790245416432E-3</v>
      </c>
      <c r="W123" s="56">
        <f t="shared" si="18"/>
        <v>7.3316637627073647E-3</v>
      </c>
    </row>
    <row r="124" spans="1:23">
      <c r="A124" s="53">
        <v>45019</v>
      </c>
      <c r="B124" s="50">
        <v>891.5</v>
      </c>
      <c r="C124" s="50">
        <v>483</v>
      </c>
      <c r="D124" s="49">
        <v>14031.4</v>
      </c>
      <c r="E124" s="49">
        <v>1717.5</v>
      </c>
      <c r="F124" s="50">
        <v>570.29999999999995</v>
      </c>
      <c r="G124" s="50">
        <v>299.39999999999998</v>
      </c>
      <c r="H124" s="49">
        <v>1900</v>
      </c>
      <c r="I124" s="50">
        <v>479.7</v>
      </c>
      <c r="J124" s="49">
        <v>2327.6</v>
      </c>
      <c r="K124" s="50">
        <v>823.2</v>
      </c>
      <c r="L124" s="49">
        <v>14601.95</v>
      </c>
      <c r="M124" s="56">
        <f t="shared" si="19"/>
        <v>-1.0044727312815662E-2</v>
      </c>
      <c r="N124" s="56">
        <f t="shared" si="19"/>
        <v>-3.5134891987576109E-3</v>
      </c>
      <c r="O124" s="56">
        <f t="shared" si="19"/>
        <v>5.0553123829568461E-2</v>
      </c>
      <c r="P124" s="56">
        <f t="shared" si="19"/>
        <v>-1.9031716298215963E-2</v>
      </c>
      <c r="Q124" s="56">
        <f t="shared" si="18"/>
        <v>-4.3740774839426738E-3</v>
      </c>
      <c r="R124" s="56">
        <f t="shared" si="18"/>
        <v>2.1607862968460689E-2</v>
      </c>
      <c r="S124" s="56">
        <f t="shared" si="18"/>
        <v>-5.6157808908979846E-3</v>
      </c>
      <c r="T124" s="56">
        <f t="shared" si="18"/>
        <v>-2.0844189757595615E-4</v>
      </c>
      <c r="U124" s="56">
        <f t="shared" si="18"/>
        <v>-1.0853415944847615E-2</v>
      </c>
      <c r="V124" s="56">
        <f t="shared" si="18"/>
        <v>5.9701669865039747E-3</v>
      </c>
      <c r="W124" s="56">
        <f t="shared" si="18"/>
        <v>3.0247144097143054E-3</v>
      </c>
    </row>
    <row r="125" spans="1:23">
      <c r="A125" s="53">
        <v>45016</v>
      </c>
      <c r="B125" s="50">
        <v>900.5</v>
      </c>
      <c r="C125" s="50">
        <v>484.7</v>
      </c>
      <c r="D125" s="49">
        <v>13339.7</v>
      </c>
      <c r="E125" s="49">
        <v>1750.5</v>
      </c>
      <c r="F125" s="50">
        <v>572.79999999999995</v>
      </c>
      <c r="G125" s="50">
        <v>293</v>
      </c>
      <c r="H125" s="49">
        <v>1910.7</v>
      </c>
      <c r="I125" s="50">
        <v>479.8</v>
      </c>
      <c r="J125" s="49">
        <v>2353</v>
      </c>
      <c r="K125" s="50">
        <v>818.3</v>
      </c>
      <c r="L125" s="49">
        <v>14557.85</v>
      </c>
      <c r="M125" s="56">
        <f t="shared" si="19"/>
        <v>1.4316316541737125E-2</v>
      </c>
      <c r="N125" s="56">
        <f t="shared" si="19"/>
        <v>1.4547222455414238E-2</v>
      </c>
      <c r="O125" s="56">
        <f t="shared" si="19"/>
        <v>2.1387653598191219E-3</v>
      </c>
      <c r="P125" s="56">
        <f t="shared" si="19"/>
        <v>5.7864895481952597E-3</v>
      </c>
      <c r="Q125" s="56">
        <f t="shared" si="18"/>
        <v>1.4596232056719022E-2</v>
      </c>
      <c r="R125" s="56">
        <f t="shared" si="18"/>
        <v>2.3919368998669205E-3</v>
      </c>
      <c r="S125" s="56">
        <f t="shared" si="18"/>
        <v>4.5670525962652864E-2</v>
      </c>
      <c r="T125" s="56">
        <f t="shared" si="18"/>
        <v>1.575497350352284E-2</v>
      </c>
      <c r="U125" s="56">
        <f t="shared" si="18"/>
        <v>1.6195032850143207E-2</v>
      </c>
      <c r="V125" s="56">
        <f t="shared" si="18"/>
        <v>8.2214095816761992E-3</v>
      </c>
      <c r="W125" s="56">
        <f t="shared" si="18"/>
        <v>1.4687092050866565E-2</v>
      </c>
    </row>
    <row r="126" spans="1:23">
      <c r="A126" s="53">
        <v>45014</v>
      </c>
      <c r="B126" s="50">
        <v>887.7</v>
      </c>
      <c r="C126" s="50">
        <v>477.7</v>
      </c>
      <c r="D126" s="49">
        <v>13311.2</v>
      </c>
      <c r="E126" s="49">
        <v>1740.4</v>
      </c>
      <c r="F126" s="50">
        <v>564.5</v>
      </c>
      <c r="G126" s="50">
        <v>292.3</v>
      </c>
      <c r="H126" s="49">
        <v>1825.4</v>
      </c>
      <c r="I126" s="50">
        <v>472.3</v>
      </c>
      <c r="J126" s="49">
        <v>2315.1999999999998</v>
      </c>
      <c r="K126" s="50">
        <v>811.6</v>
      </c>
      <c r="L126" s="49">
        <v>14345.6</v>
      </c>
      <c r="M126" s="56">
        <f t="shared" si="19"/>
        <v>-2.0256590316160747E-3</v>
      </c>
      <c r="N126" s="56">
        <f t="shared" si="19"/>
        <v>-1.2552302903350635E-3</v>
      </c>
      <c r="O126" s="56">
        <f t="shared" si="19"/>
        <v>-2.610762010658069E-2</v>
      </c>
      <c r="P126" s="56">
        <f t="shared" si="19"/>
        <v>8.3549000762476372E-2</v>
      </c>
      <c r="Q126" s="56">
        <f t="shared" si="18"/>
        <v>7.6465207637084502E-3</v>
      </c>
      <c r="R126" s="56">
        <f t="shared" si="18"/>
        <v>-9.5336098316934782E-3</v>
      </c>
      <c r="S126" s="56">
        <f t="shared" si="18"/>
        <v>1.0957102952950772E-4</v>
      </c>
      <c r="T126" s="56">
        <f t="shared" si="18"/>
        <v>-1.47123292635142E-2</v>
      </c>
      <c r="U126" s="56">
        <f t="shared" si="18"/>
        <v>-8.9867953738307655E-3</v>
      </c>
      <c r="V126" s="56">
        <f t="shared" si="18"/>
        <v>-9.8522175456993658E-4</v>
      </c>
      <c r="W126" s="56">
        <f t="shared" si="18"/>
        <v>9.3706695339148063E-3</v>
      </c>
    </row>
    <row r="127" spans="1:23">
      <c r="A127" s="53">
        <v>45013</v>
      </c>
      <c r="B127" s="50">
        <v>889.5</v>
      </c>
      <c r="C127" s="50">
        <v>478.3</v>
      </c>
      <c r="D127" s="49">
        <v>13663.3</v>
      </c>
      <c r="E127" s="49">
        <v>1600.9</v>
      </c>
      <c r="F127" s="50">
        <v>560.20000000000005</v>
      </c>
      <c r="G127" s="50">
        <v>295.10000000000002</v>
      </c>
      <c r="H127" s="49">
        <v>1825.2</v>
      </c>
      <c r="I127" s="50">
        <v>479.3</v>
      </c>
      <c r="J127" s="49">
        <v>2336.1</v>
      </c>
      <c r="K127" s="50">
        <v>812.4</v>
      </c>
      <c r="L127" s="49">
        <v>14211.8</v>
      </c>
      <c r="M127" s="56">
        <f t="shared" si="19"/>
        <v>2.2487070029540037E-4</v>
      </c>
      <c r="N127" s="56">
        <f t="shared" si="19"/>
        <v>-5.0052242136637568E-3</v>
      </c>
      <c r="O127" s="56">
        <f t="shared" si="19"/>
        <v>-5.5760462689601392E-3</v>
      </c>
      <c r="P127" s="56">
        <f t="shared" si="19"/>
        <v>-7.3559023065004989E-2</v>
      </c>
      <c r="Q127" s="56">
        <f t="shared" si="18"/>
        <v>-3.8348391451681674E-2</v>
      </c>
      <c r="R127" s="56">
        <f t="shared" si="18"/>
        <v>-3.0451723751665867E-3</v>
      </c>
      <c r="S127" s="56">
        <f t="shared" si="18"/>
        <v>-4.9733672670574857E-3</v>
      </c>
      <c r="T127" s="56">
        <f t="shared" si="18"/>
        <v>-1.0426442400085811E-3</v>
      </c>
      <c r="U127" s="56">
        <f t="shared" si="18"/>
        <v>-6.8256738704478778E-3</v>
      </c>
      <c r="V127" s="56">
        <f t="shared" si="18"/>
        <v>-1.3084870272368699E-2</v>
      </c>
      <c r="W127" s="56">
        <f t="shared" si="18"/>
        <v>-3.5751324318360539E-3</v>
      </c>
    </row>
    <row r="128" spans="1:23">
      <c r="A128" s="53">
        <v>45012</v>
      </c>
      <c r="B128" s="50">
        <v>889.3</v>
      </c>
      <c r="C128" s="50">
        <v>480.7</v>
      </c>
      <c r="D128" s="49">
        <v>13739.7</v>
      </c>
      <c r="E128" s="49">
        <v>1723.1</v>
      </c>
      <c r="F128" s="50">
        <v>582.1</v>
      </c>
      <c r="G128" s="50">
        <v>296</v>
      </c>
      <c r="H128" s="49">
        <v>1834.3</v>
      </c>
      <c r="I128" s="50">
        <v>479.8</v>
      </c>
      <c r="J128" s="49">
        <v>2352.1</v>
      </c>
      <c r="K128" s="50">
        <v>823.1</v>
      </c>
      <c r="L128" s="49">
        <v>14262.7</v>
      </c>
      <c r="M128" s="56">
        <f t="shared" si="19"/>
        <v>1.3585627271256102E-2</v>
      </c>
      <c r="N128" s="56">
        <f t="shared" si="19"/>
        <v>5.423459267857208E-3</v>
      </c>
      <c r="O128" s="56">
        <f t="shared" si="19"/>
        <v>-2.328746199020843E-4</v>
      </c>
      <c r="P128" s="56">
        <f t="shared" si="19"/>
        <v>-1.0162337009609784E-2</v>
      </c>
      <c r="Q128" s="56">
        <f t="shared" si="18"/>
        <v>-3.0454053717777377E-2</v>
      </c>
      <c r="R128" s="56">
        <f t="shared" si="18"/>
        <v>7.4601905842833693E-3</v>
      </c>
      <c r="S128" s="56">
        <f t="shared" si="18"/>
        <v>-1.670534861386078E-2</v>
      </c>
      <c r="T128" s="56">
        <f t="shared" si="18"/>
        <v>5.4336601818330997E-3</v>
      </c>
      <c r="U128" s="56">
        <f t="shared" si="18"/>
        <v>-5.3003283075151071E-3</v>
      </c>
      <c r="V128" s="56">
        <f t="shared" si="18"/>
        <v>1.702335041456008E-3</v>
      </c>
      <c r="W128" s="56">
        <f t="shared" si="18"/>
        <v>-1.1421885712536053E-3</v>
      </c>
    </row>
    <row r="129" spans="1:23">
      <c r="A129" s="53">
        <v>45009</v>
      </c>
      <c r="B129" s="50">
        <v>877.3</v>
      </c>
      <c r="C129" s="50">
        <v>478.1</v>
      </c>
      <c r="D129" s="49">
        <v>13742.9</v>
      </c>
      <c r="E129" s="49">
        <v>1740.7</v>
      </c>
      <c r="F129" s="50">
        <v>600.1</v>
      </c>
      <c r="G129" s="50">
        <v>293.8</v>
      </c>
      <c r="H129" s="49">
        <v>1865.2</v>
      </c>
      <c r="I129" s="50">
        <v>477.2</v>
      </c>
      <c r="J129" s="49">
        <v>2364.6</v>
      </c>
      <c r="K129" s="50">
        <v>821.7</v>
      </c>
      <c r="L129" s="49">
        <v>14279</v>
      </c>
      <c r="M129" s="56">
        <f t="shared" si="19"/>
        <v>9.3908156909237265E-3</v>
      </c>
      <c r="N129" s="56">
        <f t="shared" si="19"/>
        <v>-3.9661882698788812E-3</v>
      </c>
      <c r="O129" s="56">
        <f t="shared" si="19"/>
        <v>-6.3322797734793202E-3</v>
      </c>
      <c r="P129" s="56">
        <f t="shared" si="19"/>
        <v>-3.0160432460077845E-2</v>
      </c>
      <c r="Q129" s="56">
        <f t="shared" si="18"/>
        <v>-8.4626739187337666E-3</v>
      </c>
      <c r="R129" s="56">
        <f t="shared" si="18"/>
        <v>8.2023699786726752E-3</v>
      </c>
      <c r="S129" s="56">
        <f t="shared" si="18"/>
        <v>-2.3211258791581844E-2</v>
      </c>
      <c r="T129" s="56">
        <f t="shared" si="18"/>
        <v>-4.5996317765229621E-3</v>
      </c>
      <c r="U129" s="56">
        <f t="shared" si="18"/>
        <v>-1.479071412963119E-3</v>
      </c>
      <c r="V129" s="56">
        <f t="shared" si="18"/>
        <v>-1.3778318043721382E-2</v>
      </c>
      <c r="W129" s="56">
        <f t="shared" si="18"/>
        <v>-8.6882488890041073E-3</v>
      </c>
    </row>
    <row r="130" spans="1:23">
      <c r="A130" s="53">
        <v>45008</v>
      </c>
      <c r="B130" s="50">
        <v>869.1</v>
      </c>
      <c r="C130" s="50">
        <v>480</v>
      </c>
      <c r="D130" s="49">
        <v>13830.2</v>
      </c>
      <c r="E130" s="49">
        <v>1794</v>
      </c>
      <c r="F130" s="50">
        <v>605.20000000000005</v>
      </c>
      <c r="G130" s="50">
        <v>291.39999999999998</v>
      </c>
      <c r="H130" s="49">
        <v>1909</v>
      </c>
      <c r="I130" s="50">
        <v>479.4</v>
      </c>
      <c r="J130" s="49">
        <v>2368.1</v>
      </c>
      <c r="K130" s="50">
        <v>833.1</v>
      </c>
      <c r="L130" s="49">
        <v>14403.6</v>
      </c>
      <c r="M130" s="56">
        <f t="shared" si="19"/>
        <v>6.5801103220372355E-3</v>
      </c>
      <c r="N130" s="56">
        <f t="shared" si="19"/>
        <v>-3.1175617468449726E-2</v>
      </c>
      <c r="O130" s="56">
        <f t="shared" si="19"/>
        <v>-9.2125423046091094E-3</v>
      </c>
      <c r="P130" s="56">
        <f t="shared" si="19"/>
        <v>-1.1858065473785527E-2</v>
      </c>
      <c r="Q130" s="56">
        <f t="shared" si="18"/>
        <v>6.6115704887775666E-4</v>
      </c>
      <c r="R130" s="56">
        <f t="shared" si="18"/>
        <v>-1.7143840989646327E-3</v>
      </c>
      <c r="S130" s="56">
        <f t="shared" si="18"/>
        <v>1.0637837954444498E-2</v>
      </c>
      <c r="T130" s="56">
        <f t="shared" si="18"/>
        <v>-9.3429517989888824E-3</v>
      </c>
      <c r="U130" s="56">
        <f t="shared" si="18"/>
        <v>-3.7933114692346951E-3</v>
      </c>
      <c r="V130" s="56">
        <f t="shared" si="18"/>
        <v>-1.4301280569573025E-2</v>
      </c>
      <c r="W130" s="56">
        <f t="shared" si="18"/>
        <v>-3.9080413934562764E-3</v>
      </c>
    </row>
    <row r="131" spans="1:23">
      <c r="A131" s="53">
        <v>45007</v>
      </c>
      <c r="B131" s="50">
        <v>863.4</v>
      </c>
      <c r="C131" s="50">
        <v>495.2</v>
      </c>
      <c r="D131" s="49">
        <v>13958.2</v>
      </c>
      <c r="E131" s="49">
        <v>1815.4</v>
      </c>
      <c r="F131" s="50">
        <v>604.79999999999995</v>
      </c>
      <c r="G131" s="50">
        <v>291.89999999999998</v>
      </c>
      <c r="H131" s="49">
        <v>1888.8</v>
      </c>
      <c r="I131" s="50">
        <v>483.9</v>
      </c>
      <c r="J131" s="49">
        <v>2377.1</v>
      </c>
      <c r="K131" s="50">
        <v>845.1</v>
      </c>
      <c r="L131" s="49">
        <v>14460</v>
      </c>
      <c r="M131" s="56">
        <f t="shared" si="19"/>
        <v>1.1588829666444045E-3</v>
      </c>
      <c r="N131" s="56">
        <f t="shared" si="19"/>
        <v>-8.0742838460115497E-4</v>
      </c>
      <c r="O131" s="56">
        <f t="shared" si="19"/>
        <v>5.4597052331375531E-3</v>
      </c>
      <c r="P131" s="56">
        <f t="shared" si="19"/>
        <v>-4.8905227016467949E-3</v>
      </c>
      <c r="Q131" s="56">
        <f t="shared" si="18"/>
        <v>-3.3014226090539015E-3</v>
      </c>
      <c r="R131" s="56">
        <f t="shared" si="18"/>
        <v>-1.3693942571313003E-3</v>
      </c>
      <c r="S131" s="56">
        <f t="shared" si="18"/>
        <v>7.5464034589177052E-3</v>
      </c>
      <c r="T131" s="56">
        <f t="shared" si="18"/>
        <v>4.1416501529858533E-3</v>
      </c>
      <c r="U131" s="56">
        <f t="shared" si="18"/>
        <v>7.855433586894351E-3</v>
      </c>
      <c r="V131" s="56">
        <f t="shared" si="18"/>
        <v>9.9893802488835864E-3</v>
      </c>
      <c r="W131" s="56">
        <f t="shared" si="18"/>
        <v>3.3735956599448601E-3</v>
      </c>
    </row>
    <row r="132" spans="1:23">
      <c r="A132" s="53">
        <v>45006</v>
      </c>
      <c r="B132" s="50">
        <v>862.4</v>
      </c>
      <c r="C132" s="50">
        <v>495.6</v>
      </c>
      <c r="D132" s="49">
        <v>13882.2</v>
      </c>
      <c r="E132" s="49">
        <v>1824.3</v>
      </c>
      <c r="F132" s="50">
        <v>606.79999999999995</v>
      </c>
      <c r="G132" s="50">
        <v>292.3</v>
      </c>
      <c r="H132" s="49">
        <v>1874.6</v>
      </c>
      <c r="I132" s="50">
        <v>481.9</v>
      </c>
      <c r="J132" s="49">
        <v>2358.5</v>
      </c>
      <c r="K132" s="50">
        <v>836.7</v>
      </c>
      <c r="L132" s="49">
        <v>14411.3</v>
      </c>
      <c r="M132" s="56">
        <f t="shared" si="19"/>
        <v>-4.9736959855665808E-3</v>
      </c>
      <c r="N132" s="56">
        <f t="shared" si="19"/>
        <v>-2.6196488532874299E-3</v>
      </c>
      <c r="O132" s="56">
        <f t="shared" si="19"/>
        <v>2.277544733425594E-2</v>
      </c>
      <c r="P132" s="56">
        <f t="shared" si="19"/>
        <v>1.0635760027192387E-2</v>
      </c>
      <c r="Q132" s="56">
        <f t="shared" si="18"/>
        <v>3.7975774195296557E-3</v>
      </c>
      <c r="R132" s="56">
        <f t="shared" si="18"/>
        <v>4.0494188749363447E-2</v>
      </c>
      <c r="S132" s="56">
        <f t="shared" si="18"/>
        <v>9.002311358964999E-3</v>
      </c>
      <c r="T132" s="56">
        <f t="shared" si="18"/>
        <v>-8.2970342863922372E-4</v>
      </c>
      <c r="U132" s="56">
        <f t="shared" si="18"/>
        <v>-5.8762772402551986E-3</v>
      </c>
      <c r="V132" s="56">
        <f t="shared" si="18"/>
        <v>-1.6946545271821153E-2</v>
      </c>
      <c r="W132" s="56">
        <f t="shared" si="18"/>
        <v>6.5579940133768935E-3</v>
      </c>
    </row>
    <row r="133" spans="1:23">
      <c r="A133" s="53">
        <v>45005</v>
      </c>
      <c r="B133" s="50">
        <v>866.7</v>
      </c>
      <c r="C133" s="50">
        <v>496.9</v>
      </c>
      <c r="D133" s="49">
        <v>13569.6</v>
      </c>
      <c r="E133" s="49">
        <v>1805</v>
      </c>
      <c r="F133" s="50">
        <v>604.5</v>
      </c>
      <c r="G133" s="50">
        <v>280.7</v>
      </c>
      <c r="H133" s="49">
        <v>1857.8</v>
      </c>
      <c r="I133" s="50">
        <v>482.3</v>
      </c>
      <c r="J133" s="49">
        <v>2372.4</v>
      </c>
      <c r="K133" s="50">
        <v>851</v>
      </c>
      <c r="L133" s="49">
        <v>14317.1</v>
      </c>
      <c r="M133" s="56">
        <f t="shared" si="19"/>
        <v>-8.5018894461429267E-3</v>
      </c>
      <c r="N133" s="56">
        <f t="shared" si="19"/>
        <v>4.8416475455080451E-3</v>
      </c>
      <c r="O133" s="56">
        <f t="shared" si="19"/>
        <v>-1.4761981244939175E-2</v>
      </c>
      <c r="P133" s="56">
        <f t="shared" si="19"/>
        <v>-3.8901037088967902E-2</v>
      </c>
      <c r="Q133" s="56">
        <f t="shared" si="18"/>
        <v>-1.1840296193671846E-2</v>
      </c>
      <c r="R133" s="56">
        <f t="shared" si="18"/>
        <v>-2.28923538062323E-2</v>
      </c>
      <c r="S133" s="56">
        <f t="shared" si="18"/>
        <v>7.5386358639968956E-4</v>
      </c>
      <c r="T133" s="56">
        <f t="shared" si="18"/>
        <v>-7.8480369764835963E-3</v>
      </c>
      <c r="U133" s="56">
        <f t="shared" si="18"/>
        <v>9.5293269232689035E-3</v>
      </c>
      <c r="V133" s="56">
        <f t="shared" si="18"/>
        <v>-3.4191364748279308E-2</v>
      </c>
      <c r="W133" s="56">
        <f t="shared" si="18"/>
        <v>-7.220448970724826E-3</v>
      </c>
    </row>
    <row r="134" spans="1:23">
      <c r="A134" s="53">
        <v>45002</v>
      </c>
      <c r="B134" s="50">
        <v>874.1</v>
      </c>
      <c r="C134" s="50">
        <v>494.5</v>
      </c>
      <c r="D134" s="49">
        <v>13771.4</v>
      </c>
      <c r="E134" s="49">
        <v>1876.6</v>
      </c>
      <c r="F134" s="50">
        <v>611.70000000000005</v>
      </c>
      <c r="G134" s="50">
        <v>287.2</v>
      </c>
      <c r="H134" s="49">
        <v>1856.4</v>
      </c>
      <c r="I134" s="50">
        <v>486.1</v>
      </c>
      <c r="J134" s="49">
        <v>2349.9</v>
      </c>
      <c r="K134" s="50">
        <v>880.6</v>
      </c>
      <c r="L134" s="49">
        <v>14420.85</v>
      </c>
      <c r="M134" s="56">
        <f t="shared" si="19"/>
        <v>-1.069650617330885E-2</v>
      </c>
      <c r="N134" s="56">
        <f t="shared" si="19"/>
        <v>-1.7241806434506103E-2</v>
      </c>
      <c r="O134" s="56">
        <f t="shared" si="19"/>
        <v>2.8078349935148513E-2</v>
      </c>
      <c r="P134" s="56">
        <f t="shared" si="19"/>
        <v>1.7632969491455278E-2</v>
      </c>
      <c r="Q134" s="56">
        <f t="shared" si="18"/>
        <v>1.3495925710932999E-2</v>
      </c>
      <c r="R134" s="56">
        <f t="shared" si="18"/>
        <v>2.4403010192747504E-3</v>
      </c>
      <c r="S134" s="56">
        <f t="shared" si="18"/>
        <v>-4.8363789257424294E-3</v>
      </c>
      <c r="T134" s="56">
        <f t="shared" si="18"/>
        <v>-5.1297947722302763E-3</v>
      </c>
      <c r="U134" s="56">
        <f t="shared" si="18"/>
        <v>3.7091556242367808E-3</v>
      </c>
      <c r="V134" s="56">
        <f t="shared" si="18"/>
        <v>0</v>
      </c>
      <c r="W134" s="56">
        <f t="shared" si="18"/>
        <v>6.2954102014918306E-3</v>
      </c>
    </row>
    <row r="135" spans="1:23">
      <c r="A135" s="53">
        <v>45001</v>
      </c>
      <c r="B135" s="50">
        <v>883.5</v>
      </c>
      <c r="C135" s="50">
        <v>503.1</v>
      </c>
      <c r="D135" s="49">
        <v>13390.1</v>
      </c>
      <c r="E135" s="49">
        <v>1843.8</v>
      </c>
      <c r="F135" s="50">
        <v>603.5</v>
      </c>
      <c r="G135" s="50">
        <v>286.5</v>
      </c>
      <c r="H135" s="49">
        <v>1865.4</v>
      </c>
      <c r="I135" s="50">
        <v>488.6</v>
      </c>
      <c r="J135" s="49">
        <v>2341.1999999999998</v>
      </c>
      <c r="K135" s="50">
        <v>880.6</v>
      </c>
      <c r="L135" s="49">
        <v>14330.35</v>
      </c>
      <c r="M135" s="56">
        <f t="shared" si="19"/>
        <v>6.2446981246343392E-3</v>
      </c>
      <c r="N135" s="56">
        <f t="shared" si="19"/>
        <v>2.1091471810835403E-2</v>
      </c>
      <c r="O135" s="56">
        <f t="shared" si="19"/>
        <v>-2.9753826000568787E-3</v>
      </c>
      <c r="P135" s="56">
        <f t="shared" si="19"/>
        <v>2.6067137601728644E-3</v>
      </c>
      <c r="Q135" s="56">
        <f t="shared" si="18"/>
        <v>-3.6387734493154096E-3</v>
      </c>
      <c r="R135" s="56">
        <f t="shared" si="18"/>
        <v>-1.2142386825725425E-2</v>
      </c>
      <c r="S135" s="56">
        <f t="shared" si="18"/>
        <v>-1.0180299322710515E-3</v>
      </c>
      <c r="T135" s="56">
        <f t="shared" si="18"/>
        <v>6.1589190783515376E-3</v>
      </c>
      <c r="U135" s="56">
        <f t="shared" si="18"/>
        <v>1.2766953988785716E-2</v>
      </c>
      <c r="V135" s="56">
        <f t="shared" ref="V135:W198" si="20">LN(K135/K136)</f>
        <v>7.7519768043179237E-3</v>
      </c>
      <c r="W135" s="56">
        <f t="shared" si="20"/>
        <v>7.0155479280226195E-4</v>
      </c>
    </row>
    <row r="136" spans="1:23">
      <c r="A136" s="53">
        <v>45000</v>
      </c>
      <c r="B136" s="50">
        <v>878</v>
      </c>
      <c r="C136" s="50">
        <v>492.6</v>
      </c>
      <c r="D136" s="49">
        <v>13430</v>
      </c>
      <c r="E136" s="49">
        <v>1839</v>
      </c>
      <c r="F136" s="50">
        <v>605.70000000000005</v>
      </c>
      <c r="G136" s="50">
        <v>290</v>
      </c>
      <c r="H136" s="49">
        <v>1867.3</v>
      </c>
      <c r="I136" s="50">
        <v>485.6</v>
      </c>
      <c r="J136" s="49">
        <v>2311.5</v>
      </c>
      <c r="K136" s="50">
        <v>873.8</v>
      </c>
      <c r="L136" s="49">
        <v>14320.3</v>
      </c>
      <c r="M136" s="56">
        <f t="shared" si="19"/>
        <v>6.7424974021767902E-3</v>
      </c>
      <c r="N136" s="56">
        <f t="shared" si="19"/>
        <v>1.6167342835107262E-2</v>
      </c>
      <c r="O136" s="56">
        <f t="shared" si="19"/>
        <v>-1.2608193539048504E-2</v>
      </c>
      <c r="P136" s="56">
        <f t="shared" si="19"/>
        <v>5.6371850600961393E-2</v>
      </c>
      <c r="Q136" s="56">
        <f t="shared" si="19"/>
        <v>3.8044872619409538E-3</v>
      </c>
      <c r="R136" s="56">
        <f t="shared" si="19"/>
        <v>5.1858370323654155E-3</v>
      </c>
      <c r="S136" s="56">
        <f t="shared" si="19"/>
        <v>2.4128051168121499E-3</v>
      </c>
      <c r="T136" s="56">
        <f t="shared" si="19"/>
        <v>6.1798333411795716E-4</v>
      </c>
      <c r="U136" s="56">
        <f t="shared" si="19"/>
        <v>3.9880411779554059E-3</v>
      </c>
      <c r="V136" s="56">
        <f t="shared" si="20"/>
        <v>1.1857618930602149E-2</v>
      </c>
      <c r="W136" s="56">
        <f t="shared" si="20"/>
        <v>-2.6674725576768771E-3</v>
      </c>
    </row>
    <row r="137" spans="1:23">
      <c r="A137" s="53">
        <v>44999</v>
      </c>
      <c r="B137" s="50">
        <v>872.1</v>
      </c>
      <c r="C137" s="50">
        <v>484.7</v>
      </c>
      <c r="D137" s="49">
        <v>13600.4</v>
      </c>
      <c r="E137" s="49">
        <v>1738.2</v>
      </c>
      <c r="F137" s="50">
        <v>603.4</v>
      </c>
      <c r="G137" s="50">
        <v>288.5</v>
      </c>
      <c r="H137" s="49">
        <v>1862.8</v>
      </c>
      <c r="I137" s="50">
        <v>485.3</v>
      </c>
      <c r="J137" s="49">
        <v>2302.3000000000002</v>
      </c>
      <c r="K137" s="50">
        <v>863.5</v>
      </c>
      <c r="L137" s="49">
        <v>14358.55</v>
      </c>
      <c r="M137" s="56">
        <f t="shared" si="19"/>
        <v>-3.0911925696727465E-3</v>
      </c>
      <c r="N137" s="56">
        <f t="shared" si="19"/>
        <v>2.6856745819476956E-3</v>
      </c>
      <c r="O137" s="56">
        <f t="shared" si="19"/>
        <v>-3.1611720124609567E-4</v>
      </c>
      <c r="P137" s="56">
        <f t="shared" si="19"/>
        <v>-7.5438513190226167E-2</v>
      </c>
      <c r="Q137" s="56">
        <f t="shared" si="19"/>
        <v>2.8213444986544588E-3</v>
      </c>
      <c r="R137" s="56">
        <f t="shared" si="19"/>
        <v>-2.0923418080375771E-2</v>
      </c>
      <c r="S137" s="56">
        <f t="shared" si="19"/>
        <v>2.0958171951236853E-3</v>
      </c>
      <c r="T137" s="56">
        <f t="shared" si="19"/>
        <v>-1.1269456425585824E-2</v>
      </c>
      <c r="U137" s="56">
        <f t="shared" si="19"/>
        <v>4.2220785694153384E-3</v>
      </c>
      <c r="V137" s="56">
        <f t="shared" si="20"/>
        <v>-2.3350036480168933E-2</v>
      </c>
      <c r="W137" s="56">
        <f t="shared" si="20"/>
        <v>-6.6567420350666451E-3</v>
      </c>
    </row>
    <row r="138" spans="1:23">
      <c r="A138" s="53">
        <v>44998</v>
      </c>
      <c r="B138" s="50">
        <v>874.8</v>
      </c>
      <c r="C138" s="50">
        <v>483.4</v>
      </c>
      <c r="D138" s="49">
        <v>13604.7</v>
      </c>
      <c r="E138" s="49">
        <v>1874.4</v>
      </c>
      <c r="F138" s="50">
        <v>601.70000000000005</v>
      </c>
      <c r="G138" s="50">
        <v>294.60000000000002</v>
      </c>
      <c r="H138" s="49">
        <v>1858.9</v>
      </c>
      <c r="I138" s="50">
        <v>490.8</v>
      </c>
      <c r="J138" s="49">
        <v>2292.6</v>
      </c>
      <c r="K138" s="50">
        <v>883.9</v>
      </c>
      <c r="L138" s="49">
        <v>14454.45</v>
      </c>
      <c r="M138" s="56">
        <f t="shared" si="19"/>
        <v>-7.2893261255753935E-3</v>
      </c>
      <c r="N138" s="56">
        <f t="shared" si="19"/>
        <v>-1.5395972794624149E-2</v>
      </c>
      <c r="O138" s="56">
        <f t="shared" si="19"/>
        <v>-1.1176077412411903E-2</v>
      </c>
      <c r="P138" s="56">
        <f t="shared" si="19"/>
        <v>-1.1563275290272861E-2</v>
      </c>
      <c r="Q138" s="56">
        <f t="shared" si="19"/>
        <v>-1.6973300286019954E-2</v>
      </c>
      <c r="R138" s="56">
        <f t="shared" si="19"/>
        <v>-1.0467763993200726E-2</v>
      </c>
      <c r="S138" s="56">
        <f t="shared" si="19"/>
        <v>-1.6486088435427131E-2</v>
      </c>
      <c r="T138" s="56">
        <f t="shared" si="19"/>
        <v>-1.1748160237309905E-2</v>
      </c>
      <c r="U138" s="56">
        <f t="shared" si="19"/>
        <v>-9.0749846661450067E-3</v>
      </c>
      <c r="V138" s="56">
        <f t="shared" si="20"/>
        <v>-1.0914313688088682E-2</v>
      </c>
      <c r="W138" s="56">
        <f t="shared" si="20"/>
        <v>-1.547347952404321E-2</v>
      </c>
    </row>
    <row r="139" spans="1:23">
      <c r="A139" s="53">
        <v>44995</v>
      </c>
      <c r="B139" s="50">
        <v>881.2</v>
      </c>
      <c r="C139" s="50">
        <v>490.9</v>
      </c>
      <c r="D139" s="49">
        <v>13757.6</v>
      </c>
      <c r="E139" s="49">
        <v>1896.2</v>
      </c>
      <c r="F139" s="50">
        <v>612</v>
      </c>
      <c r="G139" s="50">
        <v>297.7</v>
      </c>
      <c r="H139" s="49">
        <v>1889.8</v>
      </c>
      <c r="I139" s="50">
        <v>496.6</v>
      </c>
      <c r="J139" s="49">
        <v>2313.5</v>
      </c>
      <c r="K139" s="50">
        <v>893.6</v>
      </c>
      <c r="L139" s="49">
        <v>14679.85</v>
      </c>
      <c r="M139" s="56">
        <f t="shared" si="19"/>
        <v>-6.8065799564907424E-4</v>
      </c>
      <c r="N139" s="56">
        <f t="shared" si="19"/>
        <v>-1.6283333538869291E-3</v>
      </c>
      <c r="O139" s="56">
        <f t="shared" si="19"/>
        <v>-5.0607322074059449E-3</v>
      </c>
      <c r="P139" s="56">
        <f t="shared" si="19"/>
        <v>-2.9617169703646449E-2</v>
      </c>
      <c r="Q139" s="56">
        <f t="shared" si="19"/>
        <v>-5.0525737019965532E-3</v>
      </c>
      <c r="R139" s="56">
        <f t="shared" si="19"/>
        <v>-9.3614859535316279E-3</v>
      </c>
      <c r="S139" s="56">
        <f t="shared" si="19"/>
        <v>1.2084578377235552E-2</v>
      </c>
      <c r="T139" s="56">
        <f t="shared" si="19"/>
        <v>7.4785593627342238E-3</v>
      </c>
      <c r="U139" s="56">
        <f t="shared" si="19"/>
        <v>2.1202491662424411E-3</v>
      </c>
      <c r="V139" s="56">
        <f t="shared" si="20"/>
        <v>2.8015931363167138E-3</v>
      </c>
      <c r="W139" s="56">
        <f t="shared" si="20"/>
        <v>-8.418231902141745E-3</v>
      </c>
    </row>
    <row r="140" spans="1:23">
      <c r="A140" s="53">
        <v>44994</v>
      </c>
      <c r="B140" s="50">
        <v>881.8</v>
      </c>
      <c r="C140" s="50">
        <v>491.7</v>
      </c>
      <c r="D140" s="49">
        <v>13827.4</v>
      </c>
      <c r="E140" s="49">
        <v>1953.2</v>
      </c>
      <c r="F140" s="50">
        <v>615.1</v>
      </c>
      <c r="G140" s="50">
        <v>300.5</v>
      </c>
      <c r="H140" s="49">
        <v>1867.1</v>
      </c>
      <c r="I140" s="50">
        <v>492.9</v>
      </c>
      <c r="J140" s="49">
        <v>2308.6</v>
      </c>
      <c r="K140" s="50">
        <v>891.1</v>
      </c>
      <c r="L140" s="49">
        <v>14803.95</v>
      </c>
      <c r="M140" s="56">
        <f t="shared" si="19"/>
        <v>5.1162637894990887E-3</v>
      </c>
      <c r="N140" s="56">
        <f t="shared" si="19"/>
        <v>4.4843124473285863E-3</v>
      </c>
      <c r="O140" s="56">
        <f t="shared" si="19"/>
        <v>-4.4954273656095528E-3</v>
      </c>
      <c r="P140" s="56">
        <f t="shared" si="19"/>
        <v>-4.3333685013018465E-2</v>
      </c>
      <c r="Q140" s="56">
        <f t="shared" si="19"/>
        <v>-5.1889203502003475E-3</v>
      </c>
      <c r="R140" s="56">
        <f t="shared" si="19"/>
        <v>-2.3352483656226664E-2</v>
      </c>
      <c r="S140" s="56">
        <f t="shared" si="19"/>
        <v>-1.8414381134053814E-2</v>
      </c>
      <c r="T140" s="56">
        <f t="shared" si="19"/>
        <v>-7.277169773895269E-3</v>
      </c>
      <c r="U140" s="56">
        <f t="shared" si="19"/>
        <v>-1.6965210298090286E-2</v>
      </c>
      <c r="V140" s="56">
        <f t="shared" si="20"/>
        <v>-2.0658220209342069E-2</v>
      </c>
      <c r="W140" s="56">
        <f t="shared" si="20"/>
        <v>-7.9392462337816629E-3</v>
      </c>
    </row>
    <row r="141" spans="1:23">
      <c r="A141" s="53">
        <v>44993</v>
      </c>
      <c r="B141" s="50">
        <v>877.3</v>
      </c>
      <c r="C141" s="50">
        <v>489.5</v>
      </c>
      <c r="D141" s="49">
        <v>13889.7</v>
      </c>
      <c r="E141" s="49">
        <v>2039.7</v>
      </c>
      <c r="F141" s="50">
        <v>618.29999999999995</v>
      </c>
      <c r="G141" s="50">
        <v>307.60000000000002</v>
      </c>
      <c r="H141" s="49">
        <v>1901.8</v>
      </c>
      <c r="I141" s="50">
        <v>496.5</v>
      </c>
      <c r="J141" s="49">
        <v>2348.1</v>
      </c>
      <c r="K141" s="50">
        <v>909.7</v>
      </c>
      <c r="L141" s="49">
        <v>14921.95</v>
      </c>
      <c r="M141" s="56">
        <f t="shared" si="19"/>
        <v>-4.0951029814118838E-3</v>
      </c>
      <c r="N141" s="56">
        <f t="shared" si="19"/>
        <v>1.8403031469248648E-3</v>
      </c>
      <c r="O141" s="56">
        <f t="shared" si="19"/>
        <v>-6.215479709713775E-3</v>
      </c>
      <c r="P141" s="56">
        <f t="shared" si="19"/>
        <v>2.8242318595764006E-2</v>
      </c>
      <c r="Q141" s="56">
        <f t="shared" si="19"/>
        <v>4.0515410741230901E-3</v>
      </c>
      <c r="R141" s="56">
        <f t="shared" si="19"/>
        <v>-2.7258381590083099E-2</v>
      </c>
      <c r="S141" s="56">
        <f t="shared" si="19"/>
        <v>2.4484936186264898E-2</v>
      </c>
      <c r="T141" s="56">
        <f t="shared" si="19"/>
        <v>-9.0226175996375307E-3</v>
      </c>
      <c r="U141" s="56">
        <f t="shared" si="19"/>
        <v>-1.23427906116746E-3</v>
      </c>
      <c r="V141" s="56">
        <f t="shared" si="20"/>
        <v>-3.8400398276242503E-3</v>
      </c>
      <c r="W141" s="56">
        <f t="shared" si="20"/>
        <v>2.7480518385244205E-3</v>
      </c>
    </row>
    <row r="142" spans="1:23">
      <c r="A142" s="53">
        <v>44991</v>
      </c>
      <c r="B142" s="50">
        <v>880.9</v>
      </c>
      <c r="C142" s="50">
        <v>488.6</v>
      </c>
      <c r="D142" s="49">
        <v>13976.3</v>
      </c>
      <c r="E142" s="49">
        <v>1982.9</v>
      </c>
      <c r="F142" s="50">
        <v>615.79999999999995</v>
      </c>
      <c r="G142" s="50">
        <v>316.10000000000002</v>
      </c>
      <c r="H142" s="49">
        <v>1855.8</v>
      </c>
      <c r="I142" s="50">
        <v>501</v>
      </c>
      <c r="J142" s="49">
        <v>2351</v>
      </c>
      <c r="K142" s="50">
        <v>913.2</v>
      </c>
      <c r="L142" s="49">
        <v>14881</v>
      </c>
      <c r="M142" s="56">
        <f t="shared" si="19"/>
        <v>2.5005696139523965E-3</v>
      </c>
      <c r="N142" s="56">
        <f t="shared" si="19"/>
        <v>9.4592521070085422E-3</v>
      </c>
      <c r="O142" s="56">
        <f t="shared" si="19"/>
        <v>-6.0704167123170989E-3</v>
      </c>
      <c r="P142" s="56">
        <f t="shared" si="19"/>
        <v>5.3554635600527152E-2</v>
      </c>
      <c r="Q142" s="56">
        <f t="shared" si="19"/>
        <v>2.9273073432574044E-3</v>
      </c>
      <c r="R142" s="56">
        <f t="shared" si="19"/>
        <v>1.5944215317980712E-2</v>
      </c>
      <c r="S142" s="56">
        <f t="shared" si="19"/>
        <v>-5.0524160150868889E-3</v>
      </c>
      <c r="T142" s="56">
        <f t="shared" si="19"/>
        <v>2.9985029962566329E-3</v>
      </c>
      <c r="U142" s="56">
        <f t="shared" si="19"/>
        <v>1.3790959074491732E-2</v>
      </c>
      <c r="V142" s="56">
        <f t="shared" si="20"/>
        <v>3.2856908460547309E-4</v>
      </c>
      <c r="W142" s="56">
        <f t="shared" si="20"/>
        <v>7.1655887726773532E-3</v>
      </c>
    </row>
    <row r="143" spans="1:23">
      <c r="A143" s="53">
        <v>44988</v>
      </c>
      <c r="B143" s="50">
        <v>878.7</v>
      </c>
      <c r="C143" s="50">
        <v>484</v>
      </c>
      <c r="D143" s="49">
        <v>14061.4</v>
      </c>
      <c r="E143" s="49">
        <v>1879.5</v>
      </c>
      <c r="F143" s="50">
        <v>614</v>
      </c>
      <c r="G143" s="50">
        <v>311.10000000000002</v>
      </c>
      <c r="H143" s="49">
        <v>1865.2</v>
      </c>
      <c r="I143" s="50">
        <v>499.5</v>
      </c>
      <c r="J143" s="49">
        <v>2318.8000000000002</v>
      </c>
      <c r="K143" s="50">
        <v>912.9</v>
      </c>
      <c r="L143" s="49">
        <v>14774.75</v>
      </c>
      <c r="M143" s="56">
        <f t="shared" si="19"/>
        <v>-8.8375830124649939E-3</v>
      </c>
      <c r="N143" s="56">
        <f t="shared" si="19"/>
        <v>-3.3003330286568541E-3</v>
      </c>
      <c r="O143" s="56">
        <f t="shared" si="19"/>
        <v>1.3323173662523207E-2</v>
      </c>
      <c r="P143" s="56">
        <f t="shared" si="19"/>
        <v>0.15645003142913744</v>
      </c>
      <c r="Q143" s="56">
        <f t="shared" si="19"/>
        <v>7.8483071261355748E-3</v>
      </c>
      <c r="R143" s="56">
        <f t="shared" si="19"/>
        <v>7.4205857529702568E-3</v>
      </c>
      <c r="S143" s="56">
        <f t="shared" si="19"/>
        <v>6.3464957815747717E-3</v>
      </c>
      <c r="T143" s="56">
        <f t="shared" si="19"/>
        <v>1.0015023370896004E-3</v>
      </c>
      <c r="U143" s="56">
        <f t="shared" si="19"/>
        <v>3.8455769300696947E-3</v>
      </c>
      <c r="V143" s="56">
        <f t="shared" si="20"/>
        <v>-6.4421252439080751E-3</v>
      </c>
      <c r="W143" s="56">
        <f t="shared" si="20"/>
        <v>1.2771783170000665E-2</v>
      </c>
    </row>
    <row r="144" spans="1:23">
      <c r="A144" s="53">
        <v>44987</v>
      </c>
      <c r="B144" s="50">
        <v>886.5</v>
      </c>
      <c r="C144" s="50">
        <v>485.6</v>
      </c>
      <c r="D144" s="49">
        <v>13875.3</v>
      </c>
      <c r="E144" s="49">
        <v>1607.3</v>
      </c>
      <c r="F144" s="50">
        <v>609.20000000000005</v>
      </c>
      <c r="G144" s="50">
        <v>308.8</v>
      </c>
      <c r="H144" s="49">
        <v>1853.4</v>
      </c>
      <c r="I144" s="50">
        <v>499</v>
      </c>
      <c r="J144" s="49">
        <v>2309.9</v>
      </c>
      <c r="K144" s="50">
        <v>918.8</v>
      </c>
      <c r="L144" s="49">
        <v>14587.25</v>
      </c>
      <c r="M144" s="56">
        <f t="shared" si="19"/>
        <v>-1.4669094570898012E-2</v>
      </c>
      <c r="N144" s="56">
        <f t="shared" si="19"/>
        <v>3.5069659460156368E-3</v>
      </c>
      <c r="O144" s="56">
        <f t="shared" si="19"/>
        <v>-2.7349361742779591E-3</v>
      </c>
      <c r="P144" s="56">
        <f t="shared" si="19"/>
        <v>2.7117313007370684E-2</v>
      </c>
      <c r="Q144" s="56">
        <f t="shared" si="19"/>
        <v>-3.604788435727241E-3</v>
      </c>
      <c r="R144" s="56">
        <f t="shared" si="19"/>
        <v>-2.2642739740296879E-3</v>
      </c>
      <c r="S144" s="56">
        <f t="shared" si="19"/>
        <v>5.2473680762460404E-3</v>
      </c>
      <c r="T144" s="56">
        <f t="shared" si="19"/>
        <v>6.0301690265912311E-3</v>
      </c>
      <c r="U144" s="56">
        <f t="shared" si="19"/>
        <v>1.0395461585010516E-3</v>
      </c>
      <c r="V144" s="56">
        <f t="shared" si="20"/>
        <v>2.1562991675516556E-2</v>
      </c>
      <c r="W144" s="56">
        <f t="shared" si="20"/>
        <v>-5.3056144368189761E-3</v>
      </c>
    </row>
    <row r="145" spans="1:23">
      <c r="A145" s="53">
        <v>44986</v>
      </c>
      <c r="B145" s="50">
        <v>899.6</v>
      </c>
      <c r="C145" s="50">
        <v>483.9</v>
      </c>
      <c r="D145" s="49">
        <v>13913.3</v>
      </c>
      <c r="E145" s="49">
        <v>1564.3</v>
      </c>
      <c r="F145" s="50">
        <v>611.4</v>
      </c>
      <c r="G145" s="50">
        <v>309.5</v>
      </c>
      <c r="H145" s="49">
        <v>1843.7</v>
      </c>
      <c r="I145" s="50">
        <v>496</v>
      </c>
      <c r="J145" s="49">
        <v>2307.5</v>
      </c>
      <c r="K145" s="50">
        <v>899.2</v>
      </c>
      <c r="L145" s="49">
        <v>14664.85</v>
      </c>
      <c r="M145" s="56">
        <f t="shared" si="19"/>
        <v>-7.5304896286359077E-3</v>
      </c>
      <c r="N145" s="56">
        <f t="shared" si="19"/>
        <v>1.8616201467001076E-3</v>
      </c>
      <c r="O145" s="56">
        <f t="shared" si="19"/>
        <v>1.0251239324416222E-2</v>
      </c>
      <c r="P145" s="56">
        <f t="shared" si="19"/>
        <v>0.13709019663489508</v>
      </c>
      <c r="Q145" s="56">
        <f t="shared" si="19"/>
        <v>3.440652202285531E-3</v>
      </c>
      <c r="R145" s="56">
        <f t="shared" si="19"/>
        <v>1.8259392201903517E-2</v>
      </c>
      <c r="S145" s="56">
        <f t="shared" si="19"/>
        <v>-6.8647062906756406E-3</v>
      </c>
      <c r="T145" s="56">
        <f t="shared" si="19"/>
        <v>8.3004829236333674E-3</v>
      </c>
      <c r="U145" s="56">
        <f t="shared" si="19"/>
        <v>2.9077988502796037E-3</v>
      </c>
      <c r="V145" s="56">
        <f t="shared" si="20"/>
        <v>8.0393465594174058E-3</v>
      </c>
      <c r="W145" s="56">
        <f t="shared" si="20"/>
        <v>1.0012556405471836E-2</v>
      </c>
    </row>
    <row r="146" spans="1:23">
      <c r="A146" s="53">
        <v>44985</v>
      </c>
      <c r="B146" s="50">
        <v>906.4</v>
      </c>
      <c r="C146" s="50">
        <v>483</v>
      </c>
      <c r="D146" s="49">
        <v>13771.4</v>
      </c>
      <c r="E146" s="49">
        <v>1363.9</v>
      </c>
      <c r="F146" s="50">
        <v>609.29999999999995</v>
      </c>
      <c r="G146" s="50">
        <v>303.89999999999998</v>
      </c>
      <c r="H146" s="49">
        <v>1856.4</v>
      </c>
      <c r="I146" s="50">
        <v>491.9</v>
      </c>
      <c r="J146" s="49">
        <v>2300.8000000000002</v>
      </c>
      <c r="K146" s="50">
        <v>892</v>
      </c>
      <c r="L146" s="49">
        <v>14518.75</v>
      </c>
      <c r="M146" s="56">
        <f t="shared" si="19"/>
        <v>-4.7191779039024502E-2</v>
      </c>
      <c r="N146" s="56">
        <f t="shared" si="19"/>
        <v>3.9916607405442422E-2</v>
      </c>
      <c r="O146" s="56">
        <f t="shared" si="19"/>
        <v>5.4317489617668304E-3</v>
      </c>
      <c r="P146" s="56">
        <f t="shared" si="19"/>
        <v>0.13345807615394473</v>
      </c>
      <c r="Q146" s="56">
        <f t="shared" si="19"/>
        <v>1.5547782595401209E-2</v>
      </c>
      <c r="R146" s="56">
        <f t="shared" si="19"/>
        <v>9.9207162867477588E-3</v>
      </c>
      <c r="S146" s="56">
        <f t="shared" si="19"/>
        <v>9.906698967302249E-3</v>
      </c>
      <c r="T146" s="56">
        <f t="shared" si="19"/>
        <v>3.6659918857921384E-3</v>
      </c>
      <c r="U146" s="56">
        <f t="shared" si="19"/>
        <v>9.2130331828787614E-3</v>
      </c>
      <c r="V146" s="56">
        <f t="shared" si="20"/>
        <v>5.2829887387172599E-3</v>
      </c>
      <c r="W146" s="56">
        <f t="shared" si="20"/>
        <v>-2.0607250101935433E-3</v>
      </c>
    </row>
    <row r="147" spans="1:23">
      <c r="A147" s="53">
        <v>44984</v>
      </c>
      <c r="B147" s="50">
        <v>950.2</v>
      </c>
      <c r="C147" s="50">
        <v>464.1</v>
      </c>
      <c r="D147" s="49">
        <v>13696.8</v>
      </c>
      <c r="E147" s="49">
        <v>1193.5</v>
      </c>
      <c r="F147" s="50">
        <v>599.9</v>
      </c>
      <c r="G147" s="50">
        <v>300.89999999999998</v>
      </c>
      <c r="H147" s="49">
        <v>1838.1</v>
      </c>
      <c r="I147" s="50">
        <v>490.1</v>
      </c>
      <c r="J147" s="49">
        <v>2279.6999999999998</v>
      </c>
      <c r="K147" s="50">
        <v>887.3</v>
      </c>
      <c r="L147" s="49">
        <v>14548.7</v>
      </c>
      <c r="M147" s="56">
        <f t="shared" si="19"/>
        <v>-1.2134040090741257E-2</v>
      </c>
      <c r="N147" s="56">
        <f t="shared" si="19"/>
        <v>-1.937359340226088E-3</v>
      </c>
      <c r="O147" s="56">
        <f t="shared" si="19"/>
        <v>-1.6996819924440015E-3</v>
      </c>
      <c r="P147" s="56">
        <f t="shared" si="19"/>
        <v>-9.7478676592907751E-2</v>
      </c>
      <c r="Q147" s="56">
        <f t="shared" ref="Q147:W203" si="21">LN(F147/F148)</f>
        <v>-1.3247420095629434E-2</v>
      </c>
      <c r="R147" s="56">
        <f t="shared" si="21"/>
        <v>6.6689143461073708E-3</v>
      </c>
      <c r="S147" s="56">
        <f t="shared" si="21"/>
        <v>-8.2354044035459397E-3</v>
      </c>
      <c r="T147" s="56">
        <f t="shared" si="21"/>
        <v>-1.7595761890379601E-2</v>
      </c>
      <c r="U147" s="56">
        <f t="shared" si="21"/>
        <v>1.7561579786759078E-3</v>
      </c>
      <c r="V147" s="56">
        <f t="shared" si="20"/>
        <v>-8.8640131564234979E-3</v>
      </c>
      <c r="W147" s="56">
        <f t="shared" si="20"/>
        <v>-5.6033307271869037E-3</v>
      </c>
    </row>
    <row r="148" spans="1:23">
      <c r="A148" s="53">
        <v>44981</v>
      </c>
      <c r="B148" s="50">
        <v>961.8</v>
      </c>
      <c r="C148" s="50">
        <v>465</v>
      </c>
      <c r="D148" s="49">
        <v>13720.1</v>
      </c>
      <c r="E148" s="49">
        <v>1315.7</v>
      </c>
      <c r="F148" s="50">
        <v>607.9</v>
      </c>
      <c r="G148" s="50">
        <v>298.89999999999998</v>
      </c>
      <c r="H148" s="49">
        <v>1853.3</v>
      </c>
      <c r="I148" s="50">
        <v>498.8</v>
      </c>
      <c r="J148" s="49">
        <v>2275.6999999999998</v>
      </c>
      <c r="K148" s="50">
        <v>895.2</v>
      </c>
      <c r="L148" s="49">
        <v>14630.45</v>
      </c>
      <c r="M148" s="56">
        <f t="shared" ref="M148:S202" si="22">LN(B148/B149)</f>
        <v>1.56079319963522E-3</v>
      </c>
      <c r="N148" s="56">
        <f t="shared" si="22"/>
        <v>-4.7200259266609668E-3</v>
      </c>
      <c r="O148" s="56">
        <f t="shared" si="22"/>
        <v>4.6316672028744593E-3</v>
      </c>
      <c r="P148" s="56">
        <f t="shared" si="22"/>
        <v>-4.9669266022779754E-2</v>
      </c>
      <c r="Q148" s="56">
        <f t="shared" si="21"/>
        <v>9.2547347050014415E-3</v>
      </c>
      <c r="R148" s="56">
        <f t="shared" si="21"/>
        <v>4.3587663309551774E-3</v>
      </c>
      <c r="S148" s="56">
        <f t="shared" si="21"/>
        <v>-6.2932192746514111E-3</v>
      </c>
      <c r="T148" s="56">
        <f t="shared" si="21"/>
        <v>-4.400887278983418E-3</v>
      </c>
      <c r="U148" s="56">
        <f t="shared" si="21"/>
        <v>3.3011319839429329E-3</v>
      </c>
      <c r="V148" s="56">
        <f t="shared" si="20"/>
        <v>-6.0140508697558081E-3</v>
      </c>
      <c r="W148" s="56">
        <f t="shared" si="20"/>
        <v>-2.4780537782292003E-3</v>
      </c>
    </row>
    <row r="149" spans="1:23">
      <c r="A149" s="53">
        <v>44980</v>
      </c>
      <c r="B149" s="50">
        <v>960.3</v>
      </c>
      <c r="C149" s="50">
        <v>467.2</v>
      </c>
      <c r="D149" s="49">
        <v>13656.7</v>
      </c>
      <c r="E149" s="49">
        <v>1382.7</v>
      </c>
      <c r="F149" s="50">
        <v>602.29999999999995</v>
      </c>
      <c r="G149" s="50">
        <v>297.60000000000002</v>
      </c>
      <c r="H149" s="49">
        <v>1865</v>
      </c>
      <c r="I149" s="50">
        <v>501</v>
      </c>
      <c r="J149" s="49">
        <v>2268.1999999999998</v>
      </c>
      <c r="K149" s="50">
        <v>900.6</v>
      </c>
      <c r="L149" s="49">
        <v>14666.75</v>
      </c>
      <c r="M149" s="56">
        <f t="shared" si="22"/>
        <v>-2.3922212250819478E-3</v>
      </c>
      <c r="N149" s="56">
        <f t="shared" si="22"/>
        <v>-1.0433396038223835E-2</v>
      </c>
      <c r="O149" s="56">
        <f t="shared" si="22"/>
        <v>9.4908085747418599E-3</v>
      </c>
      <c r="P149" s="56">
        <f t="shared" si="22"/>
        <v>-1.5928016463033531E-2</v>
      </c>
      <c r="Q149" s="56">
        <f t="shared" si="21"/>
        <v>-2.783414789433987E-2</v>
      </c>
      <c r="R149" s="56">
        <f t="shared" si="21"/>
        <v>3.0287756621607898E-3</v>
      </c>
      <c r="S149" s="56">
        <f t="shared" si="21"/>
        <v>1.6271068987007871E-2</v>
      </c>
      <c r="T149" s="56">
        <f t="shared" si="21"/>
        <v>-5.5732628336450834E-3</v>
      </c>
      <c r="U149" s="56">
        <f t="shared" si="21"/>
        <v>-1.1615550614699995E-2</v>
      </c>
      <c r="V149" s="56">
        <f t="shared" si="20"/>
        <v>-1.4988158030172796E-2</v>
      </c>
      <c r="W149" s="56">
        <f t="shared" si="20"/>
        <v>-2.393710080897637E-3</v>
      </c>
    </row>
    <row r="150" spans="1:23">
      <c r="A150" s="53">
        <v>44979</v>
      </c>
      <c r="B150" s="50">
        <v>962.6</v>
      </c>
      <c r="C150" s="50">
        <v>472.1</v>
      </c>
      <c r="D150" s="49">
        <v>13527.7</v>
      </c>
      <c r="E150" s="49">
        <v>1404.9</v>
      </c>
      <c r="F150" s="50">
        <v>619.29999999999995</v>
      </c>
      <c r="G150" s="50">
        <v>296.7</v>
      </c>
      <c r="H150" s="49">
        <v>1834.9</v>
      </c>
      <c r="I150" s="50">
        <v>503.8</v>
      </c>
      <c r="J150" s="49">
        <v>2294.6999999999998</v>
      </c>
      <c r="K150" s="50">
        <v>914.2</v>
      </c>
      <c r="L150" s="49">
        <v>14701.9</v>
      </c>
      <c r="M150" s="56">
        <f t="shared" si="22"/>
        <v>-3.5258773435089619E-3</v>
      </c>
      <c r="N150" s="56">
        <f t="shared" si="22"/>
        <v>-7.1760544332039149E-3</v>
      </c>
      <c r="O150" s="56">
        <f t="shared" si="22"/>
        <v>-1.2546902665322128E-2</v>
      </c>
      <c r="P150" s="56">
        <f t="shared" si="22"/>
        <v>-0.11180988509594586</v>
      </c>
      <c r="Q150" s="56">
        <f t="shared" si="21"/>
        <v>-3.6932638737742975E-2</v>
      </c>
      <c r="R150" s="56">
        <f t="shared" si="21"/>
        <v>2.0242921892304391E-3</v>
      </c>
      <c r="S150" s="56">
        <f t="shared" si="21"/>
        <v>-9.9238904515853901E-3</v>
      </c>
      <c r="T150" s="56">
        <f t="shared" si="21"/>
        <v>6.7715853257537748E-3</v>
      </c>
      <c r="U150" s="56">
        <f t="shared" si="21"/>
        <v>-1.6081269908353717E-2</v>
      </c>
      <c r="V150" s="56">
        <f t="shared" si="20"/>
        <v>2.0332192124444287E-2</v>
      </c>
      <c r="W150" s="56">
        <f t="shared" si="20"/>
        <v>-1.4320279428247222E-2</v>
      </c>
    </row>
    <row r="151" spans="1:23">
      <c r="A151" s="53">
        <v>44978</v>
      </c>
      <c r="B151" s="50">
        <v>966</v>
      </c>
      <c r="C151" s="50">
        <v>475.5</v>
      </c>
      <c r="D151" s="49">
        <v>13698.5</v>
      </c>
      <c r="E151" s="49">
        <v>1571.1</v>
      </c>
      <c r="F151" s="50">
        <v>642.6</v>
      </c>
      <c r="G151" s="50">
        <v>296.10000000000002</v>
      </c>
      <c r="H151" s="49">
        <v>1853.2</v>
      </c>
      <c r="I151" s="50">
        <v>500.4</v>
      </c>
      <c r="J151" s="49">
        <v>2331.9</v>
      </c>
      <c r="K151" s="50">
        <v>895.8</v>
      </c>
      <c r="L151" s="49">
        <v>14913.95</v>
      </c>
      <c r="M151" s="56">
        <f t="shared" si="22"/>
        <v>2.0725396019723751E-3</v>
      </c>
      <c r="N151" s="56">
        <f t="shared" si="22"/>
        <v>4.2069836548127806E-4</v>
      </c>
      <c r="O151" s="56">
        <f t="shared" si="22"/>
        <v>1.1906198107089047E-3</v>
      </c>
      <c r="P151" s="56">
        <f t="shared" si="22"/>
        <v>-3.1575635793821021E-2</v>
      </c>
      <c r="Q151" s="56">
        <f t="shared" si="21"/>
        <v>1.0899183640256005E-3</v>
      </c>
      <c r="R151" s="56">
        <f t="shared" si="21"/>
        <v>-5.7248851423629772E-3</v>
      </c>
      <c r="S151" s="56">
        <f t="shared" si="21"/>
        <v>-1.5314891030171965E-2</v>
      </c>
      <c r="T151" s="56">
        <f t="shared" si="21"/>
        <v>2.2840811047444391E-2</v>
      </c>
      <c r="U151" s="56">
        <f t="shared" si="21"/>
        <v>5.0730977245791843E-3</v>
      </c>
      <c r="V151" s="56">
        <f t="shared" si="20"/>
        <v>2.5667076956437617E-2</v>
      </c>
      <c r="W151" s="56">
        <f t="shared" si="20"/>
        <v>-1.6547976147100302E-3</v>
      </c>
    </row>
    <row r="152" spans="1:23">
      <c r="A152" s="53">
        <v>44977</v>
      </c>
      <c r="B152" s="50">
        <v>964</v>
      </c>
      <c r="C152" s="50">
        <v>475.3</v>
      </c>
      <c r="D152" s="49">
        <v>13682.2</v>
      </c>
      <c r="E152" s="49">
        <v>1621.5</v>
      </c>
      <c r="F152" s="50">
        <v>641.9</v>
      </c>
      <c r="G152" s="50">
        <v>297.8</v>
      </c>
      <c r="H152" s="49">
        <v>1881.8</v>
      </c>
      <c r="I152" s="50">
        <v>489.1</v>
      </c>
      <c r="J152" s="49">
        <v>2320.1</v>
      </c>
      <c r="K152" s="50">
        <v>873.1</v>
      </c>
      <c r="L152" s="49">
        <v>14938.65</v>
      </c>
      <c r="M152" s="56">
        <f t="shared" si="22"/>
        <v>-6.2136780344622423E-2</v>
      </c>
      <c r="N152" s="56">
        <f t="shared" si="22"/>
        <v>2.5279137118910549E-3</v>
      </c>
      <c r="O152" s="56">
        <f t="shared" si="22"/>
        <v>-7.9633834705179556E-4</v>
      </c>
      <c r="P152" s="56">
        <f t="shared" si="22"/>
        <v>-6.0541180704950869E-2</v>
      </c>
      <c r="Q152" s="56">
        <f t="shared" si="21"/>
        <v>-1.2385976582570755E-2</v>
      </c>
      <c r="R152" s="56">
        <f t="shared" si="21"/>
        <v>0</v>
      </c>
      <c r="S152" s="56">
        <f t="shared" si="21"/>
        <v>-2.1253985202222849E-4</v>
      </c>
      <c r="T152" s="56">
        <f t="shared" si="21"/>
        <v>-8.1749442525357225E-4</v>
      </c>
      <c r="U152" s="56">
        <f t="shared" si="21"/>
        <v>-5.5875671893027843E-3</v>
      </c>
      <c r="V152" s="56">
        <f t="shared" si="20"/>
        <v>2.0831675654852447E-2</v>
      </c>
      <c r="W152" s="56">
        <f t="shared" si="20"/>
        <v>-4.3616855933602408E-3</v>
      </c>
    </row>
    <row r="153" spans="1:23">
      <c r="A153" s="53">
        <v>44974</v>
      </c>
      <c r="B153" s="49">
        <v>1025.8</v>
      </c>
      <c r="C153" s="50">
        <v>474.1</v>
      </c>
      <c r="D153" s="49">
        <v>13693.1</v>
      </c>
      <c r="E153" s="49">
        <v>1722.7</v>
      </c>
      <c r="F153" s="50">
        <v>649.9</v>
      </c>
      <c r="G153" s="50">
        <v>297.8</v>
      </c>
      <c r="H153" s="49">
        <v>1882.2</v>
      </c>
      <c r="I153" s="50">
        <v>489.5</v>
      </c>
      <c r="J153" s="49">
        <v>2333.1</v>
      </c>
      <c r="K153" s="50">
        <v>855.1</v>
      </c>
      <c r="L153" s="49">
        <v>15003.95</v>
      </c>
      <c r="M153" s="56">
        <f t="shared" si="22"/>
        <v>-9.4116058804707969E-3</v>
      </c>
      <c r="N153" s="56">
        <f t="shared" si="22"/>
        <v>1.1668743834377424E-2</v>
      </c>
      <c r="O153" s="56">
        <f t="shared" si="22"/>
        <v>7.9478968704672602E-3</v>
      </c>
      <c r="P153" s="56">
        <f t="shared" si="22"/>
        <v>-4.2003162342782681E-2</v>
      </c>
      <c r="Q153" s="56">
        <f t="shared" si="21"/>
        <v>9.2364538586209299E-4</v>
      </c>
      <c r="R153" s="56">
        <f t="shared" si="21"/>
        <v>-7.3603544062924185E-3</v>
      </c>
      <c r="S153" s="56">
        <f t="shared" si="21"/>
        <v>-7.990517445400391E-3</v>
      </c>
      <c r="T153" s="56">
        <f t="shared" si="21"/>
        <v>-1.0364893116750857E-2</v>
      </c>
      <c r="U153" s="56">
        <f t="shared" si="21"/>
        <v>7.0109321776098826E-3</v>
      </c>
      <c r="V153" s="56">
        <f t="shared" si="20"/>
        <v>-9.0803883523521752E-3</v>
      </c>
      <c r="W153" s="56">
        <f t="shared" si="20"/>
        <v>-5.3045056362665457E-3</v>
      </c>
    </row>
    <row r="154" spans="1:23">
      <c r="A154" s="53">
        <v>44973</v>
      </c>
      <c r="B154" s="49">
        <v>1035.5</v>
      </c>
      <c r="C154" s="50">
        <v>468.6</v>
      </c>
      <c r="D154" s="49">
        <v>13584.7</v>
      </c>
      <c r="E154" s="49">
        <v>1796.6</v>
      </c>
      <c r="F154" s="50">
        <v>649.29999999999995</v>
      </c>
      <c r="G154" s="50">
        <v>300</v>
      </c>
      <c r="H154" s="49">
        <v>1897.3</v>
      </c>
      <c r="I154" s="50">
        <v>494.6</v>
      </c>
      <c r="J154" s="49">
        <v>2316.8000000000002</v>
      </c>
      <c r="K154" s="50">
        <v>862.9</v>
      </c>
      <c r="L154" s="49">
        <v>15083.75</v>
      </c>
      <c r="M154" s="56">
        <f t="shared" si="22"/>
        <v>4.5492020574288868E-3</v>
      </c>
      <c r="N154" s="56">
        <f t="shared" si="22"/>
        <v>6.6374293565735192E-3</v>
      </c>
      <c r="O154" s="56">
        <f t="shared" si="22"/>
        <v>-7.5899883670502207E-3</v>
      </c>
      <c r="P154" s="56">
        <f t="shared" si="22"/>
        <v>9.7883713543764246E-3</v>
      </c>
      <c r="Q154" s="56">
        <f t="shared" si="21"/>
        <v>3.0849939629765391E-3</v>
      </c>
      <c r="R154" s="56">
        <f t="shared" si="21"/>
        <v>-1.6857117066422952E-2</v>
      </c>
      <c r="S154" s="56">
        <f t="shared" si="21"/>
        <v>-4.5741093934657868E-2</v>
      </c>
      <c r="T154" s="56">
        <f t="shared" si="21"/>
        <v>2.429150992059659E-3</v>
      </c>
      <c r="U154" s="56">
        <f t="shared" si="21"/>
        <v>2.3767864087538902E-3</v>
      </c>
      <c r="V154" s="56">
        <f t="shared" si="20"/>
        <v>4.7627435096359175E-3</v>
      </c>
      <c r="W154" s="56">
        <f t="shared" si="20"/>
        <v>2.9279584313559419E-3</v>
      </c>
    </row>
    <row r="155" spans="1:23">
      <c r="A155" s="53">
        <v>44972</v>
      </c>
      <c r="B155" s="49">
        <v>1030.8</v>
      </c>
      <c r="C155" s="50">
        <v>465.5</v>
      </c>
      <c r="D155" s="49">
        <v>13688.2</v>
      </c>
      <c r="E155" s="49">
        <v>1779.1</v>
      </c>
      <c r="F155" s="50">
        <v>647.29999999999995</v>
      </c>
      <c r="G155" s="50">
        <v>305.10000000000002</v>
      </c>
      <c r="H155" s="49">
        <v>1986.1</v>
      </c>
      <c r="I155" s="50">
        <v>493.4</v>
      </c>
      <c r="J155" s="49">
        <v>2311.3000000000002</v>
      </c>
      <c r="K155" s="50">
        <v>858.8</v>
      </c>
      <c r="L155" s="49">
        <v>15039.65</v>
      </c>
      <c r="M155" s="56">
        <f t="shared" si="22"/>
        <v>2.3310033864753872E-3</v>
      </c>
      <c r="N155" s="56">
        <f t="shared" si="22"/>
        <v>7.9801997967267682E-3</v>
      </c>
      <c r="O155" s="56">
        <f t="shared" si="22"/>
        <v>8.1790596396161142E-3</v>
      </c>
      <c r="P155" s="56">
        <f t="shared" si="22"/>
        <v>1.6663273790155725E-2</v>
      </c>
      <c r="Q155" s="56">
        <f t="shared" si="21"/>
        <v>8.0658107514617935E-3</v>
      </c>
      <c r="R155" s="56">
        <f t="shared" si="21"/>
        <v>6.5768076588664619E-3</v>
      </c>
      <c r="S155" s="56">
        <f t="shared" si="21"/>
        <v>-2.5207031998396225E-2</v>
      </c>
      <c r="T155" s="56">
        <f t="shared" si="21"/>
        <v>-1.4177217564480492E-3</v>
      </c>
      <c r="U155" s="56">
        <f t="shared" si="21"/>
        <v>6.59810528466613E-3</v>
      </c>
      <c r="V155" s="56">
        <f t="shared" si="20"/>
        <v>2.3315468710869429E-3</v>
      </c>
      <c r="W155" s="56">
        <f t="shared" si="20"/>
        <v>4.7153315365109916E-3</v>
      </c>
    </row>
    <row r="156" spans="1:23">
      <c r="A156" s="53">
        <v>44971</v>
      </c>
      <c r="B156" s="49">
        <v>1028.4000000000001</v>
      </c>
      <c r="C156" s="50">
        <v>461.8</v>
      </c>
      <c r="D156" s="49">
        <v>13576.7</v>
      </c>
      <c r="E156" s="49">
        <v>1749.7</v>
      </c>
      <c r="F156" s="50">
        <v>642.1</v>
      </c>
      <c r="G156" s="50">
        <v>303.10000000000002</v>
      </c>
      <c r="H156" s="49">
        <v>2036.8</v>
      </c>
      <c r="I156" s="50">
        <v>494.1</v>
      </c>
      <c r="J156" s="49">
        <v>2296.1</v>
      </c>
      <c r="K156" s="50">
        <v>856.8</v>
      </c>
      <c r="L156" s="49">
        <v>14968.9</v>
      </c>
      <c r="M156" s="56">
        <f t="shared" si="22"/>
        <v>6.2427046280848037E-3</v>
      </c>
      <c r="N156" s="56">
        <f t="shared" si="22"/>
        <v>-7.9801997967267509E-3</v>
      </c>
      <c r="O156" s="56">
        <f t="shared" si="22"/>
        <v>-7.506721925377006E-3</v>
      </c>
      <c r="P156" s="56">
        <f t="shared" si="22"/>
        <v>1.8458158007594486E-2</v>
      </c>
      <c r="Q156" s="56">
        <f t="shared" si="21"/>
        <v>3.1196406520449904E-3</v>
      </c>
      <c r="R156" s="56">
        <f t="shared" si="21"/>
        <v>-1.6036998909816962E-2</v>
      </c>
      <c r="S156" s="56">
        <f t="shared" si="21"/>
        <v>-5.7766841992920861E-3</v>
      </c>
      <c r="T156" s="56">
        <f t="shared" si="21"/>
        <v>4.2592093593963303E-3</v>
      </c>
      <c r="U156" s="56">
        <f t="shared" si="21"/>
        <v>-2.566278783850553E-3</v>
      </c>
      <c r="V156" s="56">
        <f t="shared" si="20"/>
        <v>9.6165863653143863E-3</v>
      </c>
      <c r="W156" s="56">
        <f t="shared" si="20"/>
        <v>4.5799460024385872E-3</v>
      </c>
    </row>
    <row r="157" spans="1:23">
      <c r="A157" s="53">
        <v>44970</v>
      </c>
      <c r="B157" s="49">
        <v>1022</v>
      </c>
      <c r="C157" s="50">
        <v>465.5</v>
      </c>
      <c r="D157" s="49">
        <v>13679</v>
      </c>
      <c r="E157" s="49">
        <v>1717.7</v>
      </c>
      <c r="F157" s="50">
        <v>640.1</v>
      </c>
      <c r="G157" s="50">
        <v>308</v>
      </c>
      <c r="H157" s="49">
        <v>2048.6</v>
      </c>
      <c r="I157" s="50">
        <v>492</v>
      </c>
      <c r="J157" s="49">
        <v>2302</v>
      </c>
      <c r="K157" s="50">
        <v>848.6</v>
      </c>
      <c r="L157" s="49">
        <v>14900.5</v>
      </c>
      <c r="M157" s="56">
        <f t="shared" si="22"/>
        <v>-1.0899290458035742E-2</v>
      </c>
      <c r="N157" s="56">
        <f t="shared" si="22"/>
        <v>-2.2935811089692969E-2</v>
      </c>
      <c r="O157" s="56">
        <f t="shared" si="22"/>
        <v>-1.1188002669383273E-2</v>
      </c>
      <c r="P157" s="56">
        <f t="shared" si="22"/>
        <v>-7.2576514556260269E-2</v>
      </c>
      <c r="Q157" s="56">
        <f t="shared" si="21"/>
        <v>-6.3848227491407322E-3</v>
      </c>
      <c r="R157" s="56">
        <f t="shared" si="21"/>
        <v>-3.1951599806602358E-2</v>
      </c>
      <c r="S157" s="56">
        <f t="shared" si="21"/>
        <v>2.4926089981022301E-3</v>
      </c>
      <c r="T157" s="56">
        <f t="shared" si="21"/>
        <v>-6.4830048780781541E-3</v>
      </c>
      <c r="U157" s="56">
        <f t="shared" si="21"/>
        <v>-6.1496014684492683E-3</v>
      </c>
      <c r="V157" s="56">
        <f t="shared" si="20"/>
        <v>-1.5307627363560809E-3</v>
      </c>
      <c r="W157" s="56">
        <f t="shared" si="20"/>
        <v>-7.7115404542467221E-3</v>
      </c>
    </row>
    <row r="158" spans="1:23">
      <c r="A158" s="53">
        <v>44967</v>
      </c>
      <c r="B158" s="49">
        <v>1033.2</v>
      </c>
      <c r="C158" s="50">
        <v>476.3</v>
      </c>
      <c r="D158" s="49">
        <v>13832.9</v>
      </c>
      <c r="E158" s="49">
        <v>1847</v>
      </c>
      <c r="F158" s="50">
        <v>644.20000000000005</v>
      </c>
      <c r="G158" s="50">
        <v>318</v>
      </c>
      <c r="H158" s="49">
        <v>2043.5</v>
      </c>
      <c r="I158" s="50">
        <v>495.2</v>
      </c>
      <c r="J158" s="49">
        <v>2316.1999999999998</v>
      </c>
      <c r="K158" s="50">
        <v>849.9</v>
      </c>
      <c r="L158" s="49">
        <v>15015.85</v>
      </c>
      <c r="M158" s="56">
        <f t="shared" si="22"/>
        <v>1.1388646964008811E-2</v>
      </c>
      <c r="N158" s="56">
        <f t="shared" si="22"/>
        <v>5.2626160821296368E-3</v>
      </c>
      <c r="O158" s="56">
        <f t="shared" si="22"/>
        <v>6.9132137285860514E-3</v>
      </c>
      <c r="P158" s="56">
        <f t="shared" si="22"/>
        <v>-4.1726836786602196E-2</v>
      </c>
      <c r="Q158" s="56">
        <f t="shared" si="21"/>
        <v>-1.1268159667801267E-2</v>
      </c>
      <c r="R158" s="56">
        <f t="shared" si="21"/>
        <v>1.1703438976654776E-2</v>
      </c>
      <c r="S158" s="56">
        <f t="shared" si="21"/>
        <v>1.8612858038084404E-3</v>
      </c>
      <c r="T158" s="56">
        <f t="shared" si="21"/>
        <v>2.0214278158766684E-3</v>
      </c>
      <c r="U158" s="56">
        <f t="shared" si="21"/>
        <v>-4.952743817735937E-3</v>
      </c>
      <c r="V158" s="56">
        <f t="shared" si="20"/>
        <v>3.022027523178095E-2</v>
      </c>
      <c r="W158" s="56">
        <f t="shared" si="20"/>
        <v>-9.485472130814752E-4</v>
      </c>
    </row>
    <row r="159" spans="1:23">
      <c r="A159" s="53">
        <v>44966</v>
      </c>
      <c r="B159" s="49">
        <v>1021.5</v>
      </c>
      <c r="C159" s="50">
        <v>473.8</v>
      </c>
      <c r="D159" s="49">
        <v>13737.6</v>
      </c>
      <c r="E159" s="49">
        <v>1925.7</v>
      </c>
      <c r="F159" s="50">
        <v>651.5</v>
      </c>
      <c r="G159" s="50">
        <v>314.3</v>
      </c>
      <c r="H159" s="49">
        <v>2039.7</v>
      </c>
      <c r="I159" s="50">
        <v>494.2</v>
      </c>
      <c r="J159" s="49">
        <v>2327.6999999999998</v>
      </c>
      <c r="K159" s="50">
        <v>824.6</v>
      </c>
      <c r="L159" s="49">
        <v>15030.1</v>
      </c>
      <c r="M159" s="56">
        <f t="shared" si="22"/>
        <v>-1.7082818600924171E-2</v>
      </c>
      <c r="N159" s="56">
        <f t="shared" si="22"/>
        <v>9.3300083077621151E-3</v>
      </c>
      <c r="O159" s="56">
        <f t="shared" si="22"/>
        <v>6.7194737035781845E-3</v>
      </c>
      <c r="P159" s="56">
        <f t="shared" si="22"/>
        <v>-0.11680744553464155</v>
      </c>
      <c r="Q159" s="56">
        <f t="shared" si="21"/>
        <v>1.5780030410082604E-2</v>
      </c>
      <c r="R159" s="56">
        <f t="shared" si="21"/>
        <v>-4.1276451681973077E-3</v>
      </c>
      <c r="S159" s="56">
        <f t="shared" si="21"/>
        <v>-2.4510404789489525E-4</v>
      </c>
      <c r="T159" s="56">
        <f t="shared" si="21"/>
        <v>-1.346618680906145E-2</v>
      </c>
      <c r="U159" s="56">
        <f t="shared" si="21"/>
        <v>-2.6171848039938613E-3</v>
      </c>
      <c r="V159" s="56">
        <f t="shared" si="20"/>
        <v>-3.3898337545114282E-3</v>
      </c>
      <c r="W159" s="56">
        <f t="shared" si="20"/>
        <v>1.1976685400101324E-4</v>
      </c>
    </row>
    <row r="160" spans="1:23">
      <c r="A160" s="53">
        <v>44965</v>
      </c>
      <c r="B160" s="49">
        <v>1039.0999999999999</v>
      </c>
      <c r="C160" s="50">
        <v>469.4</v>
      </c>
      <c r="D160" s="49">
        <v>13645.6</v>
      </c>
      <c r="E160" s="49">
        <v>2164.3000000000002</v>
      </c>
      <c r="F160" s="50">
        <v>641.29999999999995</v>
      </c>
      <c r="G160" s="50">
        <v>315.60000000000002</v>
      </c>
      <c r="H160" s="49">
        <v>2040.2</v>
      </c>
      <c r="I160" s="50">
        <v>500.9</v>
      </c>
      <c r="J160" s="49">
        <v>2333.8000000000002</v>
      </c>
      <c r="K160" s="50">
        <v>827.4</v>
      </c>
      <c r="L160" s="49">
        <v>15028.3</v>
      </c>
      <c r="M160" s="56">
        <f t="shared" si="22"/>
        <v>7.5348115365776762E-3</v>
      </c>
      <c r="N160" s="56">
        <f t="shared" si="22"/>
        <v>1.4923784882625716E-3</v>
      </c>
      <c r="O160" s="56">
        <f t="shared" si="22"/>
        <v>-2.931304870566987E-5</v>
      </c>
      <c r="P160" s="56">
        <f t="shared" si="22"/>
        <v>0.18264503931716636</v>
      </c>
      <c r="Q160" s="56">
        <f t="shared" si="21"/>
        <v>7.5129481573559193E-3</v>
      </c>
      <c r="R160" s="56">
        <f t="shared" si="21"/>
        <v>-1.290746709407652E-2</v>
      </c>
      <c r="S160" s="56">
        <f t="shared" si="21"/>
        <v>7.2806303502338625E-3</v>
      </c>
      <c r="T160" s="56">
        <f t="shared" si="21"/>
        <v>6.6099389386012931E-3</v>
      </c>
      <c r="U160" s="56">
        <f t="shared" si="21"/>
        <v>8.0017634947877198E-3</v>
      </c>
      <c r="V160" s="56">
        <f t="shared" si="20"/>
        <v>1.4854772118796055E-2</v>
      </c>
      <c r="W160" s="56">
        <f t="shared" si="20"/>
        <v>8.4262371899075199E-3</v>
      </c>
    </row>
    <row r="161" spans="1:23">
      <c r="A161" s="53">
        <v>44964</v>
      </c>
      <c r="B161" s="49">
        <v>1031.3</v>
      </c>
      <c r="C161" s="50">
        <v>468.7</v>
      </c>
      <c r="D161" s="49">
        <v>13646</v>
      </c>
      <c r="E161" s="49">
        <v>1803</v>
      </c>
      <c r="F161" s="50">
        <v>636.5</v>
      </c>
      <c r="G161" s="50">
        <v>319.7</v>
      </c>
      <c r="H161" s="49">
        <v>2025.4</v>
      </c>
      <c r="I161" s="50">
        <v>497.6</v>
      </c>
      <c r="J161" s="49">
        <v>2315.1999999999998</v>
      </c>
      <c r="K161" s="50">
        <v>815.2</v>
      </c>
      <c r="L161" s="49">
        <v>14902.2</v>
      </c>
      <c r="M161" s="56">
        <f t="shared" si="22"/>
        <v>1.455533709982291E-3</v>
      </c>
      <c r="N161" s="56">
        <f t="shared" si="22"/>
        <v>-2.1312881042889966E-3</v>
      </c>
      <c r="O161" s="56">
        <f t="shared" si="22"/>
        <v>-1.7206352289222725E-3</v>
      </c>
      <c r="P161" s="56">
        <f t="shared" si="22"/>
        <v>0.13665805670663755</v>
      </c>
      <c r="Q161" s="56">
        <f t="shared" si="21"/>
        <v>2.5169118210569912E-3</v>
      </c>
      <c r="R161" s="56">
        <f t="shared" si="21"/>
        <v>1.0375820172296948E-2</v>
      </c>
      <c r="S161" s="56">
        <f t="shared" si="21"/>
        <v>-2.2554043651551652E-2</v>
      </c>
      <c r="T161" s="56">
        <f t="shared" si="21"/>
        <v>-1.4167651921246987E-2</v>
      </c>
      <c r="U161" s="56">
        <f t="shared" si="21"/>
        <v>-7.7874976757938931E-3</v>
      </c>
      <c r="V161" s="56">
        <f t="shared" si="20"/>
        <v>-1.400839035011483E-2</v>
      </c>
      <c r="W161" s="56">
        <f t="shared" si="20"/>
        <v>-2.1416836987350292E-3</v>
      </c>
    </row>
    <row r="162" spans="1:23">
      <c r="A162" s="53">
        <v>44963</v>
      </c>
      <c r="B162" s="49">
        <v>1029.8</v>
      </c>
      <c r="C162" s="50">
        <v>469.7</v>
      </c>
      <c r="D162" s="49">
        <v>13669.5</v>
      </c>
      <c r="E162" s="49">
        <v>1572.7</v>
      </c>
      <c r="F162" s="50">
        <v>634.9</v>
      </c>
      <c r="G162" s="50">
        <v>316.39999999999998</v>
      </c>
      <c r="H162" s="49">
        <v>2071.6</v>
      </c>
      <c r="I162" s="50">
        <v>504.7</v>
      </c>
      <c r="J162" s="49">
        <v>2333.3000000000002</v>
      </c>
      <c r="K162" s="50">
        <v>826.7</v>
      </c>
      <c r="L162" s="49">
        <v>14934.15</v>
      </c>
      <c r="M162" s="56">
        <f t="shared" si="22"/>
        <v>7.3096178490727097E-3</v>
      </c>
      <c r="N162" s="56">
        <f t="shared" si="22"/>
        <v>9.6267723884401E-3</v>
      </c>
      <c r="O162" s="56">
        <f t="shared" si="22"/>
        <v>-8.8998883224714158E-3</v>
      </c>
      <c r="P162" s="56">
        <f t="shared" si="22"/>
        <v>-8.9255221434952105E-3</v>
      </c>
      <c r="Q162" s="56">
        <f t="shared" si="21"/>
        <v>1.1723835170465192E-2</v>
      </c>
      <c r="R162" s="56">
        <f t="shared" si="21"/>
        <v>3.6039936483196873E-2</v>
      </c>
      <c r="S162" s="56">
        <f t="shared" si="21"/>
        <v>-1.2520250855007504E-2</v>
      </c>
      <c r="T162" s="56">
        <f t="shared" si="21"/>
        <v>2.1631125799637579E-2</v>
      </c>
      <c r="U162" s="56">
        <f t="shared" si="21"/>
        <v>-3.5508818246627709E-3</v>
      </c>
      <c r="V162" s="56">
        <f t="shared" si="20"/>
        <v>1.6710762710819439E-2</v>
      </c>
      <c r="W162" s="56">
        <f t="shared" si="20"/>
        <v>-1.8865090136606765E-3</v>
      </c>
    </row>
    <row r="163" spans="1:23">
      <c r="A163" s="53">
        <v>44960</v>
      </c>
      <c r="B163" s="49">
        <v>1022.3</v>
      </c>
      <c r="C163" s="50">
        <v>465.2</v>
      </c>
      <c r="D163" s="49">
        <v>13791.7</v>
      </c>
      <c r="E163" s="49">
        <v>1586.8</v>
      </c>
      <c r="F163" s="50">
        <v>627.5</v>
      </c>
      <c r="G163" s="50">
        <v>305.2</v>
      </c>
      <c r="H163" s="49">
        <v>2097.6999999999998</v>
      </c>
      <c r="I163" s="50">
        <v>493.9</v>
      </c>
      <c r="J163" s="49">
        <v>2341.6</v>
      </c>
      <c r="K163" s="50">
        <v>813</v>
      </c>
      <c r="L163" s="49">
        <v>14962.35</v>
      </c>
      <c r="M163" s="56">
        <f t="shared" si="22"/>
        <v>-2.9302619130772041E-3</v>
      </c>
      <c r="N163" s="56">
        <f t="shared" si="22"/>
        <v>3.2109343596116648E-2</v>
      </c>
      <c r="O163" s="56">
        <f t="shared" si="22"/>
        <v>-2.1439185411039553E-3</v>
      </c>
      <c r="P163" s="56">
        <f t="shared" si="22"/>
        <v>1.3641910745997878E-2</v>
      </c>
      <c r="Q163" s="56">
        <f t="shared" si="21"/>
        <v>-4.2935583172353936E-3</v>
      </c>
      <c r="R163" s="56">
        <f t="shared" si="21"/>
        <v>-8.537176357099116E-2</v>
      </c>
      <c r="S163" s="56">
        <f t="shared" si="21"/>
        <v>-1.2883236022942822E-2</v>
      </c>
      <c r="T163" s="56">
        <f t="shared" si="21"/>
        <v>-1.167485080358022E-2</v>
      </c>
      <c r="U163" s="56">
        <f t="shared" si="21"/>
        <v>2.1627831428497356E-2</v>
      </c>
      <c r="V163" s="56">
        <f t="shared" si="20"/>
        <v>-1.0522549066537922E-2</v>
      </c>
      <c r="W163" s="56">
        <f t="shared" si="20"/>
        <v>8.2512401161613045E-3</v>
      </c>
    </row>
    <row r="164" spans="1:23">
      <c r="A164" s="53">
        <v>44959</v>
      </c>
      <c r="B164" s="49">
        <v>1025.3</v>
      </c>
      <c r="C164" s="50">
        <v>450.5</v>
      </c>
      <c r="D164" s="49">
        <v>13821.3</v>
      </c>
      <c r="E164" s="49">
        <v>1565.3</v>
      </c>
      <c r="F164" s="50">
        <v>630.20000000000005</v>
      </c>
      <c r="G164" s="50">
        <v>332.4</v>
      </c>
      <c r="H164" s="49">
        <v>2124.9</v>
      </c>
      <c r="I164" s="50">
        <v>499.7</v>
      </c>
      <c r="J164" s="49">
        <v>2291.5</v>
      </c>
      <c r="K164" s="50">
        <v>821.6</v>
      </c>
      <c r="L164" s="49">
        <v>14839.4</v>
      </c>
      <c r="M164" s="56">
        <f t="shared" si="22"/>
        <v>-6.6103088958419957E-3</v>
      </c>
      <c r="N164" s="56">
        <f t="shared" si="22"/>
        <v>-1.6729423844303894E-2</v>
      </c>
      <c r="O164" s="56">
        <f t="shared" si="22"/>
        <v>1.0853403095200565E-4</v>
      </c>
      <c r="P164" s="56">
        <f t="shared" si="22"/>
        <v>-0.31057648385002484</v>
      </c>
      <c r="Q164" s="56">
        <f t="shared" si="21"/>
        <v>3.3378398628392258E-3</v>
      </c>
      <c r="R164" s="56">
        <f t="shared" si="21"/>
        <v>2.7112533553759182E-3</v>
      </c>
      <c r="S164" s="56">
        <f t="shared" si="21"/>
        <v>1.9003849975676078E-2</v>
      </c>
      <c r="T164" s="56">
        <f t="shared" si="21"/>
        <v>-1.1342276603934495E-2</v>
      </c>
      <c r="U164" s="56">
        <f t="shared" si="21"/>
        <v>-1.0332643807974048E-2</v>
      </c>
      <c r="V164" s="56">
        <f t="shared" si="20"/>
        <v>3.3414815233849975E-2</v>
      </c>
      <c r="W164" s="56">
        <f t="shared" si="20"/>
        <v>-5.557979127179879E-4</v>
      </c>
    </row>
    <row r="165" spans="1:23">
      <c r="A165" s="53">
        <v>44958</v>
      </c>
      <c r="B165" s="49">
        <v>1032.0999999999999</v>
      </c>
      <c r="C165" s="50">
        <v>458.1</v>
      </c>
      <c r="D165" s="49">
        <v>13819.8</v>
      </c>
      <c r="E165" s="49">
        <v>2135.4</v>
      </c>
      <c r="F165" s="50">
        <v>628.1</v>
      </c>
      <c r="G165" s="50">
        <v>331.5</v>
      </c>
      <c r="H165" s="49">
        <v>2084.9</v>
      </c>
      <c r="I165" s="50">
        <v>505.4</v>
      </c>
      <c r="J165" s="49">
        <v>2315.3000000000002</v>
      </c>
      <c r="K165" s="50">
        <v>794.6</v>
      </c>
      <c r="L165" s="49">
        <v>14847.65</v>
      </c>
      <c r="M165" s="56">
        <f t="shared" si="22"/>
        <v>1.3755643461419517E-2</v>
      </c>
      <c r="N165" s="56">
        <f t="shared" si="22"/>
        <v>1.092060827108244E-3</v>
      </c>
      <c r="O165" s="56">
        <f t="shared" si="22"/>
        <v>-2.5165840548447893E-2</v>
      </c>
      <c r="P165" s="56">
        <f t="shared" si="22"/>
        <v>-0.33122023996275946</v>
      </c>
      <c r="Q165" s="56">
        <f t="shared" si="21"/>
        <v>-1.3442125387657326E-2</v>
      </c>
      <c r="R165" s="56">
        <f t="shared" si="21"/>
        <v>1.5094342488543404E-3</v>
      </c>
      <c r="S165" s="56">
        <f t="shared" si="21"/>
        <v>-1.8721443873827411E-2</v>
      </c>
      <c r="T165" s="56">
        <f t="shared" si="21"/>
        <v>1.4549334874856067E-2</v>
      </c>
      <c r="U165" s="56">
        <f t="shared" si="21"/>
        <v>1.5539279796308298E-2</v>
      </c>
      <c r="V165" s="56">
        <f t="shared" si="20"/>
        <v>-1.0142201757032645E-2</v>
      </c>
      <c r="W165" s="56">
        <f t="shared" si="20"/>
        <v>-5.8993259463713957E-3</v>
      </c>
    </row>
    <row r="166" spans="1:23">
      <c r="A166" s="53">
        <v>44957</v>
      </c>
      <c r="B166" s="49">
        <v>1018</v>
      </c>
      <c r="C166" s="50">
        <v>457.6</v>
      </c>
      <c r="D166" s="49">
        <v>14172</v>
      </c>
      <c r="E166" s="49">
        <v>2973.9</v>
      </c>
      <c r="F166" s="50">
        <v>636.6</v>
      </c>
      <c r="G166" s="50">
        <v>331</v>
      </c>
      <c r="H166" s="49">
        <v>2124.3000000000002</v>
      </c>
      <c r="I166" s="50">
        <v>498.1</v>
      </c>
      <c r="J166" s="49">
        <v>2279.6</v>
      </c>
      <c r="K166" s="50">
        <v>802.7</v>
      </c>
      <c r="L166" s="49">
        <v>14935.5</v>
      </c>
      <c r="M166" s="56">
        <f t="shared" si="22"/>
        <v>-1.5981630347179795E-2</v>
      </c>
      <c r="N166" s="56">
        <f t="shared" si="22"/>
        <v>-8.9198894473549954E-3</v>
      </c>
      <c r="O166" s="56">
        <f t="shared" si="22"/>
        <v>3.0556689183324239E-2</v>
      </c>
      <c r="P166" s="56">
        <f t="shared" si="22"/>
        <v>2.7614763522512957E-2</v>
      </c>
      <c r="Q166" s="56">
        <f t="shared" si="21"/>
        <v>1.8549877912956446E-2</v>
      </c>
      <c r="R166" s="56">
        <f t="shared" si="21"/>
        <v>6.6687121950381248E-3</v>
      </c>
      <c r="S166" s="56">
        <f t="shared" si="21"/>
        <v>1.9249186347754639E-2</v>
      </c>
      <c r="T166" s="56">
        <f t="shared" si="21"/>
        <v>-1.2370469003441879E-2</v>
      </c>
      <c r="U166" s="56">
        <f t="shared" si="21"/>
        <v>-1.6655712813823636E-3</v>
      </c>
      <c r="V166" s="56">
        <f t="shared" si="20"/>
        <v>3.5118015784184262E-2</v>
      </c>
      <c r="W166" s="56">
        <f t="shared" si="20"/>
        <v>5.45827597095373E-3</v>
      </c>
    </row>
    <row r="167" spans="1:23">
      <c r="A167" s="53">
        <v>44956</v>
      </c>
      <c r="B167" s="49">
        <v>1034.4000000000001</v>
      </c>
      <c r="C167" s="50">
        <v>461.7</v>
      </c>
      <c r="D167" s="49">
        <v>13745.5</v>
      </c>
      <c r="E167" s="49">
        <v>2892.9</v>
      </c>
      <c r="F167" s="50">
        <v>624.9</v>
      </c>
      <c r="G167" s="50">
        <v>328.8</v>
      </c>
      <c r="H167" s="49">
        <v>2083.8000000000002</v>
      </c>
      <c r="I167" s="50">
        <v>504.3</v>
      </c>
      <c r="J167" s="49">
        <v>2283.4</v>
      </c>
      <c r="K167" s="50">
        <v>775</v>
      </c>
      <c r="L167" s="49">
        <v>14854.2</v>
      </c>
      <c r="M167" s="56">
        <f t="shared" si="22"/>
        <v>-1.2393875321452145E-2</v>
      </c>
      <c r="N167" s="56">
        <f t="shared" si="22"/>
        <v>2.655703093346181E-2</v>
      </c>
      <c r="O167" s="56">
        <f t="shared" si="22"/>
        <v>1.3218551709006262E-2</v>
      </c>
      <c r="P167" s="56">
        <f t="shared" si="22"/>
        <v>4.6485448843206136E-2</v>
      </c>
      <c r="Q167" s="56">
        <f t="shared" si="21"/>
        <v>2.102276646654113E-2</v>
      </c>
      <c r="R167" s="56">
        <f t="shared" si="21"/>
        <v>2.6816216206207423E-2</v>
      </c>
      <c r="S167" s="56">
        <f t="shared" si="21"/>
        <v>-4.9307168040230841E-3</v>
      </c>
      <c r="T167" s="56">
        <f t="shared" si="21"/>
        <v>9.9196516416969372E-4</v>
      </c>
      <c r="U167" s="56">
        <f t="shared" si="21"/>
        <v>-3.1918874523019039E-3</v>
      </c>
      <c r="V167" s="56">
        <f t="shared" si="20"/>
        <v>3.9478810973787422E-2</v>
      </c>
      <c r="W167" s="56">
        <f t="shared" si="20"/>
        <v>-1.3824910246119692E-3</v>
      </c>
    </row>
    <row r="168" spans="1:23">
      <c r="A168" s="53">
        <v>44953</v>
      </c>
      <c r="B168" s="49">
        <v>1047.3</v>
      </c>
      <c r="C168" s="50">
        <v>449.6</v>
      </c>
      <c r="D168" s="49">
        <v>13565</v>
      </c>
      <c r="E168" s="49">
        <v>2761.5</v>
      </c>
      <c r="F168" s="50">
        <v>611.9</v>
      </c>
      <c r="G168" s="50">
        <v>320.10000000000002</v>
      </c>
      <c r="H168" s="49">
        <v>2094.1</v>
      </c>
      <c r="I168" s="50">
        <v>503.8</v>
      </c>
      <c r="J168" s="49">
        <v>2290.6999999999998</v>
      </c>
      <c r="K168" s="50">
        <v>745</v>
      </c>
      <c r="L168" s="49">
        <v>14874.75</v>
      </c>
      <c r="M168" s="56">
        <f t="shared" si="22"/>
        <v>1.1524184007032543E-2</v>
      </c>
      <c r="N168" s="56">
        <f t="shared" si="22"/>
        <v>-1.6981332084528213E-2</v>
      </c>
      <c r="O168" s="56">
        <f t="shared" si="22"/>
        <v>2.3470204365998722E-3</v>
      </c>
      <c r="P168" s="56">
        <f t="shared" si="22"/>
        <v>-0.20476088226580916</v>
      </c>
      <c r="Q168" s="56">
        <f t="shared" si="21"/>
        <v>-2.5334150390382802E-2</v>
      </c>
      <c r="R168" s="56">
        <f t="shared" si="21"/>
        <v>-2.4684992991238604E-2</v>
      </c>
      <c r="S168" s="56">
        <f t="shared" si="21"/>
        <v>-7.2322720911189098E-3</v>
      </c>
      <c r="T168" s="56">
        <f t="shared" si="21"/>
        <v>-3.1708310355839388E-3</v>
      </c>
      <c r="U168" s="56">
        <f t="shared" si="21"/>
        <v>-1.0681821062623935E-2</v>
      </c>
      <c r="V168" s="56">
        <f t="shared" si="20"/>
        <v>-1.5450493819369417E-2</v>
      </c>
      <c r="W168" s="56">
        <f t="shared" si="20"/>
        <v>-1.978318370902846E-2</v>
      </c>
    </row>
    <row r="169" spans="1:23">
      <c r="A169" s="53">
        <v>44951</v>
      </c>
      <c r="B169" s="49">
        <v>1035.3</v>
      </c>
      <c r="C169" s="50">
        <v>457.3</v>
      </c>
      <c r="D169" s="49">
        <v>13533.2</v>
      </c>
      <c r="E169" s="49">
        <v>3389</v>
      </c>
      <c r="F169" s="50">
        <v>627.6</v>
      </c>
      <c r="G169" s="50">
        <v>328.1</v>
      </c>
      <c r="H169" s="49">
        <v>2109.3000000000002</v>
      </c>
      <c r="I169" s="50">
        <v>505.4</v>
      </c>
      <c r="J169" s="49">
        <v>2315.3000000000002</v>
      </c>
      <c r="K169" s="50">
        <v>756.6</v>
      </c>
      <c r="L169" s="49">
        <v>15171.95</v>
      </c>
      <c r="M169" s="56">
        <f t="shared" si="22"/>
        <v>-2.5650989216231424E-2</v>
      </c>
      <c r="N169" s="56">
        <f t="shared" si="22"/>
        <v>-2.3769485525486578E-2</v>
      </c>
      <c r="O169" s="56">
        <f t="shared" si="22"/>
        <v>-2.0687718957231087E-4</v>
      </c>
      <c r="P169" s="56">
        <f t="shared" si="22"/>
        <v>-1.5517805164433421E-2</v>
      </c>
      <c r="Q169" s="56">
        <f t="shared" si="21"/>
        <v>-2.4552697005879073E-2</v>
      </c>
      <c r="R169" s="56">
        <f t="shared" si="21"/>
        <v>-3.2091522810843376E-2</v>
      </c>
      <c r="S169" s="56">
        <f t="shared" si="21"/>
        <v>3.2765895829339458E-3</v>
      </c>
      <c r="T169" s="56">
        <f t="shared" si="21"/>
        <v>3.9651122528782798E-3</v>
      </c>
      <c r="U169" s="56">
        <f t="shared" si="21"/>
        <v>-2.8569114172591812E-2</v>
      </c>
      <c r="V169" s="56">
        <f t="shared" si="20"/>
        <v>-2.7891811979462743E-2</v>
      </c>
      <c r="W169" s="56">
        <f t="shared" si="20"/>
        <v>-1.4175398111245283E-2</v>
      </c>
    </row>
    <row r="170" spans="1:23">
      <c r="A170" s="53">
        <v>44950</v>
      </c>
      <c r="B170" s="49">
        <v>1062.2</v>
      </c>
      <c r="C170" s="50">
        <v>468.3</v>
      </c>
      <c r="D170" s="49">
        <v>13536</v>
      </c>
      <c r="E170" s="49">
        <v>3442</v>
      </c>
      <c r="F170" s="50">
        <v>643.20000000000005</v>
      </c>
      <c r="G170" s="50">
        <v>338.8</v>
      </c>
      <c r="H170" s="49">
        <v>2102.4</v>
      </c>
      <c r="I170" s="50">
        <v>503.4</v>
      </c>
      <c r="J170" s="49">
        <v>2382.4</v>
      </c>
      <c r="K170" s="50">
        <v>778</v>
      </c>
      <c r="L170" s="49">
        <v>15388.55</v>
      </c>
      <c r="M170" s="56">
        <f t="shared" si="22"/>
        <v>-3.7650602854395217E-4</v>
      </c>
      <c r="N170" s="56">
        <f t="shared" si="22"/>
        <v>-4.6868428359382597E-3</v>
      </c>
      <c r="O170" s="56">
        <f t="shared" si="22"/>
        <v>-4.864037889579521E-3</v>
      </c>
      <c r="P170" s="56">
        <f t="shared" si="22"/>
        <v>1.6282860075832596E-3</v>
      </c>
      <c r="Q170" s="56">
        <f t="shared" si="21"/>
        <v>6.2208400139928061E-4</v>
      </c>
      <c r="R170" s="56">
        <f t="shared" si="21"/>
        <v>3.3006296468170077E-2</v>
      </c>
      <c r="S170" s="56">
        <f t="shared" si="21"/>
        <v>-9.185235734879886E-3</v>
      </c>
      <c r="T170" s="56">
        <f t="shared" si="21"/>
        <v>-1.191185370153118E-3</v>
      </c>
      <c r="U170" s="56">
        <f t="shared" si="21"/>
        <v>-1.1352375675829779E-2</v>
      </c>
      <c r="V170" s="56">
        <f t="shared" si="20"/>
        <v>1.5436072012763996E-3</v>
      </c>
      <c r="W170" s="56">
        <f t="shared" si="20"/>
        <v>-9.5155365352155268E-4</v>
      </c>
    </row>
    <row r="171" spans="1:23">
      <c r="A171" s="53">
        <v>44949</v>
      </c>
      <c r="B171" s="49">
        <v>1062.5999999999999</v>
      </c>
      <c r="C171" s="50">
        <v>470.5</v>
      </c>
      <c r="D171" s="49">
        <v>13602</v>
      </c>
      <c r="E171" s="49">
        <v>3436.4</v>
      </c>
      <c r="F171" s="50">
        <v>642.79999999999995</v>
      </c>
      <c r="G171" s="50">
        <v>327.8</v>
      </c>
      <c r="H171" s="49">
        <v>2121.8000000000002</v>
      </c>
      <c r="I171" s="50">
        <v>504</v>
      </c>
      <c r="J171" s="49">
        <v>2409.6</v>
      </c>
      <c r="K171" s="50">
        <v>776.8</v>
      </c>
      <c r="L171" s="49">
        <v>15403.2</v>
      </c>
      <c r="M171" s="56">
        <f t="shared" si="22"/>
        <v>8.6007807725991224E-3</v>
      </c>
      <c r="N171" s="56">
        <f t="shared" si="22"/>
        <v>1.3265063999558223E-2</v>
      </c>
      <c r="O171" s="56">
        <f t="shared" si="22"/>
        <v>-3.9692165728728163E-4</v>
      </c>
      <c r="P171" s="56">
        <f t="shared" si="22"/>
        <v>-5.7453078559897789E-3</v>
      </c>
      <c r="Q171" s="56">
        <f t="shared" si="21"/>
        <v>2.0244498076663169E-3</v>
      </c>
      <c r="R171" s="56">
        <f t="shared" si="21"/>
        <v>1.3822981578341952E-2</v>
      </c>
      <c r="S171" s="56">
        <f t="shared" si="21"/>
        <v>1.0375060495098763E-2</v>
      </c>
      <c r="T171" s="56">
        <f t="shared" si="21"/>
        <v>-2.3781224049674358E-3</v>
      </c>
      <c r="U171" s="56">
        <f t="shared" si="21"/>
        <v>2.9092743182996461E-3</v>
      </c>
      <c r="V171" s="56">
        <f t="shared" si="20"/>
        <v>-4.2391996171523422E-3</v>
      </c>
      <c r="W171" s="56">
        <f t="shared" si="20"/>
        <v>3.59662318499173E-3</v>
      </c>
    </row>
    <row r="172" spans="1:23">
      <c r="A172" s="53">
        <v>44946</v>
      </c>
      <c r="B172" s="49">
        <v>1053.5</v>
      </c>
      <c r="C172" s="50">
        <v>464.3</v>
      </c>
      <c r="D172" s="49">
        <v>13607.4</v>
      </c>
      <c r="E172" s="49">
        <v>3456.2</v>
      </c>
      <c r="F172" s="50">
        <v>641.5</v>
      </c>
      <c r="G172" s="50">
        <v>323.3</v>
      </c>
      <c r="H172" s="49">
        <v>2099.9</v>
      </c>
      <c r="I172" s="50">
        <v>505.2</v>
      </c>
      <c r="J172" s="49">
        <v>2402.6</v>
      </c>
      <c r="K172" s="50">
        <v>780.1</v>
      </c>
      <c r="L172" s="49">
        <v>15347.9</v>
      </c>
      <c r="M172" s="56">
        <f t="shared" si="22"/>
        <v>-1.076294377709448E-2</v>
      </c>
      <c r="N172" s="56">
        <f t="shared" si="22"/>
        <v>-1.156329800707331E-2</v>
      </c>
      <c r="O172" s="56">
        <f t="shared" si="22"/>
        <v>-1.2176254740594646E-2</v>
      </c>
      <c r="P172" s="56">
        <f t="shared" si="22"/>
        <v>-2.1387909537547932E-3</v>
      </c>
      <c r="Q172" s="56">
        <f t="shared" si="21"/>
        <v>1.8723675309347875E-3</v>
      </c>
      <c r="R172" s="56">
        <f t="shared" si="21"/>
        <v>-4.9367579436670611E-3</v>
      </c>
      <c r="S172" s="56">
        <f t="shared" si="21"/>
        <v>-1.0846247423667419E-2</v>
      </c>
      <c r="T172" s="56">
        <f t="shared" si="21"/>
        <v>7.5502047521431356E-3</v>
      </c>
      <c r="U172" s="56">
        <f t="shared" si="21"/>
        <v>-2.0841810464553866E-2</v>
      </c>
      <c r="V172" s="56">
        <f t="shared" si="20"/>
        <v>-1.2104371525004414E-2</v>
      </c>
      <c r="W172" s="56">
        <f t="shared" si="20"/>
        <v>-4.6672558364357943E-3</v>
      </c>
    </row>
    <row r="173" spans="1:23">
      <c r="A173" s="53">
        <v>44945</v>
      </c>
      <c r="B173" s="49">
        <v>1064.9000000000001</v>
      </c>
      <c r="C173" s="50">
        <v>469.7</v>
      </c>
      <c r="D173" s="49">
        <v>13774.1</v>
      </c>
      <c r="E173" s="49">
        <v>3463.6</v>
      </c>
      <c r="F173" s="50">
        <v>640.29999999999995</v>
      </c>
      <c r="G173" s="50">
        <v>324.89999999999998</v>
      </c>
      <c r="H173" s="49">
        <v>2122.8000000000002</v>
      </c>
      <c r="I173" s="50">
        <v>501.4</v>
      </c>
      <c r="J173" s="49">
        <v>2453.1999999999998</v>
      </c>
      <c r="K173" s="50">
        <v>789.6</v>
      </c>
      <c r="L173" s="49">
        <v>15419.7</v>
      </c>
      <c r="M173" s="56">
        <f t="shared" si="22"/>
        <v>1.4095759510999867E-3</v>
      </c>
      <c r="N173" s="56">
        <f t="shared" si="22"/>
        <v>-1.9606404377965889E-2</v>
      </c>
      <c r="O173" s="56">
        <f t="shared" si="22"/>
        <v>-6.5560244663130877E-3</v>
      </c>
      <c r="P173" s="56">
        <f t="shared" si="22"/>
        <v>-3.7708247808071423E-2</v>
      </c>
      <c r="Q173" s="56">
        <f t="shared" si="21"/>
        <v>1.5618898899357478E-4</v>
      </c>
      <c r="R173" s="56">
        <f t="shared" si="21"/>
        <v>-1.8450189735693507E-3</v>
      </c>
      <c r="S173" s="56">
        <f t="shared" si="21"/>
        <v>1.8302904506114926E-2</v>
      </c>
      <c r="T173" s="56">
        <f t="shared" si="21"/>
        <v>-1.327409287549324E-2</v>
      </c>
      <c r="U173" s="56">
        <f t="shared" si="21"/>
        <v>-1.4367191017931744E-2</v>
      </c>
      <c r="V173" s="56">
        <f t="shared" si="20"/>
        <v>-1.5831465216680739E-2</v>
      </c>
      <c r="W173" s="56">
        <f t="shared" si="20"/>
        <v>-3.0207835235615292E-3</v>
      </c>
    </row>
    <row r="174" spans="1:23">
      <c r="A174" s="53">
        <v>44944</v>
      </c>
      <c r="B174" s="49">
        <v>1063.4000000000001</v>
      </c>
      <c r="C174" s="50">
        <v>479</v>
      </c>
      <c r="D174" s="49">
        <v>13864.7</v>
      </c>
      <c r="E174" s="49">
        <v>3596.7</v>
      </c>
      <c r="F174" s="50">
        <v>640.20000000000005</v>
      </c>
      <c r="G174" s="50">
        <v>325.5</v>
      </c>
      <c r="H174" s="49">
        <v>2084.3000000000002</v>
      </c>
      <c r="I174" s="50">
        <v>508.1</v>
      </c>
      <c r="J174" s="49">
        <v>2488.6999999999998</v>
      </c>
      <c r="K174" s="50">
        <v>802.2</v>
      </c>
      <c r="L174" s="49">
        <v>15466.35</v>
      </c>
      <c r="M174" s="56">
        <f t="shared" si="22"/>
        <v>-5.3458509492159481E-3</v>
      </c>
      <c r="N174" s="56">
        <f t="shared" si="22"/>
        <v>1.2393814773812732E-2</v>
      </c>
      <c r="O174" s="56">
        <f t="shared" si="22"/>
        <v>-2.6363193256532581E-3</v>
      </c>
      <c r="P174" s="56">
        <f t="shared" si="22"/>
        <v>-1.180207449742475E-2</v>
      </c>
      <c r="Q174" s="56">
        <f t="shared" si="21"/>
        <v>-1.5607931996352328E-3</v>
      </c>
      <c r="R174" s="56">
        <f t="shared" si="21"/>
        <v>4.3103515011222631E-3</v>
      </c>
      <c r="S174" s="56">
        <f t="shared" si="21"/>
        <v>1.4403689834192426E-3</v>
      </c>
      <c r="T174" s="56">
        <f t="shared" si="21"/>
        <v>-3.935458531706456E-4</v>
      </c>
      <c r="U174" s="56">
        <f t="shared" si="21"/>
        <v>2.0787561897758166E-2</v>
      </c>
      <c r="V174" s="56">
        <f t="shared" si="20"/>
        <v>-9.6762943305318677E-3</v>
      </c>
      <c r="W174" s="56">
        <f t="shared" si="20"/>
        <v>4.5492180521967416E-3</v>
      </c>
    </row>
    <row r="175" spans="1:23">
      <c r="A175" s="53">
        <v>44943</v>
      </c>
      <c r="B175" s="49">
        <v>1069.0999999999999</v>
      </c>
      <c r="C175" s="50">
        <v>473.1</v>
      </c>
      <c r="D175" s="49">
        <v>13901.3</v>
      </c>
      <c r="E175" s="49">
        <v>3639.4</v>
      </c>
      <c r="F175" s="50">
        <v>641.20000000000005</v>
      </c>
      <c r="G175" s="50">
        <v>324.10000000000002</v>
      </c>
      <c r="H175" s="49">
        <v>2081.3000000000002</v>
      </c>
      <c r="I175" s="50">
        <v>508.3</v>
      </c>
      <c r="J175" s="49">
        <v>2437.5</v>
      </c>
      <c r="K175" s="50">
        <v>810</v>
      </c>
      <c r="L175" s="49">
        <v>15396.15</v>
      </c>
      <c r="M175" s="56">
        <f t="shared" si="22"/>
        <v>8.925694621539455E-3</v>
      </c>
      <c r="N175" s="56">
        <f t="shared" si="22"/>
        <v>1.362012968133248E-2</v>
      </c>
      <c r="O175" s="56">
        <f t="shared" si="22"/>
        <v>6.2603666877569201E-4</v>
      </c>
      <c r="P175" s="56">
        <f t="shared" si="22"/>
        <v>5.4000572043711977E-3</v>
      </c>
      <c r="Q175" s="56">
        <f t="shared" si="21"/>
        <v>1.7170065874402866E-3</v>
      </c>
      <c r="R175" s="56">
        <f t="shared" si="21"/>
        <v>-1.7737468087033952E-2</v>
      </c>
      <c r="S175" s="56">
        <f t="shared" si="21"/>
        <v>-9.0398798076870967E-3</v>
      </c>
      <c r="T175" s="56">
        <f t="shared" si="21"/>
        <v>2.0270964373619201E-2</v>
      </c>
      <c r="U175" s="56">
        <f t="shared" si="21"/>
        <v>-5.0334646815828618E-3</v>
      </c>
      <c r="V175" s="56">
        <f t="shared" si="20"/>
        <v>5.5710450494554295E-3</v>
      </c>
      <c r="W175" s="56">
        <f t="shared" si="20"/>
        <v>5.9085040430751383E-3</v>
      </c>
    </row>
    <row r="176" spans="1:23">
      <c r="A176" s="53">
        <v>44942</v>
      </c>
      <c r="B176" s="49">
        <v>1059.5999999999999</v>
      </c>
      <c r="C176" s="50">
        <v>466.7</v>
      </c>
      <c r="D176" s="49">
        <v>13892.6</v>
      </c>
      <c r="E176" s="49">
        <v>3619.8</v>
      </c>
      <c r="F176" s="50">
        <v>640.1</v>
      </c>
      <c r="G176" s="50">
        <v>329.9</v>
      </c>
      <c r="H176" s="49">
        <v>2100.1999999999998</v>
      </c>
      <c r="I176" s="50">
        <v>498.1</v>
      </c>
      <c r="J176" s="49">
        <v>2449.8000000000002</v>
      </c>
      <c r="K176" s="50">
        <v>805.5</v>
      </c>
      <c r="L176" s="49">
        <v>15305.45</v>
      </c>
      <c r="M176" s="56">
        <f t="shared" si="22"/>
        <v>-7.7089786681712978E-3</v>
      </c>
      <c r="N176" s="56">
        <f t="shared" si="22"/>
        <v>-3.8494487227070094E-3</v>
      </c>
      <c r="O176" s="56">
        <f t="shared" si="22"/>
        <v>-1.7476046807455711E-3</v>
      </c>
      <c r="P176" s="56">
        <f t="shared" si="22"/>
        <v>-2.7627421219632457E-2</v>
      </c>
      <c r="Q176" s="56">
        <f t="shared" si="21"/>
        <v>-2.1847699077334297E-3</v>
      </c>
      <c r="R176" s="56">
        <f t="shared" si="21"/>
        <v>-2.2183163833068897E-2</v>
      </c>
      <c r="S176" s="56">
        <f t="shared" si="21"/>
        <v>-8.1563426373865225E-3</v>
      </c>
      <c r="T176" s="56">
        <f t="shared" si="21"/>
        <v>3.0159870051713793E-3</v>
      </c>
      <c r="U176" s="56">
        <f t="shared" si="21"/>
        <v>-2.2362183097672548E-2</v>
      </c>
      <c r="V176" s="56">
        <f t="shared" si="20"/>
        <v>-1.1166947000750686E-3</v>
      </c>
      <c r="W176" s="56">
        <f t="shared" si="20"/>
        <v>-2.652395968996761E-3</v>
      </c>
    </row>
    <row r="177" spans="1:23">
      <c r="A177" s="53">
        <v>44939</v>
      </c>
      <c r="B177" s="49">
        <v>1067.8</v>
      </c>
      <c r="C177" s="50">
        <v>468.5</v>
      </c>
      <c r="D177" s="49">
        <v>13916.9</v>
      </c>
      <c r="E177" s="49">
        <v>3721.2</v>
      </c>
      <c r="F177" s="50">
        <v>641.5</v>
      </c>
      <c r="G177" s="50">
        <v>337.3</v>
      </c>
      <c r="H177" s="49">
        <v>2117.4</v>
      </c>
      <c r="I177" s="50">
        <v>496.6</v>
      </c>
      <c r="J177" s="49">
        <v>2505.1999999999998</v>
      </c>
      <c r="K177" s="50">
        <v>806.4</v>
      </c>
      <c r="L177" s="49">
        <v>15346.1</v>
      </c>
      <c r="M177" s="56">
        <f t="shared" si="22"/>
        <v>6.2001138025011525E-3</v>
      </c>
      <c r="N177" s="56">
        <f t="shared" si="22"/>
        <v>4.2698548898082963E-4</v>
      </c>
      <c r="O177" s="56">
        <f t="shared" si="22"/>
        <v>-3.1637990512458562E-3</v>
      </c>
      <c r="P177" s="56">
        <f t="shared" si="22"/>
        <v>2.0086446995171956E-2</v>
      </c>
      <c r="Q177" s="56">
        <f t="shared" si="21"/>
        <v>1.2478554107151331E-3</v>
      </c>
      <c r="R177" s="56">
        <f t="shared" si="21"/>
        <v>-2.0731534154141544E-3</v>
      </c>
      <c r="S177" s="56">
        <f t="shared" si="21"/>
        <v>5.8259489829268173E-3</v>
      </c>
      <c r="T177" s="56">
        <f t="shared" si="21"/>
        <v>-1.0018116244644656E-2</v>
      </c>
      <c r="U177" s="56">
        <f t="shared" si="21"/>
        <v>3.8794617415937125E-3</v>
      </c>
      <c r="V177" s="56">
        <f t="shared" si="20"/>
        <v>-3.5897791845520173E-3</v>
      </c>
      <c r="W177" s="56">
        <f t="shared" si="20"/>
        <v>4.3427647050426361E-3</v>
      </c>
    </row>
    <row r="178" spans="1:23">
      <c r="A178" s="53">
        <v>44938</v>
      </c>
      <c r="B178" s="49">
        <v>1061.2</v>
      </c>
      <c r="C178" s="50">
        <v>468.3</v>
      </c>
      <c r="D178" s="49">
        <v>13961</v>
      </c>
      <c r="E178" s="49">
        <v>3647.2</v>
      </c>
      <c r="F178" s="50">
        <v>640.70000000000005</v>
      </c>
      <c r="G178" s="50">
        <v>338</v>
      </c>
      <c r="H178" s="49">
        <v>2105.1</v>
      </c>
      <c r="I178" s="50">
        <v>501.6</v>
      </c>
      <c r="J178" s="49">
        <v>2495.5</v>
      </c>
      <c r="K178" s="50">
        <v>809.3</v>
      </c>
      <c r="L178" s="49">
        <v>15279.6</v>
      </c>
      <c r="M178" s="56">
        <f t="shared" si="22"/>
        <v>1.2898509630027784E-2</v>
      </c>
      <c r="N178" s="56">
        <f t="shared" si="22"/>
        <v>1.2820514576555744E-3</v>
      </c>
      <c r="O178" s="56">
        <f t="shared" si="22"/>
        <v>2.6322127565272494E-3</v>
      </c>
      <c r="P178" s="56">
        <f t="shared" si="22"/>
        <v>3.1305806152700957E-3</v>
      </c>
      <c r="Q178" s="56">
        <f t="shared" si="21"/>
        <v>-1.5606710917339094E-4</v>
      </c>
      <c r="R178" s="56">
        <f t="shared" si="21"/>
        <v>4.1506137263129933E-3</v>
      </c>
      <c r="S178" s="56">
        <f t="shared" si="21"/>
        <v>-1.091988239074643E-3</v>
      </c>
      <c r="T178" s="56">
        <f t="shared" si="21"/>
        <v>2.5950708245515508E-3</v>
      </c>
      <c r="U178" s="56">
        <f t="shared" si="21"/>
        <v>6.4321829804753561E-3</v>
      </c>
      <c r="V178" s="56">
        <f t="shared" si="20"/>
        <v>-2.6460118353791993E-2</v>
      </c>
      <c r="W178" s="56">
        <f t="shared" si="20"/>
        <v>-1.4224544147496496E-3</v>
      </c>
    </row>
    <row r="179" spans="1:23">
      <c r="A179" s="53">
        <v>44937</v>
      </c>
      <c r="B179" s="49">
        <v>1047.5999999999999</v>
      </c>
      <c r="C179" s="50">
        <v>467.7</v>
      </c>
      <c r="D179" s="49">
        <v>13924.3</v>
      </c>
      <c r="E179" s="49">
        <v>3635.8</v>
      </c>
      <c r="F179" s="50">
        <v>640.79999999999995</v>
      </c>
      <c r="G179" s="50">
        <v>336.6</v>
      </c>
      <c r="H179" s="49">
        <v>2107.4</v>
      </c>
      <c r="I179" s="50">
        <v>500.3</v>
      </c>
      <c r="J179" s="49">
        <v>2479.5</v>
      </c>
      <c r="K179" s="50">
        <v>831</v>
      </c>
      <c r="L179" s="49">
        <v>15301.35</v>
      </c>
      <c r="M179" s="56">
        <f t="shared" si="22"/>
        <v>-2.9254778747826699E-2</v>
      </c>
      <c r="N179" s="56">
        <f t="shared" si="22"/>
        <v>-9.9990195913667087E-3</v>
      </c>
      <c r="O179" s="56">
        <f t="shared" si="22"/>
        <v>7.9001705759555409E-5</v>
      </c>
      <c r="P179" s="56">
        <f t="shared" si="22"/>
        <v>-3.0483223516957841E-3</v>
      </c>
      <c r="Q179" s="56">
        <f t="shared" si="21"/>
        <v>5.9477401819860035E-3</v>
      </c>
      <c r="R179" s="56">
        <f t="shared" si="21"/>
        <v>-2.0774603108989088E-3</v>
      </c>
      <c r="S179" s="56">
        <f t="shared" si="21"/>
        <v>3.0448445270451405E-2</v>
      </c>
      <c r="T179" s="56">
        <f t="shared" si="21"/>
        <v>-1.9398866434721492E-2</v>
      </c>
      <c r="U179" s="56">
        <f t="shared" si="21"/>
        <v>-1.9846120255269505E-2</v>
      </c>
      <c r="V179" s="56">
        <f t="shared" si="20"/>
        <v>6.0350213344700782E-3</v>
      </c>
      <c r="W179" s="56">
        <f t="shared" si="20"/>
        <v>-1.5607351029163249E-3</v>
      </c>
    </row>
    <row r="180" spans="1:23">
      <c r="A180" s="53">
        <v>44936</v>
      </c>
      <c r="B180" s="49">
        <v>1078.7</v>
      </c>
      <c r="C180" s="50">
        <v>472.4</v>
      </c>
      <c r="D180" s="49">
        <v>13923.2</v>
      </c>
      <c r="E180" s="49">
        <v>3646.9</v>
      </c>
      <c r="F180" s="50">
        <v>637</v>
      </c>
      <c r="G180" s="50">
        <v>337.3</v>
      </c>
      <c r="H180" s="49">
        <v>2044.2</v>
      </c>
      <c r="I180" s="50">
        <v>510.1</v>
      </c>
      <c r="J180" s="49">
        <v>2529.1999999999998</v>
      </c>
      <c r="K180" s="50">
        <v>826</v>
      </c>
      <c r="L180" s="49">
        <v>15325.25</v>
      </c>
      <c r="M180" s="56">
        <f t="shared" si="22"/>
        <v>-8.1248715814557382E-3</v>
      </c>
      <c r="N180" s="56">
        <f t="shared" si="22"/>
        <v>-3.1702446503354058E-3</v>
      </c>
      <c r="O180" s="56">
        <f t="shared" si="22"/>
        <v>-9.4003458692871137E-3</v>
      </c>
      <c r="P180" s="56">
        <f t="shared" si="22"/>
        <v>-5.5571333345548035E-2</v>
      </c>
      <c r="Q180" s="56">
        <f t="shared" si="21"/>
        <v>-4.0733253876358982E-3</v>
      </c>
      <c r="R180" s="56">
        <f t="shared" si="21"/>
        <v>-1.7049207796799477E-2</v>
      </c>
      <c r="S180" s="56">
        <f t="shared" si="21"/>
        <v>9.8319541401750612E-3</v>
      </c>
      <c r="T180" s="56">
        <f t="shared" si="21"/>
        <v>-9.5601157348552627E-3</v>
      </c>
      <c r="U180" s="56">
        <f t="shared" si="21"/>
        <v>-9.1310458097337739E-3</v>
      </c>
      <c r="V180" s="56">
        <f t="shared" si="20"/>
        <v>7.168489478612497E-3</v>
      </c>
      <c r="W180" s="56">
        <f t="shared" si="20"/>
        <v>-8.1136809117982132E-3</v>
      </c>
    </row>
    <row r="181" spans="1:23">
      <c r="A181" s="53">
        <v>44935</v>
      </c>
      <c r="B181" s="49">
        <v>1087.5</v>
      </c>
      <c r="C181" s="50">
        <v>473.9</v>
      </c>
      <c r="D181" s="49">
        <v>14054.7</v>
      </c>
      <c r="E181" s="49">
        <v>3855.3</v>
      </c>
      <c r="F181" s="50">
        <v>639.6</v>
      </c>
      <c r="G181" s="50">
        <v>343.1</v>
      </c>
      <c r="H181" s="49">
        <v>2024.2</v>
      </c>
      <c r="I181" s="50">
        <v>515</v>
      </c>
      <c r="J181" s="49">
        <v>2552.4</v>
      </c>
      <c r="K181" s="50">
        <v>820.1</v>
      </c>
      <c r="L181" s="49">
        <v>15450.1</v>
      </c>
      <c r="M181" s="56">
        <f t="shared" si="22"/>
        <v>1.0259344110088425E-2</v>
      </c>
      <c r="N181" s="56">
        <f t="shared" si="22"/>
        <v>4.2211904383640167E-4</v>
      </c>
      <c r="O181" s="56">
        <f t="shared" si="22"/>
        <v>2.4648451648866024E-3</v>
      </c>
      <c r="P181" s="56">
        <f t="shared" si="22"/>
        <v>8.073381004256067E-3</v>
      </c>
      <c r="Q181" s="56">
        <f t="shared" si="21"/>
        <v>5.1728307210528526E-3</v>
      </c>
      <c r="R181" s="56">
        <f t="shared" si="21"/>
        <v>1.5864022472882124E-2</v>
      </c>
      <c r="S181" s="56">
        <f t="shared" si="21"/>
        <v>2.0770493595503735E-3</v>
      </c>
      <c r="T181" s="56">
        <f t="shared" si="21"/>
        <v>3.6961427158170045E-3</v>
      </c>
      <c r="U181" s="56">
        <f t="shared" si="21"/>
        <v>1.1862909331962506E-2</v>
      </c>
      <c r="V181" s="56">
        <f t="shared" si="20"/>
        <v>6.7290888280533631E-3</v>
      </c>
      <c r="W181" s="56">
        <f t="shared" si="20"/>
        <v>1.1594389391270894E-2</v>
      </c>
    </row>
    <row r="182" spans="1:23">
      <c r="A182" s="53">
        <v>44932</v>
      </c>
      <c r="B182" s="49">
        <v>1076.4000000000001</v>
      </c>
      <c r="C182" s="50">
        <v>473.7</v>
      </c>
      <c r="D182" s="49">
        <v>14020.1</v>
      </c>
      <c r="E182" s="49">
        <v>3824.3</v>
      </c>
      <c r="F182" s="50">
        <v>636.29999999999995</v>
      </c>
      <c r="G182" s="50">
        <v>337.7</v>
      </c>
      <c r="H182" s="49">
        <v>2020</v>
      </c>
      <c r="I182" s="50">
        <v>513.1</v>
      </c>
      <c r="J182" s="49">
        <v>2522.3000000000002</v>
      </c>
      <c r="K182" s="50">
        <v>814.6</v>
      </c>
      <c r="L182" s="49">
        <v>15272</v>
      </c>
      <c r="M182" s="56">
        <f t="shared" si="22"/>
        <v>-1.1086588056340479E-2</v>
      </c>
      <c r="N182" s="56">
        <f t="shared" si="22"/>
        <v>-7.9899499910788402E-3</v>
      </c>
      <c r="O182" s="56">
        <f t="shared" si="22"/>
        <v>-6.41301290673025E-3</v>
      </c>
      <c r="P182" s="56">
        <f t="shared" si="22"/>
        <v>-1.4371385131176097E-3</v>
      </c>
      <c r="Q182" s="56">
        <f t="shared" si="21"/>
        <v>-1.4134277971471865E-3</v>
      </c>
      <c r="R182" s="56">
        <f t="shared" si="21"/>
        <v>-3.2520353863773432E-3</v>
      </c>
      <c r="S182" s="56">
        <f t="shared" si="21"/>
        <v>-8.6751332699967938E-3</v>
      </c>
      <c r="T182" s="56">
        <f t="shared" si="21"/>
        <v>-4.6665455090954561E-3</v>
      </c>
      <c r="U182" s="56">
        <f t="shared" si="21"/>
        <v>1.6665347877424098E-3</v>
      </c>
      <c r="V182" s="56">
        <f t="shared" si="20"/>
        <v>6.2804220966224122E-3</v>
      </c>
      <c r="W182" s="56">
        <f t="shared" si="20"/>
        <v>-7.4499173589176937E-3</v>
      </c>
    </row>
    <row r="183" spans="1:23">
      <c r="A183" s="53">
        <v>44931</v>
      </c>
      <c r="B183" s="49">
        <v>1088.4000000000001</v>
      </c>
      <c r="C183" s="50">
        <v>477.5</v>
      </c>
      <c r="D183" s="49">
        <v>14110.3</v>
      </c>
      <c r="E183" s="49">
        <v>3829.8</v>
      </c>
      <c r="F183" s="50">
        <v>637.20000000000005</v>
      </c>
      <c r="G183" s="50">
        <v>338.8</v>
      </c>
      <c r="H183" s="49">
        <v>2037.6</v>
      </c>
      <c r="I183" s="50">
        <v>515.5</v>
      </c>
      <c r="J183" s="49">
        <v>2518.1</v>
      </c>
      <c r="K183" s="50">
        <v>809.5</v>
      </c>
      <c r="L183" s="49">
        <v>15386.2</v>
      </c>
      <c r="M183" s="56">
        <f t="shared" si="22"/>
        <v>1.9951480711675639E-2</v>
      </c>
      <c r="N183" s="56">
        <f t="shared" si="22"/>
        <v>-1.0465725706710271E-3</v>
      </c>
      <c r="O183" s="56">
        <f t="shared" si="22"/>
        <v>4.2256934948124497E-3</v>
      </c>
      <c r="P183" s="56">
        <f t="shared" si="22"/>
        <v>7.0524627771276704E-4</v>
      </c>
      <c r="Q183" s="56">
        <f t="shared" si="21"/>
        <v>3.1436681029675356E-3</v>
      </c>
      <c r="R183" s="56">
        <f t="shared" si="21"/>
        <v>-3.2414939241708443E-3</v>
      </c>
      <c r="S183" s="56">
        <f t="shared" si="21"/>
        <v>1.7076664133314386E-2</v>
      </c>
      <c r="T183" s="56">
        <f t="shared" si="21"/>
        <v>1.8205455345991037E-2</v>
      </c>
      <c r="U183" s="56">
        <f t="shared" si="21"/>
        <v>2.8235687169018545E-3</v>
      </c>
      <c r="V183" s="56">
        <f t="shared" si="20"/>
        <v>4.457107787224213E-3</v>
      </c>
      <c r="W183" s="56">
        <f t="shared" si="20"/>
        <v>-4.4185684557322214E-4</v>
      </c>
    </row>
    <row r="184" spans="1:23">
      <c r="A184" s="53">
        <v>44930</v>
      </c>
      <c r="B184" s="49">
        <v>1066.9000000000001</v>
      </c>
      <c r="C184" s="50">
        <v>478</v>
      </c>
      <c r="D184" s="49">
        <v>14050.8</v>
      </c>
      <c r="E184" s="49">
        <v>3827.1</v>
      </c>
      <c r="F184" s="50">
        <v>635.20000000000005</v>
      </c>
      <c r="G184" s="50">
        <v>339.9</v>
      </c>
      <c r="H184" s="49">
        <v>2003.1</v>
      </c>
      <c r="I184" s="50">
        <v>506.2</v>
      </c>
      <c r="J184" s="49">
        <v>2511</v>
      </c>
      <c r="K184" s="50">
        <v>805.9</v>
      </c>
      <c r="L184" s="49">
        <v>15393</v>
      </c>
      <c r="M184" s="56">
        <f t="shared" si="22"/>
        <v>-8.4002734024479289E-3</v>
      </c>
      <c r="N184" s="56">
        <f t="shared" si="22"/>
        <v>-9.3701882875846295E-3</v>
      </c>
      <c r="O184" s="56">
        <f t="shared" si="22"/>
        <v>8.4120293496471547E-3</v>
      </c>
      <c r="P184" s="56">
        <f t="shared" si="22"/>
        <v>-1.0185294882949355E-3</v>
      </c>
      <c r="Q184" s="56">
        <f t="shared" si="21"/>
        <v>-1.3914083619918994E-2</v>
      </c>
      <c r="R184" s="56">
        <f t="shared" si="21"/>
        <v>-2.0673323244788898E-2</v>
      </c>
      <c r="S184" s="56">
        <f t="shared" si="21"/>
        <v>-1.8743903277912036E-2</v>
      </c>
      <c r="T184" s="56">
        <f t="shared" si="21"/>
        <v>-8.6546566963598449E-3</v>
      </c>
      <c r="U184" s="56">
        <f t="shared" si="21"/>
        <v>-1.0301200441696893E-2</v>
      </c>
      <c r="V184" s="56">
        <f t="shared" si="20"/>
        <v>-2.9736114093330355E-3</v>
      </c>
      <c r="W184" s="56">
        <f t="shared" si="20"/>
        <v>-1.0649259951250633E-2</v>
      </c>
    </row>
    <row r="185" spans="1:23">
      <c r="A185" s="53">
        <v>44929</v>
      </c>
      <c r="B185" s="49">
        <v>1075.9000000000001</v>
      </c>
      <c r="C185" s="50">
        <v>482.5</v>
      </c>
      <c r="D185" s="49">
        <v>13933.1</v>
      </c>
      <c r="E185" s="49">
        <v>3831</v>
      </c>
      <c r="F185" s="50">
        <v>644.1</v>
      </c>
      <c r="G185" s="50">
        <v>347</v>
      </c>
      <c r="H185" s="49">
        <v>2041</v>
      </c>
      <c r="I185" s="50">
        <v>510.6</v>
      </c>
      <c r="J185" s="49">
        <v>2537</v>
      </c>
      <c r="K185" s="50">
        <v>808.3</v>
      </c>
      <c r="L185" s="49">
        <v>15557.8</v>
      </c>
      <c r="M185" s="56">
        <f t="shared" si="22"/>
        <v>4.5647291521146985E-3</v>
      </c>
      <c r="N185" s="56">
        <f t="shared" si="22"/>
        <v>2.9057720736325255E-3</v>
      </c>
      <c r="O185" s="56">
        <f t="shared" si="22"/>
        <v>-2.4123354822495429E-2</v>
      </c>
      <c r="P185" s="56">
        <f t="shared" si="22"/>
        <v>-2.6589520631686817E-3</v>
      </c>
      <c r="Q185" s="56">
        <f t="shared" si="21"/>
        <v>2.6428309202931846E-3</v>
      </c>
      <c r="R185" s="56">
        <f t="shared" si="21"/>
        <v>7.2306894931459809E-3</v>
      </c>
      <c r="S185" s="56">
        <f t="shared" si="21"/>
        <v>-8.8153196364407996E-4</v>
      </c>
      <c r="T185" s="56">
        <f t="shared" si="21"/>
        <v>8.4571258315198992E-3</v>
      </c>
      <c r="U185" s="56">
        <f t="shared" si="21"/>
        <v>2.7629778777159392E-3</v>
      </c>
      <c r="V185" s="56">
        <f t="shared" si="20"/>
        <v>6.9522316022674214E-3</v>
      </c>
      <c r="W185" s="56">
        <f t="shared" si="20"/>
        <v>2.1974530623223099E-3</v>
      </c>
    </row>
    <row r="186" spans="1:23">
      <c r="A186" s="53">
        <v>44928</v>
      </c>
      <c r="B186" s="49">
        <v>1071</v>
      </c>
      <c r="C186" s="50">
        <v>481.1</v>
      </c>
      <c r="D186" s="49">
        <v>14273.3</v>
      </c>
      <c r="E186" s="49">
        <v>3841.2</v>
      </c>
      <c r="F186" s="50">
        <v>642.4</v>
      </c>
      <c r="G186" s="50">
        <v>344.5</v>
      </c>
      <c r="H186" s="49">
        <v>2042.8</v>
      </c>
      <c r="I186" s="50">
        <v>506.3</v>
      </c>
      <c r="J186" s="49">
        <v>2530</v>
      </c>
      <c r="K186" s="50">
        <v>802.7</v>
      </c>
      <c r="L186" s="49">
        <v>15523.65</v>
      </c>
      <c r="M186" s="56">
        <f t="shared" si="22"/>
        <v>-4.6576702739809439E-3</v>
      </c>
      <c r="N186" s="56">
        <f t="shared" si="22"/>
        <v>-7.0422826254128114E-3</v>
      </c>
      <c r="O186" s="56">
        <f t="shared" si="22"/>
        <v>-1.8237671960479658E-2</v>
      </c>
      <c r="P186" s="56">
        <f t="shared" si="22"/>
        <v>-4.4677719909445527E-3</v>
      </c>
      <c r="Q186" s="56">
        <f t="shared" si="21"/>
        <v>4.2118461764599126E-3</v>
      </c>
      <c r="R186" s="56">
        <f t="shared" si="21"/>
        <v>2.3495941368930684E-2</v>
      </c>
      <c r="S186" s="56">
        <f t="shared" si="21"/>
        <v>1.7331627513956196E-2</v>
      </c>
      <c r="T186" s="56">
        <f t="shared" si="21"/>
        <v>-7.0852490852464775E-3</v>
      </c>
      <c r="U186" s="56">
        <f t="shared" si="21"/>
        <v>-7.9524847278755629E-3</v>
      </c>
      <c r="V186" s="56">
        <f t="shared" si="20"/>
        <v>3.4943252827549531E-3</v>
      </c>
      <c r="W186" s="56">
        <f t="shared" si="20"/>
        <v>4.8301006003913481E-3</v>
      </c>
    </row>
    <row r="187" spans="1:23">
      <c r="A187" s="53">
        <v>44925</v>
      </c>
      <c r="B187" s="49">
        <v>1076</v>
      </c>
      <c r="C187" s="50">
        <v>484.5</v>
      </c>
      <c r="D187" s="49">
        <v>14536</v>
      </c>
      <c r="E187" s="49">
        <v>3858.4</v>
      </c>
      <c r="F187" s="50">
        <v>639.70000000000005</v>
      </c>
      <c r="G187" s="50">
        <v>336.5</v>
      </c>
      <c r="H187" s="49">
        <v>2007.7</v>
      </c>
      <c r="I187" s="50">
        <v>509.9</v>
      </c>
      <c r="J187" s="49">
        <v>2550.1999999999998</v>
      </c>
      <c r="K187" s="50">
        <v>799.9</v>
      </c>
      <c r="L187" s="49">
        <v>15448.85</v>
      </c>
      <c r="M187" s="56">
        <f t="shared" si="22"/>
        <v>-1.0722972036585879E-2</v>
      </c>
      <c r="N187" s="56">
        <f t="shared" si="22"/>
        <v>-4.7359297825511817E-3</v>
      </c>
      <c r="O187" s="56">
        <f t="shared" si="22"/>
        <v>9.1918128769569781E-3</v>
      </c>
      <c r="P187" s="56">
        <f t="shared" si="22"/>
        <v>1.246593271777802E-2</v>
      </c>
      <c r="Q187" s="56">
        <f t="shared" si="21"/>
        <v>1.0370928906011191E-2</v>
      </c>
      <c r="R187" s="56">
        <f t="shared" si="21"/>
        <v>-6.8118136931169136E-3</v>
      </c>
      <c r="S187" s="56">
        <f t="shared" si="21"/>
        <v>-3.9767413346812244E-3</v>
      </c>
      <c r="T187" s="56">
        <f t="shared" si="21"/>
        <v>-1.0728670157154634E-2</v>
      </c>
      <c r="U187" s="56">
        <f t="shared" si="21"/>
        <v>-1.9993290049712162E-2</v>
      </c>
      <c r="V187" s="56">
        <f t="shared" si="20"/>
        <v>-7.4981258199321055E-4</v>
      </c>
      <c r="W187" s="56">
        <f t="shared" si="20"/>
        <v>-2.3501621501795097E-3</v>
      </c>
    </row>
    <row r="188" spans="1:23">
      <c r="A188" s="53">
        <v>44924</v>
      </c>
      <c r="B188" s="49">
        <v>1087.5999999999999</v>
      </c>
      <c r="C188" s="50">
        <v>486.8</v>
      </c>
      <c r="D188" s="49">
        <v>14403</v>
      </c>
      <c r="E188" s="49">
        <v>3810.6</v>
      </c>
      <c r="F188" s="50">
        <v>633.1</v>
      </c>
      <c r="G188" s="50">
        <v>338.8</v>
      </c>
      <c r="H188" s="49">
        <v>2015.7</v>
      </c>
      <c r="I188" s="50">
        <v>515.4</v>
      </c>
      <c r="J188" s="49">
        <v>2601.6999999999998</v>
      </c>
      <c r="K188" s="50">
        <v>800.5</v>
      </c>
      <c r="L188" s="49">
        <v>15485.2</v>
      </c>
      <c r="M188" s="56">
        <f t="shared" si="22"/>
        <v>1.6563912869648851E-3</v>
      </c>
      <c r="N188" s="56">
        <f t="shared" si="22"/>
        <v>-1.1641099498771436E-2</v>
      </c>
      <c r="O188" s="56">
        <f t="shared" si="22"/>
        <v>1.8181363625208467E-2</v>
      </c>
      <c r="P188" s="56">
        <f t="shared" si="22"/>
        <v>3.39103672609196E-3</v>
      </c>
      <c r="Q188" s="56">
        <f t="shared" si="21"/>
        <v>-8.9630287907764179E-3</v>
      </c>
      <c r="R188" s="56">
        <f t="shared" si="21"/>
        <v>8.8587042556975053E-4</v>
      </c>
      <c r="S188" s="56">
        <f t="shared" si="21"/>
        <v>2.4808355581351139E-4</v>
      </c>
      <c r="T188" s="56">
        <f t="shared" si="21"/>
        <v>-7.3458671716157241E-3</v>
      </c>
      <c r="U188" s="56">
        <f t="shared" si="21"/>
        <v>5.3183415012541197E-3</v>
      </c>
      <c r="V188" s="56">
        <f t="shared" si="20"/>
        <v>3.3785929654632472E-3</v>
      </c>
      <c r="W188" s="56">
        <f t="shared" si="20"/>
        <v>3.3896144751114623E-3</v>
      </c>
    </row>
    <row r="189" spans="1:23">
      <c r="A189" s="53">
        <v>44923</v>
      </c>
      <c r="B189" s="49">
        <v>1085.8</v>
      </c>
      <c r="C189" s="50">
        <v>492.5</v>
      </c>
      <c r="D189" s="49">
        <v>14143.5</v>
      </c>
      <c r="E189" s="49">
        <v>3797.7</v>
      </c>
      <c r="F189" s="50">
        <v>638.79999999999995</v>
      </c>
      <c r="G189" s="50">
        <v>338.5</v>
      </c>
      <c r="H189" s="49">
        <v>2015.2</v>
      </c>
      <c r="I189" s="50">
        <v>519.20000000000005</v>
      </c>
      <c r="J189" s="49">
        <v>2587.9</v>
      </c>
      <c r="K189" s="50">
        <v>797.8</v>
      </c>
      <c r="L189" s="49">
        <v>15432.8</v>
      </c>
      <c r="M189" s="56">
        <f t="shared" si="22"/>
        <v>-9.2589009979958947E-3</v>
      </c>
      <c r="N189" s="56">
        <f t="shared" si="22"/>
        <v>0</v>
      </c>
      <c r="O189" s="56">
        <f t="shared" si="22"/>
        <v>3.0519888156425529E-3</v>
      </c>
      <c r="P189" s="56">
        <f t="shared" si="22"/>
        <v>7.4001976319585071E-3</v>
      </c>
      <c r="Q189" s="56">
        <f t="shared" si="21"/>
        <v>8.9630287907764162E-3</v>
      </c>
      <c r="R189" s="56">
        <f t="shared" si="21"/>
        <v>0</v>
      </c>
      <c r="S189" s="56">
        <f t="shared" si="21"/>
        <v>-6.2330154800788861E-3</v>
      </c>
      <c r="T189" s="56">
        <f t="shared" si="21"/>
        <v>5.7797901618643409E-4</v>
      </c>
      <c r="U189" s="56">
        <f t="shared" si="21"/>
        <v>1.9785625238157589E-2</v>
      </c>
      <c r="V189" s="56">
        <f t="shared" si="20"/>
        <v>0</v>
      </c>
      <c r="W189" s="56">
        <f t="shared" si="20"/>
        <v>9.3675607273441968E-4</v>
      </c>
    </row>
    <row r="190" spans="1:23">
      <c r="A190" s="53">
        <v>44922</v>
      </c>
      <c r="B190" s="49">
        <v>1095.9000000000001</v>
      </c>
      <c r="C190" s="50">
        <v>492.5</v>
      </c>
      <c r="D190" s="49">
        <v>14100.4</v>
      </c>
      <c r="E190" s="49">
        <v>3769.7</v>
      </c>
      <c r="F190" s="50">
        <v>633.1</v>
      </c>
      <c r="G190" s="50">
        <v>338.5</v>
      </c>
      <c r="H190" s="49">
        <v>2027.8</v>
      </c>
      <c r="I190" s="50">
        <v>518.9</v>
      </c>
      <c r="J190" s="49">
        <v>2537.1999999999998</v>
      </c>
      <c r="K190" s="50">
        <v>797.8</v>
      </c>
      <c r="L190" s="49">
        <v>15418.35</v>
      </c>
      <c r="M190" s="56">
        <f t="shared" si="22"/>
        <v>-5.4734538859634941E-4</v>
      </c>
      <c r="N190" s="56">
        <f t="shared" si="22"/>
        <v>9.588974830323645E-3</v>
      </c>
      <c r="O190" s="56">
        <f t="shared" si="22"/>
        <v>1.5188402956718148E-3</v>
      </c>
      <c r="P190" s="56">
        <f t="shared" si="22"/>
        <v>1.4132339662788845E-2</v>
      </c>
      <c r="Q190" s="56">
        <f t="shared" si="21"/>
        <v>1.75275360291068E-2</v>
      </c>
      <c r="R190" s="56">
        <f t="shared" si="21"/>
        <v>-1.8730427590465514E-2</v>
      </c>
      <c r="S190" s="56">
        <f t="shared" si="21"/>
        <v>3.4874711595688675E-2</v>
      </c>
      <c r="T190" s="56">
        <f t="shared" si="21"/>
        <v>7.7115870411182893E-4</v>
      </c>
      <c r="U190" s="56">
        <f t="shared" si="21"/>
        <v>9.3451222583852255E-3</v>
      </c>
      <c r="V190" s="56">
        <f t="shared" si="20"/>
        <v>1.426521697297378E-2</v>
      </c>
      <c r="W190" s="56">
        <f t="shared" si="20"/>
        <v>7.8003058533264256E-3</v>
      </c>
    </row>
    <row r="191" spans="1:23">
      <c r="A191" s="53">
        <v>44921</v>
      </c>
      <c r="B191" s="49">
        <v>1096.5</v>
      </c>
      <c r="C191" s="50">
        <v>487.8</v>
      </c>
      <c r="D191" s="49">
        <v>14079</v>
      </c>
      <c r="E191" s="49">
        <v>3716.8</v>
      </c>
      <c r="F191" s="50">
        <v>622.1</v>
      </c>
      <c r="G191" s="50">
        <v>344.9</v>
      </c>
      <c r="H191" s="49">
        <v>1958.3</v>
      </c>
      <c r="I191" s="50">
        <v>518.5</v>
      </c>
      <c r="J191" s="49">
        <v>2513.6</v>
      </c>
      <c r="K191" s="50">
        <v>786.5</v>
      </c>
      <c r="L191" s="49">
        <v>15298.55</v>
      </c>
      <c r="M191" s="56">
        <f t="shared" si="22"/>
        <v>-2.0490855493328537E-2</v>
      </c>
      <c r="N191" s="56">
        <f t="shared" si="22"/>
        <v>1.6953062628460656E-2</v>
      </c>
      <c r="O191" s="56">
        <f t="shared" si="22"/>
        <v>-1.1074198252472003E-3</v>
      </c>
      <c r="P191" s="56">
        <f t="shared" si="22"/>
        <v>2.0275188354425495E-2</v>
      </c>
      <c r="Q191" s="56">
        <f t="shared" si="22"/>
        <v>2.4077948617444528E-2</v>
      </c>
      <c r="R191" s="56">
        <f t="shared" si="22"/>
        <v>1.1665340798937825E-2</v>
      </c>
      <c r="S191" s="56">
        <f t="shared" si="22"/>
        <v>2.2724729380379779E-2</v>
      </c>
      <c r="T191" s="56">
        <f t="shared" si="21"/>
        <v>5.6087566045495939E-3</v>
      </c>
      <c r="U191" s="56">
        <f t="shared" si="21"/>
        <v>9.3128033722569333E-3</v>
      </c>
      <c r="V191" s="56">
        <f t="shared" si="20"/>
        <v>1.1123300776685618E-2</v>
      </c>
      <c r="W191" s="56">
        <f t="shared" si="20"/>
        <v>1.6645877527451915E-2</v>
      </c>
    </row>
    <row r="192" spans="1:23">
      <c r="A192" s="53">
        <v>44918</v>
      </c>
      <c r="B192" s="49">
        <v>1119.2</v>
      </c>
      <c r="C192" s="50">
        <v>479.6</v>
      </c>
      <c r="D192" s="49">
        <v>14094.6</v>
      </c>
      <c r="E192" s="49">
        <v>3642.2</v>
      </c>
      <c r="F192" s="50">
        <v>607.29999999999995</v>
      </c>
      <c r="G192" s="50">
        <v>340.9</v>
      </c>
      <c r="H192" s="49">
        <v>1914.3</v>
      </c>
      <c r="I192" s="50">
        <v>515.6</v>
      </c>
      <c r="J192" s="49">
        <v>2490.3000000000002</v>
      </c>
      <c r="K192" s="50">
        <v>777.8</v>
      </c>
      <c r="L192" s="49">
        <v>15046</v>
      </c>
      <c r="M192" s="56">
        <f t="shared" si="22"/>
        <v>-2.944196265137913E-3</v>
      </c>
      <c r="N192" s="56">
        <f t="shared" si="22"/>
        <v>-2.8570435720177055E-2</v>
      </c>
      <c r="O192" s="56">
        <f t="shared" si="22"/>
        <v>7.0130259271781598E-3</v>
      </c>
      <c r="P192" s="56">
        <f t="shared" si="22"/>
        <v>-6.0304789806278014E-2</v>
      </c>
      <c r="Q192" s="56">
        <f t="shared" si="22"/>
        <v>-5.400655401714051E-2</v>
      </c>
      <c r="R192" s="56">
        <f t="shared" si="22"/>
        <v>-3.544528958594758E-2</v>
      </c>
      <c r="S192" s="56">
        <f t="shared" si="22"/>
        <v>-3.2279104038423913E-2</v>
      </c>
      <c r="T192" s="56">
        <f t="shared" si="21"/>
        <v>-1.310230689718888E-2</v>
      </c>
      <c r="U192" s="56">
        <f t="shared" si="21"/>
        <v>-2.439580735854319E-2</v>
      </c>
      <c r="V192" s="56">
        <f t="shared" si="20"/>
        <v>-3.7349786697193597E-2</v>
      </c>
      <c r="W192" s="56">
        <f t="shared" si="20"/>
        <v>-2.5298699733138703E-2</v>
      </c>
    </row>
    <row r="193" spans="1:23">
      <c r="A193" s="53">
        <v>44917</v>
      </c>
      <c r="B193" s="49">
        <v>1122.5</v>
      </c>
      <c r="C193" s="50">
        <v>493.5</v>
      </c>
      <c r="D193" s="49">
        <v>13996.1</v>
      </c>
      <c r="E193" s="49">
        <v>3868.6</v>
      </c>
      <c r="F193" s="50">
        <v>641</v>
      </c>
      <c r="G193" s="50">
        <v>353.2</v>
      </c>
      <c r="H193" s="49">
        <v>1977.1</v>
      </c>
      <c r="I193" s="50">
        <v>522.4</v>
      </c>
      <c r="J193" s="49">
        <v>2551.8000000000002</v>
      </c>
      <c r="K193" s="50">
        <v>807.4</v>
      </c>
      <c r="L193" s="49">
        <v>15431.5</v>
      </c>
      <c r="M193" s="56">
        <f t="shared" si="22"/>
        <v>-4.8878124415948901E-3</v>
      </c>
      <c r="N193" s="56">
        <f t="shared" si="22"/>
        <v>3.0441423812280518E-3</v>
      </c>
      <c r="O193" s="56">
        <f t="shared" si="22"/>
        <v>2.0526765302800172E-3</v>
      </c>
      <c r="P193" s="56">
        <f t="shared" si="22"/>
        <v>-8.5965577150591364E-3</v>
      </c>
      <c r="Q193" s="56">
        <f t="shared" si="22"/>
        <v>-1.94660866251231E-2</v>
      </c>
      <c r="R193" s="56">
        <f t="shared" si="22"/>
        <v>1.1389644764357769E-2</v>
      </c>
      <c r="S193" s="56">
        <f t="shared" si="22"/>
        <v>-1.9633024063195066E-2</v>
      </c>
      <c r="T193" s="56">
        <f t="shared" si="21"/>
        <v>1.3408679338741401E-3</v>
      </c>
      <c r="U193" s="56">
        <f t="shared" si="21"/>
        <v>-5.4713283275970104E-3</v>
      </c>
      <c r="V193" s="56">
        <f t="shared" si="20"/>
        <v>-7.772539283771274E-3</v>
      </c>
      <c r="W193" s="56">
        <f t="shared" si="20"/>
        <v>-6.2049906683506097E-3</v>
      </c>
    </row>
    <row r="194" spans="1:23">
      <c r="A194" s="53">
        <v>44916</v>
      </c>
      <c r="B194" s="49">
        <v>1128</v>
      </c>
      <c r="C194" s="50">
        <v>492</v>
      </c>
      <c r="D194" s="49">
        <v>13967.4</v>
      </c>
      <c r="E194" s="49">
        <v>3902</v>
      </c>
      <c r="F194" s="50">
        <v>653.6</v>
      </c>
      <c r="G194" s="50">
        <v>349.2</v>
      </c>
      <c r="H194" s="49">
        <v>2016.3</v>
      </c>
      <c r="I194" s="50">
        <v>521.70000000000005</v>
      </c>
      <c r="J194" s="49">
        <v>2565.8000000000002</v>
      </c>
      <c r="K194" s="50">
        <v>813.7</v>
      </c>
      <c r="L194" s="49">
        <v>15527.55</v>
      </c>
      <c r="M194" s="56">
        <f t="shared" si="22"/>
        <v>3.3168144968806525E-2</v>
      </c>
      <c r="N194" s="56">
        <f t="shared" si="22"/>
        <v>-2.4360547978811158E-3</v>
      </c>
      <c r="O194" s="56">
        <f t="shared" si="22"/>
        <v>-3.0595929163295477E-3</v>
      </c>
      <c r="P194" s="56">
        <f t="shared" si="22"/>
        <v>-6.5299059635460913E-2</v>
      </c>
      <c r="Q194" s="56">
        <f t="shared" si="22"/>
        <v>-3.10312592541673E-2</v>
      </c>
      <c r="R194" s="56">
        <f t="shared" si="22"/>
        <v>-1.025650016718911E-2</v>
      </c>
      <c r="S194" s="56">
        <f t="shared" si="22"/>
        <v>-2.3284795037584159E-2</v>
      </c>
      <c r="T194" s="56">
        <f t="shared" si="21"/>
        <v>-8.3985987084144627E-3</v>
      </c>
      <c r="U194" s="56">
        <f t="shared" si="21"/>
        <v>-4.2391896250487931E-3</v>
      </c>
      <c r="V194" s="56">
        <f t="shared" si="20"/>
        <v>-1.7300626442148553E-2</v>
      </c>
      <c r="W194" s="56">
        <f t="shared" si="20"/>
        <v>-1.2712245741125977E-2</v>
      </c>
    </row>
    <row r="195" spans="1:23">
      <c r="A195" s="53">
        <v>44915</v>
      </c>
      <c r="B195" s="49">
        <v>1091.2</v>
      </c>
      <c r="C195" s="50">
        <v>493.2</v>
      </c>
      <c r="D195" s="49">
        <v>14010.2</v>
      </c>
      <c r="E195" s="49">
        <v>4165.3</v>
      </c>
      <c r="F195" s="50">
        <v>674.2</v>
      </c>
      <c r="G195" s="50">
        <v>352.8</v>
      </c>
      <c r="H195" s="49">
        <v>2063.8000000000002</v>
      </c>
      <c r="I195" s="50">
        <v>526.1</v>
      </c>
      <c r="J195" s="49">
        <v>2576.6999999999998</v>
      </c>
      <c r="K195" s="50">
        <v>827.9</v>
      </c>
      <c r="L195" s="49">
        <v>15726.2</v>
      </c>
      <c r="M195" s="56">
        <f t="shared" si="22"/>
        <v>-5.0276626769655006E-3</v>
      </c>
      <c r="N195" s="56">
        <f t="shared" si="22"/>
        <v>-4.0543280506711649E-4</v>
      </c>
      <c r="O195" s="56">
        <f t="shared" si="22"/>
        <v>-2.4737047948307539E-3</v>
      </c>
      <c r="P195" s="56">
        <f t="shared" si="22"/>
        <v>2.1843938221444668E-2</v>
      </c>
      <c r="Q195" s="56">
        <f t="shared" si="22"/>
        <v>-3.8490054920530801E-3</v>
      </c>
      <c r="R195" s="56">
        <f t="shared" si="22"/>
        <v>1.341152931524294E-2</v>
      </c>
      <c r="S195" s="56">
        <f t="shared" si="22"/>
        <v>1.794274345537553E-2</v>
      </c>
      <c r="T195" s="56">
        <f t="shared" si="21"/>
        <v>1.1411184197556803E-3</v>
      </c>
      <c r="U195" s="56">
        <f t="shared" si="21"/>
        <v>-8.9634722911593502E-3</v>
      </c>
      <c r="V195" s="56">
        <f t="shared" si="20"/>
        <v>-1.0095026242719841E-2</v>
      </c>
      <c r="W195" s="56">
        <f t="shared" si="20"/>
        <v>-1.8423582307554814E-3</v>
      </c>
    </row>
    <row r="196" spans="1:23">
      <c r="A196" s="53">
        <v>44914</v>
      </c>
      <c r="B196" s="49">
        <v>1096.7</v>
      </c>
      <c r="C196" s="50">
        <v>493.4</v>
      </c>
      <c r="D196" s="49">
        <v>14044.9</v>
      </c>
      <c r="E196" s="49">
        <v>4075.3</v>
      </c>
      <c r="F196" s="50">
        <v>676.8</v>
      </c>
      <c r="G196" s="50">
        <v>348.1</v>
      </c>
      <c r="H196" s="49">
        <v>2027.1</v>
      </c>
      <c r="I196" s="50">
        <v>525.5</v>
      </c>
      <c r="J196" s="49">
        <v>2599.9</v>
      </c>
      <c r="K196" s="50">
        <v>836.3</v>
      </c>
      <c r="L196" s="49">
        <v>15755.2</v>
      </c>
      <c r="M196" s="56">
        <f t="shared" si="22"/>
        <v>6.6785848165891301E-3</v>
      </c>
      <c r="N196" s="56">
        <f t="shared" si="22"/>
        <v>-4.6507009312719136E-3</v>
      </c>
      <c r="O196" s="56">
        <f t="shared" si="22"/>
        <v>-1.7965231060265766E-2</v>
      </c>
      <c r="P196" s="56">
        <f t="shared" si="22"/>
        <v>2.3461559492267098E-2</v>
      </c>
      <c r="Q196" s="56">
        <f t="shared" si="22"/>
        <v>6.819893001008168E-3</v>
      </c>
      <c r="R196" s="56">
        <f t="shared" si="22"/>
        <v>3.4532408416893157E-3</v>
      </c>
      <c r="S196" s="56">
        <f t="shared" si="22"/>
        <v>3.2437986281958861E-2</v>
      </c>
      <c r="T196" s="56">
        <f t="shared" si="21"/>
        <v>2.1737895485216683E-2</v>
      </c>
      <c r="U196" s="56">
        <f t="shared" si="21"/>
        <v>2.6960423047458324E-3</v>
      </c>
      <c r="V196" s="56">
        <f t="shared" si="20"/>
        <v>1.4359222282961926E-3</v>
      </c>
      <c r="W196" s="56">
        <f t="shared" si="20"/>
        <v>7.572137589721614E-3</v>
      </c>
    </row>
    <row r="197" spans="1:23">
      <c r="A197" s="53">
        <v>44911</v>
      </c>
      <c r="B197" s="49">
        <v>1089.4000000000001</v>
      </c>
      <c r="C197" s="50">
        <v>495.7</v>
      </c>
      <c r="D197" s="49">
        <v>14299.5</v>
      </c>
      <c r="E197" s="49">
        <v>3980.8</v>
      </c>
      <c r="F197" s="50">
        <v>672.2</v>
      </c>
      <c r="G197" s="50">
        <v>346.9</v>
      </c>
      <c r="H197" s="49">
        <v>1962.4</v>
      </c>
      <c r="I197" s="50">
        <v>514.20000000000005</v>
      </c>
      <c r="J197" s="49">
        <v>2592.9</v>
      </c>
      <c r="K197" s="50">
        <v>835.1</v>
      </c>
      <c r="L197" s="49">
        <v>15636.35</v>
      </c>
      <c r="M197" s="56">
        <f t="shared" si="22"/>
        <v>-1.1318120089041914E-2</v>
      </c>
      <c r="N197" s="56">
        <f t="shared" si="22"/>
        <v>-1.759693476713543E-2</v>
      </c>
      <c r="O197" s="56">
        <f t="shared" si="22"/>
        <v>2.5175263401885636E-2</v>
      </c>
      <c r="P197" s="56">
        <f t="shared" si="22"/>
        <v>-1.5702039828394777E-2</v>
      </c>
      <c r="Q197" s="56">
        <f t="shared" si="22"/>
        <v>-2.4830483072156892E-2</v>
      </c>
      <c r="R197" s="56">
        <f t="shared" si="22"/>
        <v>-9.182273984916044E-3</v>
      </c>
      <c r="S197" s="56">
        <f t="shared" si="22"/>
        <v>-2.6450981436503759E-2</v>
      </c>
      <c r="T197" s="56">
        <f t="shared" si="21"/>
        <v>-9.6768705580911381E-3</v>
      </c>
      <c r="U197" s="56">
        <f t="shared" si="21"/>
        <v>-9.0988246500735403E-3</v>
      </c>
      <c r="V197" s="56">
        <f t="shared" si="20"/>
        <v>-1.8155348868554383E-2</v>
      </c>
      <c r="W197" s="56">
        <f t="shared" si="20"/>
        <v>-9.3857656590560987E-3</v>
      </c>
    </row>
    <row r="198" spans="1:23">
      <c r="A198" s="53">
        <v>44910</v>
      </c>
      <c r="B198" s="49">
        <v>1101.8</v>
      </c>
      <c r="C198" s="50">
        <v>504.5</v>
      </c>
      <c r="D198" s="49">
        <v>13944</v>
      </c>
      <c r="E198" s="49">
        <v>4043.8</v>
      </c>
      <c r="F198" s="50">
        <v>689.1</v>
      </c>
      <c r="G198" s="50">
        <v>350.1</v>
      </c>
      <c r="H198" s="49">
        <v>2015</v>
      </c>
      <c r="I198" s="50">
        <v>519.20000000000005</v>
      </c>
      <c r="J198" s="49">
        <v>2616.6</v>
      </c>
      <c r="K198" s="50">
        <v>850.4</v>
      </c>
      <c r="L198" s="49">
        <v>15783.8</v>
      </c>
      <c r="M198" s="56">
        <f t="shared" si="22"/>
        <v>-9.8442881250387117E-3</v>
      </c>
      <c r="N198" s="56">
        <f t="shared" si="22"/>
        <v>-4.9431637975195421E-3</v>
      </c>
      <c r="O198" s="56">
        <f t="shared" si="22"/>
        <v>-8.2916905150396368E-3</v>
      </c>
      <c r="P198" s="56">
        <f t="shared" si="22"/>
        <v>-2.9631114573629436E-3</v>
      </c>
      <c r="Q198" s="56">
        <f t="shared" si="22"/>
        <v>-6.434803717166318E-2</v>
      </c>
      <c r="R198" s="56">
        <f t="shared" si="22"/>
        <v>-1.7554244651170333E-2</v>
      </c>
      <c r="S198" s="56">
        <f t="shared" si="22"/>
        <v>-3.4733421343059105E-4</v>
      </c>
      <c r="T198" s="56">
        <f t="shared" si="21"/>
        <v>-1.1299555253933282E-2</v>
      </c>
      <c r="U198" s="56">
        <f t="shared" si="21"/>
        <v>-7.500653871105825E-3</v>
      </c>
      <c r="V198" s="56">
        <f t="shared" si="20"/>
        <v>-4.7025629834395198E-4</v>
      </c>
      <c r="W198" s="56">
        <f t="shared" si="20"/>
        <v>-1.1339561338849984E-2</v>
      </c>
    </row>
    <row r="199" spans="1:23">
      <c r="A199" s="53">
        <v>44909</v>
      </c>
      <c r="B199" s="49">
        <v>1112.7</v>
      </c>
      <c r="C199" s="50">
        <v>507</v>
      </c>
      <c r="D199" s="49">
        <v>14060.1</v>
      </c>
      <c r="E199" s="49">
        <v>4055.8</v>
      </c>
      <c r="F199" s="50">
        <v>734.9</v>
      </c>
      <c r="G199" s="50">
        <v>356.3</v>
      </c>
      <c r="H199" s="49">
        <v>2015.7</v>
      </c>
      <c r="I199" s="50">
        <v>525.1</v>
      </c>
      <c r="J199" s="49">
        <v>2636.3</v>
      </c>
      <c r="K199" s="50">
        <v>850.8</v>
      </c>
      <c r="L199" s="49">
        <v>15963.8</v>
      </c>
      <c r="M199" s="56">
        <f t="shared" si="22"/>
        <v>2.5195730057210267E-3</v>
      </c>
      <c r="N199" s="56">
        <f t="shared" si="22"/>
        <v>-4.7225589541733913E-3</v>
      </c>
      <c r="O199" s="56">
        <f t="shared" si="22"/>
        <v>-1.1392810267506718E-2</v>
      </c>
      <c r="P199" s="56">
        <f t="shared" si="22"/>
        <v>-1.0842780756714181E-3</v>
      </c>
      <c r="Q199" s="56">
        <f t="shared" si="22"/>
        <v>1.6463535528574113E-2</v>
      </c>
      <c r="R199" s="56">
        <f t="shared" si="22"/>
        <v>1.8125673238148027E-2</v>
      </c>
      <c r="S199" s="56">
        <f t="shared" si="22"/>
        <v>-7.3155385321384461E-3</v>
      </c>
      <c r="T199" s="56">
        <f t="shared" si="21"/>
        <v>-5.507563062447869E-3</v>
      </c>
      <c r="U199" s="56">
        <f t="shared" si="21"/>
        <v>-4.7302882851549561E-3</v>
      </c>
      <c r="V199" s="56">
        <f t="shared" si="21"/>
        <v>1.2894246194500719E-2</v>
      </c>
      <c r="W199" s="56">
        <f t="shared" si="21"/>
        <v>3.7215708677595227E-3</v>
      </c>
    </row>
    <row r="200" spans="1:23">
      <c r="A200" s="53">
        <v>44908</v>
      </c>
      <c r="B200" s="49">
        <v>1109.9000000000001</v>
      </c>
      <c r="C200" s="50">
        <v>509.4</v>
      </c>
      <c r="D200" s="49">
        <v>14221.2</v>
      </c>
      <c r="E200" s="49">
        <v>4060.2</v>
      </c>
      <c r="F200" s="50">
        <v>722.9</v>
      </c>
      <c r="G200" s="50">
        <v>349.9</v>
      </c>
      <c r="H200" s="49">
        <v>2030.5</v>
      </c>
      <c r="I200" s="50">
        <v>528</v>
      </c>
      <c r="J200" s="49">
        <v>2648.8</v>
      </c>
      <c r="K200" s="50">
        <v>839.9</v>
      </c>
      <c r="L200" s="49">
        <v>15904.5</v>
      </c>
      <c r="M200" s="56">
        <f t="shared" si="22"/>
        <v>1.1873071909829405E-2</v>
      </c>
      <c r="N200" s="56">
        <f t="shared" si="22"/>
        <v>-1.8092118811997984E-2</v>
      </c>
      <c r="O200" s="56">
        <f t="shared" si="22"/>
        <v>-2.9700176652053523E-3</v>
      </c>
      <c r="P200" s="56">
        <f t="shared" si="22"/>
        <v>1.0771563494791235E-2</v>
      </c>
      <c r="Q200" s="56">
        <f t="shared" si="22"/>
        <v>-1.3823612928442646E-3</v>
      </c>
      <c r="R200" s="56">
        <f t="shared" si="22"/>
        <v>-4.5623118770772939E-3</v>
      </c>
      <c r="S200" s="56">
        <f t="shared" si="22"/>
        <v>-1.1507043362151087E-2</v>
      </c>
      <c r="T200" s="56">
        <f t="shared" si="21"/>
        <v>-1.0924953264162254E-2</v>
      </c>
      <c r="U200" s="56">
        <f t="shared" si="21"/>
        <v>-1.4765117404011298E-2</v>
      </c>
      <c r="V200" s="56">
        <f t="shared" si="21"/>
        <v>-1.5466066969633402E-3</v>
      </c>
      <c r="W200" s="56">
        <f t="shared" si="21"/>
        <v>4.8215645286476556E-3</v>
      </c>
    </row>
    <row r="201" spans="1:23">
      <c r="A201" s="53">
        <v>44907</v>
      </c>
      <c r="B201" s="49">
        <v>1096.8</v>
      </c>
      <c r="C201" s="50">
        <v>518.70000000000005</v>
      </c>
      <c r="D201" s="49">
        <v>14263.5</v>
      </c>
      <c r="E201" s="49">
        <v>4016.7</v>
      </c>
      <c r="F201" s="50">
        <v>723.9</v>
      </c>
      <c r="G201" s="50">
        <v>351.5</v>
      </c>
      <c r="H201" s="49">
        <v>2054</v>
      </c>
      <c r="I201" s="50">
        <v>533.79999999999995</v>
      </c>
      <c r="J201" s="49">
        <v>2688.2</v>
      </c>
      <c r="K201" s="50">
        <v>841.2</v>
      </c>
      <c r="L201" s="49">
        <v>15828</v>
      </c>
      <c r="M201" s="56">
        <f t="shared" si="22"/>
        <v>-1.0069482278522725E-2</v>
      </c>
      <c r="N201" s="56">
        <f t="shared" si="22"/>
        <v>1.1829867427383803E-2</v>
      </c>
      <c r="O201" s="56">
        <f t="shared" si="22"/>
        <v>-4.9793446517790501E-3</v>
      </c>
      <c r="P201" s="56">
        <f t="shared" si="22"/>
        <v>4.9666290401850412E-3</v>
      </c>
      <c r="Q201" s="56">
        <f t="shared" si="22"/>
        <v>2.351152455738352E-3</v>
      </c>
      <c r="R201" s="56">
        <f t="shared" si="22"/>
        <v>-9.344539184704825E-3</v>
      </c>
      <c r="S201" s="56">
        <f t="shared" si="22"/>
        <v>3.0599752800765403E-2</v>
      </c>
      <c r="T201" s="56">
        <f t="shared" si="21"/>
        <v>1.8911304896812319E-2</v>
      </c>
      <c r="U201" s="56">
        <f t="shared" si="21"/>
        <v>-1.8976600699609353E-2</v>
      </c>
      <c r="V201" s="56">
        <f t="shared" si="21"/>
        <v>9.0757728294423301E-3</v>
      </c>
      <c r="W201" s="56">
        <f t="shared" si="21"/>
        <v>9.6394688374019163E-4</v>
      </c>
    </row>
    <row r="202" spans="1:23">
      <c r="A202" s="53">
        <v>44904</v>
      </c>
      <c r="B202" s="49">
        <v>1107.9000000000001</v>
      </c>
      <c r="C202" s="50">
        <v>512.6</v>
      </c>
      <c r="D202" s="49">
        <v>14334.7</v>
      </c>
      <c r="E202" s="49">
        <v>3996.8</v>
      </c>
      <c r="F202" s="50">
        <v>722.2</v>
      </c>
      <c r="G202" s="50">
        <v>354.8</v>
      </c>
      <c r="H202" s="49">
        <v>1992.1</v>
      </c>
      <c r="I202" s="50">
        <v>523.79999999999995</v>
      </c>
      <c r="J202" s="49">
        <v>2739.7</v>
      </c>
      <c r="K202" s="50">
        <v>833.6</v>
      </c>
      <c r="L202" s="49">
        <v>15812.75</v>
      </c>
      <c r="M202" s="56">
        <f t="shared" si="22"/>
        <v>3.6110860733661591E-4</v>
      </c>
      <c r="N202" s="56">
        <f t="shared" si="22"/>
        <v>-6.8047312247107462E-3</v>
      </c>
      <c r="O202" s="56">
        <f t="shared" si="22"/>
        <v>3.6691646474357425E-3</v>
      </c>
      <c r="P202" s="56">
        <f t="shared" si="22"/>
        <v>-7.0308699214052164E-3</v>
      </c>
      <c r="Q202" s="56">
        <f t="shared" si="22"/>
        <v>2.0791469129619361E-3</v>
      </c>
      <c r="R202" s="56">
        <f t="shared" si="22"/>
        <v>8.2072061078851087E-3</v>
      </c>
      <c r="S202" s="56">
        <f t="shared" ref="R202:V250" si="23">LN(H202/H203)</f>
        <v>-1.3561557997038877E-2</v>
      </c>
      <c r="T202" s="56">
        <f t="shared" si="21"/>
        <v>2.5719294468891121E-2</v>
      </c>
      <c r="U202" s="56">
        <f t="shared" si="21"/>
        <v>-8.0342157145936004E-3</v>
      </c>
      <c r="V202" s="56">
        <f t="shared" si="21"/>
        <v>-1.7009033310854741E-2</v>
      </c>
      <c r="W202" s="56">
        <f t="shared" si="21"/>
        <v>-6.2004022266219996E-3</v>
      </c>
    </row>
    <row r="203" spans="1:23">
      <c r="A203" s="53">
        <v>44903</v>
      </c>
      <c r="B203" s="49">
        <v>1107.5</v>
      </c>
      <c r="C203" s="50">
        <v>516.1</v>
      </c>
      <c r="D203" s="49">
        <v>14282.2</v>
      </c>
      <c r="E203" s="49">
        <v>4025</v>
      </c>
      <c r="F203" s="50">
        <v>720.7</v>
      </c>
      <c r="G203" s="50">
        <v>351.9</v>
      </c>
      <c r="H203" s="49">
        <v>2019.3</v>
      </c>
      <c r="I203" s="50">
        <v>510.5</v>
      </c>
      <c r="J203" s="49">
        <v>2761.8</v>
      </c>
      <c r="K203" s="50">
        <v>847.9</v>
      </c>
      <c r="L203" s="49">
        <v>15911.1</v>
      </c>
      <c r="M203" s="56">
        <f t="shared" ref="M203:Q250" si="24">LN(B203/B204)</f>
        <v>1.9884316023811169E-3</v>
      </c>
      <c r="N203" s="56">
        <f t="shared" si="24"/>
        <v>-3.28852216275564E-3</v>
      </c>
      <c r="O203" s="56">
        <f t="shared" si="24"/>
        <v>-8.7557199303717331E-3</v>
      </c>
      <c r="P203" s="56">
        <f t="shared" si="24"/>
        <v>6.4055650649227315E-3</v>
      </c>
      <c r="Q203" s="56">
        <f t="shared" si="24"/>
        <v>4.7287987980068171E-3</v>
      </c>
      <c r="R203" s="56">
        <f t="shared" si="23"/>
        <v>-1.0178204915756153E-2</v>
      </c>
      <c r="S203" s="56">
        <f t="shared" si="23"/>
        <v>2.3094326325193894E-2</v>
      </c>
      <c r="T203" s="56">
        <f t="shared" si="21"/>
        <v>0</v>
      </c>
      <c r="U203" s="56">
        <f t="shared" si="21"/>
        <v>-3.8307299925788695E-3</v>
      </c>
      <c r="V203" s="56">
        <f t="shared" si="21"/>
        <v>0</v>
      </c>
      <c r="W203" s="56">
        <f t="shared" ref="W203:W250" si="25">LN(L203/L204)</f>
        <v>3.0906672049319309E-3</v>
      </c>
    </row>
    <row r="204" spans="1:23">
      <c r="A204" s="53">
        <v>44902</v>
      </c>
      <c r="B204" s="49">
        <v>1105.3</v>
      </c>
      <c r="C204" s="50">
        <v>517.79999999999995</v>
      </c>
      <c r="D204" s="49">
        <v>14407.8</v>
      </c>
      <c r="E204" s="49">
        <v>3999.3</v>
      </c>
      <c r="F204" s="50">
        <v>717.3</v>
      </c>
      <c r="G204" s="50">
        <v>355.5</v>
      </c>
      <c r="H204" s="49">
        <v>1973.2</v>
      </c>
      <c r="I204" s="50">
        <v>510.5</v>
      </c>
      <c r="J204" s="49">
        <v>2772.4</v>
      </c>
      <c r="K204" s="50">
        <v>847.9</v>
      </c>
      <c r="L204" s="49">
        <v>15862</v>
      </c>
      <c r="M204" s="56">
        <f t="shared" si="24"/>
        <v>-3.8827986837121284E-3</v>
      </c>
      <c r="N204" s="56">
        <f t="shared" si="24"/>
        <v>4.6457690991725895E-3</v>
      </c>
      <c r="O204" s="56">
        <f t="shared" si="24"/>
        <v>1.0367414169522889E-2</v>
      </c>
      <c r="P204" s="56">
        <f t="shared" si="24"/>
        <v>-8.0935805585822095E-3</v>
      </c>
      <c r="Q204" s="56">
        <f t="shared" si="24"/>
        <v>1.1159158641622247E-3</v>
      </c>
      <c r="R204" s="56">
        <f t="shared" si="23"/>
        <v>-1.8671296206017408E-2</v>
      </c>
      <c r="S204" s="56">
        <f t="shared" si="23"/>
        <v>2.0635124546876722E-2</v>
      </c>
      <c r="T204" s="56">
        <f t="shared" si="23"/>
        <v>1.639219088123561E-2</v>
      </c>
      <c r="U204" s="56">
        <f t="shared" si="23"/>
        <v>5.4976990323329653E-3</v>
      </c>
      <c r="V204" s="56">
        <f t="shared" si="23"/>
        <v>-3.8844142774227103E-3</v>
      </c>
      <c r="W204" s="56">
        <f t="shared" si="25"/>
        <v>-3.8288728334255448E-3</v>
      </c>
    </row>
    <row r="205" spans="1:23">
      <c r="A205" s="53">
        <v>44901</v>
      </c>
      <c r="B205" s="49">
        <v>1109.5999999999999</v>
      </c>
      <c r="C205" s="50">
        <v>515.4</v>
      </c>
      <c r="D205" s="49">
        <v>14259.2</v>
      </c>
      <c r="E205" s="49">
        <v>4031.8</v>
      </c>
      <c r="F205" s="50">
        <v>716.5</v>
      </c>
      <c r="G205" s="50">
        <v>362.2</v>
      </c>
      <c r="H205" s="49">
        <v>1932.9</v>
      </c>
      <c r="I205" s="50">
        <v>502.2</v>
      </c>
      <c r="J205" s="49">
        <v>2757.2</v>
      </c>
      <c r="K205" s="50">
        <v>851.2</v>
      </c>
      <c r="L205" s="49">
        <v>15922.85</v>
      </c>
      <c r="M205" s="56">
        <f t="shared" si="24"/>
        <v>-5.2134949548317093E-3</v>
      </c>
      <c r="N205" s="56">
        <f t="shared" si="24"/>
        <v>-5.9967294513173812E-3</v>
      </c>
      <c r="O205" s="56">
        <f t="shared" si="24"/>
        <v>4.7591186001923044E-3</v>
      </c>
      <c r="P205" s="56">
        <f t="shared" si="24"/>
        <v>2.5471724491884819E-2</v>
      </c>
      <c r="Q205" s="56">
        <f t="shared" si="24"/>
        <v>-1.7432649544158109E-2</v>
      </c>
      <c r="R205" s="56">
        <f t="shared" si="23"/>
        <v>-2.1306460188957127E-2</v>
      </c>
      <c r="S205" s="56">
        <f t="shared" si="23"/>
        <v>7.165139688504997E-3</v>
      </c>
      <c r="T205" s="56">
        <f t="shared" si="23"/>
        <v>2.3923456386199015E-3</v>
      </c>
      <c r="U205" s="56">
        <f t="shared" si="23"/>
        <v>8.5230892929440208E-3</v>
      </c>
      <c r="V205" s="56">
        <f t="shared" si="23"/>
        <v>-8.5395617501502191E-3</v>
      </c>
      <c r="W205" s="56">
        <f t="shared" si="25"/>
        <v>-2.7814336190970139E-3</v>
      </c>
    </row>
    <row r="206" spans="1:23">
      <c r="A206" s="53">
        <v>44900</v>
      </c>
      <c r="B206" s="49">
        <v>1115.4000000000001</v>
      </c>
      <c r="C206" s="50">
        <v>518.5</v>
      </c>
      <c r="D206" s="49">
        <v>14191.5</v>
      </c>
      <c r="E206" s="49">
        <v>3930.4</v>
      </c>
      <c r="F206" s="50">
        <v>729.1</v>
      </c>
      <c r="G206" s="50">
        <v>370</v>
      </c>
      <c r="H206" s="49">
        <v>1919.1</v>
      </c>
      <c r="I206" s="50">
        <v>501</v>
      </c>
      <c r="J206" s="49">
        <v>2733.8</v>
      </c>
      <c r="K206" s="50">
        <v>858.5</v>
      </c>
      <c r="L206" s="49">
        <v>15967.2</v>
      </c>
      <c r="M206" s="56">
        <f t="shared" si="24"/>
        <v>8.9694148985740394E-4</v>
      </c>
      <c r="N206" s="56">
        <f t="shared" si="24"/>
        <v>9.3005901963598373E-3</v>
      </c>
      <c r="O206" s="56">
        <f t="shared" si="24"/>
        <v>3.5789578761877918E-3</v>
      </c>
      <c r="P206" s="56">
        <f t="shared" si="24"/>
        <v>2.0119962472508451E-3</v>
      </c>
      <c r="Q206" s="56">
        <f t="shared" si="24"/>
        <v>-1.3706142496554827E-3</v>
      </c>
      <c r="R206" s="56">
        <f t="shared" si="23"/>
        <v>4.6051821872504428E-3</v>
      </c>
      <c r="S206" s="56">
        <f t="shared" si="23"/>
        <v>1.3557203035918187E-3</v>
      </c>
      <c r="T206" s="56">
        <f t="shared" si="23"/>
        <v>-5.7717346016875459E-3</v>
      </c>
      <c r="U206" s="56">
        <f t="shared" si="23"/>
        <v>-8.7751376746094832E-4</v>
      </c>
      <c r="V206" s="56">
        <f t="shared" si="23"/>
        <v>3.7343957507941904E-3</v>
      </c>
      <c r="W206" s="56">
        <f t="shared" si="25"/>
        <v>2.3175188871898245E-4</v>
      </c>
    </row>
    <row r="207" spans="1:23">
      <c r="A207" s="53">
        <v>44897</v>
      </c>
      <c r="B207" s="49">
        <v>1114.4000000000001</v>
      </c>
      <c r="C207" s="50">
        <v>513.70000000000005</v>
      </c>
      <c r="D207" s="49">
        <v>14140.8</v>
      </c>
      <c r="E207" s="49">
        <v>3922.5</v>
      </c>
      <c r="F207" s="50">
        <v>730.1</v>
      </c>
      <c r="G207" s="50">
        <v>368.3</v>
      </c>
      <c r="H207" s="49">
        <v>1916.5</v>
      </c>
      <c r="I207" s="50">
        <v>503.9</v>
      </c>
      <c r="J207" s="49">
        <v>2736.2</v>
      </c>
      <c r="K207" s="50">
        <v>855.3</v>
      </c>
      <c r="L207" s="49">
        <v>15963.5</v>
      </c>
      <c r="M207" s="56">
        <f t="shared" si="24"/>
        <v>-9.3779993331843045E-3</v>
      </c>
      <c r="N207" s="56">
        <f t="shared" si="24"/>
        <v>-6.4034370352069126E-3</v>
      </c>
      <c r="O207" s="56">
        <f t="shared" si="24"/>
        <v>-8.9900743822367412E-3</v>
      </c>
      <c r="P207" s="56">
        <f t="shared" si="24"/>
        <v>1.8883337243321403E-3</v>
      </c>
      <c r="Q207" s="56">
        <f t="shared" si="24"/>
        <v>-2.5990028992714225E-3</v>
      </c>
      <c r="R207" s="56">
        <f t="shared" si="23"/>
        <v>-6.7650102406804566E-3</v>
      </c>
      <c r="S207" s="56">
        <f t="shared" si="23"/>
        <v>-1.434997556635887E-2</v>
      </c>
      <c r="T207" s="56">
        <f t="shared" si="23"/>
        <v>4.774228284562098E-3</v>
      </c>
      <c r="U207" s="56">
        <f t="shared" si="23"/>
        <v>9.5067468493167029E-4</v>
      </c>
      <c r="V207" s="56">
        <f t="shared" si="23"/>
        <v>1.5197323766970128E-2</v>
      </c>
      <c r="W207" s="56">
        <f t="shared" si="25"/>
        <v>-2.5307005462316687E-3</v>
      </c>
    </row>
    <row r="208" spans="1:23">
      <c r="A208" s="53">
        <v>44896</v>
      </c>
      <c r="B208" s="49">
        <v>1124.9000000000001</v>
      </c>
      <c r="C208" s="50">
        <v>517</v>
      </c>
      <c r="D208" s="49">
        <v>14268.5</v>
      </c>
      <c r="E208" s="49">
        <v>3915.1</v>
      </c>
      <c r="F208" s="50">
        <v>732</v>
      </c>
      <c r="G208" s="50">
        <v>370.8</v>
      </c>
      <c r="H208" s="49">
        <v>1944.2</v>
      </c>
      <c r="I208" s="50">
        <v>501.5</v>
      </c>
      <c r="J208" s="49">
        <v>2733.6</v>
      </c>
      <c r="K208" s="50">
        <v>842.4</v>
      </c>
      <c r="L208" s="49">
        <v>16003.95</v>
      </c>
      <c r="M208" s="56">
        <f t="shared" si="24"/>
        <v>-1.3070927062909342E-2</v>
      </c>
      <c r="N208" s="56">
        <f t="shared" si="24"/>
        <v>-3.2828068489254244E-3</v>
      </c>
      <c r="O208" s="56">
        <f t="shared" si="24"/>
        <v>5.6789182779599283E-3</v>
      </c>
      <c r="P208" s="56">
        <f t="shared" si="24"/>
        <v>-7.1492406977169756E-4</v>
      </c>
      <c r="Q208" s="56">
        <f t="shared" si="24"/>
        <v>-5.7213069836092771E-3</v>
      </c>
      <c r="R208" s="56">
        <f t="shared" si="23"/>
        <v>2.1535519472675454E-2</v>
      </c>
      <c r="S208" s="56">
        <f t="shared" si="23"/>
        <v>3.4520991594665829E-3</v>
      </c>
      <c r="T208" s="56">
        <f t="shared" si="23"/>
        <v>-1.1696039763191187E-2</v>
      </c>
      <c r="U208" s="56">
        <f t="shared" si="23"/>
        <v>-5.5086508160442525E-3</v>
      </c>
      <c r="V208" s="56">
        <f t="shared" si="23"/>
        <v>2.7560562635881313E-2</v>
      </c>
      <c r="W208" s="56">
        <f t="shared" si="25"/>
        <v>3.6181459873286599E-3</v>
      </c>
    </row>
    <row r="209" spans="1:23">
      <c r="A209" s="53">
        <v>44895</v>
      </c>
      <c r="B209" s="49">
        <v>1139.7</v>
      </c>
      <c r="C209" s="50">
        <v>518.70000000000005</v>
      </c>
      <c r="D209" s="49">
        <v>14187.7</v>
      </c>
      <c r="E209" s="49">
        <v>3917.9</v>
      </c>
      <c r="F209" s="50">
        <v>736.2</v>
      </c>
      <c r="G209" s="50">
        <v>362.9</v>
      </c>
      <c r="H209" s="49">
        <v>1937.5</v>
      </c>
      <c r="I209" s="50">
        <v>507.4</v>
      </c>
      <c r="J209" s="49">
        <v>2748.7</v>
      </c>
      <c r="K209" s="50">
        <v>819.5</v>
      </c>
      <c r="L209" s="49">
        <v>15946.15</v>
      </c>
      <c r="M209" s="56">
        <f t="shared" si="24"/>
        <v>1.6365529571056258E-2</v>
      </c>
      <c r="N209" s="56">
        <f t="shared" si="24"/>
        <v>1.6522875649643543E-2</v>
      </c>
      <c r="O209" s="56">
        <f t="shared" si="24"/>
        <v>6.7042675956412801E-3</v>
      </c>
      <c r="P209" s="56">
        <f t="shared" si="24"/>
        <v>1.0133098517686477E-2</v>
      </c>
      <c r="Q209" s="56">
        <f t="shared" si="24"/>
        <v>1.8092598786156221E-2</v>
      </c>
      <c r="R209" s="56">
        <f t="shared" si="23"/>
        <v>-5.4960292233773257E-3</v>
      </c>
      <c r="S209" s="56">
        <f t="shared" si="23"/>
        <v>1.3562524395422788E-2</v>
      </c>
      <c r="T209" s="56">
        <f t="shared" si="23"/>
        <v>9.9030320111925356E-3</v>
      </c>
      <c r="U209" s="56">
        <f t="shared" si="23"/>
        <v>7.5593326537736647E-3</v>
      </c>
      <c r="V209" s="56">
        <f t="shared" si="23"/>
        <v>-7.7793026327869462E-3</v>
      </c>
      <c r="W209" s="56">
        <f t="shared" si="25"/>
        <v>8.4198163564304894E-3</v>
      </c>
    </row>
    <row r="210" spans="1:23">
      <c r="A210" s="53">
        <v>44894</v>
      </c>
      <c r="B210" s="49">
        <v>1121.2</v>
      </c>
      <c r="C210" s="50">
        <v>510.2</v>
      </c>
      <c r="D210" s="49">
        <v>14092.9</v>
      </c>
      <c r="E210" s="49">
        <v>3878.4</v>
      </c>
      <c r="F210" s="50">
        <v>723</v>
      </c>
      <c r="G210" s="50">
        <v>364.9</v>
      </c>
      <c r="H210" s="49">
        <v>1911.4</v>
      </c>
      <c r="I210" s="50">
        <v>502.4</v>
      </c>
      <c r="J210" s="49">
        <v>2728</v>
      </c>
      <c r="K210" s="50">
        <v>825.9</v>
      </c>
      <c r="L210" s="49">
        <v>15812.45</v>
      </c>
      <c r="M210" s="56">
        <f t="shared" si="24"/>
        <v>1.7454334252017208E-2</v>
      </c>
      <c r="N210" s="56">
        <f t="shared" si="24"/>
        <v>-1.1691481576802604E-2</v>
      </c>
      <c r="O210" s="56">
        <f t="shared" si="24"/>
        <v>-1.2622503767859663E-3</v>
      </c>
      <c r="P210" s="56">
        <f t="shared" si="24"/>
        <v>-2.0091189819856398E-3</v>
      </c>
      <c r="Q210" s="56">
        <f t="shared" si="24"/>
        <v>-4.0030421320302869E-3</v>
      </c>
      <c r="R210" s="56">
        <f t="shared" si="23"/>
        <v>6.5988691476724518E-3</v>
      </c>
      <c r="S210" s="56">
        <f t="shared" si="23"/>
        <v>-9.9354205887767859E-4</v>
      </c>
      <c r="T210" s="56">
        <f t="shared" si="23"/>
        <v>3.2159713527929075E-2</v>
      </c>
      <c r="U210" s="56">
        <f t="shared" si="23"/>
        <v>1.3135750826794702E-2</v>
      </c>
      <c r="V210" s="56">
        <f t="shared" si="23"/>
        <v>-1.6213650082819143E-2</v>
      </c>
      <c r="W210" s="56">
        <f t="shared" si="25"/>
        <v>1.7723262300623464E-3</v>
      </c>
    </row>
    <row r="211" spans="1:23">
      <c r="A211" s="53">
        <v>44893</v>
      </c>
      <c r="B211" s="49">
        <v>1101.8</v>
      </c>
      <c r="C211" s="50">
        <v>516.20000000000005</v>
      </c>
      <c r="D211" s="49">
        <v>14110.7</v>
      </c>
      <c r="E211" s="49">
        <v>3886.2</v>
      </c>
      <c r="F211" s="50">
        <v>725.9</v>
      </c>
      <c r="G211" s="50">
        <v>362.5</v>
      </c>
      <c r="H211" s="49">
        <v>1913.3</v>
      </c>
      <c r="I211" s="50">
        <v>486.5</v>
      </c>
      <c r="J211" s="49">
        <v>2692.4</v>
      </c>
      <c r="K211" s="50">
        <v>839.4</v>
      </c>
      <c r="L211" s="49">
        <v>15784.45</v>
      </c>
      <c r="M211" s="56">
        <f t="shared" si="24"/>
        <v>-3.262054360546547E-3</v>
      </c>
      <c r="N211" s="56">
        <f t="shared" si="24"/>
        <v>4.4655932863297068E-3</v>
      </c>
      <c r="O211" s="56">
        <f t="shared" si="24"/>
        <v>1.0945035475355969E-2</v>
      </c>
      <c r="P211" s="56">
        <f t="shared" si="24"/>
        <v>-3.8267482138776682E-3</v>
      </c>
      <c r="Q211" s="56">
        <f t="shared" si="24"/>
        <v>5.8027242125672359E-3</v>
      </c>
      <c r="R211" s="56">
        <f t="shared" si="23"/>
        <v>-7.4206744260838856E-3</v>
      </c>
      <c r="S211" s="56">
        <f t="shared" si="23"/>
        <v>3.2981732905380196E-3</v>
      </c>
      <c r="T211" s="56">
        <f t="shared" si="23"/>
        <v>4.1118421631960832E-4</v>
      </c>
      <c r="U211" s="56">
        <f t="shared" si="23"/>
        <v>1.1317704147030743E-2</v>
      </c>
      <c r="V211" s="56">
        <f t="shared" si="23"/>
        <v>1.1984803087209655E-2</v>
      </c>
      <c r="W211" s="56">
        <f t="shared" si="25"/>
        <v>3.6304015856824783E-3</v>
      </c>
    </row>
    <row r="212" spans="1:23">
      <c r="A212" s="53">
        <v>44890</v>
      </c>
      <c r="B212" s="49">
        <v>1105.4000000000001</v>
      </c>
      <c r="C212" s="50">
        <v>513.9</v>
      </c>
      <c r="D212" s="49">
        <v>13957.1</v>
      </c>
      <c r="E212" s="49">
        <v>3901.1</v>
      </c>
      <c r="F212" s="50">
        <v>721.7</v>
      </c>
      <c r="G212" s="50">
        <v>365.2</v>
      </c>
      <c r="H212" s="49">
        <v>1907</v>
      </c>
      <c r="I212" s="50">
        <v>486.3</v>
      </c>
      <c r="J212" s="49">
        <v>2662.1</v>
      </c>
      <c r="K212" s="50">
        <v>829.4</v>
      </c>
      <c r="L212" s="49">
        <v>15727.25</v>
      </c>
      <c r="M212" s="56">
        <f t="shared" si="24"/>
        <v>9.0876670495417256E-3</v>
      </c>
      <c r="N212" s="56">
        <f t="shared" si="24"/>
        <v>2.9231239756047941E-3</v>
      </c>
      <c r="O212" s="56">
        <f t="shared" si="24"/>
        <v>3.2293742990980919E-3</v>
      </c>
      <c r="P212" s="56">
        <f t="shared" si="24"/>
        <v>-5.1136620343500937E-3</v>
      </c>
      <c r="Q212" s="56">
        <f t="shared" si="24"/>
        <v>-2.6292134429124823E-3</v>
      </c>
      <c r="R212" s="56">
        <f t="shared" si="23"/>
        <v>-2.7378508042350788E-4</v>
      </c>
      <c r="S212" s="56">
        <f t="shared" si="23"/>
        <v>5.0995037303311454E-3</v>
      </c>
      <c r="T212" s="56">
        <f t="shared" si="23"/>
        <v>-6.558744560824995E-3</v>
      </c>
      <c r="U212" s="56">
        <f t="shared" si="23"/>
        <v>-1.5579890240946569E-2</v>
      </c>
      <c r="V212" s="56">
        <f t="shared" si="23"/>
        <v>1.28626940251464E-2</v>
      </c>
      <c r="W212" s="56">
        <f t="shared" si="25"/>
        <v>2.9578425827308996E-3</v>
      </c>
    </row>
    <row r="213" spans="1:23">
      <c r="A213" s="53">
        <v>44889</v>
      </c>
      <c r="B213" s="49">
        <v>1095.4000000000001</v>
      </c>
      <c r="C213" s="50">
        <v>512.4</v>
      </c>
      <c r="D213" s="49">
        <v>13912.1</v>
      </c>
      <c r="E213" s="49">
        <v>3921.1</v>
      </c>
      <c r="F213" s="50">
        <v>723.6</v>
      </c>
      <c r="G213" s="50">
        <v>365.3</v>
      </c>
      <c r="H213" s="49">
        <v>1897.3</v>
      </c>
      <c r="I213" s="50">
        <v>489.5</v>
      </c>
      <c r="J213" s="49">
        <v>2703.9</v>
      </c>
      <c r="K213" s="50">
        <v>818.8</v>
      </c>
      <c r="L213" s="49">
        <v>15680.8</v>
      </c>
      <c r="M213" s="56">
        <f t="shared" si="24"/>
        <v>-1.1436994957608108E-2</v>
      </c>
      <c r="N213" s="56">
        <f t="shared" si="24"/>
        <v>1.5625003178914127E-3</v>
      </c>
      <c r="O213" s="56">
        <f t="shared" si="24"/>
        <v>-1.3160480570452538E-2</v>
      </c>
      <c r="P213" s="56">
        <f t="shared" si="24"/>
        <v>4.5498774876139925E-3</v>
      </c>
      <c r="Q213" s="56">
        <f t="shared" si="24"/>
        <v>2.490661312452052E-3</v>
      </c>
      <c r="R213" s="56">
        <f t="shared" si="23"/>
        <v>-5.4600190243847633E-3</v>
      </c>
      <c r="S213" s="56">
        <f t="shared" si="23"/>
        <v>2.0576681752970494E-3</v>
      </c>
      <c r="T213" s="56">
        <f t="shared" si="23"/>
        <v>-2.2446698538238618E-3</v>
      </c>
      <c r="U213" s="56">
        <f t="shared" si="23"/>
        <v>2.7405394531921602E-3</v>
      </c>
      <c r="V213" s="56">
        <f t="shared" si="23"/>
        <v>6.985750573342565E-3</v>
      </c>
      <c r="W213" s="56">
        <f t="shared" si="25"/>
        <v>9.1387437952047176E-3</v>
      </c>
    </row>
    <row r="214" spans="1:23">
      <c r="A214" s="53">
        <v>44888</v>
      </c>
      <c r="B214" s="49">
        <v>1108</v>
      </c>
      <c r="C214" s="50">
        <v>511.6</v>
      </c>
      <c r="D214" s="49">
        <v>14096.4</v>
      </c>
      <c r="E214" s="49">
        <v>3903.3</v>
      </c>
      <c r="F214" s="50">
        <v>721.8</v>
      </c>
      <c r="G214" s="50">
        <v>367.3</v>
      </c>
      <c r="H214" s="49">
        <v>1893.4</v>
      </c>
      <c r="I214" s="50">
        <v>490.6</v>
      </c>
      <c r="J214" s="49">
        <v>2696.5</v>
      </c>
      <c r="K214" s="50">
        <v>813.1</v>
      </c>
      <c r="L214" s="49">
        <v>15538.15</v>
      </c>
      <c r="M214" s="56">
        <f t="shared" si="24"/>
        <v>3.5260648621377928E-3</v>
      </c>
      <c r="N214" s="56">
        <f t="shared" si="24"/>
        <v>7.0616221262058089E-3</v>
      </c>
      <c r="O214" s="56">
        <f t="shared" si="24"/>
        <v>1.0239240663381943E-2</v>
      </c>
      <c r="P214" s="56">
        <f t="shared" si="24"/>
        <v>-3.2936090336617076E-2</v>
      </c>
      <c r="Q214" s="56">
        <f t="shared" si="24"/>
        <v>9.1858683493836156E-3</v>
      </c>
      <c r="R214" s="56">
        <f t="shared" si="23"/>
        <v>-2.4473159733558042E-3</v>
      </c>
      <c r="S214" s="56">
        <f t="shared" si="23"/>
        <v>4.0087255176668536E-2</v>
      </c>
      <c r="T214" s="56">
        <f t="shared" si="23"/>
        <v>9.4205079238952188E-3</v>
      </c>
      <c r="U214" s="56">
        <f t="shared" si="23"/>
        <v>-1.8540836244828628E-4</v>
      </c>
      <c r="V214" s="56">
        <f t="shared" si="23"/>
        <v>-6.008233388955158E-3</v>
      </c>
      <c r="W214" s="56">
        <f t="shared" si="25"/>
        <v>1.8648940015983076E-3</v>
      </c>
    </row>
    <row r="215" spans="1:23">
      <c r="A215" s="53">
        <v>44887</v>
      </c>
      <c r="B215" s="49">
        <v>1104.0999999999999</v>
      </c>
      <c r="C215" s="50">
        <v>508</v>
      </c>
      <c r="D215" s="49">
        <v>13952.8</v>
      </c>
      <c r="E215" s="49">
        <v>4034</v>
      </c>
      <c r="F215" s="50">
        <v>715.2</v>
      </c>
      <c r="G215" s="50">
        <v>368.2</v>
      </c>
      <c r="H215" s="49">
        <v>1819</v>
      </c>
      <c r="I215" s="50">
        <v>486</v>
      </c>
      <c r="J215" s="49">
        <v>2697</v>
      </c>
      <c r="K215" s="50">
        <v>818</v>
      </c>
      <c r="L215" s="49">
        <v>15509.2</v>
      </c>
      <c r="M215" s="56">
        <f t="shared" si="24"/>
        <v>-3.6222041508067367E-4</v>
      </c>
      <c r="N215" s="56">
        <f t="shared" si="24"/>
        <v>7.5084328246625706E-3</v>
      </c>
      <c r="O215" s="56">
        <f t="shared" si="24"/>
        <v>-2.0119074435919143E-3</v>
      </c>
      <c r="P215" s="56">
        <f t="shared" si="24"/>
        <v>7.9891911889180441E-3</v>
      </c>
      <c r="Q215" s="56">
        <f t="shared" si="24"/>
        <v>-5.5912777525969853E-4</v>
      </c>
      <c r="R215" s="56">
        <f t="shared" si="23"/>
        <v>4.6277474722712904E-3</v>
      </c>
      <c r="S215" s="56">
        <f t="shared" si="23"/>
        <v>1.4675606044346879E-2</v>
      </c>
      <c r="T215" s="56">
        <f t="shared" si="23"/>
        <v>-7.1758380700713137E-3</v>
      </c>
      <c r="U215" s="56">
        <f t="shared" si="23"/>
        <v>1.3062324184673029E-2</v>
      </c>
      <c r="V215" s="56">
        <f t="shared" si="23"/>
        <v>9.8280889362626928E-3</v>
      </c>
      <c r="W215" s="56">
        <f t="shared" si="25"/>
        <v>3.5784684377108155E-3</v>
      </c>
    </row>
    <row r="216" spans="1:23">
      <c r="A216" s="53">
        <v>44886</v>
      </c>
      <c r="B216" s="49">
        <v>1104.5</v>
      </c>
      <c r="C216" s="50">
        <v>504.2</v>
      </c>
      <c r="D216" s="49">
        <v>13980.9</v>
      </c>
      <c r="E216" s="49">
        <v>4001.9</v>
      </c>
      <c r="F216" s="50">
        <v>715.6</v>
      </c>
      <c r="G216" s="50">
        <v>366.5</v>
      </c>
      <c r="H216" s="49">
        <v>1792.5</v>
      </c>
      <c r="I216" s="50">
        <v>489.5</v>
      </c>
      <c r="J216" s="49">
        <v>2662</v>
      </c>
      <c r="K216" s="50">
        <v>810</v>
      </c>
      <c r="L216" s="49">
        <v>15453.8</v>
      </c>
      <c r="M216" s="56">
        <f t="shared" si="24"/>
        <v>1.9031226007775706E-3</v>
      </c>
      <c r="N216" s="56">
        <f t="shared" si="24"/>
        <v>2.3828446540801857E-3</v>
      </c>
      <c r="O216" s="56">
        <f t="shared" si="24"/>
        <v>-9.4369980193937438E-4</v>
      </c>
      <c r="P216" s="56">
        <f t="shared" si="24"/>
        <v>-4.4629018064126381E-3</v>
      </c>
      <c r="Q216" s="56">
        <f t="shared" si="24"/>
        <v>-3.4874834817077123E-3</v>
      </c>
      <c r="R216" s="56">
        <f t="shared" si="23"/>
        <v>1.092001200515683E-3</v>
      </c>
      <c r="S216" s="56">
        <f t="shared" si="23"/>
        <v>5.3139546106350088E-3</v>
      </c>
      <c r="T216" s="56">
        <f t="shared" si="23"/>
        <v>6.9700979191552022E-3</v>
      </c>
      <c r="U216" s="56">
        <f t="shared" si="23"/>
        <v>-1.3914760164612702E-2</v>
      </c>
      <c r="V216" s="56">
        <f t="shared" si="23"/>
        <v>0</v>
      </c>
      <c r="W216" s="56">
        <f t="shared" si="25"/>
        <v>-6.2603717163166881E-3</v>
      </c>
    </row>
    <row r="217" spans="1:23">
      <c r="A217" s="53">
        <v>44883</v>
      </c>
      <c r="B217" s="49">
        <v>1102.4000000000001</v>
      </c>
      <c r="C217" s="50">
        <v>503</v>
      </c>
      <c r="D217" s="49">
        <v>13994.1</v>
      </c>
      <c r="E217" s="49">
        <v>4019.8</v>
      </c>
      <c r="F217" s="50">
        <v>718.1</v>
      </c>
      <c r="G217" s="50">
        <v>366.1</v>
      </c>
      <c r="H217" s="49">
        <v>1783</v>
      </c>
      <c r="I217" s="50">
        <v>486.1</v>
      </c>
      <c r="J217" s="49">
        <v>2699.3</v>
      </c>
      <c r="K217" s="50">
        <v>810</v>
      </c>
      <c r="L217" s="49">
        <v>15550.85</v>
      </c>
      <c r="M217" s="56">
        <f t="shared" si="24"/>
        <v>-1.5392535779415266E-2</v>
      </c>
      <c r="N217" s="56">
        <f t="shared" si="24"/>
        <v>-1.0284900786324479E-2</v>
      </c>
      <c r="O217" s="56">
        <f t="shared" si="24"/>
        <v>-5.0722800986054031E-4</v>
      </c>
      <c r="P217" s="56">
        <f t="shared" si="24"/>
        <v>3.9810898759210065E-4</v>
      </c>
      <c r="Q217" s="56">
        <f t="shared" si="24"/>
        <v>-1.1629647894065728E-2</v>
      </c>
      <c r="R217" s="56">
        <f t="shared" si="23"/>
        <v>-8.4319825025064299E-3</v>
      </c>
      <c r="S217" s="56">
        <f t="shared" si="23"/>
        <v>1.9424684143526629E-2</v>
      </c>
      <c r="T217" s="56">
        <f t="shared" si="23"/>
        <v>-4.5156070162047446E-3</v>
      </c>
      <c r="U217" s="56">
        <f t="shared" si="23"/>
        <v>2.26240244854393E-3</v>
      </c>
      <c r="V217" s="56">
        <f t="shared" si="23"/>
        <v>-1.7621601349819445E-2</v>
      </c>
      <c r="W217" s="56">
        <f t="shared" si="25"/>
        <v>-2.9793171539712628E-3</v>
      </c>
    </row>
    <row r="218" spans="1:23">
      <c r="A218" s="53">
        <v>44882</v>
      </c>
      <c r="B218" s="49">
        <v>1119.5</v>
      </c>
      <c r="C218" s="50">
        <v>508.2</v>
      </c>
      <c r="D218" s="49">
        <v>14001.2</v>
      </c>
      <c r="E218" s="49">
        <v>4018.2</v>
      </c>
      <c r="F218" s="50">
        <v>726.5</v>
      </c>
      <c r="G218" s="50">
        <v>369.2</v>
      </c>
      <c r="H218" s="49">
        <v>1748.7</v>
      </c>
      <c r="I218" s="50">
        <v>488.3</v>
      </c>
      <c r="J218" s="49">
        <v>2693.2</v>
      </c>
      <c r="K218" s="50">
        <v>824.4</v>
      </c>
      <c r="L218" s="49">
        <v>15597.25</v>
      </c>
      <c r="M218" s="56">
        <f t="shared" si="24"/>
        <v>-1.51738325182372E-3</v>
      </c>
      <c r="N218" s="56">
        <f t="shared" si="24"/>
        <v>2.1668480850902932E-3</v>
      </c>
      <c r="O218" s="56">
        <f t="shared" si="24"/>
        <v>-2.1424439654314561E-4</v>
      </c>
      <c r="P218" s="56">
        <f t="shared" si="24"/>
        <v>1.5448970550067819E-2</v>
      </c>
      <c r="Q218" s="56">
        <f t="shared" si="24"/>
        <v>-2.3372527309955425E-3</v>
      </c>
      <c r="R218" s="56">
        <f t="shared" si="23"/>
        <v>-6.748574674509321E-3</v>
      </c>
      <c r="S218" s="56">
        <f t="shared" si="23"/>
        <v>-1.2615237195139649E-2</v>
      </c>
      <c r="T218" s="56">
        <f t="shared" si="23"/>
        <v>-1.0390233027641733E-2</v>
      </c>
      <c r="U218" s="56">
        <f t="shared" si="23"/>
        <v>3.9808821662721721E-3</v>
      </c>
      <c r="V218" s="56">
        <f t="shared" si="23"/>
        <v>8.7719860728368206E-3</v>
      </c>
      <c r="W218" s="56">
        <f t="shared" si="25"/>
        <v>-4.2257796672835694E-3</v>
      </c>
    </row>
    <row r="219" spans="1:23">
      <c r="A219" s="53">
        <v>44881</v>
      </c>
      <c r="B219" s="49">
        <v>1121.2</v>
      </c>
      <c r="C219" s="50">
        <v>507.1</v>
      </c>
      <c r="D219" s="49">
        <v>14004.2</v>
      </c>
      <c r="E219" s="49">
        <v>3956.6</v>
      </c>
      <c r="F219" s="50">
        <v>728.2</v>
      </c>
      <c r="G219" s="50">
        <v>371.7</v>
      </c>
      <c r="H219" s="49">
        <v>1770.9</v>
      </c>
      <c r="I219" s="50">
        <v>493.4</v>
      </c>
      <c r="J219" s="49">
        <v>2682.5</v>
      </c>
      <c r="K219" s="50">
        <v>817.2</v>
      </c>
      <c r="L219" s="49">
        <v>15663.3</v>
      </c>
      <c r="M219" s="56">
        <f t="shared" si="24"/>
        <v>2.1428579628285566E-3</v>
      </c>
      <c r="N219" s="56">
        <f t="shared" si="24"/>
        <v>-1.1824991523751893E-3</v>
      </c>
      <c r="O219" s="56">
        <f t="shared" si="24"/>
        <v>8.2151957157924926E-4</v>
      </c>
      <c r="P219" s="56">
        <f t="shared" si="24"/>
        <v>-2.5255884214957686E-2</v>
      </c>
      <c r="Q219" s="56">
        <f t="shared" si="24"/>
        <v>-1.7019949277910416E-2</v>
      </c>
      <c r="R219" s="56">
        <f t="shared" si="23"/>
        <v>1.2725229248636095E-2</v>
      </c>
      <c r="S219" s="56">
        <f t="shared" si="23"/>
        <v>-1.2402302690379433E-2</v>
      </c>
      <c r="T219" s="56">
        <f t="shared" si="23"/>
        <v>-9.2798729293966271E-3</v>
      </c>
      <c r="U219" s="56">
        <f t="shared" si="23"/>
        <v>2.7998151747466479E-3</v>
      </c>
      <c r="V219" s="56">
        <f t="shared" si="23"/>
        <v>-1.8338534389354538E-3</v>
      </c>
      <c r="W219" s="56">
        <f t="shared" si="25"/>
        <v>-1.9517054911371802E-3</v>
      </c>
    </row>
    <row r="220" spans="1:23">
      <c r="A220" s="53">
        <v>44880</v>
      </c>
      <c r="B220" s="49">
        <v>1118.8</v>
      </c>
      <c r="C220" s="50">
        <v>507.7</v>
      </c>
      <c r="D220" s="49">
        <v>13992.7</v>
      </c>
      <c r="E220" s="49">
        <v>4057.8</v>
      </c>
      <c r="F220" s="50">
        <v>740.7</v>
      </c>
      <c r="G220" s="50">
        <v>367</v>
      </c>
      <c r="H220" s="49">
        <v>1793</v>
      </c>
      <c r="I220" s="50">
        <v>498</v>
      </c>
      <c r="J220" s="49">
        <v>2675</v>
      </c>
      <c r="K220" s="50">
        <v>818.7</v>
      </c>
      <c r="L220" s="49">
        <v>15693.9</v>
      </c>
      <c r="M220" s="56">
        <f t="shared" si="24"/>
        <v>-9.5183745802533207E-3</v>
      </c>
      <c r="N220" s="56">
        <f t="shared" si="24"/>
        <v>1.2885498931435304E-2</v>
      </c>
      <c r="O220" s="56">
        <f t="shared" si="24"/>
        <v>2.1820870117335018E-3</v>
      </c>
      <c r="P220" s="56">
        <f t="shared" si="24"/>
        <v>8.7124950898286833E-3</v>
      </c>
      <c r="Q220" s="56">
        <f t="shared" si="24"/>
        <v>-2.4142553041615451E-2</v>
      </c>
      <c r="R220" s="56">
        <f t="shared" si="23"/>
        <v>9.8576920924995318E-3</v>
      </c>
      <c r="S220" s="56">
        <f t="shared" si="23"/>
        <v>9.6391690069064333E-3</v>
      </c>
      <c r="T220" s="56">
        <f t="shared" si="23"/>
        <v>-3.2077012267697313E-3</v>
      </c>
      <c r="U220" s="56">
        <f t="shared" si="23"/>
        <v>7.6553961380050883E-3</v>
      </c>
      <c r="V220" s="56">
        <f t="shared" si="23"/>
        <v>-5.1169702292646413E-3</v>
      </c>
      <c r="W220" s="56">
        <f t="shared" si="25"/>
        <v>2.7884053659029463E-3</v>
      </c>
    </row>
    <row r="221" spans="1:23">
      <c r="A221" s="53">
        <v>44879</v>
      </c>
      <c r="B221" s="49">
        <v>1129.5</v>
      </c>
      <c r="C221" s="50">
        <v>501.2</v>
      </c>
      <c r="D221" s="49">
        <v>13962.2</v>
      </c>
      <c r="E221" s="49">
        <v>4022.6</v>
      </c>
      <c r="F221" s="50">
        <v>758.8</v>
      </c>
      <c r="G221" s="50">
        <v>363.4</v>
      </c>
      <c r="H221" s="49">
        <v>1775.8</v>
      </c>
      <c r="I221" s="50">
        <v>499.6</v>
      </c>
      <c r="J221" s="49">
        <v>2654.6</v>
      </c>
      <c r="K221" s="50">
        <v>822.9</v>
      </c>
      <c r="L221" s="49">
        <v>15650.2</v>
      </c>
      <c r="M221" s="56">
        <f t="shared" si="24"/>
        <v>7.1971522184858094E-3</v>
      </c>
      <c r="N221" s="56">
        <f t="shared" si="24"/>
        <v>5.6022555486699727E-3</v>
      </c>
      <c r="O221" s="56">
        <f t="shared" si="24"/>
        <v>1.0721781888150747E-2</v>
      </c>
      <c r="P221" s="56">
        <f t="shared" si="24"/>
        <v>3.4115702639957324E-3</v>
      </c>
      <c r="Q221" s="56">
        <f t="shared" si="24"/>
        <v>1.4602675517845892E-2</v>
      </c>
      <c r="R221" s="56">
        <f t="shared" si="23"/>
        <v>2.2541652935089213E-2</v>
      </c>
      <c r="S221" s="56">
        <f t="shared" si="23"/>
        <v>5.4772998959011924E-3</v>
      </c>
      <c r="T221" s="56">
        <f t="shared" si="23"/>
        <v>8.0096119620480912E-4</v>
      </c>
      <c r="U221" s="56">
        <f t="shared" si="23"/>
        <v>-2.483164675630541E-3</v>
      </c>
      <c r="V221" s="56">
        <f t="shared" si="23"/>
        <v>-7.5060885105058791E-3</v>
      </c>
      <c r="W221" s="56">
        <f t="shared" si="25"/>
        <v>7.028911192595317E-5</v>
      </c>
    </row>
    <row r="222" spans="1:23">
      <c r="A222" s="53">
        <v>44876</v>
      </c>
      <c r="B222" s="49">
        <v>1121.4000000000001</v>
      </c>
      <c r="C222" s="50">
        <v>498.4</v>
      </c>
      <c r="D222" s="49">
        <v>13813.3</v>
      </c>
      <c r="E222" s="49">
        <v>4008.9</v>
      </c>
      <c r="F222" s="50">
        <v>747.8</v>
      </c>
      <c r="G222" s="50">
        <v>355.3</v>
      </c>
      <c r="H222" s="49">
        <v>1766.1</v>
      </c>
      <c r="I222" s="50">
        <v>499.2</v>
      </c>
      <c r="J222" s="49">
        <v>2661.2</v>
      </c>
      <c r="K222" s="50">
        <v>829.1</v>
      </c>
      <c r="L222" s="49">
        <v>15649.1</v>
      </c>
      <c r="M222" s="56">
        <f t="shared" si="24"/>
        <v>-8.0224633263787282E-4</v>
      </c>
      <c r="N222" s="56">
        <f t="shared" si="24"/>
        <v>2.5194343572749574E-2</v>
      </c>
      <c r="O222" s="56">
        <f t="shared" si="24"/>
        <v>1.122736988254487E-3</v>
      </c>
      <c r="P222" s="56">
        <f t="shared" si="24"/>
        <v>4.1493835468113969E-3</v>
      </c>
      <c r="Q222" s="56">
        <f t="shared" si="24"/>
        <v>4.4227104189494999E-3</v>
      </c>
      <c r="R222" s="56">
        <f t="shared" si="23"/>
        <v>-2.8141269356949609E-4</v>
      </c>
      <c r="S222" s="56">
        <f t="shared" si="23"/>
        <v>3.2046464431544568E-2</v>
      </c>
      <c r="T222" s="56">
        <f t="shared" si="23"/>
        <v>-9.7678440333673171E-3</v>
      </c>
      <c r="U222" s="56">
        <f t="shared" si="23"/>
        <v>1.8053262011736685E-3</v>
      </c>
      <c r="V222" s="56">
        <f t="shared" si="23"/>
        <v>3.6249435537133844E-3</v>
      </c>
      <c r="W222" s="56">
        <f t="shared" si="25"/>
        <v>1.3451862748663976E-2</v>
      </c>
    </row>
    <row r="223" spans="1:23">
      <c r="A223" s="53">
        <v>44875</v>
      </c>
      <c r="B223" s="49">
        <v>1122.3</v>
      </c>
      <c r="C223" s="50">
        <v>486</v>
      </c>
      <c r="D223" s="49">
        <v>13797.8</v>
      </c>
      <c r="E223" s="49">
        <v>3992.3</v>
      </c>
      <c r="F223" s="50">
        <v>744.5</v>
      </c>
      <c r="G223" s="50">
        <v>355.4</v>
      </c>
      <c r="H223" s="49">
        <v>1710.4</v>
      </c>
      <c r="I223" s="50">
        <v>504.1</v>
      </c>
      <c r="J223" s="49">
        <v>2656.4</v>
      </c>
      <c r="K223" s="50">
        <v>826.1</v>
      </c>
      <c r="L223" s="49">
        <v>15440</v>
      </c>
      <c r="M223" s="56">
        <f t="shared" si="24"/>
        <v>-6.3063672165263145E-3</v>
      </c>
      <c r="N223" s="56">
        <f t="shared" si="24"/>
        <v>-9.4205079238952605E-3</v>
      </c>
      <c r="O223" s="56">
        <f t="shared" si="24"/>
        <v>-9.549986025902327E-3</v>
      </c>
      <c r="P223" s="56">
        <f t="shared" si="24"/>
        <v>-1.226610079320719E-3</v>
      </c>
      <c r="Q223" s="56">
        <f t="shared" si="24"/>
        <v>-2.2314646188103159E-2</v>
      </c>
      <c r="R223" s="56">
        <f t="shared" si="23"/>
        <v>-5.6116870047767118E-3</v>
      </c>
      <c r="S223" s="56">
        <f t="shared" si="23"/>
        <v>-4.8991116300591969E-3</v>
      </c>
      <c r="T223" s="56">
        <f t="shared" si="23"/>
        <v>3.577110332586076E-3</v>
      </c>
      <c r="U223" s="56">
        <f t="shared" si="23"/>
        <v>1.5446345866902294E-3</v>
      </c>
      <c r="V223" s="56">
        <f t="shared" si="23"/>
        <v>-1.2630227439638422E-2</v>
      </c>
      <c r="W223" s="56">
        <f t="shared" si="25"/>
        <v>-8.2078039414124667E-3</v>
      </c>
    </row>
    <row r="224" spans="1:23">
      <c r="A224" s="53">
        <v>44874</v>
      </c>
      <c r="B224" s="49">
        <v>1129.4000000000001</v>
      </c>
      <c r="C224" s="50">
        <v>490.6</v>
      </c>
      <c r="D224" s="49">
        <v>13930.2</v>
      </c>
      <c r="E224" s="49">
        <v>3997.2</v>
      </c>
      <c r="F224" s="50">
        <v>761.3</v>
      </c>
      <c r="G224" s="50">
        <v>357.4</v>
      </c>
      <c r="H224" s="49">
        <v>1718.8</v>
      </c>
      <c r="I224" s="50">
        <v>502.3</v>
      </c>
      <c r="J224" s="49">
        <v>2652.3</v>
      </c>
      <c r="K224" s="50">
        <v>836.6</v>
      </c>
      <c r="L224" s="49">
        <v>15567.25</v>
      </c>
      <c r="M224" s="56">
        <f t="shared" si="24"/>
        <v>-1.3272576385449533E-3</v>
      </c>
      <c r="N224" s="56">
        <f t="shared" si="24"/>
        <v>-4.2695493215118813E-2</v>
      </c>
      <c r="O224" s="56">
        <f t="shared" si="24"/>
        <v>-1.1292618558937767E-2</v>
      </c>
      <c r="P224" s="56">
        <f t="shared" si="24"/>
        <v>9.1985870648542307E-3</v>
      </c>
      <c r="Q224" s="56">
        <f t="shared" si="24"/>
        <v>-3.4093922351471025E-3</v>
      </c>
      <c r="R224" s="56">
        <f t="shared" si="23"/>
        <v>-2.5150215855805859E-3</v>
      </c>
      <c r="S224" s="56">
        <f t="shared" si="23"/>
        <v>-3.3919005561062136E-2</v>
      </c>
      <c r="T224" s="56">
        <f t="shared" si="23"/>
        <v>-5.1628391088709025E-3</v>
      </c>
      <c r="U224" s="56">
        <f t="shared" si="23"/>
        <v>8.9377606908305988E-3</v>
      </c>
      <c r="V224" s="56">
        <f t="shared" si="23"/>
        <v>2.3934908506458076E-3</v>
      </c>
      <c r="W224" s="56">
        <f t="shared" si="25"/>
        <v>-3.0722482987951827E-3</v>
      </c>
    </row>
    <row r="225" spans="1:23">
      <c r="A225" s="53">
        <v>44872</v>
      </c>
      <c r="B225" s="49">
        <v>1130.9000000000001</v>
      </c>
      <c r="C225" s="50">
        <v>512</v>
      </c>
      <c r="D225" s="49">
        <v>14088.4</v>
      </c>
      <c r="E225" s="49">
        <v>3960.6</v>
      </c>
      <c r="F225" s="50">
        <v>763.9</v>
      </c>
      <c r="G225" s="50">
        <v>358.3</v>
      </c>
      <c r="H225" s="49">
        <v>1778.1</v>
      </c>
      <c r="I225" s="50">
        <v>504.9</v>
      </c>
      <c r="J225" s="49">
        <v>2628.7</v>
      </c>
      <c r="K225" s="50">
        <v>834.6</v>
      </c>
      <c r="L225" s="49">
        <v>15615.15</v>
      </c>
      <c r="M225" s="56">
        <f t="shared" si="24"/>
        <v>-1.3351098625372036E-2</v>
      </c>
      <c r="N225" s="56">
        <f t="shared" si="24"/>
        <v>1.6740912880890774E-2</v>
      </c>
      <c r="O225" s="56">
        <f t="shared" si="24"/>
        <v>-3.0262784662023002E-3</v>
      </c>
      <c r="P225" s="56">
        <f t="shared" si="24"/>
        <v>3.2669477929529706E-2</v>
      </c>
      <c r="Q225" s="56">
        <f t="shared" si="24"/>
        <v>7.0940917587269401E-3</v>
      </c>
      <c r="R225" s="56">
        <f t="shared" si="23"/>
        <v>-1.1101973590123415E-2</v>
      </c>
      <c r="S225" s="56">
        <f t="shared" si="23"/>
        <v>-1.1129557569663415E-2</v>
      </c>
      <c r="T225" s="56">
        <f t="shared" si="23"/>
        <v>-6.5726169733227355E-2</v>
      </c>
      <c r="U225" s="56">
        <f t="shared" si="23"/>
        <v>-7.3152106678609097E-3</v>
      </c>
      <c r="V225" s="56">
        <f t="shared" si="23"/>
        <v>-1.2739025777429714E-2</v>
      </c>
      <c r="W225" s="56">
        <f t="shared" si="25"/>
        <v>5.4132283987521953E-3</v>
      </c>
    </row>
    <row r="226" spans="1:23">
      <c r="A226" s="53">
        <v>44869</v>
      </c>
      <c r="B226" s="49">
        <v>1146.0999999999999</v>
      </c>
      <c r="C226" s="50">
        <v>503.5</v>
      </c>
      <c r="D226" s="49">
        <v>14131.1</v>
      </c>
      <c r="E226" s="49">
        <v>3833.3</v>
      </c>
      <c r="F226" s="50">
        <v>758.5</v>
      </c>
      <c r="G226" s="50">
        <v>362.3</v>
      </c>
      <c r="H226" s="49">
        <v>1798</v>
      </c>
      <c r="I226" s="50">
        <v>539.20000000000005</v>
      </c>
      <c r="J226" s="49">
        <v>2648</v>
      </c>
      <c r="K226" s="50">
        <v>845.3</v>
      </c>
      <c r="L226" s="49">
        <v>15530.85</v>
      </c>
      <c r="M226" s="56">
        <f t="shared" si="24"/>
        <v>-1.4723979842339686E-2</v>
      </c>
      <c r="N226" s="56">
        <f t="shared" si="24"/>
        <v>-4.1621306740306759E-3</v>
      </c>
      <c r="O226" s="56">
        <f t="shared" si="24"/>
        <v>9.9065984836572869E-3</v>
      </c>
      <c r="P226" s="56">
        <f t="shared" si="24"/>
        <v>6.5462434104927913E-2</v>
      </c>
      <c r="Q226" s="56">
        <f t="shared" si="24"/>
        <v>9.4046656487185524E-3</v>
      </c>
      <c r="R226" s="56">
        <f t="shared" si="23"/>
        <v>-3.3066990725424562E-3</v>
      </c>
      <c r="S226" s="56">
        <f t="shared" si="23"/>
        <v>-2.8879282539463215E-3</v>
      </c>
      <c r="T226" s="56">
        <f t="shared" si="23"/>
        <v>-9.2687002649982934E-4</v>
      </c>
      <c r="U226" s="56">
        <f t="shared" si="23"/>
        <v>1.6630134606010418E-3</v>
      </c>
      <c r="V226" s="56">
        <f t="shared" si="23"/>
        <v>-1.8751281860245998E-2</v>
      </c>
      <c r="W226" s="56">
        <f t="shared" si="25"/>
        <v>2.9759287879325591E-3</v>
      </c>
    </row>
    <row r="227" spans="1:23">
      <c r="A227" s="53">
        <v>44868</v>
      </c>
      <c r="B227" s="49">
        <v>1163.0999999999999</v>
      </c>
      <c r="C227" s="50">
        <v>505.6</v>
      </c>
      <c r="D227" s="49">
        <v>13991.8</v>
      </c>
      <c r="E227" s="49">
        <v>3590.4</v>
      </c>
      <c r="F227" s="50">
        <v>751.4</v>
      </c>
      <c r="G227" s="50">
        <v>363.5</v>
      </c>
      <c r="H227" s="49">
        <v>1803.2</v>
      </c>
      <c r="I227" s="50">
        <v>539.70000000000005</v>
      </c>
      <c r="J227" s="49">
        <v>2643.6</v>
      </c>
      <c r="K227" s="50">
        <v>861.3</v>
      </c>
      <c r="L227" s="49">
        <v>15484.7</v>
      </c>
      <c r="M227" s="56">
        <f t="shared" si="24"/>
        <v>3.2724796686374358E-3</v>
      </c>
      <c r="N227" s="56">
        <f t="shared" si="24"/>
        <v>1.8565260239252673E-2</v>
      </c>
      <c r="O227" s="56">
        <f t="shared" si="24"/>
        <v>-8.7382789251520508E-3</v>
      </c>
      <c r="P227" s="56">
        <f t="shared" si="24"/>
        <v>2.7053048809605696E-3</v>
      </c>
      <c r="Q227" s="56">
        <f t="shared" si="24"/>
        <v>-5.4416485729257532E-3</v>
      </c>
      <c r="R227" s="56">
        <f t="shared" si="23"/>
        <v>-4.118056608917486E-3</v>
      </c>
      <c r="S227" s="56">
        <f t="shared" si="23"/>
        <v>-1.2746974320005839E-3</v>
      </c>
      <c r="T227" s="56">
        <f t="shared" si="23"/>
        <v>1.8325120125880914E-2</v>
      </c>
      <c r="U227" s="56">
        <f t="shared" si="23"/>
        <v>3.4482139469572725E-3</v>
      </c>
      <c r="V227" s="56">
        <f t="shared" si="23"/>
        <v>-5.4232196936739183E-2</v>
      </c>
      <c r="W227" s="56">
        <f t="shared" si="25"/>
        <v>-8.2950726540652884E-4</v>
      </c>
    </row>
    <row r="228" spans="1:23">
      <c r="A228" s="53">
        <v>44867</v>
      </c>
      <c r="B228" s="49">
        <v>1159.3</v>
      </c>
      <c r="C228" s="50">
        <v>496.3</v>
      </c>
      <c r="D228" s="49">
        <v>14114.6</v>
      </c>
      <c r="E228" s="49">
        <v>3580.7</v>
      </c>
      <c r="F228" s="50">
        <v>755.5</v>
      </c>
      <c r="G228" s="50">
        <v>365</v>
      </c>
      <c r="H228" s="49">
        <v>1805.5</v>
      </c>
      <c r="I228" s="50">
        <v>529.9</v>
      </c>
      <c r="J228" s="49">
        <v>2634.5</v>
      </c>
      <c r="K228" s="50">
        <v>909.3</v>
      </c>
      <c r="L228" s="49">
        <v>15497.55</v>
      </c>
      <c r="M228" s="56">
        <f t="shared" si="24"/>
        <v>-1.208914281540388E-2</v>
      </c>
      <c r="N228" s="56">
        <f t="shared" si="24"/>
        <v>-4.8241299586816548E-3</v>
      </c>
      <c r="O228" s="56">
        <f t="shared" si="24"/>
        <v>2.440167482608664E-3</v>
      </c>
      <c r="P228" s="56">
        <f t="shared" si="24"/>
        <v>1.3973508505892962E-3</v>
      </c>
      <c r="Q228" s="56">
        <f t="shared" si="24"/>
        <v>1.7626307589293053E-2</v>
      </c>
      <c r="R228" s="56">
        <f t="shared" si="23"/>
        <v>7.7008081331785957E-3</v>
      </c>
      <c r="S228" s="56">
        <f t="shared" si="23"/>
        <v>-8.3834807924067084E-3</v>
      </c>
      <c r="T228" s="56">
        <f t="shared" si="23"/>
        <v>-2.8267238269967217E-3</v>
      </c>
      <c r="U228" s="56">
        <f t="shared" si="23"/>
        <v>-3.5238654959589403E-3</v>
      </c>
      <c r="V228" s="56">
        <f t="shared" si="23"/>
        <v>3.2997855438825181E-4</v>
      </c>
      <c r="W228" s="56">
        <f t="shared" si="25"/>
        <v>-2.5680738587241176E-3</v>
      </c>
    </row>
    <row r="229" spans="1:23">
      <c r="A229" s="53">
        <v>44866</v>
      </c>
      <c r="B229" s="49">
        <v>1173.4000000000001</v>
      </c>
      <c r="C229" s="50">
        <v>498.7</v>
      </c>
      <c r="D229" s="49">
        <v>14080.2</v>
      </c>
      <c r="E229" s="49">
        <v>3575.7</v>
      </c>
      <c r="F229" s="50">
        <v>742.3</v>
      </c>
      <c r="G229" s="50">
        <v>362.2</v>
      </c>
      <c r="H229" s="49">
        <v>1820.7</v>
      </c>
      <c r="I229" s="50">
        <v>531.4</v>
      </c>
      <c r="J229" s="49">
        <v>2643.8</v>
      </c>
      <c r="K229" s="50">
        <v>909</v>
      </c>
      <c r="L229" s="49">
        <v>15537.4</v>
      </c>
      <c r="M229" s="56">
        <f t="shared" si="24"/>
        <v>5.1264637220688521E-3</v>
      </c>
      <c r="N229" s="56">
        <f t="shared" si="24"/>
        <v>2.1279554593217211E-2</v>
      </c>
      <c r="O229" s="56">
        <f t="shared" si="24"/>
        <v>-4.7573233498378922E-4</v>
      </c>
      <c r="P229" s="56">
        <f t="shared" si="24"/>
        <v>6.5947162591444952E-2</v>
      </c>
      <c r="Q229" s="56">
        <f t="shared" si="24"/>
        <v>1.4829797122965216E-3</v>
      </c>
      <c r="R229" s="56">
        <f t="shared" si="23"/>
        <v>-2.7605245171857649E-4</v>
      </c>
      <c r="S229" s="56">
        <f t="shared" si="23"/>
        <v>2.1653077819994902E-2</v>
      </c>
      <c r="T229" s="56">
        <f t="shared" si="23"/>
        <v>1.287896589293973E-2</v>
      </c>
      <c r="U229" s="56">
        <f t="shared" si="23"/>
        <v>2.2723903461288882E-2</v>
      </c>
      <c r="V229" s="56">
        <f t="shared" si="23"/>
        <v>3.6750718797680611E-2</v>
      </c>
      <c r="W229" s="56">
        <f t="shared" si="25"/>
        <v>7.325282906093941E-3</v>
      </c>
    </row>
    <row r="230" spans="1:23">
      <c r="A230" s="53">
        <v>44865</v>
      </c>
      <c r="B230" s="49">
        <v>1167.4000000000001</v>
      </c>
      <c r="C230" s="50">
        <v>488.2</v>
      </c>
      <c r="D230" s="49">
        <v>14086.9</v>
      </c>
      <c r="E230" s="49">
        <v>3347.5</v>
      </c>
      <c r="F230" s="50">
        <v>741.2</v>
      </c>
      <c r="G230" s="50">
        <v>362.3</v>
      </c>
      <c r="H230" s="49">
        <v>1781.7</v>
      </c>
      <c r="I230" s="50">
        <v>524.6</v>
      </c>
      <c r="J230" s="49">
        <v>2584.4</v>
      </c>
      <c r="K230" s="50">
        <v>876.2</v>
      </c>
      <c r="L230" s="49">
        <v>15424</v>
      </c>
      <c r="M230" s="56">
        <f t="shared" si="24"/>
        <v>1.0505564631128868E-2</v>
      </c>
      <c r="N230" s="56">
        <f t="shared" si="24"/>
        <v>1.9024560547944526E-2</v>
      </c>
      <c r="O230" s="56">
        <f t="shared" si="24"/>
        <v>-1.7447802882950797E-3</v>
      </c>
      <c r="P230" s="56">
        <f t="shared" si="24"/>
        <v>7.2555334181257239E-3</v>
      </c>
      <c r="Q230" s="56">
        <f t="shared" si="24"/>
        <v>2.4314479086732913E-3</v>
      </c>
      <c r="R230" s="56">
        <f t="shared" si="23"/>
        <v>2.458911256440403E-2</v>
      </c>
      <c r="S230" s="56">
        <f t="shared" si="23"/>
        <v>1.0948190619600638E-2</v>
      </c>
      <c r="T230" s="56">
        <f t="shared" si="23"/>
        <v>1.0732184266884801E-2</v>
      </c>
      <c r="U230" s="56">
        <f t="shared" si="23"/>
        <v>9.251766671931937E-3</v>
      </c>
      <c r="V230" s="56">
        <f t="shared" si="23"/>
        <v>5.6080261425569596E-3</v>
      </c>
      <c r="W230" s="56">
        <f t="shared" si="25"/>
        <v>1.189620624378564E-2</v>
      </c>
    </row>
    <row r="231" spans="1:23">
      <c r="A231" s="53">
        <v>44862</v>
      </c>
      <c r="B231" s="49">
        <v>1155.2</v>
      </c>
      <c r="C231" s="50">
        <v>479</v>
      </c>
      <c r="D231" s="49">
        <v>14111.5</v>
      </c>
      <c r="E231" s="49">
        <v>3323.3</v>
      </c>
      <c r="F231" s="50">
        <v>739.4</v>
      </c>
      <c r="G231" s="50">
        <v>353.5</v>
      </c>
      <c r="H231" s="49">
        <v>1762.3</v>
      </c>
      <c r="I231" s="50">
        <v>519</v>
      </c>
      <c r="J231" s="49">
        <v>2560.6</v>
      </c>
      <c r="K231" s="50">
        <v>871.3</v>
      </c>
      <c r="L231" s="49">
        <v>15241.6</v>
      </c>
      <c r="M231" s="56">
        <f t="shared" si="24"/>
        <v>-9.2198318006839353E-3</v>
      </c>
      <c r="N231" s="56">
        <f t="shared" si="24"/>
        <v>1.4624467246639188E-3</v>
      </c>
      <c r="O231" s="56">
        <f t="shared" si="24"/>
        <v>-2.0388088529706963E-3</v>
      </c>
      <c r="P231" s="56">
        <f t="shared" si="24"/>
        <v>-5.1140894275265858E-4</v>
      </c>
      <c r="Q231" s="56">
        <f t="shared" si="24"/>
        <v>-2.5663551601424698E-3</v>
      </c>
      <c r="R231" s="56">
        <f t="shared" si="23"/>
        <v>-3.7205846024608809E-2</v>
      </c>
      <c r="S231" s="56">
        <f t="shared" si="23"/>
        <v>1.1987813384986706E-2</v>
      </c>
      <c r="T231" s="56">
        <f t="shared" si="23"/>
        <v>-9.6292737339344152E-4</v>
      </c>
      <c r="U231" s="56">
        <f t="shared" si="23"/>
        <v>-1.4829271010236491E-3</v>
      </c>
      <c r="V231" s="56">
        <f t="shared" si="23"/>
        <v>-3.4372169496041972E-3</v>
      </c>
      <c r="W231" s="56">
        <f t="shared" si="25"/>
        <v>-1.7385114777338724E-4</v>
      </c>
    </row>
    <row r="232" spans="1:23">
      <c r="A232" s="53">
        <v>44861</v>
      </c>
      <c r="B232" s="49">
        <v>1165.9000000000001</v>
      </c>
      <c r="C232" s="50">
        <v>478.3</v>
      </c>
      <c r="D232" s="49">
        <v>14140.3</v>
      </c>
      <c r="E232" s="49">
        <v>3325</v>
      </c>
      <c r="F232" s="50">
        <v>741.3</v>
      </c>
      <c r="G232" s="50">
        <v>366.9</v>
      </c>
      <c r="H232" s="49">
        <v>1741.3</v>
      </c>
      <c r="I232" s="50">
        <v>519.5</v>
      </c>
      <c r="J232" s="49">
        <v>2564.4</v>
      </c>
      <c r="K232" s="50">
        <v>874.3</v>
      </c>
      <c r="L232" s="49">
        <v>15244.25</v>
      </c>
      <c r="M232" s="56">
        <f t="shared" si="24"/>
        <v>8.6140596390240076E-3</v>
      </c>
      <c r="N232" s="56">
        <f t="shared" si="24"/>
        <v>-1.6176213365158586E-2</v>
      </c>
      <c r="O232" s="56">
        <f t="shared" si="24"/>
        <v>2.3577485583515692E-3</v>
      </c>
      <c r="P232" s="56">
        <f t="shared" si="24"/>
        <v>7.3957019611289926E-3</v>
      </c>
      <c r="Q232" s="56">
        <f t="shared" si="24"/>
        <v>1.214820963331598E-3</v>
      </c>
      <c r="R232" s="56">
        <f t="shared" si="23"/>
        <v>-2.9540278994206918E-2</v>
      </c>
      <c r="S232" s="56">
        <f t="shared" si="23"/>
        <v>-1.5556312456297692E-2</v>
      </c>
      <c r="T232" s="56">
        <f t="shared" si="23"/>
        <v>5.9851515667947693E-3</v>
      </c>
      <c r="U232" s="56">
        <f t="shared" si="23"/>
        <v>-2.0800719082724458E-2</v>
      </c>
      <c r="V232" s="56">
        <f t="shared" si="23"/>
        <v>8.038628496435312E-3</v>
      </c>
      <c r="W232" s="56">
        <f t="shared" si="25"/>
        <v>5.6673402276929156E-3</v>
      </c>
    </row>
    <row r="233" spans="1:23">
      <c r="A233" s="53">
        <v>44859</v>
      </c>
      <c r="B233" s="49">
        <v>1155.9000000000001</v>
      </c>
      <c r="C233" s="50">
        <v>486.1</v>
      </c>
      <c r="D233" s="49">
        <v>14107</v>
      </c>
      <c r="E233" s="49">
        <v>3300.5</v>
      </c>
      <c r="F233" s="50">
        <v>740.4</v>
      </c>
      <c r="G233" s="50">
        <v>377.9</v>
      </c>
      <c r="H233" s="49">
        <v>1768.6</v>
      </c>
      <c r="I233" s="50">
        <v>516.4</v>
      </c>
      <c r="J233" s="49">
        <v>2618.3000000000002</v>
      </c>
      <c r="K233" s="50">
        <v>867.3</v>
      </c>
      <c r="L233" s="49">
        <v>15158.1</v>
      </c>
      <c r="M233" s="56">
        <f t="shared" si="24"/>
        <v>7.8166109297448504E-3</v>
      </c>
      <c r="N233" s="56">
        <f t="shared" si="24"/>
        <v>-1.1454410366483866E-2</v>
      </c>
      <c r="O233" s="56">
        <f t="shared" si="24"/>
        <v>1.0998090165966434E-2</v>
      </c>
      <c r="P233" s="56">
        <f t="shared" si="24"/>
        <v>-2.8137924560174914E-3</v>
      </c>
      <c r="Q233" s="56">
        <f t="shared" si="24"/>
        <v>-4.5816007916272264E-3</v>
      </c>
      <c r="R233" s="56">
        <f t="shared" si="23"/>
        <v>1.0590416663638859E-3</v>
      </c>
      <c r="S233" s="56">
        <f t="shared" si="23"/>
        <v>-1.3924986376312566E-2</v>
      </c>
      <c r="T233" s="56">
        <f t="shared" si="23"/>
        <v>-6.7548264171826168E-3</v>
      </c>
      <c r="U233" s="56">
        <f t="shared" si="23"/>
        <v>-9.5785444796781631E-3</v>
      </c>
      <c r="V233" s="56">
        <f t="shared" si="23"/>
        <v>1.3845623534108342E-3</v>
      </c>
      <c r="W233" s="56">
        <f t="shared" si="25"/>
        <v>-2.6781450840063191E-3</v>
      </c>
    </row>
    <row r="234" spans="1:23">
      <c r="A234" s="53">
        <v>44858</v>
      </c>
      <c r="B234" s="49">
        <v>1146.9000000000001</v>
      </c>
      <c r="C234" s="50">
        <v>491.7</v>
      </c>
      <c r="D234" s="49">
        <v>13952.7</v>
      </c>
      <c r="E234" s="49">
        <v>3309.8</v>
      </c>
      <c r="F234" s="50">
        <v>743.8</v>
      </c>
      <c r="G234" s="50">
        <v>377.5</v>
      </c>
      <c r="H234" s="49">
        <v>1793.4</v>
      </c>
      <c r="I234" s="50">
        <v>519.9</v>
      </c>
      <c r="J234" s="49">
        <v>2643.5</v>
      </c>
      <c r="K234" s="50">
        <v>866.1</v>
      </c>
      <c r="L234" s="49">
        <v>15198.75</v>
      </c>
      <c r="M234" s="56">
        <f t="shared" si="24"/>
        <v>1.0606226435780654E-2</v>
      </c>
      <c r="N234" s="56">
        <f t="shared" si="24"/>
        <v>7.9632886360737863E-3</v>
      </c>
      <c r="O234" s="56">
        <f t="shared" si="24"/>
        <v>-3.2199924781979492E-3</v>
      </c>
      <c r="P234" s="56">
        <f t="shared" si="24"/>
        <v>-6.3427822776750749E-4</v>
      </c>
      <c r="Q234" s="56">
        <f t="shared" si="24"/>
        <v>2.6892564368056809E-4</v>
      </c>
      <c r="R234" s="56">
        <f t="shared" si="23"/>
        <v>1.0384862334391861E-2</v>
      </c>
      <c r="S234" s="56">
        <f t="shared" si="23"/>
        <v>8.0056410772173722E-3</v>
      </c>
      <c r="T234" s="56">
        <f t="shared" si="23"/>
        <v>1.3473199997897137E-3</v>
      </c>
      <c r="U234" s="56">
        <f t="shared" si="23"/>
        <v>2.1964713821991983E-3</v>
      </c>
      <c r="V234" s="56">
        <f t="shared" si="23"/>
        <v>3.4644032911897756E-4</v>
      </c>
      <c r="W234" s="56">
        <f t="shared" si="25"/>
        <v>7.77088341190458E-3</v>
      </c>
    </row>
    <row r="235" spans="1:23">
      <c r="A235" s="53">
        <v>44855</v>
      </c>
      <c r="B235" s="49">
        <v>1134.8</v>
      </c>
      <c r="C235" s="50">
        <v>487.8</v>
      </c>
      <c r="D235" s="49">
        <v>13997.7</v>
      </c>
      <c r="E235" s="49">
        <v>3311.9</v>
      </c>
      <c r="F235" s="50">
        <v>743.6</v>
      </c>
      <c r="G235" s="50">
        <v>373.6</v>
      </c>
      <c r="H235" s="49">
        <v>1779.1</v>
      </c>
      <c r="I235" s="50">
        <v>519.20000000000005</v>
      </c>
      <c r="J235" s="49">
        <v>2637.7</v>
      </c>
      <c r="K235" s="50">
        <v>865.8</v>
      </c>
      <c r="L235" s="49">
        <v>15081.1</v>
      </c>
      <c r="M235" s="56">
        <f t="shared" si="24"/>
        <v>-1.7608738481946042E-3</v>
      </c>
      <c r="N235" s="56">
        <f t="shared" si="24"/>
        <v>-5.5619715275093393E-2</v>
      </c>
      <c r="O235" s="56">
        <f t="shared" si="24"/>
        <v>9.8788216616525586E-3</v>
      </c>
      <c r="P235" s="56">
        <f t="shared" si="24"/>
        <v>-1.3555463225394249E-2</v>
      </c>
      <c r="Q235" s="56">
        <f t="shared" si="24"/>
        <v>1.2110611720382615E-3</v>
      </c>
      <c r="R235" s="56">
        <f t="shared" si="23"/>
        <v>-1.9613668772013367E-2</v>
      </c>
      <c r="S235" s="56">
        <f t="shared" si="23"/>
        <v>-2.918562996653325E-3</v>
      </c>
      <c r="T235" s="56">
        <f t="shared" si="23"/>
        <v>-9.0116610242936823E-3</v>
      </c>
      <c r="U235" s="56">
        <f t="shared" si="23"/>
        <v>-1.9559516096143127E-2</v>
      </c>
      <c r="V235" s="56">
        <f t="shared" si="23"/>
        <v>-3.9193133743944675E-3</v>
      </c>
      <c r="W235" s="56">
        <f t="shared" si="25"/>
        <v>-2.0534432185364618E-3</v>
      </c>
    </row>
    <row r="236" spans="1:23">
      <c r="A236" s="53">
        <v>44854</v>
      </c>
      <c r="B236" s="49">
        <v>1136.8</v>
      </c>
      <c r="C236" s="50">
        <v>515.70000000000005</v>
      </c>
      <c r="D236" s="49">
        <v>13860.1</v>
      </c>
      <c r="E236" s="49">
        <v>3357.1</v>
      </c>
      <c r="F236" s="50">
        <v>742.7</v>
      </c>
      <c r="G236" s="50">
        <v>381</v>
      </c>
      <c r="H236" s="49">
        <v>1784.3</v>
      </c>
      <c r="I236" s="50">
        <v>523.9</v>
      </c>
      <c r="J236" s="49">
        <v>2689.8</v>
      </c>
      <c r="K236" s="50">
        <v>869.2</v>
      </c>
      <c r="L236" s="49">
        <v>15112.1</v>
      </c>
      <c r="M236" s="56">
        <f t="shared" si="24"/>
        <v>1.3104490700249251E-2</v>
      </c>
      <c r="N236" s="56">
        <f t="shared" si="24"/>
        <v>1.9392999188103653E-4</v>
      </c>
      <c r="O236" s="56">
        <f t="shared" si="24"/>
        <v>2.3331501957409738E-3</v>
      </c>
      <c r="P236" s="56">
        <f t="shared" si="24"/>
        <v>2.4057593382593723E-2</v>
      </c>
      <c r="Q236" s="56">
        <f t="shared" si="24"/>
        <v>-1.3463480329982955E-4</v>
      </c>
      <c r="R236" s="56">
        <f t="shared" si="23"/>
        <v>-1.0703665694162246E-2</v>
      </c>
      <c r="S236" s="56">
        <f t="shared" si="23"/>
        <v>1.7388869898357594E-3</v>
      </c>
      <c r="T236" s="56">
        <f t="shared" si="23"/>
        <v>1.3257951905744967E-2</v>
      </c>
      <c r="U236" s="56">
        <f t="shared" si="23"/>
        <v>9.2627837895039901E-3</v>
      </c>
      <c r="V236" s="56">
        <f t="shared" si="23"/>
        <v>-6.8791832854421748E-3</v>
      </c>
      <c r="W236" s="56">
        <f t="shared" si="25"/>
        <v>2.8826389131015968E-3</v>
      </c>
    </row>
    <row r="237" spans="1:23">
      <c r="A237" s="53">
        <v>44853</v>
      </c>
      <c r="B237" s="49">
        <v>1122</v>
      </c>
      <c r="C237" s="50">
        <v>515.6</v>
      </c>
      <c r="D237" s="49">
        <v>13827.8</v>
      </c>
      <c r="E237" s="49">
        <v>3277.3</v>
      </c>
      <c r="F237" s="50">
        <v>742.8</v>
      </c>
      <c r="G237" s="50">
        <v>385.1</v>
      </c>
      <c r="H237" s="49">
        <v>1781.2</v>
      </c>
      <c r="I237" s="50">
        <v>517</v>
      </c>
      <c r="J237" s="49">
        <v>2665</v>
      </c>
      <c r="K237" s="50">
        <v>875.2</v>
      </c>
      <c r="L237" s="49">
        <v>15068.6</v>
      </c>
      <c r="M237" s="56">
        <f t="shared" si="24"/>
        <v>-3.4699087264432539E-3</v>
      </c>
      <c r="N237" s="56">
        <f t="shared" si="24"/>
        <v>-1.1630162194812596E-3</v>
      </c>
      <c r="O237" s="56">
        <f t="shared" si="24"/>
        <v>-1.0625111677820685E-3</v>
      </c>
      <c r="P237" s="56">
        <f t="shared" si="24"/>
        <v>-2.1336267543114388E-3</v>
      </c>
      <c r="Q237" s="56">
        <f t="shared" si="24"/>
        <v>1.573980933861046E-2</v>
      </c>
      <c r="R237" s="56">
        <f t="shared" si="23"/>
        <v>-6.7288038560201126E-3</v>
      </c>
      <c r="S237" s="56">
        <f t="shared" si="23"/>
        <v>1.1229015788565603E-4</v>
      </c>
      <c r="T237" s="56">
        <f t="shared" si="23"/>
        <v>2.129926257824849E-3</v>
      </c>
      <c r="U237" s="56">
        <f t="shared" si="23"/>
        <v>-1.7740391249540674E-2</v>
      </c>
      <c r="V237" s="56">
        <f t="shared" si="23"/>
        <v>2.2854531010236864E-4</v>
      </c>
      <c r="W237" s="56">
        <f t="shared" si="25"/>
        <v>7.9999605928344163E-4</v>
      </c>
    </row>
    <row r="238" spans="1:23">
      <c r="A238" s="53">
        <v>44852</v>
      </c>
      <c r="B238" s="49">
        <v>1125.9000000000001</v>
      </c>
      <c r="C238" s="50">
        <v>516.20000000000005</v>
      </c>
      <c r="D238" s="49">
        <v>13842.5</v>
      </c>
      <c r="E238" s="49">
        <v>3284.3</v>
      </c>
      <c r="F238" s="50">
        <v>731.2</v>
      </c>
      <c r="G238" s="50">
        <v>387.7</v>
      </c>
      <c r="H238" s="49">
        <v>1781</v>
      </c>
      <c r="I238" s="50">
        <v>515.9</v>
      </c>
      <c r="J238" s="49">
        <v>2712.7</v>
      </c>
      <c r="K238" s="50">
        <v>875</v>
      </c>
      <c r="L238" s="49">
        <v>15056.55</v>
      </c>
      <c r="M238" s="56">
        <f t="shared" si="24"/>
        <v>1.5845638375835677E-2</v>
      </c>
      <c r="N238" s="56">
        <f t="shared" si="24"/>
        <v>9.1467018928323984E-3</v>
      </c>
      <c r="O238" s="56">
        <f t="shared" si="24"/>
        <v>-3.0336738022127701E-4</v>
      </c>
      <c r="P238" s="56">
        <f t="shared" si="24"/>
        <v>2.2072961286056719E-2</v>
      </c>
      <c r="Q238" s="56">
        <f t="shared" si="24"/>
        <v>4.3859719432542679E-3</v>
      </c>
      <c r="R238" s="56">
        <f t="shared" si="23"/>
        <v>1.350319141029291E-2</v>
      </c>
      <c r="S238" s="56">
        <f t="shared" si="23"/>
        <v>2.0420448653134159E-2</v>
      </c>
      <c r="T238" s="56">
        <f t="shared" si="23"/>
        <v>3.689682795439104E-3</v>
      </c>
      <c r="U238" s="56">
        <f t="shared" si="23"/>
        <v>7.8829445420446533E-3</v>
      </c>
      <c r="V238" s="56">
        <f t="shared" si="23"/>
        <v>6.0755617618949726E-3</v>
      </c>
      <c r="W238" s="56">
        <f t="shared" si="25"/>
        <v>1.0039232992013883E-2</v>
      </c>
    </row>
    <row r="239" spans="1:23">
      <c r="A239" s="53">
        <v>44851</v>
      </c>
      <c r="B239" s="49">
        <v>1108.2</v>
      </c>
      <c r="C239" s="50">
        <v>511.5</v>
      </c>
      <c r="D239" s="49">
        <v>13846.7</v>
      </c>
      <c r="E239" s="49">
        <v>3212.6</v>
      </c>
      <c r="F239" s="50">
        <v>728</v>
      </c>
      <c r="G239" s="50">
        <v>382.5</v>
      </c>
      <c r="H239" s="49">
        <v>1745</v>
      </c>
      <c r="I239" s="50">
        <v>514</v>
      </c>
      <c r="J239" s="49">
        <v>2691.4</v>
      </c>
      <c r="K239" s="50">
        <v>869.7</v>
      </c>
      <c r="L239" s="49">
        <v>14906.15</v>
      </c>
      <c r="M239" s="56">
        <f t="shared" si="24"/>
        <v>-6.3145552592094119E-4</v>
      </c>
      <c r="N239" s="56">
        <f t="shared" si="24"/>
        <v>2.3487973217553287E-3</v>
      </c>
      <c r="O239" s="56">
        <f t="shared" si="24"/>
        <v>1.7926462951794672E-3</v>
      </c>
      <c r="P239" s="56">
        <f t="shared" si="24"/>
        <v>9.654163718329766E-4</v>
      </c>
      <c r="Q239" s="56">
        <f t="shared" si="24"/>
        <v>7.0301481904344902E-3</v>
      </c>
      <c r="R239" s="56">
        <f t="shared" si="23"/>
        <v>2.6178025420788799E-3</v>
      </c>
      <c r="S239" s="56">
        <f t="shared" si="23"/>
        <v>-4.0034368598092455E-3</v>
      </c>
      <c r="T239" s="56">
        <f t="shared" si="23"/>
        <v>4.8756800634839311E-3</v>
      </c>
      <c r="U239" s="56">
        <f t="shared" si="23"/>
        <v>2.6963525343892465E-2</v>
      </c>
      <c r="V239" s="56">
        <f t="shared" si="23"/>
        <v>-1.723247023031161E-3</v>
      </c>
      <c r="W239" s="56">
        <f t="shared" si="25"/>
        <v>6.1269485523500269E-3</v>
      </c>
    </row>
    <row r="240" spans="1:23">
      <c r="A240" s="53">
        <v>44848</v>
      </c>
      <c r="B240" s="49">
        <v>1108.9000000000001</v>
      </c>
      <c r="C240" s="50">
        <v>510.3</v>
      </c>
      <c r="D240" s="49">
        <v>13821.9</v>
      </c>
      <c r="E240" s="49">
        <v>3209.5</v>
      </c>
      <c r="F240" s="50">
        <v>722.9</v>
      </c>
      <c r="G240" s="50">
        <v>381.5</v>
      </c>
      <c r="H240" s="49">
        <v>1752</v>
      </c>
      <c r="I240" s="50">
        <v>511.5</v>
      </c>
      <c r="J240" s="49">
        <v>2619.8000000000002</v>
      </c>
      <c r="K240" s="50">
        <v>871.2</v>
      </c>
      <c r="L240" s="49">
        <v>14815.1</v>
      </c>
      <c r="M240" s="56">
        <f t="shared" si="24"/>
        <v>4.7003611803318355E-3</v>
      </c>
      <c r="N240" s="56">
        <f t="shared" si="24"/>
        <v>-4.6920907197292314E-3</v>
      </c>
      <c r="O240" s="56">
        <f t="shared" si="24"/>
        <v>-2.925848144397997E-3</v>
      </c>
      <c r="P240" s="56">
        <f t="shared" si="24"/>
        <v>-7.5118307038594756E-3</v>
      </c>
      <c r="Q240" s="56">
        <f t="shared" si="24"/>
        <v>-1.6586043885236912E-3</v>
      </c>
      <c r="R240" s="56">
        <f t="shared" si="23"/>
        <v>-6.2712512822402844E-3</v>
      </c>
      <c r="S240" s="56">
        <f t="shared" si="23"/>
        <v>9.0591755386290659E-3</v>
      </c>
      <c r="T240" s="56">
        <f t="shared" si="23"/>
        <v>-7.9836856733511985E-3</v>
      </c>
      <c r="U240" s="56">
        <f t="shared" si="23"/>
        <v>-6.8683942105623877E-4</v>
      </c>
      <c r="V240" s="56">
        <f t="shared" si="23"/>
        <v>-3.0943810147478004E-3</v>
      </c>
      <c r="W240" s="56">
        <f t="shared" si="25"/>
        <v>5.7403340524536271E-3</v>
      </c>
    </row>
    <row r="241" spans="1:23">
      <c r="A241" s="53">
        <v>44847</v>
      </c>
      <c r="B241" s="49">
        <v>1103.7</v>
      </c>
      <c r="C241" s="50">
        <v>512.70000000000005</v>
      </c>
      <c r="D241" s="49">
        <v>13862.4</v>
      </c>
      <c r="E241" s="49">
        <v>3233.7</v>
      </c>
      <c r="F241" s="50">
        <v>724.1</v>
      </c>
      <c r="G241" s="50">
        <v>383.9</v>
      </c>
      <c r="H241" s="49">
        <v>1736.2</v>
      </c>
      <c r="I241" s="50">
        <v>515.6</v>
      </c>
      <c r="J241" s="49">
        <v>2621.6</v>
      </c>
      <c r="K241" s="50">
        <v>873.9</v>
      </c>
      <c r="L241" s="49">
        <v>14730.3</v>
      </c>
      <c r="M241" s="56">
        <f t="shared" si="24"/>
        <v>-4.3395782775277674E-3</v>
      </c>
      <c r="N241" s="56">
        <f t="shared" si="24"/>
        <v>-1.6826622709746334E-2</v>
      </c>
      <c r="O241" s="56">
        <f t="shared" si="24"/>
        <v>-2.2265705974529107E-3</v>
      </c>
      <c r="P241" s="56">
        <f t="shared" si="24"/>
        <v>3.0972242679707688E-3</v>
      </c>
      <c r="Q241" s="56">
        <f t="shared" si="24"/>
        <v>2.4889393379741468E-3</v>
      </c>
      <c r="R241" s="56">
        <f t="shared" si="23"/>
        <v>-9.5917780098592927E-3</v>
      </c>
      <c r="S241" s="56">
        <f t="shared" si="23"/>
        <v>-6.3156895928782805E-3</v>
      </c>
      <c r="T241" s="56">
        <f t="shared" si="23"/>
        <v>1.4062731749733336E-2</v>
      </c>
      <c r="U241" s="56">
        <f t="shared" si="23"/>
        <v>-1.2735163021159989E-2</v>
      </c>
      <c r="V241" s="56">
        <f t="shared" si="23"/>
        <v>-4.5761355334667718E-4</v>
      </c>
      <c r="W241" s="56">
        <f t="shared" si="25"/>
        <v>-6.7421877340694044E-3</v>
      </c>
    </row>
    <row r="242" spans="1:23">
      <c r="A242" s="53">
        <v>44846</v>
      </c>
      <c r="B242" s="49">
        <v>1108.5</v>
      </c>
      <c r="C242" s="50">
        <v>521.4</v>
      </c>
      <c r="D242" s="49">
        <v>13893.3</v>
      </c>
      <c r="E242" s="49">
        <v>3223.7</v>
      </c>
      <c r="F242" s="50">
        <v>722.3</v>
      </c>
      <c r="G242" s="50">
        <v>387.6</v>
      </c>
      <c r="H242" s="49">
        <v>1747.2</v>
      </c>
      <c r="I242" s="50">
        <v>508.4</v>
      </c>
      <c r="J242" s="49">
        <v>2655.2</v>
      </c>
      <c r="K242" s="50">
        <v>874.3</v>
      </c>
      <c r="L242" s="49">
        <v>14829.95</v>
      </c>
      <c r="M242" s="56">
        <f t="shared" si="24"/>
        <v>-1.4423512822352694E-3</v>
      </c>
      <c r="N242" s="56">
        <f t="shared" si="24"/>
        <v>1.2933294840692422E-2</v>
      </c>
      <c r="O242" s="56">
        <f t="shared" si="24"/>
        <v>5.0294330839937441E-3</v>
      </c>
      <c r="P242" s="56">
        <f t="shared" si="24"/>
        <v>-1.5482710743358627E-2</v>
      </c>
      <c r="Q242" s="56">
        <f t="shared" si="24"/>
        <v>-4.5583337441257622E-3</v>
      </c>
      <c r="R242" s="56">
        <f t="shared" si="23"/>
        <v>1.7437006532052948E-2</v>
      </c>
      <c r="S242" s="56">
        <f t="shared" si="23"/>
        <v>-1.296504001728894E-2</v>
      </c>
      <c r="T242" s="56">
        <f t="shared" si="23"/>
        <v>2.9547938369953743E-3</v>
      </c>
      <c r="U242" s="56">
        <f t="shared" si="23"/>
        <v>1.6403770009443125E-2</v>
      </c>
      <c r="V242" s="56">
        <f t="shared" si="23"/>
        <v>8.0096119620458729E-4</v>
      </c>
      <c r="W242" s="56">
        <f t="shared" si="25"/>
        <v>7.3126035419045403E-3</v>
      </c>
    </row>
    <row r="243" spans="1:23">
      <c r="A243" s="53">
        <v>44845</v>
      </c>
      <c r="B243" s="49">
        <v>1110.0999999999999</v>
      </c>
      <c r="C243" s="50">
        <v>514.70000000000005</v>
      </c>
      <c r="D243" s="49">
        <v>13823.6</v>
      </c>
      <c r="E243" s="49">
        <v>3274</v>
      </c>
      <c r="F243" s="50">
        <v>725.6</v>
      </c>
      <c r="G243" s="50">
        <v>380.9</v>
      </c>
      <c r="H243" s="49">
        <v>1770</v>
      </c>
      <c r="I243" s="50">
        <v>506.9</v>
      </c>
      <c r="J243" s="49">
        <v>2612</v>
      </c>
      <c r="K243" s="50">
        <v>873.6</v>
      </c>
      <c r="L243" s="49">
        <v>14721.9</v>
      </c>
      <c r="M243" s="56">
        <f t="shared" si="24"/>
        <v>-7.8959584750742228E-3</v>
      </c>
      <c r="N243" s="56">
        <f t="shared" si="24"/>
        <v>-8.3196765071796713E-3</v>
      </c>
      <c r="O243" s="56">
        <f t="shared" si="24"/>
        <v>-1.0871275447673667E-2</v>
      </c>
      <c r="P243" s="56">
        <f t="shared" si="24"/>
        <v>8.4965926853673903E-3</v>
      </c>
      <c r="Q243" s="56">
        <f t="shared" si="24"/>
        <v>-7.6881213390134007E-3</v>
      </c>
      <c r="R243" s="56">
        <f t="shared" si="23"/>
        <v>-2.5659046684069417E-2</v>
      </c>
      <c r="S243" s="56">
        <f t="shared" si="23"/>
        <v>-3.1588473920053238E-3</v>
      </c>
      <c r="T243" s="56">
        <f t="shared" si="23"/>
        <v>-1.5658961573792048E-2</v>
      </c>
      <c r="U243" s="56">
        <f t="shared" si="23"/>
        <v>-1.274387194786469E-2</v>
      </c>
      <c r="V243" s="56">
        <f t="shared" si="23"/>
        <v>-2.9661041049262159E-2</v>
      </c>
      <c r="W243" s="56">
        <f t="shared" si="25"/>
        <v>-1.5485480581498897E-2</v>
      </c>
    </row>
    <row r="244" spans="1:23">
      <c r="A244" s="53">
        <v>44844</v>
      </c>
      <c r="B244" s="49">
        <v>1118.9000000000001</v>
      </c>
      <c r="C244" s="50">
        <v>519</v>
      </c>
      <c r="D244" s="49">
        <v>13974.7</v>
      </c>
      <c r="E244" s="49">
        <v>3246.3</v>
      </c>
      <c r="F244" s="50">
        <v>731.2</v>
      </c>
      <c r="G244" s="50">
        <v>390.8</v>
      </c>
      <c r="H244" s="49">
        <v>1775.6</v>
      </c>
      <c r="I244" s="50">
        <v>514.9</v>
      </c>
      <c r="J244" s="49">
        <v>2645.5</v>
      </c>
      <c r="K244" s="50">
        <v>899.9</v>
      </c>
      <c r="L244" s="49">
        <v>14951.65</v>
      </c>
      <c r="M244" s="56">
        <f t="shared" si="24"/>
        <v>-1.0313952904349022E-2</v>
      </c>
      <c r="N244" s="56">
        <f t="shared" si="24"/>
        <v>-4.9971274465546132E-3</v>
      </c>
      <c r="O244" s="56">
        <f t="shared" si="24"/>
        <v>8.7395176028707451E-3</v>
      </c>
      <c r="P244" s="56">
        <f t="shared" si="24"/>
        <v>-9.5955609869485935E-3</v>
      </c>
      <c r="Q244" s="56">
        <f t="shared" si="24"/>
        <v>-5.5915590622362477E-3</v>
      </c>
      <c r="R244" s="56">
        <f t="shared" si="23"/>
        <v>-1.8004797264255183E-2</v>
      </c>
      <c r="S244" s="56">
        <f t="shared" si="23"/>
        <v>-1.0365109465458591E-2</v>
      </c>
      <c r="T244" s="56">
        <f t="shared" si="23"/>
        <v>-1.2352984721964557E-2</v>
      </c>
      <c r="U244" s="56">
        <f t="shared" si="23"/>
        <v>-6.443005653630385E-3</v>
      </c>
      <c r="V244" s="56">
        <f t="shared" si="23"/>
        <v>-1.1600417332163661E-2</v>
      </c>
      <c r="W244" s="56">
        <f t="shared" si="25"/>
        <v>-5.6722179135231263E-3</v>
      </c>
    </row>
    <row r="245" spans="1:23">
      <c r="A245" s="53">
        <v>44841</v>
      </c>
      <c r="B245" s="49">
        <v>1130.5</v>
      </c>
      <c r="C245" s="50">
        <v>521.6</v>
      </c>
      <c r="D245" s="49">
        <v>13853.1</v>
      </c>
      <c r="E245" s="49">
        <v>3277.6</v>
      </c>
      <c r="F245" s="50">
        <v>735.3</v>
      </c>
      <c r="G245" s="50">
        <v>397.9</v>
      </c>
      <c r="H245" s="49">
        <v>1794.1</v>
      </c>
      <c r="I245" s="50">
        <v>521.29999999999995</v>
      </c>
      <c r="J245" s="49">
        <v>2662.6</v>
      </c>
      <c r="K245" s="50">
        <v>910.4</v>
      </c>
      <c r="L245" s="49">
        <v>15036.7</v>
      </c>
      <c r="M245" s="56">
        <f t="shared" si="24"/>
        <v>-3.5320125018718325E-3</v>
      </c>
      <c r="N245" s="56">
        <f t="shared" si="24"/>
        <v>1.6820116217220526E-2</v>
      </c>
      <c r="O245" s="56">
        <f t="shared" si="24"/>
        <v>-4.314620557052699E-3</v>
      </c>
      <c r="P245" s="56">
        <f t="shared" si="24"/>
        <v>-2.2552046860495598E-3</v>
      </c>
      <c r="Q245" s="56">
        <f t="shared" si="24"/>
        <v>5.4548069252710564E-3</v>
      </c>
      <c r="R245" s="56">
        <f t="shared" si="23"/>
        <v>-5.0137984198897209E-3</v>
      </c>
      <c r="S245" s="56">
        <f t="shared" si="23"/>
        <v>-1.2297961330058999E-2</v>
      </c>
      <c r="T245" s="56">
        <f t="shared" si="23"/>
        <v>-7.2630288697534684E-3</v>
      </c>
      <c r="U245" s="56">
        <f t="shared" si="23"/>
        <v>2.2536904275974665E-4</v>
      </c>
      <c r="V245" s="56">
        <f t="shared" si="23"/>
        <v>-1.2661160184527396E-2</v>
      </c>
      <c r="W245" s="56">
        <f t="shared" si="25"/>
        <v>-1.086748916766822E-3</v>
      </c>
    </row>
    <row r="246" spans="1:23">
      <c r="A246" s="53">
        <v>44840</v>
      </c>
      <c r="B246" s="49">
        <v>1134.5</v>
      </c>
      <c r="C246" s="50">
        <v>512.9</v>
      </c>
      <c r="D246" s="49">
        <v>13913</v>
      </c>
      <c r="E246" s="49">
        <v>3285</v>
      </c>
      <c r="F246" s="50">
        <v>731.3</v>
      </c>
      <c r="G246" s="50">
        <v>399.9</v>
      </c>
      <c r="H246" s="49">
        <v>1816.3</v>
      </c>
      <c r="I246" s="50">
        <v>525.1</v>
      </c>
      <c r="J246" s="49">
        <v>2662</v>
      </c>
      <c r="K246" s="50">
        <v>922</v>
      </c>
      <c r="L246" s="49">
        <v>15053.05</v>
      </c>
      <c r="M246" s="56">
        <f t="shared" si="24"/>
        <v>-8.9505687045342442E-3</v>
      </c>
      <c r="N246" s="56">
        <f t="shared" si="24"/>
        <v>5.8508046525199207E-4</v>
      </c>
      <c r="O246" s="56">
        <f t="shared" si="24"/>
        <v>-1.9244031674204613E-3</v>
      </c>
      <c r="P246" s="56">
        <f t="shared" si="24"/>
        <v>1.4503450757203966E-2</v>
      </c>
      <c r="Q246" s="56">
        <f t="shared" si="24"/>
        <v>1.6545255403594899E-2</v>
      </c>
      <c r="R246" s="56">
        <f t="shared" si="23"/>
        <v>5.0025013549470621E-4</v>
      </c>
      <c r="S246" s="56">
        <f t="shared" si="23"/>
        <v>-1.9356674258548926E-2</v>
      </c>
      <c r="T246" s="56">
        <f t="shared" si="23"/>
        <v>-1.9025880929479742E-3</v>
      </c>
      <c r="U246" s="56">
        <f t="shared" si="23"/>
        <v>-9.2359547484326E-3</v>
      </c>
      <c r="V246" s="56">
        <f t="shared" si="23"/>
        <v>-3.2485139558313327E-3</v>
      </c>
      <c r="W246" s="56">
        <f t="shared" si="25"/>
        <v>5.8130305252164158E-3</v>
      </c>
    </row>
    <row r="247" spans="1:23">
      <c r="A247" s="53">
        <v>44838</v>
      </c>
      <c r="B247" s="49">
        <v>1144.7</v>
      </c>
      <c r="C247" s="50">
        <v>512.6</v>
      </c>
      <c r="D247" s="49">
        <v>13939.8</v>
      </c>
      <c r="E247" s="49">
        <v>3237.7</v>
      </c>
      <c r="F247" s="50">
        <v>719.3</v>
      </c>
      <c r="G247" s="50">
        <v>399.7</v>
      </c>
      <c r="H247" s="49">
        <v>1851.8</v>
      </c>
      <c r="I247" s="50">
        <v>526.1</v>
      </c>
      <c r="J247" s="49">
        <v>2686.7</v>
      </c>
      <c r="K247" s="50">
        <v>925</v>
      </c>
      <c r="L247" s="49">
        <v>14965.8</v>
      </c>
      <c r="M247" s="56">
        <f t="shared" si="24"/>
        <v>1.2217247104995473E-2</v>
      </c>
      <c r="N247" s="56">
        <f t="shared" si="24"/>
        <v>1.5927974136307223E-2</v>
      </c>
      <c r="O247" s="56">
        <f t="shared" si="24"/>
        <v>-4.437834752072164E-3</v>
      </c>
      <c r="P247" s="56">
        <f t="shared" si="24"/>
        <v>2.5145969193992198E-2</v>
      </c>
      <c r="Q247" s="56">
        <f t="shared" si="24"/>
        <v>1.8380033379024389E-2</v>
      </c>
      <c r="R247" s="56">
        <f t="shared" si="23"/>
        <v>-4.4932676695385882E-3</v>
      </c>
      <c r="S247" s="56">
        <f t="shared" si="23"/>
        <v>3.0095181081538632E-2</v>
      </c>
      <c r="T247" s="56">
        <f t="shared" si="23"/>
        <v>-6.4418563046995123E-3</v>
      </c>
      <c r="U247" s="56">
        <f t="shared" si="23"/>
        <v>1.1379497678511208E-2</v>
      </c>
      <c r="V247" s="56">
        <f t="shared" si="23"/>
        <v>3.4983217546422356E-2</v>
      </c>
      <c r="W247" s="56">
        <f t="shared" si="25"/>
        <v>2.2112553677169369E-2</v>
      </c>
    </row>
    <row r="248" spans="1:23">
      <c r="A248" s="53">
        <v>44837</v>
      </c>
      <c r="B248" s="49">
        <v>1130.8</v>
      </c>
      <c r="C248" s="50">
        <v>504.5</v>
      </c>
      <c r="D248" s="49">
        <v>14001.8</v>
      </c>
      <c r="E248" s="49">
        <v>3157.3</v>
      </c>
      <c r="F248" s="50">
        <v>706.2</v>
      </c>
      <c r="G248" s="50">
        <v>401.5</v>
      </c>
      <c r="H248" s="49">
        <v>1796.9</v>
      </c>
      <c r="I248" s="50">
        <v>529.5</v>
      </c>
      <c r="J248" s="49">
        <v>2656.3</v>
      </c>
      <c r="K248" s="50">
        <v>893.2</v>
      </c>
      <c r="L248" s="49">
        <v>14638.5</v>
      </c>
      <c r="M248" s="56">
        <f t="shared" si="24"/>
        <v>1.4070941925216122E-2</v>
      </c>
      <c r="N248" s="56">
        <f t="shared" si="24"/>
        <v>-1.9044455038125508E-2</v>
      </c>
      <c r="O248" s="56">
        <f t="shared" si="24"/>
        <v>8.3623680910772519E-3</v>
      </c>
      <c r="P248" s="56">
        <f t="shared" si="24"/>
        <v>-9.0336746911506699E-2</v>
      </c>
      <c r="Q248" s="56">
        <f t="shared" si="24"/>
        <v>2.8324600104410666E-4</v>
      </c>
      <c r="R248" s="56">
        <f t="shared" si="23"/>
        <v>-2.5573068055218671E-2</v>
      </c>
      <c r="S248" s="56">
        <f t="shared" si="23"/>
        <v>-3.1983450100423888E-2</v>
      </c>
      <c r="T248" s="56">
        <f t="shared" si="23"/>
        <v>-1.5739504237735645E-2</v>
      </c>
      <c r="U248" s="56">
        <f t="shared" si="23"/>
        <v>-1.271853451611799E-2</v>
      </c>
      <c r="V248" s="56">
        <f t="shared" si="23"/>
        <v>-1.4780510228902926E-2</v>
      </c>
      <c r="W248" s="56">
        <f t="shared" si="25"/>
        <v>-1.2953280847612584E-2</v>
      </c>
    </row>
    <row r="249" spans="1:23">
      <c r="A249" s="53">
        <v>44834</v>
      </c>
      <c r="B249" s="49">
        <v>1115</v>
      </c>
      <c r="C249" s="50">
        <v>514.20000000000005</v>
      </c>
      <c r="D249" s="49">
        <v>13885.2</v>
      </c>
      <c r="E249" s="49">
        <v>3455.8</v>
      </c>
      <c r="F249" s="50">
        <v>706</v>
      </c>
      <c r="G249" s="50">
        <v>411.9</v>
      </c>
      <c r="H249" s="49">
        <v>1855.3</v>
      </c>
      <c r="I249" s="50">
        <v>537.9</v>
      </c>
      <c r="J249" s="49">
        <v>2690.3</v>
      </c>
      <c r="K249" s="50">
        <v>906.5</v>
      </c>
      <c r="L249" s="49">
        <v>14829.35</v>
      </c>
      <c r="M249" s="56">
        <f t="shared" si="24"/>
        <v>-8.0684929743648169E-4</v>
      </c>
      <c r="N249" s="56">
        <f t="shared" si="24"/>
        <v>-5.237137370204344E-3</v>
      </c>
      <c r="O249" s="56">
        <f t="shared" si="24"/>
        <v>2.0878739759300033E-2</v>
      </c>
      <c r="P249" s="56">
        <f t="shared" si="24"/>
        <v>-4.3023238239314277E-3</v>
      </c>
      <c r="Q249" s="56">
        <f t="shared" si="24"/>
        <v>-1.415428403330728E-3</v>
      </c>
      <c r="R249" s="56">
        <f t="shared" si="23"/>
        <v>-5.5683475194487483E-3</v>
      </c>
      <c r="S249" s="56">
        <f t="shared" si="23"/>
        <v>1.5206940522283391E-2</v>
      </c>
      <c r="T249" s="56">
        <f t="shared" si="23"/>
        <v>-9.2910905132116001E-4</v>
      </c>
      <c r="U249" s="56">
        <f t="shared" si="23"/>
        <v>-5.15340838356107E-3</v>
      </c>
      <c r="V249" s="56">
        <f t="shared" si="23"/>
        <v>5.8638216368164121E-3</v>
      </c>
      <c r="W249" s="56">
        <f t="shared" si="25"/>
        <v>1.5415578182773651E-2</v>
      </c>
    </row>
    <row r="250" spans="1:23">
      <c r="A250" s="53">
        <v>44833</v>
      </c>
      <c r="B250" s="49">
        <v>1115.9000000000001</v>
      </c>
      <c r="C250" s="50">
        <v>516.9</v>
      </c>
      <c r="D250" s="49">
        <v>13598.3</v>
      </c>
      <c r="E250" s="49">
        <v>3470.7</v>
      </c>
      <c r="F250" s="50">
        <v>707</v>
      </c>
      <c r="G250" s="50">
        <v>414.2</v>
      </c>
      <c r="H250" s="49">
        <v>1827.3</v>
      </c>
      <c r="I250" s="50">
        <v>538.4</v>
      </c>
      <c r="J250" s="49">
        <v>2704.2</v>
      </c>
      <c r="K250" s="50">
        <v>901.2</v>
      </c>
      <c r="L250" s="49">
        <v>14602.5</v>
      </c>
      <c r="M250" s="56">
        <f t="shared" si="24"/>
        <v>1.6899774128207413E-2</v>
      </c>
      <c r="N250" s="56">
        <f t="shared" si="24"/>
        <v>-1.3451394212180395E-2</v>
      </c>
      <c r="O250" s="56">
        <f t="shared" si="24"/>
        <v>-4.5302210513462192E-2</v>
      </c>
      <c r="P250" s="56">
        <f t="shared" si="24"/>
        <v>-2.225321545309504E-2</v>
      </c>
      <c r="Q250" s="56">
        <f t="shared" si="24"/>
        <v>3.8790819714979705E-2</v>
      </c>
      <c r="R250" s="56">
        <f t="shared" si="23"/>
        <v>1.8027284787078914E-2</v>
      </c>
      <c r="S250" s="56">
        <f t="shared" si="23"/>
        <v>4.1678151913516655E-3</v>
      </c>
      <c r="T250" s="56">
        <f t="shared" si="23"/>
        <v>-1.6578018276060619E-2</v>
      </c>
      <c r="U250" s="56">
        <f t="shared" si="23"/>
        <v>-2.3968995483959827E-2</v>
      </c>
      <c r="V250" s="56">
        <f t="shared" si="23"/>
        <v>4.4395117266353694E-4</v>
      </c>
      <c r="W250" s="56">
        <f t="shared" si="25"/>
        <v>-1.2387462188834016E-3</v>
      </c>
    </row>
    <row r="251" spans="1:23">
      <c r="A251" s="53">
        <v>44832</v>
      </c>
      <c r="B251" s="49">
        <v>1097.2</v>
      </c>
      <c r="C251" s="50">
        <v>523.9</v>
      </c>
      <c r="D251" s="49">
        <v>14228.5</v>
      </c>
      <c r="E251" s="49">
        <v>3548.8</v>
      </c>
      <c r="F251" s="50">
        <v>680.1</v>
      </c>
      <c r="G251" s="50">
        <v>406.8</v>
      </c>
      <c r="H251" s="49">
        <v>1819.7</v>
      </c>
      <c r="I251" s="50">
        <v>547.4</v>
      </c>
      <c r="J251" s="49">
        <v>2769.8</v>
      </c>
      <c r="K251" s="50">
        <v>900.8</v>
      </c>
      <c r="L251" s="49">
        <v>14620.6</v>
      </c>
      <c r="M251" s="56"/>
      <c r="N251" s="56"/>
      <c r="O251" s="56"/>
      <c r="P251" s="56"/>
      <c r="Q251" s="56"/>
      <c r="R251" s="56"/>
      <c r="S251" s="56"/>
      <c r="T251" s="56"/>
      <c r="U251" s="56"/>
      <c r="V251" s="56"/>
      <c r="W251" s="56"/>
    </row>
  </sheetData>
  <mergeCells count="1">
    <mergeCell ref="M1:W1"/>
  </mergeCells>
  <conditionalFormatting sqref="AB11">
    <cfRule type="cellIs" dxfId="3" priority="1" operator="greaterThan">
      <formula>0</formula>
    </cfRule>
  </conditionalFormatting>
  <dataValidations count="1">
    <dataValidation type="list" allowBlank="1" showInputMessage="1" showErrorMessage="1" sqref="AB26:AK26" xr:uid="{3BD3944E-CDBE-4FE5-9418-2CC23C0DFAF1}">
      <formula1>"-2,-1,0,1,2"</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5D9DB-5742-40DC-B8F0-F1E470FB6787}">
  <dimension ref="A1:AR251"/>
  <sheetViews>
    <sheetView showGridLines="0" workbookViewId="0">
      <selection activeCell="AI47" sqref="AI47"/>
    </sheetView>
  </sheetViews>
  <sheetFormatPr defaultRowHeight="14.4"/>
  <cols>
    <col min="1" max="1" width="15.88671875" customWidth="1"/>
    <col min="2" max="2" width="10.88671875" customWidth="1"/>
    <col min="3" max="3" width="11.109375" customWidth="1"/>
    <col min="4" max="4" width="11.5546875" customWidth="1"/>
    <col min="5" max="5" width="12.109375" customWidth="1"/>
    <col min="6" max="6" width="13.5546875" customWidth="1"/>
    <col min="7" max="7" width="13.88671875" customWidth="1"/>
    <col min="8" max="8" width="10.88671875" customWidth="1"/>
    <col min="9" max="9" width="14.33203125" customWidth="1"/>
    <col min="10" max="10" width="12.109375" customWidth="1"/>
    <col min="11" max="11" width="13.44140625" customWidth="1"/>
    <col min="12" max="12" width="9.109375" bestFit="1" customWidth="1"/>
    <col min="13" max="13" width="10.88671875" customWidth="1"/>
    <col min="14" max="14" width="11.33203125" customWidth="1"/>
    <col min="15" max="15" width="10.5546875" customWidth="1"/>
    <col min="16" max="16" width="12.33203125" customWidth="1"/>
    <col min="17" max="17" width="14" customWidth="1"/>
    <col min="18" max="18" width="19.6640625" customWidth="1"/>
    <col min="19" max="19" width="6" customWidth="1"/>
    <col min="20" max="20" width="7.5546875" customWidth="1"/>
    <col min="21" max="21" width="8.6640625" customWidth="1"/>
    <col min="22" max="22" width="12.109375" customWidth="1"/>
    <col min="23" max="26" width="9.109375" bestFit="1" customWidth="1"/>
    <col min="27" max="27" width="32" customWidth="1"/>
    <col min="28" max="29" width="16" customWidth="1"/>
    <col min="30" max="30" width="15.44140625" customWidth="1"/>
    <col min="31" max="31" width="22.6640625" customWidth="1"/>
    <col min="32" max="34" width="9.109375" bestFit="1" customWidth="1"/>
    <col min="35" max="35" width="12.88671875" bestFit="1" customWidth="1"/>
    <col min="36" max="36" width="12.5546875" bestFit="1" customWidth="1"/>
    <col min="37" max="37" width="13" customWidth="1"/>
    <col min="38" max="38" width="12.88671875" bestFit="1" customWidth="1"/>
    <col min="39" max="40" width="12.5546875" bestFit="1" customWidth="1"/>
    <col min="41" max="41" width="12.88671875" bestFit="1" customWidth="1"/>
    <col min="42" max="42" width="10.88671875" bestFit="1" customWidth="1"/>
    <col min="43" max="43" width="12.5546875" bestFit="1" customWidth="1"/>
    <col min="44" max="44" width="16.6640625" customWidth="1"/>
  </cols>
  <sheetData>
    <row r="1" spans="1:37">
      <c r="M1" s="348" t="s">
        <v>57</v>
      </c>
      <c r="N1" s="349"/>
      <c r="O1" s="349"/>
      <c r="P1" s="349"/>
      <c r="Q1" s="349"/>
      <c r="R1" s="349"/>
      <c r="S1" s="349"/>
      <c r="T1" s="349"/>
      <c r="U1" s="349"/>
      <c r="V1" s="349"/>
      <c r="W1" s="350"/>
    </row>
    <row r="2" spans="1:37">
      <c r="A2" s="129" t="s">
        <v>58</v>
      </c>
      <c r="B2" s="130" t="s">
        <v>82</v>
      </c>
      <c r="C2" s="130" t="s">
        <v>92</v>
      </c>
      <c r="D2" s="130" t="s">
        <v>84</v>
      </c>
      <c r="E2" s="130" t="s">
        <v>85</v>
      </c>
      <c r="F2" s="130" t="s">
        <v>86</v>
      </c>
      <c r="G2" s="130" t="s">
        <v>87</v>
      </c>
      <c r="H2" s="130" t="s">
        <v>88</v>
      </c>
      <c r="I2" s="130" t="s">
        <v>89</v>
      </c>
      <c r="J2" s="130" t="s">
        <v>90</v>
      </c>
      <c r="K2" s="130" t="s">
        <v>91</v>
      </c>
      <c r="L2" s="131" t="s">
        <v>12</v>
      </c>
      <c r="M2" s="132" t="str">
        <f t="shared" ref="M2:W2" si="0">B2</f>
        <v>Cipla</v>
      </c>
      <c r="N2" s="133" t="str">
        <f t="shared" si="0"/>
        <v>Berger Paints</v>
      </c>
      <c r="O2" s="133" t="str">
        <f t="shared" si="0"/>
        <v>P&amp;G</v>
      </c>
      <c r="P2" s="133" t="str">
        <f t="shared" si="0"/>
        <v>Adani</v>
      </c>
      <c r="Q2" s="133" t="str">
        <f t="shared" si="0"/>
        <v>IRCTC</v>
      </c>
      <c r="R2" s="133" t="str">
        <f t="shared" si="0"/>
        <v>Crompton</v>
      </c>
      <c r="S2" s="133" t="str">
        <f t="shared" si="0"/>
        <v>Interglobe Aviation</v>
      </c>
      <c r="T2" s="133" t="str">
        <f t="shared" si="0"/>
        <v>Marico</v>
      </c>
      <c r="U2" s="133" t="str">
        <f t="shared" si="0"/>
        <v>Pidilite</v>
      </c>
      <c r="V2" s="133" t="str">
        <f t="shared" si="0"/>
        <v>Voltas</v>
      </c>
      <c r="W2" s="134" t="str">
        <f t="shared" si="0"/>
        <v>Nifty 500</v>
      </c>
    </row>
    <row r="3" spans="1:37">
      <c r="A3" s="237">
        <v>45197</v>
      </c>
      <c r="B3" s="238">
        <v>1164.0999999999999</v>
      </c>
      <c r="C3" s="238">
        <v>569.6</v>
      </c>
      <c r="D3" s="239">
        <v>17717.7</v>
      </c>
      <c r="E3" s="240">
        <v>2475.3000000000002</v>
      </c>
      <c r="F3" s="241">
        <v>672.1</v>
      </c>
      <c r="G3" s="240">
        <v>305.8</v>
      </c>
      <c r="H3" s="239">
        <v>2342.4</v>
      </c>
      <c r="I3" s="241">
        <v>559.79999999999995</v>
      </c>
      <c r="J3" s="240">
        <v>2421.4</v>
      </c>
      <c r="K3" s="240">
        <v>860.9</v>
      </c>
      <c r="L3" s="242">
        <v>17170.45</v>
      </c>
      <c r="M3" s="112">
        <f t="shared" ref="M3:M66" si="1">LN(B3/B4)</f>
        <v>-1.3989821271372426E-2</v>
      </c>
      <c r="N3" s="113">
        <f t="shared" ref="N3:N66" si="2">LN(C3/C4)</f>
        <v>-5.81430257046145E-2</v>
      </c>
      <c r="O3" s="113">
        <f t="shared" ref="O3:O66" si="3">LN(D3/D4)</f>
        <v>-3.6024102983682103E-2</v>
      </c>
      <c r="P3" s="113">
        <f t="shared" ref="P3:P66" si="4">LN(E3/E4)</f>
        <v>-3.2267200182094923E-3</v>
      </c>
      <c r="Q3" s="113">
        <f t="shared" ref="Q3:Q66" si="5">LN(F3/F4)</f>
        <v>-1.4622518867541926E-2</v>
      </c>
      <c r="R3" s="113">
        <f t="shared" ref="R3:R66" si="6">LN(G3/G4)</f>
        <v>2.2153327859059567E-2</v>
      </c>
      <c r="S3" s="113">
        <f t="shared" ref="S3:S66" si="7">LN(H3/H4)</f>
        <v>-1.9363899332291698E-2</v>
      </c>
      <c r="T3" s="113">
        <f t="shared" ref="T3:T66" si="8">LN(I3/I4)</f>
        <v>-4.1978881338661185E-2</v>
      </c>
      <c r="U3" s="113">
        <f t="shared" ref="U3:U66" si="9">LN(J3/J4)</f>
        <v>-3.1744826579985133E-2</v>
      </c>
      <c r="V3" s="113">
        <f t="shared" ref="V3:V66" si="10">LN(K3/K4)</f>
        <v>-1.166362318859388E-2</v>
      </c>
      <c r="W3" s="114">
        <f t="shared" ref="W3:W66" si="11">LN(L3/L4)</f>
        <v>-9.9183562294260924E-3</v>
      </c>
    </row>
    <row r="4" spans="1:37">
      <c r="A4" s="237">
        <v>45196</v>
      </c>
      <c r="B4" s="239">
        <v>1180.5</v>
      </c>
      <c r="C4" s="239">
        <v>603.70000000000005</v>
      </c>
      <c r="D4" s="239">
        <v>18367.599999999999</v>
      </c>
      <c r="E4" s="241">
        <v>2483.3000000000002</v>
      </c>
      <c r="F4" s="241">
        <v>682</v>
      </c>
      <c r="G4" s="241">
        <v>299.10000000000002</v>
      </c>
      <c r="H4" s="239">
        <v>2388.1999999999998</v>
      </c>
      <c r="I4" s="241">
        <v>583.79999999999995</v>
      </c>
      <c r="J4" s="241">
        <v>2499.5</v>
      </c>
      <c r="K4" s="241">
        <v>871</v>
      </c>
      <c r="L4" s="242">
        <v>17341.599999999999</v>
      </c>
      <c r="M4" s="115">
        <f t="shared" si="1"/>
        <v>1.4333493411536297E-2</v>
      </c>
      <c r="N4" s="116">
        <f t="shared" si="2"/>
        <v>6.981411334811549E-3</v>
      </c>
      <c r="O4" s="116">
        <f t="shared" si="3"/>
        <v>3.6136990824088278E-2</v>
      </c>
      <c r="P4" s="116">
        <f t="shared" si="4"/>
        <v>1.0240309670636768E-2</v>
      </c>
      <c r="Q4" s="116">
        <f t="shared" si="5"/>
        <v>5.8668232835599337E-4</v>
      </c>
      <c r="R4" s="116">
        <f t="shared" si="6"/>
        <v>1.0418511311842106E-2</v>
      </c>
      <c r="S4" s="116">
        <f t="shared" si="7"/>
        <v>-6.802037618433213E-3</v>
      </c>
      <c r="T4" s="116">
        <f t="shared" si="8"/>
        <v>2.4009615375380463E-3</v>
      </c>
      <c r="U4" s="116">
        <f t="shared" si="9"/>
        <v>-9.1976092701601434E-4</v>
      </c>
      <c r="V4" s="116">
        <f t="shared" si="10"/>
        <v>1.05027221991492E-2</v>
      </c>
      <c r="W4" s="117">
        <f t="shared" si="11"/>
        <v>3.7465723153881506E-3</v>
      </c>
      <c r="AA4" s="122" t="s">
        <v>14</v>
      </c>
      <c r="AB4" s="127" t="str">
        <f t="shared" ref="AB4:AK4" si="12">B2</f>
        <v>Cipla</v>
      </c>
      <c r="AC4" s="127" t="str">
        <f t="shared" si="12"/>
        <v>Berger Paints</v>
      </c>
      <c r="AD4" s="127" t="str">
        <f t="shared" si="12"/>
        <v>P&amp;G</v>
      </c>
      <c r="AE4" s="127" t="str">
        <f t="shared" si="12"/>
        <v>Adani</v>
      </c>
      <c r="AF4" s="127" t="str">
        <f t="shared" si="12"/>
        <v>IRCTC</v>
      </c>
      <c r="AG4" s="127" t="str">
        <f t="shared" si="12"/>
        <v>Crompton</v>
      </c>
      <c r="AH4" s="127" t="str">
        <f t="shared" si="12"/>
        <v>Interglobe Aviation</v>
      </c>
      <c r="AI4" s="127" t="str">
        <f t="shared" si="12"/>
        <v>Marico</v>
      </c>
      <c r="AJ4" s="127" t="str">
        <f t="shared" si="12"/>
        <v>Pidilite</v>
      </c>
      <c r="AK4" s="128" t="str">
        <f t="shared" si="12"/>
        <v>Voltas</v>
      </c>
    </row>
    <row r="5" spans="1:37">
      <c r="A5" s="237">
        <v>45195</v>
      </c>
      <c r="B5" s="239">
        <v>1163.7</v>
      </c>
      <c r="C5" s="239">
        <v>599.5</v>
      </c>
      <c r="D5" s="239">
        <v>17715.7</v>
      </c>
      <c r="E5" s="241">
        <v>2458</v>
      </c>
      <c r="F5" s="241">
        <v>681.6</v>
      </c>
      <c r="G5" s="241">
        <v>296</v>
      </c>
      <c r="H5" s="239">
        <v>2404.5</v>
      </c>
      <c r="I5" s="241">
        <v>582.4</v>
      </c>
      <c r="J5" s="241">
        <v>2501.8000000000002</v>
      </c>
      <c r="K5" s="241">
        <v>861.9</v>
      </c>
      <c r="L5" s="242">
        <v>17276.75</v>
      </c>
      <c r="M5" s="115">
        <f t="shared" si="1"/>
        <v>-1.3401250452372568E-2</v>
      </c>
      <c r="N5" s="116">
        <f t="shared" si="2"/>
        <v>-1.9655434989165166E-2</v>
      </c>
      <c r="O5" s="116">
        <f t="shared" si="3"/>
        <v>8.6682232738556717E-3</v>
      </c>
      <c r="P5" s="116">
        <f t="shared" si="4"/>
        <v>-9.7569649155866949E-3</v>
      </c>
      <c r="Q5" s="116">
        <f t="shared" si="5"/>
        <v>-1.1088529138668637E-2</v>
      </c>
      <c r="R5" s="116">
        <f t="shared" si="6"/>
        <v>8.4818150559091299E-3</v>
      </c>
      <c r="S5" s="116">
        <f t="shared" si="7"/>
        <v>1.0745822885278717E-2</v>
      </c>
      <c r="T5" s="116">
        <f t="shared" si="8"/>
        <v>6.2005021251474819E-3</v>
      </c>
      <c r="U5" s="116">
        <f t="shared" si="9"/>
        <v>2.9221644795490755E-3</v>
      </c>
      <c r="V5" s="116">
        <f t="shared" si="10"/>
        <v>-1.5998499713944445E-2</v>
      </c>
      <c r="W5" s="117">
        <f t="shared" si="11"/>
        <v>2.4313083163420316E-4</v>
      </c>
      <c r="AA5" s="123"/>
      <c r="AB5" s="124"/>
      <c r="AC5" s="125"/>
      <c r="AD5" s="125"/>
      <c r="AE5" s="125"/>
      <c r="AF5" s="125"/>
      <c r="AG5" s="125"/>
      <c r="AH5" s="125"/>
      <c r="AI5" s="125"/>
      <c r="AJ5" s="125"/>
      <c r="AK5" s="126"/>
    </row>
    <row r="6" spans="1:37">
      <c r="A6" s="237">
        <v>45194</v>
      </c>
      <c r="B6" s="239">
        <v>1179.4000000000001</v>
      </c>
      <c r="C6" s="239">
        <v>611.4</v>
      </c>
      <c r="D6" s="239">
        <v>17562.8</v>
      </c>
      <c r="E6" s="241">
        <v>2482.1</v>
      </c>
      <c r="F6" s="241">
        <v>689.2</v>
      </c>
      <c r="G6" s="241">
        <v>293.5</v>
      </c>
      <c r="H6" s="239">
        <v>2378.8000000000002</v>
      </c>
      <c r="I6" s="241">
        <v>578.79999999999995</v>
      </c>
      <c r="J6" s="241">
        <v>2494.5</v>
      </c>
      <c r="K6" s="241">
        <v>875.8</v>
      </c>
      <c r="L6" s="242">
        <v>17272.55</v>
      </c>
      <c r="M6" s="115">
        <f t="shared" si="1"/>
        <v>-5.4961454043457696E-3</v>
      </c>
      <c r="N6" s="116">
        <f t="shared" si="2"/>
        <v>-9.0480980649862347E-2</v>
      </c>
      <c r="O6" s="116">
        <f t="shared" si="3"/>
        <v>-6.52092945065202E-3</v>
      </c>
      <c r="P6" s="116">
        <f t="shared" si="4"/>
        <v>6.9537373389963256E-3</v>
      </c>
      <c r="Q6" s="116">
        <f t="shared" si="5"/>
        <v>3.8153378140822515E-2</v>
      </c>
      <c r="R6" s="116">
        <f t="shared" si="6"/>
        <v>-8.8195958393944961E-3</v>
      </c>
      <c r="S6" s="116">
        <f t="shared" si="7"/>
        <v>9.8006867620229702E-3</v>
      </c>
      <c r="T6" s="116">
        <f t="shared" si="8"/>
        <v>8.5018296430118805E-3</v>
      </c>
      <c r="U6" s="116">
        <f t="shared" si="9"/>
        <v>-9.2574780288770427E-3</v>
      </c>
      <c r="V6" s="116">
        <f t="shared" si="10"/>
        <v>1.1714846275080862E-2</v>
      </c>
      <c r="W6" s="117">
        <f t="shared" si="11"/>
        <v>6.8050162833519097E-4</v>
      </c>
      <c r="AA6" s="109" t="s">
        <v>69</v>
      </c>
      <c r="AB6" s="107">
        <f>COUNT(K3:K251)</f>
        <v>249</v>
      </c>
      <c r="AC6" s="107"/>
      <c r="AD6" s="107"/>
      <c r="AE6" s="107"/>
      <c r="AF6" s="107"/>
      <c r="AG6" s="107"/>
      <c r="AH6" s="107"/>
      <c r="AI6" s="107"/>
      <c r="AJ6" s="107"/>
      <c r="AK6" s="110"/>
    </row>
    <row r="7" spans="1:37">
      <c r="A7" s="237">
        <v>45191</v>
      </c>
      <c r="B7" s="239">
        <v>1185.9000000000001</v>
      </c>
      <c r="C7" s="239">
        <v>669.3</v>
      </c>
      <c r="D7" s="239">
        <v>17677.7</v>
      </c>
      <c r="E7" s="241">
        <v>2464.9</v>
      </c>
      <c r="F7" s="241">
        <v>663.4</v>
      </c>
      <c r="G7" s="241">
        <v>296.10000000000002</v>
      </c>
      <c r="H7" s="239">
        <v>2355.6</v>
      </c>
      <c r="I7" s="241">
        <v>573.9</v>
      </c>
      <c r="J7" s="241">
        <v>2517.6999999999998</v>
      </c>
      <c r="K7" s="241">
        <v>865.6</v>
      </c>
      <c r="L7" s="242">
        <v>17260.8</v>
      </c>
      <c r="M7" s="115">
        <f t="shared" si="1"/>
        <v>-1.7138738282942087E-2</v>
      </c>
      <c r="N7" s="116">
        <f t="shared" si="2"/>
        <v>6.4170044783110253E-2</v>
      </c>
      <c r="O7" s="116">
        <f t="shared" si="3"/>
        <v>2.9524748617491658E-2</v>
      </c>
      <c r="P7" s="116">
        <f t="shared" si="4"/>
        <v>-5.825023549636466E-3</v>
      </c>
      <c r="Q7" s="116">
        <f t="shared" si="5"/>
        <v>-1.183800443175375E-2</v>
      </c>
      <c r="R7" s="116">
        <f t="shared" si="6"/>
        <v>-1.5748356968139168E-2</v>
      </c>
      <c r="S7" s="116">
        <f t="shared" si="7"/>
        <v>-1.3325658939026017E-2</v>
      </c>
      <c r="T7" s="116">
        <f t="shared" si="8"/>
        <v>-1.393000399379074E-3</v>
      </c>
      <c r="U7" s="116">
        <f t="shared" si="9"/>
        <v>1.9083216541472272E-3</v>
      </c>
      <c r="V7" s="116">
        <f t="shared" si="10"/>
        <v>-3.5749331736578175E-3</v>
      </c>
      <c r="W7" s="117">
        <f t="shared" si="11"/>
        <v>-2.470758656901665E-3</v>
      </c>
      <c r="AA7" s="109" t="s">
        <v>15</v>
      </c>
      <c r="AB7" s="107">
        <v>1239.7</v>
      </c>
      <c r="AC7" s="107">
        <v>622.6</v>
      </c>
      <c r="AD7" s="107">
        <v>17497.2</v>
      </c>
      <c r="AE7" s="107">
        <v>2470.3000000000002</v>
      </c>
      <c r="AF7" s="107">
        <v>678.6</v>
      </c>
      <c r="AG7" s="107">
        <v>305.8</v>
      </c>
      <c r="AH7" s="107">
        <v>2401.9</v>
      </c>
      <c r="AI7" s="107">
        <v>574.5</v>
      </c>
      <c r="AJ7" s="107">
        <v>2499.1999999999998</v>
      </c>
      <c r="AK7" s="110">
        <v>871.8</v>
      </c>
    </row>
    <row r="8" spans="1:37">
      <c r="A8" s="237">
        <v>45190</v>
      </c>
      <c r="B8" s="239">
        <v>1206.4000000000001</v>
      </c>
      <c r="C8" s="239">
        <v>627.70000000000005</v>
      </c>
      <c r="D8" s="239">
        <v>17163.400000000001</v>
      </c>
      <c r="E8" s="241">
        <v>2479.3000000000002</v>
      </c>
      <c r="F8" s="241">
        <v>671.3</v>
      </c>
      <c r="G8" s="241">
        <v>300.8</v>
      </c>
      <c r="H8" s="239">
        <v>2387.1999999999998</v>
      </c>
      <c r="I8" s="241">
        <v>574.70000000000005</v>
      </c>
      <c r="J8" s="241">
        <v>2512.9</v>
      </c>
      <c r="K8" s="241">
        <v>868.7</v>
      </c>
      <c r="L8" s="242">
        <v>17303.5</v>
      </c>
      <c r="M8" s="115">
        <f t="shared" si="1"/>
        <v>-2.7228696590409482E-2</v>
      </c>
      <c r="N8" s="116">
        <f t="shared" si="2"/>
        <v>8.1580873159782675E-3</v>
      </c>
      <c r="O8" s="116">
        <f t="shared" si="3"/>
        <v>-1.9261658496337444E-2</v>
      </c>
      <c r="P8" s="116">
        <f t="shared" si="4"/>
        <v>3.6366615156692645E-3</v>
      </c>
      <c r="Q8" s="116">
        <f t="shared" si="5"/>
        <v>-1.0815721405423995E-2</v>
      </c>
      <c r="R8" s="116">
        <f t="shared" si="6"/>
        <v>-1.6485701419277146E-2</v>
      </c>
      <c r="S8" s="116">
        <f t="shared" si="7"/>
        <v>-6.1389597904970275E-3</v>
      </c>
      <c r="T8" s="116">
        <f t="shared" si="8"/>
        <v>3.4806822488563522E-4</v>
      </c>
      <c r="U8" s="116">
        <f t="shared" si="9"/>
        <v>5.4667840304551702E-3</v>
      </c>
      <c r="V8" s="116">
        <f t="shared" si="10"/>
        <v>-3.5621985384172773E-3</v>
      </c>
      <c r="W8" s="117">
        <f t="shared" si="11"/>
        <v>-8.3936054908760674E-3</v>
      </c>
      <c r="AA8" s="109" t="s">
        <v>16</v>
      </c>
      <c r="AB8" s="107">
        <v>40</v>
      </c>
      <c r="AC8" s="107">
        <v>10</v>
      </c>
      <c r="AD8" s="107">
        <v>30</v>
      </c>
      <c r="AE8" s="107">
        <v>15</v>
      </c>
      <c r="AF8" s="107">
        <v>25</v>
      </c>
      <c r="AG8" s="107">
        <v>10</v>
      </c>
      <c r="AH8" s="107">
        <v>15</v>
      </c>
      <c r="AI8" s="107">
        <v>15</v>
      </c>
      <c r="AJ8" s="107">
        <v>20</v>
      </c>
      <c r="AK8" s="110">
        <v>15</v>
      </c>
    </row>
    <row r="9" spans="1:37">
      <c r="A9" s="237">
        <v>45189</v>
      </c>
      <c r="B9" s="239">
        <v>1239.7</v>
      </c>
      <c r="C9" s="239">
        <v>622.6</v>
      </c>
      <c r="D9" s="239">
        <v>17497.2</v>
      </c>
      <c r="E9" s="241">
        <v>2470.3000000000002</v>
      </c>
      <c r="F9" s="241">
        <v>678.6</v>
      </c>
      <c r="G9" s="241">
        <v>305.8</v>
      </c>
      <c r="H9" s="239">
        <v>2401.9</v>
      </c>
      <c r="I9" s="241">
        <v>574.5</v>
      </c>
      <c r="J9" s="241">
        <v>2499.1999999999998</v>
      </c>
      <c r="K9" s="241">
        <v>871.8</v>
      </c>
      <c r="L9" s="242">
        <v>17449.349999999999</v>
      </c>
      <c r="M9" s="115">
        <f t="shared" si="1"/>
        <v>-7.2571869491583763E-4</v>
      </c>
      <c r="N9" s="116">
        <f t="shared" si="2"/>
        <v>7.7394775230264891E-3</v>
      </c>
      <c r="O9" s="116">
        <f t="shared" si="3"/>
        <v>9.4345293593331566E-4</v>
      </c>
      <c r="P9" s="116">
        <f t="shared" si="4"/>
        <v>-1.2950631452837908E-2</v>
      </c>
      <c r="Q9" s="116">
        <f t="shared" si="5"/>
        <v>-1.5789801732635195E-2</v>
      </c>
      <c r="R9" s="116">
        <f t="shared" si="6"/>
        <v>1.9639940846600222E-3</v>
      </c>
      <c r="S9" s="116">
        <f t="shared" si="7"/>
        <v>5.4138470869431624E-4</v>
      </c>
      <c r="T9" s="116">
        <f t="shared" si="8"/>
        <v>-1.2970350442627404E-2</v>
      </c>
      <c r="U9" s="116">
        <f t="shared" si="9"/>
        <v>-3.594683744582548E-3</v>
      </c>
      <c r="V9" s="116">
        <f t="shared" si="10"/>
        <v>-1.185874786654725E-2</v>
      </c>
      <c r="W9" s="117">
        <f t="shared" si="11"/>
        <v>-9.3689322458289578E-3</v>
      </c>
      <c r="AA9" s="109" t="s">
        <v>17</v>
      </c>
      <c r="AB9" s="107">
        <f t="shared" ref="AB9:AK9" si="13">AB8*AB7</f>
        <v>49588</v>
      </c>
      <c r="AC9" s="107">
        <f t="shared" si="13"/>
        <v>6226</v>
      </c>
      <c r="AD9" s="107">
        <f t="shared" si="13"/>
        <v>524916</v>
      </c>
      <c r="AE9" s="107">
        <f t="shared" si="13"/>
        <v>37054.5</v>
      </c>
      <c r="AF9" s="107">
        <f t="shared" si="13"/>
        <v>16965</v>
      </c>
      <c r="AG9" s="107">
        <f t="shared" si="13"/>
        <v>3058</v>
      </c>
      <c r="AH9" s="107">
        <f t="shared" si="13"/>
        <v>36028.5</v>
      </c>
      <c r="AI9" s="107">
        <f t="shared" si="13"/>
        <v>8617.5</v>
      </c>
      <c r="AJ9" s="107">
        <f t="shared" si="13"/>
        <v>49984</v>
      </c>
      <c r="AK9" s="110">
        <f t="shared" si="13"/>
        <v>13077</v>
      </c>
    </row>
    <row r="10" spans="1:37">
      <c r="A10" s="237">
        <v>45187</v>
      </c>
      <c r="B10" s="239">
        <v>1240.5999999999999</v>
      </c>
      <c r="C10" s="239">
        <v>617.79999999999995</v>
      </c>
      <c r="D10" s="239">
        <v>17480.7</v>
      </c>
      <c r="E10" s="241">
        <v>2502.5</v>
      </c>
      <c r="F10" s="241">
        <v>689.4</v>
      </c>
      <c r="G10" s="241">
        <v>305.2</v>
      </c>
      <c r="H10" s="239">
        <v>2400.6</v>
      </c>
      <c r="I10" s="241">
        <v>582</v>
      </c>
      <c r="J10" s="241">
        <v>2508.1999999999998</v>
      </c>
      <c r="K10" s="241">
        <v>882.2</v>
      </c>
      <c r="L10" s="242">
        <v>17613.599999999999</v>
      </c>
      <c r="M10" s="115">
        <f t="shared" si="1"/>
        <v>4.1193871103523804E-3</v>
      </c>
      <c r="N10" s="116">
        <f t="shared" si="2"/>
        <v>2.9735250310017159E-2</v>
      </c>
      <c r="O10" s="116">
        <f t="shared" si="3"/>
        <v>1.6316999918877225E-3</v>
      </c>
      <c r="P10" s="116">
        <f t="shared" si="4"/>
        <v>-1.4913218126965496E-2</v>
      </c>
      <c r="Q10" s="116">
        <f t="shared" si="5"/>
        <v>-9.0968788468307835E-3</v>
      </c>
      <c r="R10" s="116">
        <f t="shared" si="6"/>
        <v>-5.8804481768952831E-3</v>
      </c>
      <c r="S10" s="116">
        <f t="shared" si="7"/>
        <v>3.797921970892701E-3</v>
      </c>
      <c r="T10" s="116">
        <f t="shared" si="8"/>
        <v>3.0975760441341845E-3</v>
      </c>
      <c r="U10" s="116">
        <f t="shared" si="9"/>
        <v>1.0702148362453728E-2</v>
      </c>
      <c r="V10" s="116">
        <f t="shared" si="10"/>
        <v>-1.3286987502674695E-2</v>
      </c>
      <c r="W10" s="117">
        <f t="shared" si="11"/>
        <v>-2.959236160098337E-3</v>
      </c>
      <c r="AA10" s="109"/>
      <c r="AB10" s="107"/>
      <c r="AC10" s="107"/>
      <c r="AD10" s="107"/>
      <c r="AE10" s="107"/>
      <c r="AF10" s="107"/>
      <c r="AG10" s="107"/>
      <c r="AH10" s="107"/>
      <c r="AI10" s="107"/>
      <c r="AJ10" s="107"/>
      <c r="AK10" s="110"/>
    </row>
    <row r="11" spans="1:37">
      <c r="A11" s="237">
        <v>45184</v>
      </c>
      <c r="B11" s="239">
        <v>1235.5</v>
      </c>
      <c r="C11" s="239">
        <v>599.70000000000005</v>
      </c>
      <c r="D11" s="239">
        <v>17452.2</v>
      </c>
      <c r="E11" s="241">
        <v>2540.1</v>
      </c>
      <c r="F11" s="241">
        <v>695.7</v>
      </c>
      <c r="G11" s="241">
        <v>307</v>
      </c>
      <c r="H11" s="239">
        <v>2391.5</v>
      </c>
      <c r="I11" s="241">
        <v>580.20000000000005</v>
      </c>
      <c r="J11" s="241">
        <v>2481.5</v>
      </c>
      <c r="K11" s="241">
        <v>894</v>
      </c>
      <c r="L11" s="242">
        <v>17665.8</v>
      </c>
      <c r="M11" s="115">
        <f t="shared" si="1"/>
        <v>1.3769086531264863E-3</v>
      </c>
      <c r="N11" s="116">
        <f t="shared" si="2"/>
        <v>-1.2922645040239411E-2</v>
      </c>
      <c r="O11" s="116">
        <f t="shared" si="3"/>
        <v>1.2761431549862944E-2</v>
      </c>
      <c r="P11" s="116">
        <f t="shared" si="4"/>
        <v>8.0239170398118068E-3</v>
      </c>
      <c r="Q11" s="116">
        <f t="shared" si="5"/>
        <v>-1.0056749644381646E-3</v>
      </c>
      <c r="R11" s="116">
        <f t="shared" si="6"/>
        <v>1.2784963523439585E-2</v>
      </c>
      <c r="S11" s="116">
        <f t="shared" si="7"/>
        <v>-3.0149312095968436E-2</v>
      </c>
      <c r="T11" s="116">
        <f t="shared" si="8"/>
        <v>-1.0335918232825482E-3</v>
      </c>
      <c r="U11" s="116">
        <f t="shared" si="9"/>
        <v>-6.8483496140401895E-4</v>
      </c>
      <c r="V11" s="116">
        <f t="shared" si="10"/>
        <v>8.199068787552756E-3</v>
      </c>
      <c r="W11" s="117">
        <f t="shared" si="11"/>
        <v>3.5328211672060739E-3</v>
      </c>
      <c r="AA11" s="138" t="s">
        <v>18</v>
      </c>
      <c r="AB11" s="139">
        <f t="shared" ref="AB11:AK11" si="14">B3*AB8</f>
        <v>46564</v>
      </c>
      <c r="AC11" s="139">
        <f t="shared" si="14"/>
        <v>5696</v>
      </c>
      <c r="AD11" s="139">
        <f t="shared" si="14"/>
        <v>531531</v>
      </c>
      <c r="AE11" s="139">
        <f t="shared" si="14"/>
        <v>37129.5</v>
      </c>
      <c r="AF11" s="139">
        <f t="shared" si="14"/>
        <v>16802.5</v>
      </c>
      <c r="AG11" s="139">
        <f t="shared" si="14"/>
        <v>3058</v>
      </c>
      <c r="AH11" s="139">
        <f t="shared" si="14"/>
        <v>35136</v>
      </c>
      <c r="AI11" s="139">
        <f t="shared" si="14"/>
        <v>8397</v>
      </c>
      <c r="AJ11" s="139">
        <f t="shared" si="14"/>
        <v>48428</v>
      </c>
      <c r="AK11" s="140">
        <f t="shared" si="14"/>
        <v>12913.5</v>
      </c>
    </row>
    <row r="12" spans="1:37">
      <c r="A12" s="237">
        <v>45183</v>
      </c>
      <c r="B12" s="239">
        <v>1233.8</v>
      </c>
      <c r="C12" s="239">
        <v>607.5</v>
      </c>
      <c r="D12" s="239">
        <v>17230.900000000001</v>
      </c>
      <c r="E12" s="241">
        <v>2519.8000000000002</v>
      </c>
      <c r="F12" s="241">
        <v>696.4</v>
      </c>
      <c r="G12" s="241">
        <v>303.10000000000002</v>
      </c>
      <c r="H12" s="239">
        <v>2464.6999999999998</v>
      </c>
      <c r="I12" s="241">
        <v>580.79999999999995</v>
      </c>
      <c r="J12" s="241">
        <v>2483.1999999999998</v>
      </c>
      <c r="K12" s="241">
        <v>886.7</v>
      </c>
      <c r="L12" s="242">
        <v>17603.5</v>
      </c>
      <c r="M12" s="115">
        <f t="shared" si="1"/>
        <v>4.3049248143045196E-3</v>
      </c>
      <c r="N12" s="116">
        <f t="shared" si="2"/>
        <v>6.9375897679875079E-3</v>
      </c>
      <c r="O12" s="116">
        <f t="shared" si="3"/>
        <v>-5.273086258434076E-3</v>
      </c>
      <c r="P12" s="116">
        <f t="shared" si="4"/>
        <v>3.5723500489071464E-4</v>
      </c>
      <c r="Q12" s="116">
        <f t="shared" si="5"/>
        <v>1.358991567168453E-2</v>
      </c>
      <c r="R12" s="116">
        <f t="shared" si="6"/>
        <v>-6.9045153465443748E-3</v>
      </c>
      <c r="S12" s="116">
        <f t="shared" si="7"/>
        <v>7.0847201873640592E-3</v>
      </c>
      <c r="T12" s="116">
        <f t="shared" si="8"/>
        <v>-4.4665939230347073E-3</v>
      </c>
      <c r="U12" s="116">
        <f t="shared" si="9"/>
        <v>-2.1722523526312809E-3</v>
      </c>
      <c r="V12" s="116">
        <f t="shared" si="10"/>
        <v>-9.0181496360949376E-4</v>
      </c>
      <c r="W12" s="117">
        <f t="shared" si="11"/>
        <v>4.3694606278294086E-3</v>
      </c>
      <c r="AA12" s="135" t="s">
        <v>19</v>
      </c>
      <c r="AB12" s="136">
        <f t="shared" ref="AB12:AK12" si="15">AB9-AB11</f>
        <v>3024</v>
      </c>
      <c r="AC12" s="136">
        <f t="shared" si="15"/>
        <v>530</v>
      </c>
      <c r="AD12" s="136">
        <f t="shared" si="15"/>
        <v>-6615</v>
      </c>
      <c r="AE12" s="136">
        <f t="shared" si="15"/>
        <v>-75</v>
      </c>
      <c r="AF12" s="136">
        <f t="shared" si="15"/>
        <v>162.5</v>
      </c>
      <c r="AG12" s="136">
        <f t="shared" si="15"/>
        <v>0</v>
      </c>
      <c r="AH12" s="136">
        <f t="shared" si="15"/>
        <v>892.5</v>
      </c>
      <c r="AI12" s="136">
        <f t="shared" si="15"/>
        <v>220.5</v>
      </c>
      <c r="AJ12" s="136">
        <f t="shared" si="15"/>
        <v>1556</v>
      </c>
      <c r="AK12" s="137">
        <f t="shared" si="15"/>
        <v>163.5</v>
      </c>
    </row>
    <row r="13" spans="1:37">
      <c r="A13" s="237">
        <v>45182</v>
      </c>
      <c r="B13" s="239">
        <v>1228.5</v>
      </c>
      <c r="C13" s="239">
        <v>603.29999999999995</v>
      </c>
      <c r="D13" s="239">
        <v>17322</v>
      </c>
      <c r="E13" s="241">
        <v>2518.9</v>
      </c>
      <c r="F13" s="241">
        <v>687</v>
      </c>
      <c r="G13" s="241">
        <v>305.2</v>
      </c>
      <c r="H13" s="239">
        <v>2447.3000000000002</v>
      </c>
      <c r="I13" s="241">
        <v>583.4</v>
      </c>
      <c r="J13" s="241">
        <v>2488.6</v>
      </c>
      <c r="K13" s="241">
        <v>887.5</v>
      </c>
      <c r="L13" s="242">
        <v>17526.75</v>
      </c>
      <c r="M13" s="115">
        <f t="shared" si="1"/>
        <v>-9.1561633065851758E-3</v>
      </c>
      <c r="N13" s="116">
        <f t="shared" si="2"/>
        <v>6.6522779825764003E-3</v>
      </c>
      <c r="O13" s="116">
        <f t="shared" si="3"/>
        <v>1.2939842910641132E-2</v>
      </c>
      <c r="P13" s="116">
        <f t="shared" si="4"/>
        <v>-6.6474347579229117E-3</v>
      </c>
      <c r="Q13" s="116">
        <f t="shared" si="5"/>
        <v>-1.7452011410307498E-3</v>
      </c>
      <c r="R13" s="116">
        <f t="shared" si="6"/>
        <v>-2.9445465410649807E-3</v>
      </c>
      <c r="S13" s="116">
        <f t="shared" si="7"/>
        <v>-1.8581649905739402E-2</v>
      </c>
      <c r="T13" s="116">
        <f t="shared" si="8"/>
        <v>3.606082726316307E-3</v>
      </c>
      <c r="U13" s="116">
        <f t="shared" si="9"/>
        <v>5.2251855124797015E-4</v>
      </c>
      <c r="V13" s="116">
        <f t="shared" si="10"/>
        <v>1.3727596592775919E-2</v>
      </c>
      <c r="W13" s="117">
        <f t="shared" si="11"/>
        <v>3.7842347938272106E-3</v>
      </c>
      <c r="AA13" s="10"/>
      <c r="AB13" s="10"/>
    </row>
    <row r="14" spans="1:37">
      <c r="A14" s="237">
        <v>45181</v>
      </c>
      <c r="B14" s="239">
        <v>1239.8</v>
      </c>
      <c r="C14" s="239">
        <v>599.29999999999995</v>
      </c>
      <c r="D14" s="239">
        <v>17099.3</v>
      </c>
      <c r="E14" s="241">
        <v>2535.6999999999998</v>
      </c>
      <c r="F14" s="241">
        <v>688.2</v>
      </c>
      <c r="G14" s="241">
        <v>306.10000000000002</v>
      </c>
      <c r="H14" s="239">
        <v>2493.1999999999998</v>
      </c>
      <c r="I14" s="241">
        <v>581.29999999999995</v>
      </c>
      <c r="J14" s="241">
        <v>2487.3000000000002</v>
      </c>
      <c r="K14" s="241">
        <v>875.4</v>
      </c>
      <c r="L14" s="242">
        <v>17460.55</v>
      </c>
      <c r="M14" s="115">
        <f t="shared" si="1"/>
        <v>-6.111308824203349E-3</v>
      </c>
      <c r="N14" s="116">
        <f t="shared" si="2"/>
        <v>-3.6642279505940509E-3</v>
      </c>
      <c r="O14" s="116">
        <f t="shared" si="3"/>
        <v>-1.3972677324867157E-2</v>
      </c>
      <c r="P14" s="116">
        <f t="shared" si="4"/>
        <v>-3.0794364469461637E-2</v>
      </c>
      <c r="Q14" s="116">
        <f t="shared" si="5"/>
        <v>-4.1554071734802092E-2</v>
      </c>
      <c r="R14" s="116">
        <f t="shared" si="6"/>
        <v>-3.4989927925913662E-2</v>
      </c>
      <c r="S14" s="116">
        <f t="shared" si="7"/>
        <v>-3.0836411371444562E-3</v>
      </c>
      <c r="T14" s="116">
        <f t="shared" si="8"/>
        <v>-5.4898062048183505E-3</v>
      </c>
      <c r="U14" s="116">
        <f t="shared" si="9"/>
        <v>-1.4567917428527493E-2</v>
      </c>
      <c r="V14" s="116">
        <f t="shared" si="10"/>
        <v>-3.5682008216692727E-2</v>
      </c>
      <c r="W14" s="117">
        <f t="shared" si="11"/>
        <v>-1.0981516580897521E-2</v>
      </c>
      <c r="AA14" s="108" t="s">
        <v>20</v>
      </c>
      <c r="AB14" s="145">
        <f t="shared" ref="AB14:AK14" si="16">(B3/B251)-1</f>
        <v>6.0973386802770646E-2</v>
      </c>
      <c r="AC14" s="145">
        <f t="shared" si="16"/>
        <v>8.7230387478526517E-2</v>
      </c>
      <c r="AD14" s="145">
        <f t="shared" si="16"/>
        <v>0.24522613065326637</v>
      </c>
      <c r="AE14" s="145">
        <f t="shared" si="16"/>
        <v>-0.30249661857529309</v>
      </c>
      <c r="AF14" s="145">
        <f t="shared" si="16"/>
        <v>-1.1762976032936301E-2</v>
      </c>
      <c r="AG14" s="145">
        <f t="shared" si="16"/>
        <v>-0.24827925270403151</v>
      </c>
      <c r="AH14" s="145">
        <f t="shared" si="16"/>
        <v>0.28724515029949993</v>
      </c>
      <c r="AI14" s="145">
        <f t="shared" si="16"/>
        <v>2.2652539276580175E-2</v>
      </c>
      <c r="AJ14" s="145">
        <f t="shared" si="16"/>
        <v>-0.12578525525308693</v>
      </c>
      <c r="AK14" s="146">
        <f t="shared" si="16"/>
        <v>-4.4293960923623477E-2</v>
      </c>
    </row>
    <row r="15" spans="1:37">
      <c r="A15" s="237">
        <v>45180</v>
      </c>
      <c r="B15" s="239">
        <v>1247.4000000000001</v>
      </c>
      <c r="C15" s="239">
        <v>601.5</v>
      </c>
      <c r="D15" s="239">
        <v>17339.900000000001</v>
      </c>
      <c r="E15" s="241">
        <v>2615</v>
      </c>
      <c r="F15" s="241">
        <v>717.4</v>
      </c>
      <c r="G15" s="241">
        <v>317</v>
      </c>
      <c r="H15" s="239">
        <v>2500.9</v>
      </c>
      <c r="I15" s="241">
        <v>584.5</v>
      </c>
      <c r="J15" s="241">
        <v>2523.8000000000002</v>
      </c>
      <c r="K15" s="241">
        <v>907.2</v>
      </c>
      <c r="L15" s="242">
        <v>17653.349999999999</v>
      </c>
      <c r="M15" s="115">
        <f t="shared" si="1"/>
        <v>2.2471919569048856E-3</v>
      </c>
      <c r="N15" s="116">
        <f t="shared" si="2"/>
        <v>6.8396296327242556E-3</v>
      </c>
      <c r="O15" s="116">
        <f t="shared" si="3"/>
        <v>1.1717819079755056E-2</v>
      </c>
      <c r="P15" s="116">
        <f t="shared" si="4"/>
        <v>3.7283012358724922E-2</v>
      </c>
      <c r="Q15" s="116">
        <f t="shared" si="5"/>
        <v>-1.1365333702744706E-2</v>
      </c>
      <c r="R15" s="116">
        <f t="shared" si="6"/>
        <v>2.5268491019091125E-3</v>
      </c>
      <c r="S15" s="116">
        <f t="shared" si="7"/>
        <v>1.1016515404076596E-2</v>
      </c>
      <c r="T15" s="116">
        <f t="shared" si="8"/>
        <v>-3.7568350196911537E-3</v>
      </c>
      <c r="U15" s="116">
        <f t="shared" si="9"/>
        <v>7.4370483369528275E-3</v>
      </c>
      <c r="V15" s="116">
        <f t="shared" si="10"/>
        <v>2.4279892735615456E-3</v>
      </c>
      <c r="W15" s="117">
        <f t="shared" si="11"/>
        <v>9.442086266578718E-3</v>
      </c>
      <c r="AA15" s="109" t="s">
        <v>21</v>
      </c>
      <c r="AB15" s="141">
        <f t="shared" ref="AB15:AK15" si="17">(((1+AB14)^(1/249))-1)</f>
        <v>2.3772614873185383E-4</v>
      </c>
      <c r="AC15" s="141">
        <f t="shared" si="17"/>
        <v>3.3593405852783143E-4</v>
      </c>
      <c r="AD15" s="141">
        <f t="shared" si="17"/>
        <v>8.8117975582124863E-4</v>
      </c>
      <c r="AE15" s="141">
        <f t="shared" si="17"/>
        <v>-1.4457327047662227E-3</v>
      </c>
      <c r="AF15" s="141">
        <f t="shared" si="17"/>
        <v>-4.7519783371918756E-5</v>
      </c>
      <c r="AG15" s="141">
        <f t="shared" si="17"/>
        <v>-1.1454894924496362E-3</v>
      </c>
      <c r="AH15" s="141">
        <f t="shared" si="17"/>
        <v>1.0145882120013994E-3</v>
      </c>
      <c r="AI15" s="141">
        <f t="shared" si="17"/>
        <v>8.9963004158422066E-5</v>
      </c>
      <c r="AJ15" s="141">
        <f t="shared" si="17"/>
        <v>-5.3973071918955728E-4</v>
      </c>
      <c r="AK15" s="147">
        <f t="shared" si="17"/>
        <v>-1.8193085307893764E-4</v>
      </c>
    </row>
    <row r="16" spans="1:37">
      <c r="A16" s="237">
        <v>45177</v>
      </c>
      <c r="B16" s="239">
        <v>1244.5999999999999</v>
      </c>
      <c r="C16" s="239">
        <v>597.4</v>
      </c>
      <c r="D16" s="239">
        <v>17137.900000000001</v>
      </c>
      <c r="E16" s="241">
        <v>2519.3000000000002</v>
      </c>
      <c r="F16" s="241">
        <v>725.6</v>
      </c>
      <c r="G16" s="241">
        <v>316.2</v>
      </c>
      <c r="H16" s="239">
        <v>2473.5</v>
      </c>
      <c r="I16" s="241">
        <v>586.70000000000005</v>
      </c>
      <c r="J16" s="241">
        <v>2505.1</v>
      </c>
      <c r="K16" s="241">
        <v>905</v>
      </c>
      <c r="L16" s="242">
        <v>17487.45</v>
      </c>
      <c r="M16" s="115">
        <f t="shared" si="1"/>
        <v>-3.7692013026660639E-3</v>
      </c>
      <c r="N16" s="116">
        <f t="shared" si="2"/>
        <v>7.7298318001323921E-3</v>
      </c>
      <c r="O16" s="116">
        <f t="shared" si="3"/>
        <v>1.9437421700624808E-2</v>
      </c>
      <c r="P16" s="116">
        <f t="shared" si="4"/>
        <v>3.8975550453099546E-3</v>
      </c>
      <c r="Q16" s="116">
        <f t="shared" si="5"/>
        <v>2.5543994758982756E-2</v>
      </c>
      <c r="R16" s="116">
        <f t="shared" si="6"/>
        <v>8.5755647023963242E-3</v>
      </c>
      <c r="S16" s="116">
        <f t="shared" si="7"/>
        <v>1.0934846054947307E-2</v>
      </c>
      <c r="T16" s="116">
        <f t="shared" si="8"/>
        <v>4.441414885550516E-3</v>
      </c>
      <c r="U16" s="116">
        <f t="shared" si="9"/>
        <v>-9.1770580006735373E-4</v>
      </c>
      <c r="V16" s="116">
        <f t="shared" si="10"/>
        <v>9.8829298097523246E-3</v>
      </c>
      <c r="W16" s="117">
        <f t="shared" si="11"/>
        <v>5.8469553304739824E-3</v>
      </c>
      <c r="AA16" s="148" t="s">
        <v>22</v>
      </c>
      <c r="AB16" s="142">
        <f t="shared" ref="AB16:AK16" si="18">AB15*252</f>
        <v>5.9906989480427164E-2</v>
      </c>
      <c r="AC16" s="142">
        <f t="shared" si="18"/>
        <v>8.4655382749013519E-2</v>
      </c>
      <c r="AD16" s="142">
        <f t="shared" si="18"/>
        <v>0.22205729846695466</v>
      </c>
      <c r="AE16" s="142">
        <f t="shared" si="18"/>
        <v>-0.36432464160108813</v>
      </c>
      <c r="AF16" s="142">
        <f t="shared" si="18"/>
        <v>-1.1974985409723526E-2</v>
      </c>
      <c r="AG16" s="142">
        <f t="shared" si="18"/>
        <v>-0.28866335209730831</v>
      </c>
      <c r="AH16" s="142">
        <f t="shared" si="18"/>
        <v>0.25567622942435264</v>
      </c>
      <c r="AI16" s="142">
        <f t="shared" si="18"/>
        <v>2.2670677047922361E-2</v>
      </c>
      <c r="AJ16" s="142">
        <f t="shared" si="18"/>
        <v>-0.13601214123576844</v>
      </c>
      <c r="AK16" s="149">
        <f t="shared" si="18"/>
        <v>-4.5846574975892285E-2</v>
      </c>
    </row>
    <row r="17" spans="1:37">
      <c r="A17" s="237">
        <v>45176</v>
      </c>
      <c r="B17" s="239">
        <v>1249.3</v>
      </c>
      <c r="C17" s="239">
        <v>592.79999999999995</v>
      </c>
      <c r="D17" s="239">
        <v>16808</v>
      </c>
      <c r="E17" s="241">
        <v>2509.5</v>
      </c>
      <c r="F17" s="241">
        <v>707.3</v>
      </c>
      <c r="G17" s="241">
        <v>313.5</v>
      </c>
      <c r="H17" s="239">
        <v>2446.6</v>
      </c>
      <c r="I17" s="241">
        <v>584.1</v>
      </c>
      <c r="J17" s="241">
        <v>2507.4</v>
      </c>
      <c r="K17" s="241">
        <v>896.1</v>
      </c>
      <c r="L17" s="242">
        <v>17385.5</v>
      </c>
      <c r="M17" s="115">
        <f t="shared" si="1"/>
        <v>-5.985413503627815E-3</v>
      </c>
      <c r="N17" s="116">
        <f t="shared" si="2"/>
        <v>-6.2221675560937724E-3</v>
      </c>
      <c r="O17" s="116">
        <f t="shared" si="3"/>
        <v>2.484805660833957E-2</v>
      </c>
      <c r="P17" s="116">
        <f t="shared" si="4"/>
        <v>5.1937791543243154E-3</v>
      </c>
      <c r="Q17" s="116">
        <f t="shared" si="5"/>
        <v>-1.6951550887909911E-3</v>
      </c>
      <c r="R17" s="116">
        <f t="shared" si="6"/>
        <v>1.3487680381951429E-2</v>
      </c>
      <c r="S17" s="116">
        <f t="shared" si="7"/>
        <v>-6.2341039224341355E-3</v>
      </c>
      <c r="T17" s="116">
        <f t="shared" si="8"/>
        <v>-7.1648208241464366E-3</v>
      </c>
      <c r="U17" s="116">
        <f t="shared" si="9"/>
        <v>1.9960883309327821E-3</v>
      </c>
      <c r="V17" s="116">
        <f t="shared" si="10"/>
        <v>-5.5781783116534136E-4</v>
      </c>
      <c r="W17" s="117">
        <f t="shared" si="11"/>
        <v>5.8205938182118357E-3</v>
      </c>
      <c r="AA17" s="109" t="s">
        <v>23</v>
      </c>
      <c r="AB17" s="143">
        <v>7.0599999999999996E-2</v>
      </c>
      <c r="AC17" s="143">
        <v>7.0599999999999996E-2</v>
      </c>
      <c r="AD17" s="143">
        <v>7.0599999999999996E-2</v>
      </c>
      <c r="AE17" s="143">
        <v>7.0599999999999996E-2</v>
      </c>
      <c r="AF17" s="143">
        <v>7.0599999999999996E-2</v>
      </c>
      <c r="AG17" s="143">
        <v>7.0599999999999996E-2</v>
      </c>
      <c r="AH17" s="143">
        <v>7.0599999999999996E-2</v>
      </c>
      <c r="AI17" s="143">
        <v>7.0599999999999996E-2</v>
      </c>
      <c r="AJ17" s="143">
        <v>7.0599999999999996E-2</v>
      </c>
      <c r="AK17" s="150">
        <v>7.0599999999999996E-2</v>
      </c>
    </row>
    <row r="18" spans="1:37">
      <c r="A18" s="237">
        <v>45175</v>
      </c>
      <c r="B18" s="239">
        <v>1256.8</v>
      </c>
      <c r="C18" s="239">
        <v>596.5</v>
      </c>
      <c r="D18" s="239">
        <v>16395.5</v>
      </c>
      <c r="E18" s="241">
        <v>2496.5</v>
      </c>
      <c r="F18" s="241">
        <v>708.5</v>
      </c>
      <c r="G18" s="241">
        <v>309.3</v>
      </c>
      <c r="H18" s="239">
        <v>2461.9</v>
      </c>
      <c r="I18" s="241">
        <v>588.29999999999995</v>
      </c>
      <c r="J18" s="241">
        <v>2502.4</v>
      </c>
      <c r="K18" s="241">
        <v>896.6</v>
      </c>
      <c r="L18" s="242">
        <v>17284.599999999999</v>
      </c>
      <c r="M18" s="115">
        <f t="shared" si="1"/>
        <v>1.4264205312268971E-2</v>
      </c>
      <c r="N18" s="116">
        <f t="shared" si="2"/>
        <v>8.9248719039786654E-3</v>
      </c>
      <c r="O18" s="116">
        <f t="shared" si="3"/>
        <v>1.4851590825366558E-2</v>
      </c>
      <c r="P18" s="116">
        <f t="shared" si="4"/>
        <v>9.6180827356029744E-4</v>
      </c>
      <c r="Q18" s="116">
        <f t="shared" si="5"/>
        <v>9.3591153943592929E-3</v>
      </c>
      <c r="R18" s="116">
        <f t="shared" si="6"/>
        <v>1.7283978284802329E-2</v>
      </c>
      <c r="S18" s="116">
        <f t="shared" si="7"/>
        <v>4.8045695029105403E-3</v>
      </c>
      <c r="T18" s="116">
        <f t="shared" si="8"/>
        <v>1.8182319083190328E-2</v>
      </c>
      <c r="U18" s="116">
        <f t="shared" si="9"/>
        <v>4.4456087795315506E-3</v>
      </c>
      <c r="V18" s="116">
        <f t="shared" si="10"/>
        <v>3.3916935581039871E-2</v>
      </c>
      <c r="W18" s="117">
        <f t="shared" si="11"/>
        <v>1.8820564554973389E-3</v>
      </c>
      <c r="AA18" s="109" t="s">
        <v>24</v>
      </c>
      <c r="AB18" s="144">
        <f t="shared" ref="AB18:AK18" si="19">_xlfn.COVARIANCE.S(M3:M250,$W$3:$W$250)/_xlfn.VAR.S($W$3:$W$250)+1</f>
        <v>1.3479166069194231</v>
      </c>
      <c r="AC18" s="144">
        <f t="shared" si="19"/>
        <v>1.6835823603660951</v>
      </c>
      <c r="AD18" s="144">
        <f t="shared" si="19"/>
        <v>1.3053289463694573</v>
      </c>
      <c r="AE18" s="144">
        <f t="shared" si="19"/>
        <v>4.0428113488731539</v>
      </c>
      <c r="AF18" s="144">
        <f t="shared" si="19"/>
        <v>2.1419784533135666</v>
      </c>
      <c r="AG18" s="144">
        <f t="shared" si="19"/>
        <v>1.7328238202864907</v>
      </c>
      <c r="AH18" s="144">
        <f t="shared" si="19"/>
        <v>1.8791578395044293</v>
      </c>
      <c r="AI18" s="144">
        <f t="shared" si="19"/>
        <v>1.3610293169454997</v>
      </c>
      <c r="AJ18" s="144">
        <f t="shared" si="19"/>
        <v>1.6362589437183288</v>
      </c>
      <c r="AK18" s="151">
        <f t="shared" si="19"/>
        <v>1.8543744063039034</v>
      </c>
    </row>
    <row r="19" spans="1:37">
      <c r="A19" s="237">
        <v>45174</v>
      </c>
      <c r="B19" s="239">
        <v>1239</v>
      </c>
      <c r="C19" s="239">
        <v>591.20000000000005</v>
      </c>
      <c r="D19" s="239">
        <v>16153.8</v>
      </c>
      <c r="E19" s="241">
        <v>2494.1</v>
      </c>
      <c r="F19" s="241">
        <v>701.9</v>
      </c>
      <c r="G19" s="241">
        <v>304</v>
      </c>
      <c r="H19" s="239">
        <v>2450.1</v>
      </c>
      <c r="I19" s="241">
        <v>577.70000000000005</v>
      </c>
      <c r="J19" s="241">
        <v>2491.3000000000002</v>
      </c>
      <c r="K19" s="241">
        <v>866.7</v>
      </c>
      <c r="L19" s="242">
        <v>17252.099999999999</v>
      </c>
      <c r="M19" s="115">
        <f t="shared" si="1"/>
        <v>8.0713507449198639E-5</v>
      </c>
      <c r="N19" s="116">
        <f t="shared" si="2"/>
        <v>2.3708732528163047E-3</v>
      </c>
      <c r="O19" s="116">
        <f t="shared" si="3"/>
        <v>-9.6721489838175797E-3</v>
      </c>
      <c r="P19" s="116">
        <f t="shared" si="4"/>
        <v>9.4669065643902418E-3</v>
      </c>
      <c r="Q19" s="116">
        <f t="shared" si="5"/>
        <v>-1.9925995775967845E-3</v>
      </c>
      <c r="R19" s="116">
        <f t="shared" si="6"/>
        <v>6.5811124454910239E-4</v>
      </c>
      <c r="S19" s="116">
        <f t="shared" si="7"/>
        <v>-2.1608407143998906E-3</v>
      </c>
      <c r="T19" s="116">
        <f t="shared" si="8"/>
        <v>1.7311520860341682E-4</v>
      </c>
      <c r="U19" s="116">
        <f t="shared" si="9"/>
        <v>6.6046714253388209E-3</v>
      </c>
      <c r="V19" s="116">
        <f t="shared" si="10"/>
        <v>4.6162724420481505E-4</v>
      </c>
      <c r="W19" s="117">
        <f t="shared" si="11"/>
        <v>4.1326633140922036E-3</v>
      </c>
      <c r="AA19" s="111" t="s">
        <v>25</v>
      </c>
      <c r="AB19" s="152">
        <f t="shared" ref="AB19:AK19" si="20">AB16-AB17</f>
        <v>-1.0693010519572832E-2</v>
      </c>
      <c r="AC19" s="152">
        <f t="shared" si="20"/>
        <v>1.4055382749013523E-2</v>
      </c>
      <c r="AD19" s="152">
        <f t="shared" si="20"/>
        <v>0.15145729846695466</v>
      </c>
      <c r="AE19" s="152">
        <f t="shared" si="20"/>
        <v>-0.43492464160108812</v>
      </c>
      <c r="AF19" s="152">
        <f t="shared" si="20"/>
        <v>-8.2574985409723523E-2</v>
      </c>
      <c r="AG19" s="152">
        <f t="shared" si="20"/>
        <v>-0.35926335209730831</v>
      </c>
      <c r="AH19" s="152">
        <f t="shared" si="20"/>
        <v>0.18507622942435265</v>
      </c>
      <c r="AI19" s="152">
        <f t="shared" si="20"/>
        <v>-4.7929322952077635E-2</v>
      </c>
      <c r="AJ19" s="152">
        <f t="shared" si="20"/>
        <v>-0.20661214123576843</v>
      </c>
      <c r="AK19" s="153">
        <f t="shared" si="20"/>
        <v>-0.11644657497589228</v>
      </c>
    </row>
    <row r="20" spans="1:37">
      <c r="A20" s="237">
        <v>45173</v>
      </c>
      <c r="B20" s="239">
        <v>1238.9000000000001</v>
      </c>
      <c r="C20" s="239">
        <v>589.79999999999995</v>
      </c>
      <c r="D20" s="239">
        <v>16310.8</v>
      </c>
      <c r="E20" s="241">
        <v>2470.6</v>
      </c>
      <c r="F20" s="241">
        <v>703.3</v>
      </c>
      <c r="G20" s="241">
        <v>303.8</v>
      </c>
      <c r="H20" s="239">
        <v>2455.4</v>
      </c>
      <c r="I20" s="241">
        <v>577.6</v>
      </c>
      <c r="J20" s="241">
        <v>2474.9</v>
      </c>
      <c r="K20" s="241">
        <v>866.3</v>
      </c>
      <c r="L20" s="242">
        <v>17180.95</v>
      </c>
      <c r="M20" s="115">
        <f t="shared" si="1"/>
        <v>-5.2328743166583907E-3</v>
      </c>
      <c r="N20" s="116">
        <f t="shared" si="2"/>
        <v>-1.6979478277871593E-2</v>
      </c>
      <c r="O20" s="116">
        <f t="shared" si="3"/>
        <v>1.1810153274809354E-2</v>
      </c>
      <c r="P20" s="116">
        <f t="shared" si="4"/>
        <v>8.3321960703735803E-3</v>
      </c>
      <c r="Q20" s="116">
        <f t="shared" si="5"/>
        <v>2.141347897658814E-2</v>
      </c>
      <c r="R20" s="116">
        <f t="shared" si="6"/>
        <v>2.3068060979148704E-3</v>
      </c>
      <c r="S20" s="116">
        <f t="shared" si="7"/>
        <v>6.7425627813631085E-3</v>
      </c>
      <c r="T20" s="116">
        <f t="shared" si="8"/>
        <v>1.4298412734679336E-2</v>
      </c>
      <c r="U20" s="116">
        <f t="shared" si="9"/>
        <v>-9.4105094053065514E-3</v>
      </c>
      <c r="V20" s="116">
        <f t="shared" si="10"/>
        <v>-4.3768786758841931E-3</v>
      </c>
      <c r="W20" s="117">
        <f t="shared" si="11"/>
        <v>6.2121610937123381E-3</v>
      </c>
    </row>
    <row r="21" spans="1:37">
      <c r="A21" s="237">
        <v>45170</v>
      </c>
      <c r="B21" s="239">
        <v>1245.4000000000001</v>
      </c>
      <c r="C21" s="239">
        <v>599.9</v>
      </c>
      <c r="D21" s="239">
        <v>16119.3</v>
      </c>
      <c r="E21" s="241">
        <v>2450.1</v>
      </c>
      <c r="F21" s="241">
        <v>688.4</v>
      </c>
      <c r="G21" s="241">
        <v>303.10000000000002</v>
      </c>
      <c r="H21" s="239">
        <v>2438.9</v>
      </c>
      <c r="I21" s="241">
        <v>569.4</v>
      </c>
      <c r="J21" s="241">
        <v>2498.3000000000002</v>
      </c>
      <c r="K21" s="241">
        <v>870.1</v>
      </c>
      <c r="L21" s="242">
        <v>17074.55</v>
      </c>
      <c r="M21" s="115">
        <f t="shared" si="1"/>
        <v>-9.7483792365904032E-3</v>
      </c>
      <c r="N21" s="116">
        <f t="shared" si="2"/>
        <v>1.8353221135741116E-3</v>
      </c>
      <c r="O21" s="116">
        <f t="shared" si="3"/>
        <v>1.0132241152534884E-2</v>
      </c>
      <c r="P21" s="116">
        <f t="shared" si="4"/>
        <v>1.2650597922597798E-2</v>
      </c>
      <c r="Q21" s="116">
        <f t="shared" si="5"/>
        <v>2.4111723814234726E-2</v>
      </c>
      <c r="R21" s="116">
        <f t="shared" si="6"/>
        <v>9.9470316174359932E-3</v>
      </c>
      <c r="S21" s="116">
        <f t="shared" si="7"/>
        <v>1.6003614486863147E-3</v>
      </c>
      <c r="T21" s="116">
        <f t="shared" si="8"/>
        <v>-1.2286091935990555E-3</v>
      </c>
      <c r="U21" s="116">
        <f t="shared" si="9"/>
        <v>-6.6623029824115351E-3</v>
      </c>
      <c r="V21" s="116">
        <f t="shared" si="10"/>
        <v>2.2988505848372506E-4</v>
      </c>
      <c r="W21" s="117">
        <f t="shared" si="11"/>
        <v>8.8385917838426781E-3</v>
      </c>
      <c r="AA21" s="135" t="s">
        <v>26</v>
      </c>
      <c r="AB21" s="154">
        <f t="shared" ref="AB21:AK21" si="21">AB17+AB18*AB19</f>
        <v>5.6186713542703687E-2</v>
      </c>
      <c r="AC21" s="154">
        <f t="shared" si="21"/>
        <v>9.4263394464433076E-2</v>
      </c>
      <c r="AD21" s="154">
        <f t="shared" si="21"/>
        <v>0.2683015958278343</v>
      </c>
      <c r="AE21" s="154">
        <f t="shared" si="21"/>
        <v>-1.6877182769694681</v>
      </c>
      <c r="AF21" s="154">
        <f t="shared" si="21"/>
        <v>-0.10627383953030992</v>
      </c>
      <c r="AG21" s="154">
        <f t="shared" si="21"/>
        <v>-0.55194009427018842</v>
      </c>
      <c r="AH21" s="154">
        <f t="shared" si="21"/>
        <v>0.4183874474286926</v>
      </c>
      <c r="AI21" s="154">
        <f t="shared" si="21"/>
        <v>5.3667863208735067E-3</v>
      </c>
      <c r="AJ21" s="154">
        <f t="shared" si="21"/>
        <v>-0.26747096397782061</v>
      </c>
      <c r="AK21" s="155">
        <f t="shared" si="21"/>
        <v>-0.14533554833704324</v>
      </c>
    </row>
    <row r="22" spans="1:37">
      <c r="A22" s="237">
        <v>45169</v>
      </c>
      <c r="B22" s="239">
        <v>1257.5999999999999</v>
      </c>
      <c r="C22" s="239">
        <v>598.79999999999995</v>
      </c>
      <c r="D22" s="239">
        <v>15956.8</v>
      </c>
      <c r="E22" s="241">
        <v>2419.3000000000002</v>
      </c>
      <c r="F22" s="241">
        <v>672</v>
      </c>
      <c r="G22" s="241">
        <v>300.10000000000002</v>
      </c>
      <c r="H22" s="239">
        <v>2435</v>
      </c>
      <c r="I22" s="241">
        <v>570.1</v>
      </c>
      <c r="J22" s="241">
        <v>2515</v>
      </c>
      <c r="K22" s="241">
        <v>869.9</v>
      </c>
      <c r="L22" s="242">
        <v>16924.3</v>
      </c>
      <c r="M22" s="115">
        <f t="shared" si="1"/>
        <v>1.7162984449769006E-2</v>
      </c>
      <c r="N22" s="116">
        <f t="shared" si="2"/>
        <v>4.0160696548899649E-3</v>
      </c>
      <c r="O22" s="116">
        <f t="shared" si="3"/>
        <v>9.97640158305973E-3</v>
      </c>
      <c r="P22" s="116">
        <f t="shared" si="4"/>
        <v>-3.8038808718131645E-2</v>
      </c>
      <c r="Q22" s="116">
        <f t="shared" si="5"/>
        <v>-8.9245878301972236E-4</v>
      </c>
      <c r="R22" s="116">
        <f t="shared" si="6"/>
        <v>-1.2911948959900209E-2</v>
      </c>
      <c r="S22" s="116">
        <f t="shared" si="7"/>
        <v>-8.139270684755593E-3</v>
      </c>
      <c r="T22" s="116">
        <f t="shared" si="8"/>
        <v>-1.9276269878384421E-3</v>
      </c>
      <c r="U22" s="116">
        <f t="shared" si="9"/>
        <v>-2.3537894858444403E-2</v>
      </c>
      <c r="V22" s="116">
        <f t="shared" si="10"/>
        <v>1.6692169181246958E-2</v>
      </c>
      <c r="W22" s="117">
        <f t="shared" si="11"/>
        <v>-2.6347444302078273E-3</v>
      </c>
    </row>
    <row r="23" spans="1:37">
      <c r="A23" s="237">
        <v>45168</v>
      </c>
      <c r="B23" s="239">
        <v>1236.2</v>
      </c>
      <c r="C23" s="239">
        <v>596.4</v>
      </c>
      <c r="D23" s="239">
        <v>15798.4</v>
      </c>
      <c r="E23" s="241">
        <v>2513.1</v>
      </c>
      <c r="F23" s="241">
        <v>672.6</v>
      </c>
      <c r="G23" s="241">
        <v>304</v>
      </c>
      <c r="H23" s="239">
        <v>2454.9</v>
      </c>
      <c r="I23" s="241">
        <v>571.20000000000005</v>
      </c>
      <c r="J23" s="241">
        <v>2574.9</v>
      </c>
      <c r="K23" s="241">
        <v>855.5</v>
      </c>
      <c r="L23" s="242">
        <v>16968.95</v>
      </c>
      <c r="M23" s="115">
        <f t="shared" si="1"/>
        <v>5.1906037058035885E-3</v>
      </c>
      <c r="N23" s="116">
        <f t="shared" si="2"/>
        <v>-6.6845168687235893E-3</v>
      </c>
      <c r="O23" s="116">
        <f t="shared" si="3"/>
        <v>-5.8253633593552401E-3</v>
      </c>
      <c r="P23" s="116">
        <f t="shared" si="4"/>
        <v>2.6296931243153603E-3</v>
      </c>
      <c r="Q23" s="116">
        <f t="shared" si="5"/>
        <v>1.4868783017501653E-4</v>
      </c>
      <c r="R23" s="116">
        <f t="shared" si="6"/>
        <v>5.2770571008438193E-3</v>
      </c>
      <c r="S23" s="116">
        <f t="shared" si="7"/>
        <v>-1.2347585170448466E-2</v>
      </c>
      <c r="T23" s="116">
        <f t="shared" si="8"/>
        <v>1.5348276946799504E-2</v>
      </c>
      <c r="U23" s="116">
        <f t="shared" si="9"/>
        <v>-2.7535940143038041E-3</v>
      </c>
      <c r="V23" s="116">
        <f t="shared" si="10"/>
        <v>7.7446995883260596E-3</v>
      </c>
      <c r="W23" s="117">
        <f t="shared" si="11"/>
        <v>2.4575002226752173E-3</v>
      </c>
      <c r="AA23" s="135" t="s">
        <v>27</v>
      </c>
      <c r="AB23" s="156">
        <f t="shared" ref="AB23:AK23" si="22">SUM(M3:M250)</f>
        <v>5.9186776190746804E-2</v>
      </c>
      <c r="AC23" s="156">
        <f t="shared" si="22"/>
        <v>8.3633533683591277E-2</v>
      </c>
      <c r="AD23" s="156">
        <f t="shared" si="22"/>
        <v>0.21931714447054959</v>
      </c>
      <c r="AE23" s="156">
        <f t="shared" si="22"/>
        <v>-0.36024791737764017</v>
      </c>
      <c r="AF23" s="156">
        <f t="shared" si="22"/>
        <v>-1.1832707205674156E-2</v>
      </c>
      <c r="AG23" s="156">
        <f t="shared" si="22"/>
        <v>-0.28539037067944262</v>
      </c>
      <c r="AH23" s="156">
        <f t="shared" si="22"/>
        <v>0.25250439244779549</v>
      </c>
      <c r="AI23" s="156">
        <f t="shared" si="22"/>
        <v>2.2399780474774249E-2</v>
      </c>
      <c r="AJ23" s="156">
        <f t="shared" si="22"/>
        <v>-0.1344292301349779</v>
      </c>
      <c r="AK23" s="157">
        <f t="shared" si="22"/>
        <v>-4.5304903721517409E-2</v>
      </c>
    </row>
    <row r="24" spans="1:37">
      <c r="A24" s="237">
        <v>45167</v>
      </c>
      <c r="B24" s="239">
        <v>1229.8</v>
      </c>
      <c r="C24" s="239">
        <v>600.4</v>
      </c>
      <c r="D24" s="239">
        <v>15890.7</v>
      </c>
      <c r="E24" s="241">
        <v>2506.5</v>
      </c>
      <c r="F24" s="241">
        <v>672.5</v>
      </c>
      <c r="G24" s="241">
        <v>302.39999999999998</v>
      </c>
      <c r="H24" s="239">
        <v>2485.4</v>
      </c>
      <c r="I24" s="241">
        <v>562.5</v>
      </c>
      <c r="J24" s="241">
        <v>2582</v>
      </c>
      <c r="K24" s="241">
        <v>848.9</v>
      </c>
      <c r="L24" s="242">
        <v>16927.3</v>
      </c>
      <c r="M24" s="115">
        <f t="shared" si="1"/>
        <v>7.320942288176639E-4</v>
      </c>
      <c r="N24" s="116">
        <f t="shared" si="2"/>
        <v>1.6118549102082255E-2</v>
      </c>
      <c r="O24" s="116">
        <f t="shared" si="3"/>
        <v>-3.2900045555231634E-2</v>
      </c>
      <c r="P24" s="116">
        <f t="shared" si="4"/>
        <v>1.3657573206690903E-2</v>
      </c>
      <c r="Q24" s="116">
        <f t="shared" si="5"/>
        <v>-8.292658213802321E-3</v>
      </c>
      <c r="R24" s="116">
        <f t="shared" si="6"/>
        <v>2.6490081715768625E-3</v>
      </c>
      <c r="S24" s="116">
        <f t="shared" si="7"/>
        <v>1.0869347500337043E-3</v>
      </c>
      <c r="T24" s="116">
        <f t="shared" si="8"/>
        <v>7.6738129763532122E-3</v>
      </c>
      <c r="U24" s="116">
        <f t="shared" si="9"/>
        <v>2.6649405800074341E-2</v>
      </c>
      <c r="V24" s="116">
        <f t="shared" si="10"/>
        <v>2.5532286492704163E-2</v>
      </c>
      <c r="W24" s="117">
        <f t="shared" si="11"/>
        <v>3.0766888357338087E-3</v>
      </c>
    </row>
    <row r="25" spans="1:37">
      <c r="A25" s="237">
        <v>45166</v>
      </c>
      <c r="B25" s="239">
        <v>1228.9000000000001</v>
      </c>
      <c r="C25" s="239">
        <v>590.79999999999995</v>
      </c>
      <c r="D25" s="239">
        <v>16422.2</v>
      </c>
      <c r="E25" s="241">
        <v>2472.5</v>
      </c>
      <c r="F25" s="241">
        <v>678.1</v>
      </c>
      <c r="G25" s="241">
        <v>301.60000000000002</v>
      </c>
      <c r="H25" s="239">
        <v>2482.6999999999998</v>
      </c>
      <c r="I25" s="241">
        <v>558.20000000000005</v>
      </c>
      <c r="J25" s="241">
        <v>2514.1</v>
      </c>
      <c r="K25" s="241">
        <v>827.5</v>
      </c>
      <c r="L25" s="242">
        <v>16875.3</v>
      </c>
      <c r="M25" s="115">
        <f t="shared" si="1"/>
        <v>1.5995091451438993E-2</v>
      </c>
      <c r="N25" s="116">
        <f t="shared" si="2"/>
        <v>6.4527308291282264E-3</v>
      </c>
      <c r="O25" s="116">
        <f t="shared" si="3"/>
        <v>5.5023701496232737E-2</v>
      </c>
      <c r="P25" s="116">
        <f t="shared" si="4"/>
        <v>-9.379534576886896E-3</v>
      </c>
      <c r="Q25" s="116">
        <f t="shared" si="5"/>
        <v>2.963401521596545E-2</v>
      </c>
      <c r="R25" s="116">
        <f t="shared" si="6"/>
        <v>1.3271402080627156E-3</v>
      </c>
      <c r="S25" s="116">
        <f t="shared" si="7"/>
        <v>9.9173028409801252E-3</v>
      </c>
      <c r="T25" s="116">
        <f t="shared" si="8"/>
        <v>-3.5765417237863112E-3</v>
      </c>
      <c r="U25" s="116">
        <f t="shared" si="9"/>
        <v>-5.4740319158120441E-3</v>
      </c>
      <c r="V25" s="116">
        <f t="shared" si="10"/>
        <v>3.1469403845320785E-3</v>
      </c>
      <c r="W25" s="117">
        <f t="shared" si="11"/>
        <v>3.2318260331116516E-3</v>
      </c>
      <c r="AA25" s="135" t="s">
        <v>28</v>
      </c>
      <c r="AB25" s="136">
        <f t="shared" ref="AB25:AK25" si="23">_xlfn.STDEV.S(M3:M250)*SQRT(249)</f>
        <v>0.20092672800577438</v>
      </c>
      <c r="AC25" s="136">
        <f t="shared" si="23"/>
        <v>0.22813698620215866</v>
      </c>
      <c r="AD25" s="136">
        <f t="shared" si="23"/>
        <v>0.19194926068791335</v>
      </c>
      <c r="AE25" s="136">
        <f t="shared" si="23"/>
        <v>0.7657133658720412</v>
      </c>
      <c r="AF25" s="136">
        <f t="shared" si="23"/>
        <v>0.21421087724532492</v>
      </c>
      <c r="AG25" s="136">
        <f t="shared" si="23"/>
        <v>0.27597611038057657</v>
      </c>
      <c r="AH25" s="136">
        <f t="shared" si="23"/>
        <v>0.23938548823577144</v>
      </c>
      <c r="AI25" s="136">
        <f t="shared" si="23"/>
        <v>0.20421211057227817</v>
      </c>
      <c r="AJ25" s="136">
        <f t="shared" si="23"/>
        <v>0.16555627199110493</v>
      </c>
      <c r="AK25" s="137">
        <f t="shared" si="23"/>
        <v>0.2247649878279584</v>
      </c>
    </row>
    <row r="26" spans="1:37">
      <c r="A26" s="237">
        <v>45163</v>
      </c>
      <c r="B26" s="239">
        <v>1209.4000000000001</v>
      </c>
      <c r="C26" s="239">
        <v>587</v>
      </c>
      <c r="D26" s="239">
        <v>15543</v>
      </c>
      <c r="E26" s="241">
        <v>2495.8000000000002</v>
      </c>
      <c r="F26" s="241">
        <v>658.3</v>
      </c>
      <c r="G26" s="241">
        <v>301.2</v>
      </c>
      <c r="H26" s="239">
        <v>2458.1999999999998</v>
      </c>
      <c r="I26" s="241">
        <v>560.20000000000005</v>
      </c>
      <c r="J26" s="241">
        <v>2527.9</v>
      </c>
      <c r="K26" s="241">
        <v>824.9</v>
      </c>
      <c r="L26" s="242">
        <v>16820.849999999999</v>
      </c>
      <c r="M26" s="115">
        <f t="shared" si="1"/>
        <v>-9.1362419939021999E-3</v>
      </c>
      <c r="N26" s="116">
        <f t="shared" si="2"/>
        <v>-1.2695896302740078E-2</v>
      </c>
      <c r="O26" s="116">
        <f t="shared" si="3"/>
        <v>-5.4921925837004022E-3</v>
      </c>
      <c r="P26" s="116">
        <f t="shared" si="4"/>
        <v>-1.739726922254075E-2</v>
      </c>
      <c r="Q26" s="116">
        <f t="shared" si="5"/>
        <v>-1.9728362116129233E-3</v>
      </c>
      <c r="R26" s="116">
        <f t="shared" si="6"/>
        <v>-1.4829732971050308E-2</v>
      </c>
      <c r="S26" s="116">
        <f t="shared" si="7"/>
        <v>-9.9173028409801113E-3</v>
      </c>
      <c r="T26" s="116">
        <f t="shared" si="8"/>
        <v>-5.8734706538227672E-3</v>
      </c>
      <c r="U26" s="116">
        <f t="shared" si="9"/>
        <v>2.4952978587656259E-3</v>
      </c>
      <c r="V26" s="116">
        <f t="shared" si="10"/>
        <v>-1.0251552121667049E-2</v>
      </c>
      <c r="W26" s="117">
        <f t="shared" si="11"/>
        <v>-6.4768677723708442E-3</v>
      </c>
      <c r="AA26" s="15"/>
      <c r="AB26" s="15"/>
    </row>
    <row r="27" spans="1:37">
      <c r="A27" s="237">
        <v>45162</v>
      </c>
      <c r="B27" s="239">
        <v>1220.5</v>
      </c>
      <c r="C27" s="239">
        <v>594.5</v>
      </c>
      <c r="D27" s="239">
        <v>15628.6</v>
      </c>
      <c r="E27" s="241">
        <v>2539.6</v>
      </c>
      <c r="F27" s="241">
        <v>659.6</v>
      </c>
      <c r="G27" s="241">
        <v>305.7</v>
      </c>
      <c r="H27" s="239">
        <v>2482.6999999999998</v>
      </c>
      <c r="I27" s="241">
        <v>563.5</v>
      </c>
      <c r="J27" s="241">
        <v>2521.6</v>
      </c>
      <c r="K27" s="241">
        <v>833.4</v>
      </c>
      <c r="L27" s="242">
        <v>16930.150000000001</v>
      </c>
      <c r="M27" s="115">
        <f t="shared" si="1"/>
        <v>-8.3225023452762562E-3</v>
      </c>
      <c r="N27" s="116">
        <f t="shared" si="2"/>
        <v>1.4913003035099784E-2</v>
      </c>
      <c r="O27" s="116">
        <f t="shared" si="3"/>
        <v>1.7803740925674153E-3</v>
      </c>
      <c r="P27" s="116">
        <f t="shared" si="4"/>
        <v>3.6687155293356876E-3</v>
      </c>
      <c r="Q27" s="116">
        <f t="shared" si="5"/>
        <v>1.5122872798958542E-2</v>
      </c>
      <c r="R27" s="116">
        <f t="shared" si="6"/>
        <v>-1.04133710277472E-2</v>
      </c>
      <c r="S27" s="116">
        <f t="shared" si="7"/>
        <v>-5.943553900848106E-3</v>
      </c>
      <c r="T27" s="116">
        <f t="shared" si="8"/>
        <v>1.7905581331139373E-2</v>
      </c>
      <c r="U27" s="116">
        <f t="shared" si="9"/>
        <v>5.8068015052665763E-3</v>
      </c>
      <c r="V27" s="116">
        <f t="shared" si="10"/>
        <v>-3.5932485661253856E-3</v>
      </c>
      <c r="W27" s="117">
        <f t="shared" si="11"/>
        <v>-1.1865268626191547E-3</v>
      </c>
      <c r="AA27" s="158" t="s">
        <v>29</v>
      </c>
      <c r="AB27" s="159">
        <v>2</v>
      </c>
      <c r="AC27" s="159">
        <v>1</v>
      </c>
      <c r="AD27" s="159">
        <v>1</v>
      </c>
      <c r="AE27" s="159">
        <v>1</v>
      </c>
      <c r="AF27" s="159">
        <v>1</v>
      </c>
      <c r="AG27" s="159">
        <v>1</v>
      </c>
      <c r="AH27" s="159">
        <v>1</v>
      </c>
      <c r="AI27" s="159">
        <v>1</v>
      </c>
      <c r="AJ27" s="159">
        <v>1</v>
      </c>
      <c r="AK27" s="160">
        <v>1</v>
      </c>
    </row>
    <row r="28" spans="1:37">
      <c r="A28" s="237">
        <v>45161</v>
      </c>
      <c r="B28" s="239">
        <v>1230.7</v>
      </c>
      <c r="C28" s="239">
        <v>585.70000000000005</v>
      </c>
      <c r="D28" s="239">
        <v>15600.8</v>
      </c>
      <c r="E28" s="241">
        <v>2530.3000000000002</v>
      </c>
      <c r="F28" s="241">
        <v>649.70000000000005</v>
      </c>
      <c r="G28" s="241">
        <v>308.89999999999998</v>
      </c>
      <c r="H28" s="239">
        <v>2497.5</v>
      </c>
      <c r="I28" s="241">
        <v>553.5</v>
      </c>
      <c r="J28" s="241">
        <v>2507</v>
      </c>
      <c r="K28" s="241">
        <v>836.4</v>
      </c>
      <c r="L28" s="242">
        <v>16950.25</v>
      </c>
      <c r="M28" s="115">
        <f t="shared" si="1"/>
        <v>7.9129180675863546E-3</v>
      </c>
      <c r="N28" s="116">
        <f t="shared" si="2"/>
        <v>-3.9192348028902826E-3</v>
      </c>
      <c r="O28" s="116">
        <f t="shared" si="3"/>
        <v>9.6290527930903477E-3</v>
      </c>
      <c r="P28" s="116">
        <f t="shared" si="4"/>
        <v>-6.4209948806087158E-2</v>
      </c>
      <c r="Q28" s="116">
        <f t="shared" si="5"/>
        <v>-3.0736154518494533E-3</v>
      </c>
      <c r="R28" s="116">
        <f t="shared" si="6"/>
        <v>3.558859924051002E-2</v>
      </c>
      <c r="S28" s="116">
        <f t="shared" si="7"/>
        <v>9.7773728382949208E-3</v>
      </c>
      <c r="T28" s="116">
        <f t="shared" si="8"/>
        <v>-9.5298752341150851E-3</v>
      </c>
      <c r="U28" s="116">
        <f t="shared" si="9"/>
        <v>5.0786904595534971E-3</v>
      </c>
      <c r="V28" s="116">
        <f t="shared" si="10"/>
        <v>1.6150766877408705E-2</v>
      </c>
      <c r="W28" s="117">
        <f t="shared" si="11"/>
        <v>2.6583584056213061E-3</v>
      </c>
      <c r="AA28" s="15"/>
      <c r="AB28" s="15"/>
    </row>
    <row r="29" spans="1:37">
      <c r="A29" s="237">
        <v>45160</v>
      </c>
      <c r="B29" s="239">
        <v>1221</v>
      </c>
      <c r="C29" s="239">
        <v>588</v>
      </c>
      <c r="D29" s="239">
        <v>15451.3</v>
      </c>
      <c r="E29" s="241">
        <v>2698.1</v>
      </c>
      <c r="F29" s="241">
        <v>651.70000000000005</v>
      </c>
      <c r="G29" s="241">
        <v>298.10000000000002</v>
      </c>
      <c r="H29" s="239">
        <v>2473.1999999999998</v>
      </c>
      <c r="I29" s="241">
        <v>558.79999999999995</v>
      </c>
      <c r="J29" s="241">
        <v>2494.3000000000002</v>
      </c>
      <c r="K29" s="241">
        <v>823</v>
      </c>
      <c r="L29" s="242">
        <v>16905.25</v>
      </c>
      <c r="M29" s="115">
        <f t="shared" si="1"/>
        <v>-1.0428642664833589E-2</v>
      </c>
      <c r="N29" s="116">
        <f t="shared" si="2"/>
        <v>-3.4007822126782015E-4</v>
      </c>
      <c r="O29" s="116">
        <f t="shared" si="3"/>
        <v>4.1181545338475614E-3</v>
      </c>
      <c r="P29" s="116">
        <f t="shared" si="4"/>
        <v>2.1844664878191981E-2</v>
      </c>
      <c r="Q29" s="116">
        <f t="shared" si="5"/>
        <v>1.8430353857747635E-3</v>
      </c>
      <c r="R29" s="116">
        <f t="shared" si="6"/>
        <v>2.1017722823956902E-2</v>
      </c>
      <c r="S29" s="116">
        <f t="shared" si="7"/>
        <v>9.5472906227210691E-3</v>
      </c>
      <c r="T29" s="116">
        <f t="shared" si="8"/>
        <v>6.8235136363721718E-3</v>
      </c>
      <c r="U29" s="116">
        <f t="shared" si="9"/>
        <v>3.0113853035574844E-3</v>
      </c>
      <c r="V29" s="116">
        <f t="shared" si="10"/>
        <v>1.8270387437667727E-2</v>
      </c>
      <c r="W29" s="117">
        <f t="shared" si="11"/>
        <v>3.1519134553535375E-3</v>
      </c>
      <c r="AA29" s="122" t="s">
        <v>30</v>
      </c>
      <c r="AB29" s="161">
        <f t="shared" ref="AB29:AK29" si="24">AB23-(0.5*AB27*AB25*AB25)</f>
        <v>1.8815226163640363E-2</v>
      </c>
      <c r="AC29" s="161">
        <f t="shared" si="24"/>
        <v>5.7610291446889311E-2</v>
      </c>
      <c r="AD29" s="161">
        <f t="shared" si="24"/>
        <v>0.20089488513123133</v>
      </c>
      <c r="AE29" s="161">
        <f t="shared" si="24"/>
        <v>-0.6534063967151853</v>
      </c>
      <c r="AF29" s="161">
        <f t="shared" si="24"/>
        <v>-3.4775857170779988E-2</v>
      </c>
      <c r="AG29" s="161">
        <f t="shared" si="24"/>
        <v>-0.32347177742983868</v>
      </c>
      <c r="AH29" s="161">
        <f t="shared" si="24"/>
        <v>0.22385168645885617</v>
      </c>
      <c r="AI29" s="161">
        <f t="shared" si="24"/>
        <v>1.5484874225820643E-3</v>
      </c>
      <c r="AJ29" s="161">
        <f t="shared" si="24"/>
        <v>-0.14813366973277425</v>
      </c>
      <c r="AK29" s="162">
        <f t="shared" si="24"/>
        <v>-7.0564553598168545E-2</v>
      </c>
    </row>
    <row r="30" spans="1:37">
      <c r="A30" s="237">
        <v>45159</v>
      </c>
      <c r="B30" s="239">
        <v>1233.8</v>
      </c>
      <c r="C30" s="239">
        <v>588.20000000000005</v>
      </c>
      <c r="D30" s="239">
        <v>15387.8</v>
      </c>
      <c r="E30" s="241">
        <v>2639.8</v>
      </c>
      <c r="F30" s="241">
        <v>650.5</v>
      </c>
      <c r="G30" s="241">
        <v>291.89999999999998</v>
      </c>
      <c r="H30" s="239">
        <v>2449.6999999999998</v>
      </c>
      <c r="I30" s="241">
        <v>555</v>
      </c>
      <c r="J30" s="241">
        <v>2486.8000000000002</v>
      </c>
      <c r="K30" s="241">
        <v>808.1</v>
      </c>
      <c r="L30" s="242">
        <v>16852.05</v>
      </c>
      <c r="M30" s="115">
        <f t="shared" si="1"/>
        <v>-2.1050934824231172E-3</v>
      </c>
      <c r="N30" s="116">
        <f t="shared" si="2"/>
        <v>8.5041250128983499E-4</v>
      </c>
      <c r="O30" s="116">
        <f t="shared" si="3"/>
        <v>2.5702689505614782E-3</v>
      </c>
      <c r="P30" s="116">
        <f t="shared" si="4"/>
        <v>2.3922017840563352E-2</v>
      </c>
      <c r="Q30" s="116">
        <f t="shared" si="5"/>
        <v>1.0974683147634043E-2</v>
      </c>
      <c r="R30" s="116">
        <f t="shared" si="6"/>
        <v>3.7755322007046585E-3</v>
      </c>
      <c r="S30" s="116">
        <f t="shared" si="7"/>
        <v>-1.8760201260699379E-3</v>
      </c>
      <c r="T30" s="116">
        <f t="shared" si="8"/>
        <v>7.5963468919347764E-3</v>
      </c>
      <c r="U30" s="116">
        <f t="shared" si="9"/>
        <v>3.7063937361895096E-3</v>
      </c>
      <c r="V30" s="116">
        <f t="shared" si="10"/>
        <v>-2.3484344270824314E-3</v>
      </c>
      <c r="W30" s="117">
        <f t="shared" si="11"/>
        <v>5.6144569859991455E-3</v>
      </c>
    </row>
    <row r="31" spans="1:37">
      <c r="A31" s="237">
        <v>45156</v>
      </c>
      <c r="B31" s="239">
        <v>1236.4000000000001</v>
      </c>
      <c r="C31" s="239">
        <v>587.70000000000005</v>
      </c>
      <c r="D31" s="239">
        <v>15348.3</v>
      </c>
      <c r="E31" s="241">
        <v>2577.4</v>
      </c>
      <c r="F31" s="241">
        <v>643.4</v>
      </c>
      <c r="G31" s="241">
        <v>290.8</v>
      </c>
      <c r="H31" s="239">
        <v>2454.3000000000002</v>
      </c>
      <c r="I31" s="241">
        <v>550.79999999999995</v>
      </c>
      <c r="J31" s="241">
        <v>2477.6</v>
      </c>
      <c r="K31" s="241">
        <v>810</v>
      </c>
      <c r="L31" s="242">
        <v>16757.7</v>
      </c>
      <c r="M31" s="115">
        <f t="shared" si="1"/>
        <v>-3.7135749466458909E-3</v>
      </c>
      <c r="N31" s="116">
        <f t="shared" si="2"/>
        <v>3.4036760029088504E-4</v>
      </c>
      <c r="O31" s="116">
        <f t="shared" si="3"/>
        <v>-9.9191726615753591E-3</v>
      </c>
      <c r="P31" s="116">
        <f t="shared" si="4"/>
        <v>3.8643553754386016E-2</v>
      </c>
      <c r="Q31" s="116">
        <f t="shared" si="5"/>
        <v>-8.8201732344969572E-3</v>
      </c>
      <c r="R31" s="116">
        <f t="shared" si="6"/>
        <v>1.0321693673984768E-3</v>
      </c>
      <c r="S31" s="116">
        <f t="shared" si="7"/>
        <v>-2.2384576205479166E-3</v>
      </c>
      <c r="T31" s="116">
        <f t="shared" si="8"/>
        <v>-1.3882851654755663E-2</v>
      </c>
      <c r="U31" s="116">
        <f t="shared" si="9"/>
        <v>-1.0279563695679275E-2</v>
      </c>
      <c r="V31" s="116">
        <f t="shared" si="10"/>
        <v>-1.9318365785505321E-2</v>
      </c>
      <c r="W31" s="117">
        <f t="shared" si="11"/>
        <v>-2.6549518797586622E-3</v>
      </c>
    </row>
    <row r="32" spans="1:37">
      <c r="A32" s="237">
        <v>45155</v>
      </c>
      <c r="B32" s="239">
        <v>1241</v>
      </c>
      <c r="C32" s="239">
        <v>587.5</v>
      </c>
      <c r="D32" s="239">
        <v>15501.3</v>
      </c>
      <c r="E32" s="241">
        <v>2479.6999999999998</v>
      </c>
      <c r="F32" s="241">
        <v>649.1</v>
      </c>
      <c r="G32" s="241">
        <v>290.5</v>
      </c>
      <c r="H32" s="239">
        <v>2459.8000000000002</v>
      </c>
      <c r="I32" s="241">
        <v>558.5</v>
      </c>
      <c r="J32" s="241">
        <v>2503.1999999999998</v>
      </c>
      <c r="K32" s="241">
        <v>825.8</v>
      </c>
      <c r="L32" s="242">
        <v>16802.25</v>
      </c>
      <c r="M32" s="115">
        <f t="shared" si="1"/>
        <v>-2.0928929799915023E-3</v>
      </c>
      <c r="N32" s="116">
        <f t="shared" si="2"/>
        <v>9.7494999572127657E-3</v>
      </c>
      <c r="O32" s="116">
        <f t="shared" si="3"/>
        <v>-2.1961656964846785E-2</v>
      </c>
      <c r="P32" s="116">
        <f t="shared" si="4"/>
        <v>1.4051563231805364E-2</v>
      </c>
      <c r="Q32" s="116">
        <f t="shared" si="5"/>
        <v>1.1933500780368388E-2</v>
      </c>
      <c r="R32" s="116">
        <f t="shared" si="6"/>
        <v>2.7217311592421224E-2</v>
      </c>
      <c r="S32" s="116">
        <f t="shared" si="7"/>
        <v>4.4729084816107987E-4</v>
      </c>
      <c r="T32" s="116">
        <f t="shared" si="8"/>
        <v>-1.9676242820707186E-3</v>
      </c>
      <c r="U32" s="116">
        <f t="shared" si="9"/>
        <v>-1.4476050446126154E-2</v>
      </c>
      <c r="V32" s="116">
        <f t="shared" si="10"/>
        <v>-8.4730380908906505E-4</v>
      </c>
      <c r="W32" s="117">
        <f t="shared" si="11"/>
        <v>-3.0188433073017377E-3</v>
      </c>
    </row>
    <row r="33" spans="1:31">
      <c r="A33" s="237">
        <v>45154</v>
      </c>
      <c r="B33" s="239">
        <v>1243.5999999999999</v>
      </c>
      <c r="C33" s="239">
        <v>581.79999999999995</v>
      </c>
      <c r="D33" s="239">
        <v>15845.5</v>
      </c>
      <c r="E33" s="241">
        <v>2445.1</v>
      </c>
      <c r="F33" s="241">
        <v>641.4</v>
      </c>
      <c r="G33" s="241">
        <v>282.7</v>
      </c>
      <c r="H33" s="239">
        <v>2458.6999999999998</v>
      </c>
      <c r="I33" s="241">
        <v>559.6</v>
      </c>
      <c r="J33" s="241">
        <v>2539.6999999999998</v>
      </c>
      <c r="K33" s="241">
        <v>826.5</v>
      </c>
      <c r="L33" s="242">
        <v>16853.05</v>
      </c>
      <c r="M33" s="115">
        <f t="shared" si="1"/>
        <v>6.4537171401720904E-3</v>
      </c>
      <c r="N33" s="116">
        <f t="shared" si="2"/>
        <v>-1.7173282599485249E-3</v>
      </c>
      <c r="O33" s="116">
        <f t="shared" si="3"/>
        <v>2.8881741416604417E-2</v>
      </c>
      <c r="P33" s="116">
        <f t="shared" si="4"/>
        <v>-4.4479883989334756E-3</v>
      </c>
      <c r="Q33" s="116">
        <f t="shared" si="5"/>
        <v>-1.2857430627430815E-2</v>
      </c>
      <c r="R33" s="116">
        <f t="shared" si="6"/>
        <v>-6.0728655190434994E-2</v>
      </c>
      <c r="S33" s="116">
        <f t="shared" si="7"/>
        <v>-3.6107600717456154E-2</v>
      </c>
      <c r="T33" s="116">
        <f t="shared" si="8"/>
        <v>-1.5075216771755148E-2</v>
      </c>
      <c r="U33" s="116">
        <f t="shared" si="9"/>
        <v>9.0602909430046623E-4</v>
      </c>
      <c r="V33" s="116">
        <f t="shared" si="10"/>
        <v>1.3317999425973752E-3</v>
      </c>
      <c r="W33" s="117">
        <f t="shared" si="11"/>
        <v>1.6330848735873189E-3</v>
      </c>
      <c r="AA33" s="165" t="s">
        <v>31</v>
      </c>
      <c r="AB33" s="166" t="s">
        <v>32</v>
      </c>
      <c r="AC33" s="166" t="s">
        <v>33</v>
      </c>
      <c r="AD33" s="166" t="s">
        <v>34</v>
      </c>
      <c r="AE33" s="167" t="s">
        <v>35</v>
      </c>
    </row>
    <row r="34" spans="1:31">
      <c r="A34" s="237">
        <v>45152</v>
      </c>
      <c r="B34" s="239">
        <v>1235.5999999999999</v>
      </c>
      <c r="C34" s="239">
        <v>582.79999999999995</v>
      </c>
      <c r="D34" s="239">
        <v>15394.4</v>
      </c>
      <c r="E34" s="241">
        <v>2456</v>
      </c>
      <c r="F34" s="241">
        <v>649.70000000000005</v>
      </c>
      <c r="G34" s="241">
        <v>300.39999999999998</v>
      </c>
      <c r="H34" s="239">
        <v>2549.1</v>
      </c>
      <c r="I34" s="241">
        <v>568.1</v>
      </c>
      <c r="J34" s="241">
        <v>2537.4</v>
      </c>
      <c r="K34" s="241">
        <v>825.4</v>
      </c>
      <c r="L34" s="242">
        <v>16825.55</v>
      </c>
      <c r="M34" s="115">
        <f t="shared" si="1"/>
        <v>-1.1746856453285413E-2</v>
      </c>
      <c r="N34" s="116">
        <f t="shared" si="2"/>
        <v>-1.8856609684422319E-3</v>
      </c>
      <c r="O34" s="116">
        <f t="shared" si="3"/>
        <v>7.2103630048668786E-3</v>
      </c>
      <c r="P34" s="116">
        <f t="shared" si="4"/>
        <v>-3.3433200974266615E-2</v>
      </c>
      <c r="Q34" s="116">
        <f t="shared" si="5"/>
        <v>-1.9509839973891881E-2</v>
      </c>
      <c r="R34" s="116">
        <f t="shared" si="6"/>
        <v>1.6107730815932732E-2</v>
      </c>
      <c r="S34" s="116">
        <f t="shared" si="7"/>
        <v>1.3109763275133407E-2</v>
      </c>
      <c r="T34" s="116">
        <f t="shared" si="8"/>
        <v>-1.5544806945018317E-2</v>
      </c>
      <c r="U34" s="116">
        <f t="shared" si="9"/>
        <v>-2.8728301374105819E-3</v>
      </c>
      <c r="V34" s="116">
        <f t="shared" si="10"/>
        <v>-3.869412324820052E-3</v>
      </c>
      <c r="W34" s="117">
        <f t="shared" si="11"/>
        <v>-2.0542848845602904E-3</v>
      </c>
      <c r="AA34" s="168" t="str">
        <f>B2</f>
        <v>Cipla</v>
      </c>
      <c r="AB34" s="125">
        <f>AB9</f>
        <v>49588</v>
      </c>
      <c r="AC34" s="169">
        <f t="shared" ref="AC34:AC44" si="25">AB34/$AB$44</f>
        <v>6.6515138203214016E-2</v>
      </c>
      <c r="AD34" s="170">
        <f>_xlfn.STDEV.S($M$3:$M$250)*SQRT(249)</f>
        <v>0.20092672800577438</v>
      </c>
      <c r="AE34" s="126">
        <f t="shared" ref="AE34:AE43" si="26">AC34*AD34</f>
        <v>1.3364669082023675E-2</v>
      </c>
    </row>
    <row r="35" spans="1:31">
      <c r="A35" s="237">
        <v>45149</v>
      </c>
      <c r="B35" s="239">
        <v>1250.2</v>
      </c>
      <c r="C35" s="239">
        <v>583.9</v>
      </c>
      <c r="D35" s="239">
        <v>15283.8</v>
      </c>
      <c r="E35" s="241">
        <v>2539.5</v>
      </c>
      <c r="F35" s="241">
        <v>662.5</v>
      </c>
      <c r="G35" s="241">
        <v>295.60000000000002</v>
      </c>
      <c r="H35" s="239">
        <v>2515.9</v>
      </c>
      <c r="I35" s="241">
        <v>577</v>
      </c>
      <c r="J35" s="241">
        <v>2544.6999999999998</v>
      </c>
      <c r="K35" s="241">
        <v>828.6</v>
      </c>
      <c r="L35" s="242">
        <v>16860.150000000001</v>
      </c>
      <c r="M35" s="115">
        <f t="shared" si="1"/>
        <v>-7.0142165466351367E-3</v>
      </c>
      <c r="N35" s="116">
        <f t="shared" si="2"/>
        <v>1.0848147710875305E-2</v>
      </c>
      <c r="O35" s="116">
        <f t="shared" si="3"/>
        <v>-2.1739494161787509E-2</v>
      </c>
      <c r="P35" s="116">
        <f t="shared" si="4"/>
        <v>-5.0668817528921675E-3</v>
      </c>
      <c r="Q35" s="116">
        <f t="shared" si="5"/>
        <v>2.444735964846503E-2</v>
      </c>
      <c r="R35" s="116">
        <f t="shared" si="6"/>
        <v>-2.7362401087625766E-2</v>
      </c>
      <c r="S35" s="116">
        <f t="shared" si="7"/>
        <v>-1.3619617193424086E-2</v>
      </c>
      <c r="T35" s="116">
        <f t="shared" si="8"/>
        <v>1.7332524525596704E-4</v>
      </c>
      <c r="U35" s="116">
        <f t="shared" si="9"/>
        <v>9.71418158608813E-3</v>
      </c>
      <c r="V35" s="116">
        <f t="shared" si="10"/>
        <v>-9.847563667356932E-3</v>
      </c>
      <c r="W35" s="117">
        <f t="shared" si="11"/>
        <v>-4.7159850718361575E-3</v>
      </c>
      <c r="AA35" s="164" t="str">
        <f>C2</f>
        <v>Berger Paints</v>
      </c>
      <c r="AB35" s="107">
        <f>AC9</f>
        <v>6226</v>
      </c>
      <c r="AC35" s="163">
        <f t="shared" si="25"/>
        <v>8.3512795525774487E-3</v>
      </c>
      <c r="AD35" s="121">
        <f>_xlfn.STDEV.S($N$3:$N$250)*SQRT(249)</f>
        <v>0.22813698620215866</v>
      </c>
      <c r="AE35" s="110">
        <f t="shared" si="26"/>
        <v>1.9052357480567313E-3</v>
      </c>
    </row>
    <row r="36" spans="1:31">
      <c r="A36" s="237">
        <v>45148</v>
      </c>
      <c r="B36" s="239">
        <v>1259</v>
      </c>
      <c r="C36" s="239">
        <v>577.6</v>
      </c>
      <c r="D36" s="239">
        <v>15619.7</v>
      </c>
      <c r="E36" s="241">
        <v>2552.4</v>
      </c>
      <c r="F36" s="241">
        <v>646.5</v>
      </c>
      <c r="G36" s="241">
        <v>303.8</v>
      </c>
      <c r="H36" s="239">
        <v>2550.4</v>
      </c>
      <c r="I36" s="241">
        <v>576.9</v>
      </c>
      <c r="J36" s="241">
        <v>2520.1</v>
      </c>
      <c r="K36" s="241">
        <v>836.8</v>
      </c>
      <c r="L36" s="242">
        <v>16939.849999999999</v>
      </c>
      <c r="M36" s="115">
        <f t="shared" si="1"/>
        <v>-5.6235544818602394E-3</v>
      </c>
      <c r="N36" s="116">
        <f t="shared" si="2"/>
        <v>-7.9324437329064447E-3</v>
      </c>
      <c r="O36" s="116">
        <f t="shared" si="3"/>
        <v>8.5642614106494885E-3</v>
      </c>
      <c r="P36" s="116">
        <f t="shared" si="4"/>
        <v>1.790738631869174E-2</v>
      </c>
      <c r="Q36" s="116">
        <f t="shared" si="5"/>
        <v>-3.3971620070976536E-3</v>
      </c>
      <c r="R36" s="116">
        <f t="shared" si="6"/>
        <v>-6.5617033332894146E-3</v>
      </c>
      <c r="S36" s="116">
        <f t="shared" si="7"/>
        <v>-1.4480595573934409E-2</v>
      </c>
      <c r="T36" s="116">
        <f t="shared" si="8"/>
        <v>-1.4284727883125656E-2</v>
      </c>
      <c r="U36" s="116">
        <f t="shared" si="9"/>
        <v>-3.2596519440411843E-2</v>
      </c>
      <c r="V36" s="116">
        <f t="shared" si="10"/>
        <v>-1.5062847801328364E-2</v>
      </c>
      <c r="W36" s="117">
        <f t="shared" si="11"/>
        <v>-3.7709546007363695E-3</v>
      </c>
      <c r="AA36" s="164" t="str">
        <f>D2</f>
        <v>P&amp;G</v>
      </c>
      <c r="AB36" s="107">
        <f>AD9</f>
        <v>524916</v>
      </c>
      <c r="AC36" s="163">
        <f t="shared" si="25"/>
        <v>0.70409898130754001</v>
      </c>
      <c r="AD36" s="121">
        <f>_xlfn.STDEV.S($O$3:$O$250)*SQRT(249)</f>
        <v>0.19194926068791335</v>
      </c>
      <c r="AE36" s="110">
        <f t="shared" si="26"/>
        <v>0.13515127891309522</v>
      </c>
    </row>
    <row r="37" spans="1:31">
      <c r="A37" s="237">
        <v>45147</v>
      </c>
      <c r="B37" s="239">
        <v>1266.0999999999999</v>
      </c>
      <c r="C37" s="239">
        <v>582.20000000000005</v>
      </c>
      <c r="D37" s="239">
        <v>15486.5</v>
      </c>
      <c r="E37" s="241">
        <v>2507.1</v>
      </c>
      <c r="F37" s="241">
        <v>648.70000000000005</v>
      </c>
      <c r="G37" s="241">
        <v>305.8</v>
      </c>
      <c r="H37" s="239">
        <v>2587.6</v>
      </c>
      <c r="I37" s="241">
        <v>585.20000000000005</v>
      </c>
      <c r="J37" s="241">
        <v>2603.6</v>
      </c>
      <c r="K37" s="241">
        <v>849.5</v>
      </c>
      <c r="L37" s="242">
        <v>17003.849999999999</v>
      </c>
      <c r="M37" s="115">
        <f t="shared" si="1"/>
        <v>-3.1588091552245444E-4</v>
      </c>
      <c r="N37" s="116">
        <f t="shared" si="2"/>
        <v>-1.5171176518800861E-2</v>
      </c>
      <c r="O37" s="116">
        <f t="shared" si="3"/>
        <v>-1.2359938645268799E-2</v>
      </c>
      <c r="P37" s="116">
        <f t="shared" si="4"/>
        <v>1.3047939895624845E-2</v>
      </c>
      <c r="Q37" s="116">
        <f t="shared" si="5"/>
        <v>9.4479135372516725E-3</v>
      </c>
      <c r="R37" s="116">
        <f t="shared" si="6"/>
        <v>5.5746988116429008E-3</v>
      </c>
      <c r="S37" s="116">
        <f t="shared" si="7"/>
        <v>1.0684484959141871E-2</v>
      </c>
      <c r="T37" s="116">
        <f t="shared" si="8"/>
        <v>1.3591607079081511E-2</v>
      </c>
      <c r="U37" s="116">
        <f t="shared" si="9"/>
        <v>-7.7285459486977999E-3</v>
      </c>
      <c r="V37" s="116">
        <f t="shared" si="10"/>
        <v>4.0111044636789453E-2</v>
      </c>
      <c r="W37" s="117">
        <f t="shared" si="11"/>
        <v>3.216203943972467E-3</v>
      </c>
      <c r="AA37" s="164" t="str">
        <f>E2</f>
        <v>Adani</v>
      </c>
      <c r="AB37" s="107">
        <f>AE9</f>
        <v>37054.5</v>
      </c>
      <c r="AC37" s="163">
        <f t="shared" si="25"/>
        <v>4.9703258622065698E-2</v>
      </c>
      <c r="AD37" s="121">
        <f>_xlfn.STDEV.S($P$3:$P$250)*SQRT(249)</f>
        <v>0.7657133658720412</v>
      </c>
      <c r="AE37" s="110">
        <f t="shared" si="26"/>
        <v>3.8058449454310479E-2</v>
      </c>
    </row>
    <row r="38" spans="1:31">
      <c r="A38" s="237">
        <v>45146</v>
      </c>
      <c r="B38" s="239">
        <v>1266.5</v>
      </c>
      <c r="C38" s="239">
        <v>591.1</v>
      </c>
      <c r="D38" s="239">
        <v>15679.1</v>
      </c>
      <c r="E38" s="241">
        <v>2474.6</v>
      </c>
      <c r="F38" s="241">
        <v>642.6</v>
      </c>
      <c r="G38" s="241">
        <v>304.10000000000002</v>
      </c>
      <c r="H38" s="239">
        <v>2560.1</v>
      </c>
      <c r="I38" s="241">
        <v>577.29999999999995</v>
      </c>
      <c r="J38" s="241">
        <v>2623.8</v>
      </c>
      <c r="K38" s="241">
        <v>816.1</v>
      </c>
      <c r="L38" s="242">
        <v>16949.25</v>
      </c>
      <c r="M38" s="115">
        <f t="shared" si="1"/>
        <v>3.4378134450107338E-2</v>
      </c>
      <c r="N38" s="116">
        <f t="shared" si="2"/>
        <v>3.55902417873721E-3</v>
      </c>
      <c r="O38" s="116">
        <f t="shared" si="3"/>
        <v>4.9102760304287557E-3</v>
      </c>
      <c r="P38" s="116">
        <f t="shared" si="4"/>
        <v>-3.0210651583105944E-2</v>
      </c>
      <c r="Q38" s="116">
        <f t="shared" si="5"/>
        <v>-1.7279047608352062E-2</v>
      </c>
      <c r="R38" s="116">
        <f t="shared" si="6"/>
        <v>9.5820987575806604E-3</v>
      </c>
      <c r="S38" s="116">
        <f t="shared" si="7"/>
        <v>1.2420078690650784E-2</v>
      </c>
      <c r="T38" s="116">
        <f t="shared" si="8"/>
        <v>2.6016838888124256E-3</v>
      </c>
      <c r="U38" s="116">
        <f t="shared" si="9"/>
        <v>5.0435686922405115E-3</v>
      </c>
      <c r="V38" s="116">
        <f t="shared" si="10"/>
        <v>-1.2542021330231579E-2</v>
      </c>
      <c r="W38" s="117">
        <f t="shared" si="11"/>
        <v>-4.1880987823714167E-4</v>
      </c>
      <c r="AA38" s="164" t="str">
        <f>F2</f>
        <v>IRCTC</v>
      </c>
      <c r="AB38" s="107">
        <f>AF9</f>
        <v>16965</v>
      </c>
      <c r="AC38" s="163">
        <f t="shared" si="25"/>
        <v>2.2756096628569936E-2</v>
      </c>
      <c r="AD38" s="121">
        <f>_xlfn.STDEV.S($Q$3:$Q$250)*SQRT(249)</f>
        <v>0.21421087724532492</v>
      </c>
      <c r="AE38" s="110">
        <f t="shared" si="26"/>
        <v>4.8746034214853465E-3</v>
      </c>
    </row>
    <row r="39" spans="1:31">
      <c r="A39" s="237">
        <v>45145</v>
      </c>
      <c r="B39" s="239">
        <v>1223.7</v>
      </c>
      <c r="C39" s="239">
        <v>589</v>
      </c>
      <c r="D39" s="239">
        <v>15602.3</v>
      </c>
      <c r="E39" s="241">
        <v>2550.5</v>
      </c>
      <c r="F39" s="241">
        <v>653.79999999999995</v>
      </c>
      <c r="G39" s="241">
        <v>301.2</v>
      </c>
      <c r="H39" s="239">
        <v>2528.5</v>
      </c>
      <c r="I39" s="241">
        <v>575.79999999999995</v>
      </c>
      <c r="J39" s="241">
        <v>2610.6</v>
      </c>
      <c r="K39" s="241">
        <v>826.4</v>
      </c>
      <c r="L39" s="242">
        <v>16956.349999999999</v>
      </c>
      <c r="M39" s="115">
        <f t="shared" si="1"/>
        <v>1.1423999318808621E-2</v>
      </c>
      <c r="N39" s="116">
        <f t="shared" si="2"/>
        <v>3.0607063512808844E-3</v>
      </c>
      <c r="O39" s="116">
        <f t="shared" si="3"/>
        <v>3.0940698188891202E-3</v>
      </c>
      <c r="P39" s="116">
        <f t="shared" si="4"/>
        <v>3.4169269150110576E-3</v>
      </c>
      <c r="Q39" s="116">
        <f t="shared" si="5"/>
        <v>3.0595074431696297E-4</v>
      </c>
      <c r="R39" s="116">
        <f t="shared" si="6"/>
        <v>1.3369183082134417E-2</v>
      </c>
      <c r="S39" s="116">
        <f t="shared" si="7"/>
        <v>6.1887768442157633E-3</v>
      </c>
      <c r="T39" s="116">
        <f t="shared" si="8"/>
        <v>-6.9444447235281475E-4</v>
      </c>
      <c r="U39" s="116">
        <f t="shared" si="9"/>
        <v>3.0648992654278121E-4</v>
      </c>
      <c r="V39" s="116">
        <f t="shared" si="10"/>
        <v>8.628600657659774E-3</v>
      </c>
      <c r="W39" s="117">
        <f t="shared" si="11"/>
        <v>3.8851407706909265E-3</v>
      </c>
      <c r="AA39" s="164" t="str">
        <f>G2</f>
        <v>Crompton</v>
      </c>
      <c r="AB39" s="107">
        <f>AG9</f>
        <v>3058</v>
      </c>
      <c r="AC39" s="163">
        <f t="shared" si="25"/>
        <v>4.1018652219373336E-3</v>
      </c>
      <c r="AD39" s="121">
        <f>_xlfn.STDEV.S($R$3:$R$250)*SQRT(249)</f>
        <v>0.27597611038057657</v>
      </c>
      <c r="AE39" s="110">
        <f t="shared" si="26"/>
        <v>1.1320168092556258E-3</v>
      </c>
    </row>
    <row r="40" spans="1:31">
      <c r="A40" s="237">
        <v>45142</v>
      </c>
      <c r="B40" s="239">
        <v>1209.8</v>
      </c>
      <c r="C40" s="239">
        <v>587.20000000000005</v>
      </c>
      <c r="D40" s="239">
        <v>15554.1</v>
      </c>
      <c r="E40" s="241">
        <v>2541.8000000000002</v>
      </c>
      <c r="F40" s="241">
        <v>653.6</v>
      </c>
      <c r="G40" s="241">
        <v>297.2</v>
      </c>
      <c r="H40" s="239">
        <v>2512.9</v>
      </c>
      <c r="I40" s="241">
        <v>576.20000000000005</v>
      </c>
      <c r="J40" s="241">
        <v>2609.8000000000002</v>
      </c>
      <c r="K40" s="241">
        <v>819.3</v>
      </c>
      <c r="L40" s="242">
        <v>16890.599999999999</v>
      </c>
      <c r="M40" s="115">
        <f t="shared" si="1"/>
        <v>3.6961735733568014E-2</v>
      </c>
      <c r="N40" s="116">
        <f t="shared" si="2"/>
        <v>8.7232230226160015E-3</v>
      </c>
      <c r="O40" s="116">
        <f t="shared" si="3"/>
        <v>-7.0152797341731599E-3</v>
      </c>
      <c r="P40" s="116">
        <f t="shared" si="4"/>
        <v>3.6260484314621518E-3</v>
      </c>
      <c r="Q40" s="116">
        <f t="shared" si="5"/>
        <v>-1.0047275873299533E-2</v>
      </c>
      <c r="R40" s="116">
        <f t="shared" si="6"/>
        <v>1.6966813527005006E-2</v>
      </c>
      <c r="S40" s="116">
        <f t="shared" si="7"/>
        <v>2.624780272758373E-2</v>
      </c>
      <c r="T40" s="116">
        <f t="shared" si="8"/>
        <v>6.6167749681323986E-3</v>
      </c>
      <c r="U40" s="116">
        <f t="shared" si="9"/>
        <v>9.7415243920524943E-3</v>
      </c>
      <c r="V40" s="116">
        <f t="shared" si="10"/>
        <v>2.4338714521523964E-2</v>
      </c>
      <c r="W40" s="117">
        <f t="shared" si="11"/>
        <v>7.0285380644381787E-3</v>
      </c>
      <c r="AA40" s="164" t="str">
        <f>H2</f>
        <v>Interglobe Aviation</v>
      </c>
      <c r="AB40" s="107">
        <f>AH9</f>
        <v>36028.5</v>
      </c>
      <c r="AC40" s="163">
        <f t="shared" si="25"/>
        <v>4.8327027844528844E-2</v>
      </c>
      <c r="AD40" s="121">
        <f>_xlfn.STDEV.S($S$3:$S$250)*SQRT(249)</f>
        <v>0.23938548823577144</v>
      </c>
      <c r="AE40" s="110">
        <f t="shared" si="26"/>
        <v>1.1568789155546258E-2</v>
      </c>
    </row>
    <row r="41" spans="1:31">
      <c r="A41" s="237">
        <v>45141</v>
      </c>
      <c r="B41" s="239">
        <v>1165.9000000000001</v>
      </c>
      <c r="C41" s="239">
        <v>582.1</v>
      </c>
      <c r="D41" s="239">
        <v>15663.6</v>
      </c>
      <c r="E41" s="241">
        <v>2532.6</v>
      </c>
      <c r="F41" s="241">
        <v>660.2</v>
      </c>
      <c r="G41" s="241">
        <v>292.2</v>
      </c>
      <c r="H41" s="239">
        <v>2447.8000000000002</v>
      </c>
      <c r="I41" s="241">
        <v>572.4</v>
      </c>
      <c r="J41" s="241">
        <v>2584.5</v>
      </c>
      <c r="K41" s="241">
        <v>799.6</v>
      </c>
      <c r="L41" s="242">
        <v>16772.3</v>
      </c>
      <c r="M41" s="115">
        <f t="shared" si="1"/>
        <v>-2.0563797838569009E-3</v>
      </c>
      <c r="N41" s="116">
        <f t="shared" si="2"/>
        <v>-1.8552144720035614E-2</v>
      </c>
      <c r="O41" s="116">
        <f t="shared" si="3"/>
        <v>-2.1428032994372554E-3</v>
      </c>
      <c r="P41" s="116">
        <f t="shared" si="4"/>
        <v>2.3571863623405277E-2</v>
      </c>
      <c r="Q41" s="116">
        <f t="shared" si="5"/>
        <v>3.4518064843135542E-2</v>
      </c>
      <c r="R41" s="116">
        <f t="shared" si="6"/>
        <v>1.7607912189580747E-2</v>
      </c>
      <c r="S41" s="116">
        <f t="shared" si="7"/>
        <v>-4.6885768881781219E-2</v>
      </c>
      <c r="T41" s="116">
        <f t="shared" si="8"/>
        <v>1.6913722442061838E-2</v>
      </c>
      <c r="U41" s="116">
        <f t="shared" si="9"/>
        <v>-1.6234309680723619E-2</v>
      </c>
      <c r="V41" s="116">
        <f t="shared" si="10"/>
        <v>-1.9990011654182037E-3</v>
      </c>
      <c r="W41" s="117">
        <f t="shared" si="11"/>
        <v>-5.1529569513148179E-3</v>
      </c>
      <c r="AA41" s="164" t="str">
        <f>I2</f>
        <v>Marico</v>
      </c>
      <c r="AB41" s="107">
        <f>AI9</f>
        <v>8617.5</v>
      </c>
      <c r="AC41" s="163">
        <f t="shared" si="25"/>
        <v>1.1559131311329291E-2</v>
      </c>
      <c r="AD41" s="121">
        <f>_xlfn.STDEV.S($T$3:$T$250)*SQRT(249)</f>
        <v>0.20421211057227817</v>
      </c>
      <c r="AE41" s="110">
        <f t="shared" si="26"/>
        <v>2.3605146014686598E-3</v>
      </c>
    </row>
    <row r="42" spans="1:31">
      <c r="A42" s="237">
        <v>45140</v>
      </c>
      <c r="B42" s="239">
        <v>1168.3</v>
      </c>
      <c r="C42" s="239">
        <v>593</v>
      </c>
      <c r="D42" s="239">
        <v>15697.2</v>
      </c>
      <c r="E42" s="241">
        <v>2473.6</v>
      </c>
      <c r="F42" s="241">
        <v>637.79999999999995</v>
      </c>
      <c r="G42" s="241">
        <v>287.10000000000002</v>
      </c>
      <c r="H42" s="239">
        <v>2565.3000000000002</v>
      </c>
      <c r="I42" s="241">
        <v>562.79999999999995</v>
      </c>
      <c r="J42" s="241">
        <v>2626.8</v>
      </c>
      <c r="K42" s="241">
        <v>801.2</v>
      </c>
      <c r="L42" s="242">
        <v>16858.95</v>
      </c>
      <c r="M42" s="115">
        <f t="shared" si="1"/>
        <v>-8.6078854253179501E-3</v>
      </c>
      <c r="N42" s="116">
        <f t="shared" si="2"/>
        <v>1.3069862700550234E-2</v>
      </c>
      <c r="O42" s="116">
        <f t="shared" si="3"/>
        <v>8.0978317511445179E-3</v>
      </c>
      <c r="P42" s="116">
        <f t="shared" si="4"/>
        <v>-3.0274308145135155E-3</v>
      </c>
      <c r="Q42" s="116">
        <f t="shared" si="5"/>
        <v>-7.8088792874002923E-3</v>
      </c>
      <c r="R42" s="116">
        <f t="shared" si="6"/>
        <v>-1.7607912189580733E-2</v>
      </c>
      <c r="S42" s="116">
        <f t="shared" si="7"/>
        <v>-2.1417036671118705E-3</v>
      </c>
      <c r="T42" s="116">
        <f t="shared" si="8"/>
        <v>9.1031418447257532E-3</v>
      </c>
      <c r="U42" s="116">
        <f t="shared" si="9"/>
        <v>-3.0409024497202969E-3</v>
      </c>
      <c r="V42" s="116">
        <f t="shared" si="10"/>
        <v>4.7541688444085453E-3</v>
      </c>
      <c r="W42" s="117">
        <f t="shared" si="11"/>
        <v>-1.1335977081008511E-2</v>
      </c>
      <c r="AA42" s="164" t="str">
        <f>J2</f>
        <v>Pidilite</v>
      </c>
      <c r="AB42" s="107">
        <f>AJ9</f>
        <v>49984</v>
      </c>
      <c r="AC42" s="163">
        <f t="shared" si="25"/>
        <v>6.704631499454404E-2</v>
      </c>
      <c r="AD42" s="121">
        <f>_xlfn.STDEV.S($U$3:$U$250)*SQRT(249)</f>
        <v>0.16555627199110493</v>
      </c>
      <c r="AE42" s="110">
        <f t="shared" si="26"/>
        <v>1.1099937961238029E-2</v>
      </c>
    </row>
    <row r="43" spans="1:31">
      <c r="A43" s="237">
        <v>45139</v>
      </c>
      <c r="B43" s="239">
        <v>1178.4000000000001</v>
      </c>
      <c r="C43" s="239">
        <v>585.29999999999995</v>
      </c>
      <c r="D43" s="239">
        <v>15570.6</v>
      </c>
      <c r="E43" s="241">
        <v>2481.1</v>
      </c>
      <c r="F43" s="241">
        <v>642.79999999999995</v>
      </c>
      <c r="G43" s="241">
        <v>292.2</v>
      </c>
      <c r="H43" s="239">
        <v>2570.8000000000002</v>
      </c>
      <c r="I43" s="241">
        <v>557.70000000000005</v>
      </c>
      <c r="J43" s="241">
        <v>2634.8</v>
      </c>
      <c r="K43" s="241">
        <v>797.4</v>
      </c>
      <c r="L43" s="242">
        <v>17051.150000000001</v>
      </c>
      <c r="M43" s="115">
        <f t="shared" si="1"/>
        <v>2.889438570161355E-3</v>
      </c>
      <c r="N43" s="116">
        <f t="shared" si="2"/>
        <v>2.8771481984421036E-2</v>
      </c>
      <c r="O43" s="116">
        <f t="shared" si="3"/>
        <v>-1.2325307699903799E-2</v>
      </c>
      <c r="P43" s="116">
        <f t="shared" si="4"/>
        <v>-4.4638443011508202E-3</v>
      </c>
      <c r="Q43" s="116">
        <f t="shared" si="5"/>
        <v>3.2723052183815872E-3</v>
      </c>
      <c r="R43" s="116">
        <f t="shared" si="6"/>
        <v>-5.8010741082725487E-3</v>
      </c>
      <c r="S43" s="116">
        <f t="shared" si="7"/>
        <v>-8.5598059295710158E-3</v>
      </c>
      <c r="T43" s="116">
        <f t="shared" si="8"/>
        <v>-5.1864553351797984E-3</v>
      </c>
      <c r="U43" s="116">
        <f t="shared" si="9"/>
        <v>7.5431802675147265E-3</v>
      </c>
      <c r="V43" s="116">
        <f t="shared" si="10"/>
        <v>2.1934318352987068E-2</v>
      </c>
      <c r="W43" s="117">
        <f t="shared" si="11"/>
        <v>-4.6027356306470839E-4</v>
      </c>
      <c r="AA43" s="171" t="str">
        <f>K2</f>
        <v>Voltas</v>
      </c>
      <c r="AB43" s="139">
        <f>AK9</f>
        <v>13077</v>
      </c>
      <c r="AC43" s="172">
        <f t="shared" si="25"/>
        <v>1.7540906313693431E-2</v>
      </c>
      <c r="AD43" s="173">
        <f>_xlfn.STDEV.S($V$3:$V$250)*SQRT(249)</f>
        <v>0.2247649878279584</v>
      </c>
      <c r="AE43" s="140">
        <f t="shared" si="26"/>
        <v>3.9425815940886625E-3</v>
      </c>
    </row>
    <row r="44" spans="1:31">
      <c r="A44" s="237">
        <v>45138</v>
      </c>
      <c r="B44" s="239">
        <v>1175</v>
      </c>
      <c r="C44" s="239">
        <v>568.70000000000005</v>
      </c>
      <c r="D44" s="239">
        <v>15763.7</v>
      </c>
      <c r="E44" s="241">
        <v>2492.1999999999998</v>
      </c>
      <c r="F44" s="241">
        <v>640.70000000000005</v>
      </c>
      <c r="G44" s="241">
        <v>293.89999999999998</v>
      </c>
      <c r="H44" s="239">
        <v>2592.9</v>
      </c>
      <c r="I44" s="241">
        <v>560.6</v>
      </c>
      <c r="J44" s="241">
        <v>2615</v>
      </c>
      <c r="K44" s="241">
        <v>780.1</v>
      </c>
      <c r="L44" s="242">
        <v>17059</v>
      </c>
      <c r="M44" s="115">
        <f t="shared" si="1"/>
        <v>-2.3801439322110578E-3</v>
      </c>
      <c r="N44" s="116">
        <f t="shared" si="2"/>
        <v>4.0525119332441868E-3</v>
      </c>
      <c r="O44" s="116">
        <f t="shared" si="3"/>
        <v>-1.3039703516949285E-2</v>
      </c>
      <c r="P44" s="116">
        <f t="shared" si="4"/>
        <v>1.1704536898476593E-2</v>
      </c>
      <c r="Q44" s="116">
        <f t="shared" si="5"/>
        <v>1.5731014975370244E-2</v>
      </c>
      <c r="R44" s="116">
        <f t="shared" si="6"/>
        <v>1.3619341567203537E-3</v>
      </c>
      <c r="S44" s="116">
        <f t="shared" si="7"/>
        <v>-9.2516831034436496E-3</v>
      </c>
      <c r="T44" s="116">
        <f t="shared" si="8"/>
        <v>-2.4318379003326493E-2</v>
      </c>
      <c r="U44" s="116">
        <f t="shared" si="9"/>
        <v>-3.4410904772827982E-4</v>
      </c>
      <c r="V44" s="116">
        <f t="shared" si="10"/>
        <v>2.2033032298679967E-2</v>
      </c>
      <c r="W44" s="117">
        <f t="shared" si="11"/>
        <v>6.507439743011564E-3</v>
      </c>
      <c r="AA44" s="165" t="s">
        <v>36</v>
      </c>
      <c r="AB44" s="166">
        <f>SUM(AB34:AB43)</f>
        <v>745514.5</v>
      </c>
      <c r="AC44" s="174">
        <f t="shared" si="25"/>
        <v>1</v>
      </c>
      <c r="AD44" s="166"/>
      <c r="AE44" s="175"/>
    </row>
    <row r="45" spans="1:31">
      <c r="A45" s="237">
        <v>45135</v>
      </c>
      <c r="B45" s="239">
        <v>1177.8</v>
      </c>
      <c r="C45" s="239">
        <v>566.4</v>
      </c>
      <c r="D45" s="239">
        <v>15970.6</v>
      </c>
      <c r="E45" s="241">
        <v>2463.1999999999998</v>
      </c>
      <c r="F45" s="241">
        <v>630.70000000000005</v>
      </c>
      <c r="G45" s="241">
        <v>293.5</v>
      </c>
      <c r="H45" s="239">
        <v>2617</v>
      </c>
      <c r="I45" s="241">
        <v>574.4</v>
      </c>
      <c r="J45" s="241">
        <v>2615.9</v>
      </c>
      <c r="K45" s="241">
        <v>763.1</v>
      </c>
      <c r="L45" s="242">
        <v>16948.349999999999</v>
      </c>
      <c r="M45" s="115">
        <f t="shared" si="1"/>
        <v>5.3633125626200871E-3</v>
      </c>
      <c r="N45" s="116">
        <f t="shared" si="2"/>
        <v>8.3326428411228878E-3</v>
      </c>
      <c r="O45" s="116">
        <f t="shared" si="3"/>
        <v>1.1968194457185539E-2</v>
      </c>
      <c r="P45" s="116">
        <f t="shared" si="4"/>
        <v>1.4228713354011439E-2</v>
      </c>
      <c r="Q45" s="116">
        <f t="shared" si="5"/>
        <v>1.791761260040841E-2</v>
      </c>
      <c r="R45" s="116">
        <f t="shared" si="6"/>
        <v>1.6835992928380488E-2</v>
      </c>
      <c r="S45" s="116">
        <f t="shared" si="7"/>
        <v>2.5974480832903539E-2</v>
      </c>
      <c r="T45" s="116">
        <f t="shared" si="8"/>
        <v>3.5980841860710384E-2</v>
      </c>
      <c r="U45" s="116">
        <f t="shared" si="9"/>
        <v>5.0204179259224204E-3</v>
      </c>
      <c r="V45" s="116">
        <f t="shared" si="10"/>
        <v>5.9144550407889528E-3</v>
      </c>
      <c r="W45" s="117">
        <f t="shared" si="11"/>
        <v>1.7214122189677828E-3</v>
      </c>
    </row>
    <row r="46" spans="1:31">
      <c r="A46" s="237">
        <v>45134</v>
      </c>
      <c r="B46" s="239">
        <v>1171.5</v>
      </c>
      <c r="C46" s="239">
        <v>561.70000000000005</v>
      </c>
      <c r="D46" s="239">
        <v>15780.6</v>
      </c>
      <c r="E46" s="241">
        <v>2428.4</v>
      </c>
      <c r="F46" s="241">
        <v>619.5</v>
      </c>
      <c r="G46" s="241">
        <v>288.60000000000002</v>
      </c>
      <c r="H46" s="239">
        <v>2549.9</v>
      </c>
      <c r="I46" s="241">
        <v>554.1</v>
      </c>
      <c r="J46" s="241">
        <v>2602.8000000000002</v>
      </c>
      <c r="K46" s="241">
        <v>758.6</v>
      </c>
      <c r="L46" s="242">
        <v>16919.2</v>
      </c>
      <c r="M46" s="115">
        <f t="shared" si="1"/>
        <v>9.2029183188647945E-2</v>
      </c>
      <c r="N46" s="116">
        <f t="shared" si="2"/>
        <v>8.9055131008106288E-4</v>
      </c>
      <c r="O46" s="116">
        <f t="shared" si="3"/>
        <v>1.4360635096707012E-2</v>
      </c>
      <c r="P46" s="116">
        <f t="shared" si="4"/>
        <v>-1.7309380565465105E-2</v>
      </c>
      <c r="Q46" s="116">
        <f t="shared" si="5"/>
        <v>-8.0677696994014539E-4</v>
      </c>
      <c r="R46" s="116">
        <f t="shared" si="6"/>
        <v>-9.998359450776477E-3</v>
      </c>
      <c r="S46" s="116">
        <f t="shared" si="7"/>
        <v>3.9294325384219468E-3</v>
      </c>
      <c r="T46" s="116">
        <f t="shared" si="8"/>
        <v>3.938676195035045E-2</v>
      </c>
      <c r="U46" s="116">
        <f t="shared" si="9"/>
        <v>-5.8228788490162038E-3</v>
      </c>
      <c r="V46" s="116">
        <f t="shared" si="10"/>
        <v>-8.4012045717372901E-3</v>
      </c>
      <c r="W46" s="117">
        <f t="shared" si="11"/>
        <v>-3.292601708356613E-3</v>
      </c>
      <c r="AA46" s="35" t="s">
        <v>37</v>
      </c>
      <c r="AB46" s="26"/>
      <c r="AC46" s="32">
        <f>SUM(AB11:AK11)</f>
        <v>745655.5</v>
      </c>
    </row>
    <row r="47" spans="1:31">
      <c r="A47" s="237">
        <v>45133</v>
      </c>
      <c r="B47" s="239">
        <v>1068.5</v>
      </c>
      <c r="C47" s="239">
        <v>561.20000000000005</v>
      </c>
      <c r="D47" s="239">
        <v>15555.6</v>
      </c>
      <c r="E47" s="241">
        <v>2470.8000000000002</v>
      </c>
      <c r="F47" s="241">
        <v>620</v>
      </c>
      <c r="G47" s="241">
        <v>291.5</v>
      </c>
      <c r="H47" s="239">
        <v>2539.9</v>
      </c>
      <c r="I47" s="241">
        <v>532.70000000000005</v>
      </c>
      <c r="J47" s="241">
        <v>2618</v>
      </c>
      <c r="K47" s="241">
        <v>765</v>
      </c>
      <c r="L47" s="242">
        <v>16975</v>
      </c>
      <c r="M47" s="115">
        <f t="shared" si="1"/>
        <v>1.2904620280070665E-2</v>
      </c>
      <c r="N47" s="116">
        <f t="shared" si="2"/>
        <v>-3.2022799113844212E-3</v>
      </c>
      <c r="O47" s="116">
        <f t="shared" si="3"/>
        <v>2.2776651125315364E-2</v>
      </c>
      <c r="P47" s="116">
        <f t="shared" si="4"/>
        <v>1.6607598753859464E-3</v>
      </c>
      <c r="Q47" s="116">
        <f t="shared" si="5"/>
        <v>8.0677696994011004E-4</v>
      </c>
      <c r="R47" s="116">
        <f t="shared" si="6"/>
        <v>1.4513039805303132E-2</v>
      </c>
      <c r="S47" s="116">
        <f t="shared" si="7"/>
        <v>-1.7368662525190211E-2</v>
      </c>
      <c r="T47" s="116">
        <f t="shared" si="8"/>
        <v>-1.4721219919393758E-2</v>
      </c>
      <c r="U47" s="116">
        <f t="shared" si="9"/>
        <v>4.0571112411667502E-3</v>
      </c>
      <c r="V47" s="116">
        <f t="shared" si="10"/>
        <v>-2.871689742692707E-3</v>
      </c>
      <c r="W47" s="117">
        <f t="shared" si="11"/>
        <v>4.6115002940929619E-3</v>
      </c>
      <c r="AA47" s="36" t="s">
        <v>38</v>
      </c>
      <c r="AB47" s="21"/>
      <c r="AC47" s="33">
        <f>AC46-AB44</f>
        <v>141</v>
      </c>
    </row>
    <row r="48" spans="1:31">
      <c r="A48" s="237">
        <v>45132</v>
      </c>
      <c r="B48" s="239">
        <v>1054.8</v>
      </c>
      <c r="C48" s="239">
        <v>563</v>
      </c>
      <c r="D48" s="239">
        <v>15205.3</v>
      </c>
      <c r="E48" s="241">
        <v>2466.6999999999998</v>
      </c>
      <c r="F48" s="241">
        <v>619.5</v>
      </c>
      <c r="G48" s="241">
        <v>287.3</v>
      </c>
      <c r="H48" s="239">
        <v>2584.4</v>
      </c>
      <c r="I48" s="241">
        <v>540.6</v>
      </c>
      <c r="J48" s="241">
        <v>2607.4</v>
      </c>
      <c r="K48" s="241">
        <v>767.2</v>
      </c>
      <c r="L48" s="242">
        <v>16896.900000000001</v>
      </c>
      <c r="M48" s="115">
        <f t="shared" si="1"/>
        <v>5.5138460828345155E-3</v>
      </c>
      <c r="N48" s="116">
        <f t="shared" si="2"/>
        <v>-1.4984855095174913E-2</v>
      </c>
      <c r="O48" s="116">
        <f t="shared" si="3"/>
        <v>-2.5325535523109084E-2</v>
      </c>
      <c r="P48" s="116">
        <f t="shared" si="4"/>
        <v>1.9857763206211871E-2</v>
      </c>
      <c r="Q48" s="116">
        <f t="shared" si="5"/>
        <v>-1.2905309098746882E-3</v>
      </c>
      <c r="R48" s="116">
        <f t="shared" si="6"/>
        <v>-9.009069942365857E-3</v>
      </c>
      <c r="S48" s="116">
        <f t="shared" si="7"/>
        <v>-3.2847237633781029E-2</v>
      </c>
      <c r="T48" s="116">
        <f t="shared" si="8"/>
        <v>9.6655027560951668E-3</v>
      </c>
      <c r="U48" s="116">
        <f t="shared" si="9"/>
        <v>-1.6809675138558074E-2</v>
      </c>
      <c r="V48" s="116">
        <f t="shared" si="10"/>
        <v>1.9570754501506142E-3</v>
      </c>
      <c r="W48" s="117">
        <f t="shared" si="11"/>
        <v>1.8808105171041084E-3</v>
      </c>
      <c r="AA48" s="36" t="s">
        <v>39</v>
      </c>
      <c r="AB48" s="22"/>
      <c r="AC48" s="34">
        <f>AC47/AC46</f>
        <v>1.8909536642591654E-4</v>
      </c>
    </row>
    <row r="49" spans="1:44">
      <c r="A49" s="237">
        <v>45131</v>
      </c>
      <c r="B49" s="239">
        <v>1049</v>
      </c>
      <c r="C49" s="239">
        <v>571.5</v>
      </c>
      <c r="D49" s="239">
        <v>15595.3</v>
      </c>
      <c r="E49" s="241">
        <v>2418.1999999999998</v>
      </c>
      <c r="F49" s="241">
        <v>620.29999999999995</v>
      </c>
      <c r="G49" s="241">
        <v>289.89999999999998</v>
      </c>
      <c r="H49" s="239">
        <v>2670.7</v>
      </c>
      <c r="I49" s="241">
        <v>535.4</v>
      </c>
      <c r="J49" s="241">
        <v>2651.6</v>
      </c>
      <c r="K49" s="241">
        <v>765.7</v>
      </c>
      <c r="L49" s="242">
        <v>16865.150000000001</v>
      </c>
      <c r="M49" s="115">
        <f t="shared" si="1"/>
        <v>0</v>
      </c>
      <c r="N49" s="116">
        <f t="shared" si="2"/>
        <v>-7.8431774610258926E-3</v>
      </c>
      <c r="O49" s="116">
        <f t="shared" si="3"/>
        <v>-8.3140117737367427E-3</v>
      </c>
      <c r="P49" s="116">
        <f t="shared" si="4"/>
        <v>7.8601720873794345E-4</v>
      </c>
      <c r="Q49" s="116">
        <f t="shared" si="5"/>
        <v>-4.5037875711046007E-3</v>
      </c>
      <c r="R49" s="116">
        <f t="shared" si="6"/>
        <v>-3.4435295735461245E-3</v>
      </c>
      <c r="S49" s="116">
        <f t="shared" si="7"/>
        <v>-2.9909918734889128E-3</v>
      </c>
      <c r="T49" s="116">
        <f t="shared" si="8"/>
        <v>-6.1446986002360142E-3</v>
      </c>
      <c r="U49" s="116">
        <f t="shared" si="9"/>
        <v>-4.2149693593121467E-3</v>
      </c>
      <c r="V49" s="116">
        <f t="shared" si="10"/>
        <v>1.6992357529598428E-3</v>
      </c>
      <c r="W49" s="117">
        <f t="shared" si="11"/>
        <v>-2.3186648014622692E-3</v>
      </c>
      <c r="AA49" s="37" t="s">
        <v>36</v>
      </c>
      <c r="AB49" s="21"/>
      <c r="AC49" s="23"/>
    </row>
    <row r="50" spans="1:44">
      <c r="A50" s="237">
        <v>45128</v>
      </c>
      <c r="B50" s="239">
        <v>1049</v>
      </c>
      <c r="C50" s="239">
        <v>576</v>
      </c>
      <c r="D50" s="239">
        <v>15725.5</v>
      </c>
      <c r="E50" s="241">
        <v>2416.3000000000002</v>
      </c>
      <c r="F50" s="241">
        <v>623.1</v>
      </c>
      <c r="G50" s="241">
        <v>290.89999999999998</v>
      </c>
      <c r="H50" s="239">
        <v>2678.7</v>
      </c>
      <c r="I50" s="241">
        <v>538.70000000000005</v>
      </c>
      <c r="J50" s="241">
        <v>2662.8</v>
      </c>
      <c r="K50" s="241">
        <v>764.4</v>
      </c>
      <c r="L50" s="242">
        <v>16904.3</v>
      </c>
      <c r="M50" s="115">
        <f t="shared" si="1"/>
        <v>-7.2188763339182498E-3</v>
      </c>
      <c r="N50" s="116">
        <f t="shared" si="2"/>
        <v>9.7697915958050302E-3</v>
      </c>
      <c r="O50" s="116">
        <f t="shared" si="3"/>
        <v>-1.6461017499006428E-2</v>
      </c>
      <c r="P50" s="116">
        <f t="shared" si="4"/>
        <v>-1.447447575969162E-3</v>
      </c>
      <c r="Q50" s="116">
        <f t="shared" si="5"/>
        <v>-3.3645789971452691E-3</v>
      </c>
      <c r="R50" s="116">
        <f t="shared" si="6"/>
        <v>-1.6027623572890941E-2</v>
      </c>
      <c r="S50" s="116">
        <f t="shared" si="7"/>
        <v>-1.9226384376643708E-2</v>
      </c>
      <c r="T50" s="116">
        <f t="shared" si="8"/>
        <v>-9.2772991160921863E-4</v>
      </c>
      <c r="U50" s="116">
        <f t="shared" si="9"/>
        <v>-5.1691316357254475E-3</v>
      </c>
      <c r="V50" s="116">
        <f t="shared" si="10"/>
        <v>-1.6863806052004805E-2</v>
      </c>
      <c r="W50" s="117">
        <f t="shared" si="11"/>
        <v>-8.1451306573404377E-3</v>
      </c>
      <c r="AA50" s="36" t="s">
        <v>40</v>
      </c>
      <c r="AB50" s="22"/>
      <c r="AC50" s="34">
        <f>SUM(AE34:AE43)</f>
        <v>0.2234580767405687</v>
      </c>
    </row>
    <row r="51" spans="1:44">
      <c r="A51" s="237">
        <v>45127</v>
      </c>
      <c r="B51" s="239">
        <v>1056.5999999999999</v>
      </c>
      <c r="C51" s="239">
        <v>570.4</v>
      </c>
      <c r="D51" s="239">
        <v>15986.5</v>
      </c>
      <c r="E51" s="241">
        <v>2419.8000000000002</v>
      </c>
      <c r="F51" s="241">
        <v>625.20000000000005</v>
      </c>
      <c r="G51" s="241">
        <v>295.60000000000002</v>
      </c>
      <c r="H51" s="239">
        <v>2730.7</v>
      </c>
      <c r="I51" s="241">
        <v>539.20000000000005</v>
      </c>
      <c r="J51" s="241">
        <v>2676.6</v>
      </c>
      <c r="K51" s="241">
        <v>777.4</v>
      </c>
      <c r="L51" s="242">
        <v>17042.55</v>
      </c>
      <c r="M51" s="115">
        <f t="shared" si="1"/>
        <v>1.9882130740424272E-2</v>
      </c>
      <c r="N51" s="116">
        <f t="shared" si="2"/>
        <v>1.4035090023200904E-3</v>
      </c>
      <c r="O51" s="116">
        <f t="shared" si="3"/>
        <v>2.1227907317443316E-3</v>
      </c>
      <c r="P51" s="116">
        <f t="shared" si="4"/>
        <v>-1.6516644270095572E-3</v>
      </c>
      <c r="Q51" s="116">
        <f t="shared" si="5"/>
        <v>-4.7973135964421665E-4</v>
      </c>
      <c r="R51" s="116">
        <f t="shared" si="6"/>
        <v>7.1295498058956417E-3</v>
      </c>
      <c r="S51" s="116">
        <f t="shared" si="7"/>
        <v>1.1121045534978294E-2</v>
      </c>
      <c r="T51" s="116">
        <f t="shared" si="8"/>
        <v>1.3631057849825589E-2</v>
      </c>
      <c r="U51" s="116">
        <f t="shared" si="9"/>
        <v>-3.5057657209088605E-3</v>
      </c>
      <c r="V51" s="116">
        <f t="shared" si="10"/>
        <v>-6.4296279460558203E-4</v>
      </c>
      <c r="W51" s="117">
        <f t="shared" si="11"/>
        <v>5.238855906448763E-3</v>
      </c>
      <c r="AA51" s="38" t="s">
        <v>36</v>
      </c>
      <c r="AB51" s="24" t="s">
        <v>36</v>
      </c>
      <c r="AC51" s="25" t="s">
        <v>36</v>
      </c>
    </row>
    <row r="52" spans="1:44">
      <c r="A52" s="237">
        <v>45126</v>
      </c>
      <c r="B52" s="239">
        <v>1035.8</v>
      </c>
      <c r="C52" s="239">
        <v>569.6</v>
      </c>
      <c r="D52" s="239">
        <v>15952.6</v>
      </c>
      <c r="E52" s="241">
        <v>2423.8000000000002</v>
      </c>
      <c r="F52" s="241">
        <v>625.5</v>
      </c>
      <c r="G52" s="241">
        <v>293.5</v>
      </c>
      <c r="H52" s="239">
        <v>2700.5</v>
      </c>
      <c r="I52" s="241">
        <v>531.9</v>
      </c>
      <c r="J52" s="241">
        <v>2686</v>
      </c>
      <c r="K52" s="241">
        <v>777.9</v>
      </c>
      <c r="L52" s="242">
        <v>16953.5</v>
      </c>
      <c r="M52" s="115">
        <f t="shared" si="1"/>
        <v>4.8388752115810689E-3</v>
      </c>
      <c r="N52" s="116">
        <f t="shared" si="2"/>
        <v>6.5169759492879195E-3</v>
      </c>
      <c r="O52" s="116">
        <f t="shared" si="3"/>
        <v>3.5228661418676512E-3</v>
      </c>
      <c r="P52" s="116">
        <f t="shared" si="4"/>
        <v>2.8508292904561401E-3</v>
      </c>
      <c r="Q52" s="116">
        <f t="shared" si="5"/>
        <v>4.1653376468659678E-3</v>
      </c>
      <c r="R52" s="116">
        <f t="shared" si="6"/>
        <v>1.4413427286061691E-2</v>
      </c>
      <c r="S52" s="116">
        <f t="shared" si="7"/>
        <v>1.7708173428041242E-2</v>
      </c>
      <c r="T52" s="116">
        <f t="shared" si="8"/>
        <v>2.6355436942340936E-3</v>
      </c>
      <c r="U52" s="116">
        <f t="shared" si="9"/>
        <v>1.0441516245307075E-2</v>
      </c>
      <c r="V52" s="116">
        <f t="shared" si="10"/>
        <v>1.5676942169534275E-2</v>
      </c>
      <c r="W52" s="117">
        <f t="shared" si="11"/>
        <v>4.8188590094433801E-3</v>
      </c>
    </row>
    <row r="53" spans="1:44">
      <c r="A53" s="237">
        <v>45125</v>
      </c>
      <c r="B53" s="239">
        <v>1030.8</v>
      </c>
      <c r="C53" s="239">
        <v>565.9</v>
      </c>
      <c r="D53" s="239">
        <v>15896.5</v>
      </c>
      <c r="E53" s="241">
        <v>2416.9</v>
      </c>
      <c r="F53" s="241">
        <v>622.9</v>
      </c>
      <c r="G53" s="241">
        <v>289.3</v>
      </c>
      <c r="H53" s="239">
        <v>2653.1</v>
      </c>
      <c r="I53" s="241">
        <v>530.5</v>
      </c>
      <c r="J53" s="241">
        <v>2658.1</v>
      </c>
      <c r="K53" s="241">
        <v>765.8</v>
      </c>
      <c r="L53" s="242">
        <v>16872</v>
      </c>
      <c r="M53" s="115">
        <f t="shared" si="1"/>
        <v>-1.8415318991484293E-3</v>
      </c>
      <c r="N53" s="116">
        <f t="shared" si="2"/>
        <v>8.8747476341869327E-3</v>
      </c>
      <c r="O53" s="116">
        <f t="shared" si="3"/>
        <v>1.4063771125185401E-2</v>
      </c>
      <c r="P53" s="116">
        <f t="shared" si="4"/>
        <v>3.440061417551613E-3</v>
      </c>
      <c r="Q53" s="116">
        <f t="shared" si="5"/>
        <v>-4.3251969710015655E-3</v>
      </c>
      <c r="R53" s="116">
        <f t="shared" si="6"/>
        <v>-1.3731764001315939E-2</v>
      </c>
      <c r="S53" s="116">
        <f t="shared" si="7"/>
        <v>-9.1547557169992921E-3</v>
      </c>
      <c r="T53" s="116">
        <f t="shared" si="8"/>
        <v>-2.2594624562550596E-3</v>
      </c>
      <c r="U53" s="116">
        <f t="shared" si="9"/>
        <v>6.9841913286093757E-3</v>
      </c>
      <c r="V53" s="116">
        <f t="shared" si="10"/>
        <v>2.3532498766735445E-3</v>
      </c>
      <c r="W53" s="117">
        <f t="shared" si="11"/>
        <v>-2.963485414473316E-6</v>
      </c>
      <c r="AH53" t="s">
        <v>94</v>
      </c>
    </row>
    <row r="54" spans="1:44">
      <c r="A54" s="237">
        <v>45124</v>
      </c>
      <c r="B54" s="239">
        <v>1032.7</v>
      </c>
      <c r="C54" s="239">
        <v>560.9</v>
      </c>
      <c r="D54" s="239">
        <v>15674.5</v>
      </c>
      <c r="E54" s="241">
        <v>2408.6</v>
      </c>
      <c r="F54" s="241">
        <v>625.6</v>
      </c>
      <c r="G54" s="241">
        <v>293.3</v>
      </c>
      <c r="H54" s="239">
        <v>2677.5</v>
      </c>
      <c r="I54" s="241">
        <v>531.70000000000005</v>
      </c>
      <c r="J54" s="241">
        <v>2639.6</v>
      </c>
      <c r="K54" s="241">
        <v>764</v>
      </c>
      <c r="L54" s="242">
        <v>16872.05</v>
      </c>
      <c r="M54" s="115">
        <f t="shared" si="1"/>
        <v>1.7445245750192613E-3</v>
      </c>
      <c r="N54" s="116">
        <f t="shared" si="2"/>
        <v>7.5161413248290634E-3</v>
      </c>
      <c r="O54" s="116">
        <f t="shared" si="3"/>
        <v>1.6674665371447878E-2</v>
      </c>
      <c r="P54" s="116">
        <f t="shared" si="4"/>
        <v>1.3585177687412185E-2</v>
      </c>
      <c r="Q54" s="116">
        <f t="shared" si="5"/>
        <v>4.3251969710014866E-3</v>
      </c>
      <c r="R54" s="116">
        <f t="shared" si="6"/>
        <v>3.0732481077820621E-3</v>
      </c>
      <c r="S54" s="116">
        <f t="shared" si="7"/>
        <v>7.309563048713141E-3</v>
      </c>
      <c r="T54" s="116">
        <f t="shared" si="8"/>
        <v>-1.4563364187896442E-2</v>
      </c>
      <c r="U54" s="116">
        <f t="shared" si="9"/>
        <v>6.1180863825000585E-3</v>
      </c>
      <c r="V54" s="116">
        <f t="shared" si="10"/>
        <v>1.2247469875697678E-2</v>
      </c>
      <c r="W54" s="117">
        <f t="shared" si="11"/>
        <v>6.3381854695688106E-3</v>
      </c>
      <c r="AA54" s="315" t="s">
        <v>42</v>
      </c>
      <c r="AB54" s="21"/>
      <c r="AC54" s="21"/>
      <c r="AD54" s="21"/>
      <c r="AE54" s="21"/>
      <c r="AH54" s="330"/>
      <c r="AI54" s="330"/>
      <c r="AJ54" s="330"/>
      <c r="AK54" s="330"/>
      <c r="AL54" s="330"/>
      <c r="AM54" s="330"/>
      <c r="AN54" s="330"/>
      <c r="AO54" s="330"/>
      <c r="AP54" s="330"/>
      <c r="AQ54" s="330"/>
      <c r="AR54" s="330"/>
    </row>
    <row r="55" spans="1:44">
      <c r="A55" s="237">
        <v>45121</v>
      </c>
      <c r="B55" s="239">
        <v>1030.9000000000001</v>
      </c>
      <c r="C55" s="239">
        <v>556.70000000000005</v>
      </c>
      <c r="D55" s="239">
        <v>15415.3</v>
      </c>
      <c r="E55" s="241">
        <v>2376.1</v>
      </c>
      <c r="F55" s="241">
        <v>622.9</v>
      </c>
      <c r="G55" s="241">
        <v>292.39999999999998</v>
      </c>
      <c r="H55" s="239">
        <v>2658</v>
      </c>
      <c r="I55" s="241">
        <v>539.5</v>
      </c>
      <c r="J55" s="241">
        <v>2623.5</v>
      </c>
      <c r="K55" s="241">
        <v>754.7</v>
      </c>
      <c r="L55" s="242">
        <v>16765.45</v>
      </c>
      <c r="M55" s="115">
        <f t="shared" si="1"/>
        <v>9.9435406928862838E-3</v>
      </c>
      <c r="N55" s="116">
        <f t="shared" si="2"/>
        <v>9.9287754900131697E-3</v>
      </c>
      <c r="O55" s="116">
        <f t="shared" si="3"/>
        <v>2.1102960533958451E-2</v>
      </c>
      <c r="P55" s="116">
        <f t="shared" si="4"/>
        <v>5.9094342753051258E-3</v>
      </c>
      <c r="Q55" s="116">
        <f t="shared" si="5"/>
        <v>8.2212117756184696E-3</v>
      </c>
      <c r="R55" s="116">
        <f t="shared" si="6"/>
        <v>8.9316979890413165E-3</v>
      </c>
      <c r="S55" s="116">
        <f t="shared" si="7"/>
        <v>-1.0628047050085724E-2</v>
      </c>
      <c r="T55" s="116">
        <f t="shared" si="8"/>
        <v>1.0996290096775297E-2</v>
      </c>
      <c r="U55" s="116">
        <f t="shared" si="9"/>
        <v>2.0222453807678706E-3</v>
      </c>
      <c r="V55" s="116">
        <f t="shared" si="10"/>
        <v>7.7148560355013822E-3</v>
      </c>
      <c r="W55" s="117">
        <f t="shared" si="11"/>
        <v>8.4788022529624467E-3</v>
      </c>
      <c r="AA55" s="235" t="s">
        <v>43</v>
      </c>
      <c r="AB55" s="235" t="s">
        <v>44</v>
      </c>
      <c r="AC55" s="235" t="s">
        <v>73</v>
      </c>
      <c r="AD55" s="235" t="s">
        <v>46</v>
      </c>
      <c r="AE55" s="235" t="s">
        <v>95</v>
      </c>
      <c r="AF55" s="243"/>
      <c r="AG55" s="243"/>
      <c r="AH55" s="190" t="s">
        <v>36</v>
      </c>
      <c r="AI55" s="190" t="s">
        <v>82</v>
      </c>
      <c r="AJ55" s="190" t="s">
        <v>92</v>
      </c>
      <c r="AK55" s="190" t="s">
        <v>84</v>
      </c>
      <c r="AL55" s="190" t="s">
        <v>85</v>
      </c>
      <c r="AM55" s="190" t="s">
        <v>86</v>
      </c>
      <c r="AN55" s="190" t="s">
        <v>87</v>
      </c>
      <c r="AO55" s="190" t="s">
        <v>88</v>
      </c>
      <c r="AP55" s="190" t="s">
        <v>89</v>
      </c>
      <c r="AQ55" s="190" t="s">
        <v>90</v>
      </c>
      <c r="AR55" s="190" t="s">
        <v>91</v>
      </c>
    </row>
    <row r="56" spans="1:44">
      <c r="A56" s="237">
        <v>45120</v>
      </c>
      <c r="B56" s="239">
        <v>1020.7</v>
      </c>
      <c r="C56" s="239">
        <v>551.20000000000005</v>
      </c>
      <c r="D56" s="239">
        <v>15093.4</v>
      </c>
      <c r="E56" s="241">
        <v>2362.1</v>
      </c>
      <c r="F56" s="241">
        <v>617.79999999999995</v>
      </c>
      <c r="G56" s="241">
        <v>289.8</v>
      </c>
      <c r="H56" s="239">
        <v>2686.4</v>
      </c>
      <c r="I56" s="241">
        <v>533.6</v>
      </c>
      <c r="J56" s="241">
        <v>2618.1999999999998</v>
      </c>
      <c r="K56" s="241">
        <v>748.9</v>
      </c>
      <c r="L56" s="242">
        <v>16623.900000000001</v>
      </c>
      <c r="M56" s="115">
        <f t="shared" si="1"/>
        <v>-1.4685009247264681E-3</v>
      </c>
      <c r="N56" s="116">
        <f t="shared" si="2"/>
        <v>-1.1723463696059259E-2</v>
      </c>
      <c r="O56" s="116">
        <f t="shared" si="3"/>
        <v>1.2755419560516746E-2</v>
      </c>
      <c r="P56" s="116">
        <f t="shared" si="4"/>
        <v>-1.0863264725103218E-2</v>
      </c>
      <c r="Q56" s="116">
        <f t="shared" si="5"/>
        <v>-4.6830929351258134E-3</v>
      </c>
      <c r="R56" s="116">
        <f t="shared" si="6"/>
        <v>-1.3027266853778564E-2</v>
      </c>
      <c r="S56" s="116">
        <f t="shared" si="7"/>
        <v>-1.4486580023480373E-2</v>
      </c>
      <c r="T56" s="116">
        <f t="shared" si="8"/>
        <v>-7.8402492333501488E-3</v>
      </c>
      <c r="U56" s="116">
        <f t="shared" si="9"/>
        <v>-1.6410025244536323E-3</v>
      </c>
      <c r="V56" s="116">
        <f t="shared" si="10"/>
        <v>-1.7865889084670919E-2</v>
      </c>
      <c r="W56" s="117">
        <f t="shared" si="11"/>
        <v>-1.0311154244624604E-3</v>
      </c>
      <c r="AA56" s="236" t="s">
        <v>82</v>
      </c>
      <c r="AB56" s="202">
        <v>6.6515138203214016E-2</v>
      </c>
      <c r="AC56" s="142">
        <f>$AB$15*252</f>
        <v>5.9906989480427164E-2</v>
      </c>
      <c r="AD56" s="107">
        <f t="shared" ref="AD56:AD65" si="27">AC34*AD34</f>
        <v>1.3364669082023675E-2</v>
      </c>
      <c r="AE56" s="232">
        <f t="shared" ref="AE56:AE65" si="28">7.06%</f>
        <v>7.0599999999999996E-2</v>
      </c>
      <c r="AF56" s="21"/>
      <c r="AG56" s="21"/>
      <c r="AH56" s="21" t="s">
        <v>82</v>
      </c>
      <c r="AI56" s="21">
        <v>1.6100000000000001E-4</v>
      </c>
      <c r="AJ56" s="191">
        <v>1.2099999999999999E-5</v>
      </c>
      <c r="AK56" s="191">
        <v>6.72E-6</v>
      </c>
      <c r="AL56" s="191">
        <v>-2.8900000000000001E-5</v>
      </c>
      <c r="AM56" s="191">
        <v>9.9799999999999993E-6</v>
      </c>
      <c r="AN56" s="191">
        <v>2.3300000000000001E-5</v>
      </c>
      <c r="AO56" s="191">
        <v>5.2900000000000002E-6</v>
      </c>
      <c r="AP56" s="191">
        <v>4.1999999999999998E-5</v>
      </c>
      <c r="AQ56" s="191">
        <v>1.8300000000000001E-5</v>
      </c>
      <c r="AR56" s="191">
        <v>1.95E-6</v>
      </c>
    </row>
    <row r="57" spans="1:44">
      <c r="A57" s="237">
        <v>45119</v>
      </c>
      <c r="B57" s="239">
        <v>1022.2</v>
      </c>
      <c r="C57" s="239">
        <v>557.70000000000005</v>
      </c>
      <c r="D57" s="239">
        <v>14902.1</v>
      </c>
      <c r="E57" s="241">
        <v>2387.9</v>
      </c>
      <c r="F57" s="241">
        <v>620.70000000000005</v>
      </c>
      <c r="G57" s="241">
        <v>293.60000000000002</v>
      </c>
      <c r="H57" s="239">
        <v>2725.6</v>
      </c>
      <c r="I57" s="241">
        <v>537.79999999999995</v>
      </c>
      <c r="J57" s="241">
        <v>2622.5</v>
      </c>
      <c r="K57" s="241">
        <v>762.4</v>
      </c>
      <c r="L57" s="242">
        <v>16641.05</v>
      </c>
      <c r="M57" s="115">
        <f t="shared" si="1"/>
        <v>-5.4634282239498936E-3</v>
      </c>
      <c r="N57" s="116">
        <f t="shared" si="2"/>
        <v>-1.4334351137472877E-3</v>
      </c>
      <c r="O57" s="116">
        <f t="shared" si="3"/>
        <v>1.2804670031281979E-2</v>
      </c>
      <c r="P57" s="116">
        <f t="shared" si="4"/>
        <v>-1.4550851224617814E-2</v>
      </c>
      <c r="Q57" s="116">
        <f t="shared" si="5"/>
        <v>2.742600735011E-3</v>
      </c>
      <c r="R57" s="116">
        <f t="shared" si="6"/>
        <v>-1.0840214552864833E-2</v>
      </c>
      <c r="S57" s="116">
        <f t="shared" si="7"/>
        <v>8.0303964164517606E-3</v>
      </c>
      <c r="T57" s="116">
        <f t="shared" si="8"/>
        <v>1.1595416995673969E-2</v>
      </c>
      <c r="U57" s="116">
        <f t="shared" si="9"/>
        <v>-6.2341023735671955E-3</v>
      </c>
      <c r="V57" s="116">
        <f t="shared" si="10"/>
        <v>4.0743961208043675E-3</v>
      </c>
      <c r="W57" s="117">
        <f t="shared" si="11"/>
        <v>-4.175547275142576E-4</v>
      </c>
      <c r="AA57" s="236" t="s">
        <v>92</v>
      </c>
      <c r="AB57" s="202">
        <v>8.3512795525774487E-3</v>
      </c>
      <c r="AC57" s="142">
        <f>$AC$15*252</f>
        <v>8.4655382749013519E-2</v>
      </c>
      <c r="AD57" s="107">
        <f t="shared" si="27"/>
        <v>1.9052357480567313E-3</v>
      </c>
      <c r="AE57" s="232">
        <f t="shared" si="28"/>
        <v>7.0599999999999996E-2</v>
      </c>
      <c r="AF57" s="21"/>
      <c r="AG57" s="21"/>
      <c r="AH57" s="21" t="s">
        <v>92</v>
      </c>
      <c r="AI57" s="191">
        <v>1.2099999999999999E-5</v>
      </c>
      <c r="AJ57" s="21">
        <v>2.0799999999999999E-4</v>
      </c>
      <c r="AK57" s="191">
        <v>1.84E-5</v>
      </c>
      <c r="AL57" s="21">
        <v>1.08E-4</v>
      </c>
      <c r="AM57" s="191">
        <v>1.56E-5</v>
      </c>
      <c r="AN57" s="191">
        <v>1.9300000000000002E-5</v>
      </c>
      <c r="AO57" s="191">
        <v>3.6900000000000002E-5</v>
      </c>
      <c r="AP57" s="191">
        <v>2.76E-5</v>
      </c>
      <c r="AQ57" s="191">
        <v>6.8999999999999997E-5</v>
      </c>
      <c r="AR57" s="191">
        <v>3.0800000000000003E-5</v>
      </c>
    </row>
    <row r="58" spans="1:44">
      <c r="A58" s="237">
        <v>45118</v>
      </c>
      <c r="B58" s="239">
        <v>1027.8</v>
      </c>
      <c r="C58" s="239">
        <v>558.5</v>
      </c>
      <c r="D58" s="239">
        <v>14712.5</v>
      </c>
      <c r="E58" s="241">
        <v>2422.9</v>
      </c>
      <c r="F58" s="241">
        <v>619</v>
      </c>
      <c r="G58" s="241">
        <v>296.8</v>
      </c>
      <c r="H58" s="239">
        <v>2703.8</v>
      </c>
      <c r="I58" s="241">
        <v>531.6</v>
      </c>
      <c r="J58" s="241">
        <v>2638.9</v>
      </c>
      <c r="K58" s="241">
        <v>759.3</v>
      </c>
      <c r="L58" s="242">
        <v>16648</v>
      </c>
      <c r="M58" s="115">
        <f t="shared" si="1"/>
        <v>1.0858507277013686E-2</v>
      </c>
      <c r="N58" s="116">
        <f t="shared" si="2"/>
        <v>5.3860094295706783E-3</v>
      </c>
      <c r="O58" s="116">
        <f t="shared" si="3"/>
        <v>1.2509524632968306E-2</v>
      </c>
      <c r="P58" s="116">
        <f t="shared" si="4"/>
        <v>5.2139487480393192E-3</v>
      </c>
      <c r="Q58" s="116">
        <f t="shared" si="5"/>
        <v>5.020659991598452E-3</v>
      </c>
      <c r="R58" s="116">
        <f t="shared" si="6"/>
        <v>2.0422765633861143E-2</v>
      </c>
      <c r="S58" s="116">
        <f t="shared" si="7"/>
        <v>1.1980647078824265E-2</v>
      </c>
      <c r="T58" s="116">
        <f t="shared" si="8"/>
        <v>8.501042977928995E-3</v>
      </c>
      <c r="U58" s="116">
        <f t="shared" si="9"/>
        <v>1.6428886363216662E-2</v>
      </c>
      <c r="V58" s="116">
        <f t="shared" si="10"/>
        <v>1.5816531569297812E-3</v>
      </c>
      <c r="W58" s="117">
        <f t="shared" si="11"/>
        <v>5.6774268322963223E-3</v>
      </c>
      <c r="AA58" s="236" t="s">
        <v>84</v>
      </c>
      <c r="AB58" s="202">
        <v>0.70409898130754001</v>
      </c>
      <c r="AC58" s="142">
        <f>$AD$15*252</f>
        <v>0.22205729846695466</v>
      </c>
      <c r="AD58" s="107">
        <f t="shared" si="27"/>
        <v>0.13515127891309522</v>
      </c>
      <c r="AE58" s="232">
        <f t="shared" si="28"/>
        <v>7.0599999999999996E-2</v>
      </c>
      <c r="AF58" s="21"/>
      <c r="AG58" s="21"/>
      <c r="AH58" s="21" t="s">
        <v>84</v>
      </c>
      <c r="AI58" s="191">
        <v>6.72E-6</v>
      </c>
      <c r="AJ58" s="191">
        <v>1.84E-5</v>
      </c>
      <c r="AK58" s="21">
        <v>1.4737300000000001E-4</v>
      </c>
      <c r="AL58" s="191">
        <v>2.9200000000000002E-5</v>
      </c>
      <c r="AM58" s="191">
        <v>9.3300000000000005E-6</v>
      </c>
      <c r="AN58" s="191">
        <v>8.7900000000000005E-6</v>
      </c>
      <c r="AO58" s="191">
        <v>-5.3799999999999997E-7</v>
      </c>
      <c r="AP58" s="191">
        <v>-1.1000000000000001E-6</v>
      </c>
      <c r="AQ58" s="191">
        <v>7.3900000000000004E-6</v>
      </c>
      <c r="AR58" s="191">
        <v>1.2999999999999999E-5</v>
      </c>
    </row>
    <row r="59" spans="1:44">
      <c r="A59" s="237">
        <v>45117</v>
      </c>
      <c r="B59" s="239">
        <v>1016.7</v>
      </c>
      <c r="C59" s="239">
        <v>555.5</v>
      </c>
      <c r="D59" s="239">
        <v>14529.6</v>
      </c>
      <c r="E59" s="241">
        <v>2410.3000000000002</v>
      </c>
      <c r="F59" s="241">
        <v>615.9</v>
      </c>
      <c r="G59" s="241">
        <v>290.8</v>
      </c>
      <c r="H59" s="239">
        <v>2671.6</v>
      </c>
      <c r="I59" s="241">
        <v>527.1</v>
      </c>
      <c r="J59" s="241">
        <v>2595.9</v>
      </c>
      <c r="K59" s="241">
        <v>758.1</v>
      </c>
      <c r="L59" s="242">
        <v>16553.75</v>
      </c>
      <c r="M59" s="115">
        <f t="shared" si="1"/>
        <v>-3.9265781283374015E-3</v>
      </c>
      <c r="N59" s="116">
        <f t="shared" si="2"/>
        <v>-9.3173940499422115E-3</v>
      </c>
      <c r="O59" s="116">
        <f t="shared" si="3"/>
        <v>-2.6595072542376634E-2</v>
      </c>
      <c r="P59" s="116">
        <f t="shared" si="4"/>
        <v>1.2818814751593528E-2</v>
      </c>
      <c r="Q59" s="116">
        <f t="shared" si="5"/>
        <v>-2.3745700976608088E-2</v>
      </c>
      <c r="R59" s="116">
        <f t="shared" si="6"/>
        <v>1.6643934839511852E-2</v>
      </c>
      <c r="S59" s="116">
        <f t="shared" si="7"/>
        <v>1.5275534171648106E-2</v>
      </c>
      <c r="T59" s="116">
        <f t="shared" si="8"/>
        <v>1.9154004458985404E-2</v>
      </c>
      <c r="U59" s="116">
        <f t="shared" si="9"/>
        <v>-6.5657092398096516E-3</v>
      </c>
      <c r="V59" s="116">
        <f t="shared" si="10"/>
        <v>-2.8977891721325968E-3</v>
      </c>
      <c r="W59" s="117">
        <f t="shared" si="11"/>
        <v>-6.7333664997032644E-4</v>
      </c>
      <c r="AA59" s="236" t="s">
        <v>85</v>
      </c>
      <c r="AB59" s="202">
        <v>4.9703258622065698E-2</v>
      </c>
      <c r="AC59" s="142">
        <f>$AE$15*252</f>
        <v>-0.36432464160108813</v>
      </c>
      <c r="AD59" s="107">
        <f t="shared" si="27"/>
        <v>3.8058449454310479E-2</v>
      </c>
      <c r="AE59" s="232">
        <f t="shared" si="28"/>
        <v>7.0599999999999996E-2</v>
      </c>
      <c r="AF59" s="21"/>
      <c r="AG59" s="21"/>
      <c r="AH59" s="21" t="s">
        <v>85</v>
      </c>
      <c r="AI59" s="191">
        <v>-2.8900000000000001E-5</v>
      </c>
      <c r="AJ59" s="21">
        <v>1.08E-4</v>
      </c>
      <c r="AK59" s="191">
        <v>2.9200000000000002E-5</v>
      </c>
      <c r="AL59" s="21">
        <v>2.3449999999999999E-3</v>
      </c>
      <c r="AM59" s="21">
        <v>1.92E-4</v>
      </c>
      <c r="AN59" s="191">
        <v>7.5900000000000002E-5</v>
      </c>
      <c r="AO59" s="191">
        <v>5.7200000000000001E-5</v>
      </c>
      <c r="AP59" s="191">
        <v>3.2700000000000002E-5</v>
      </c>
      <c r="AQ59" s="191">
        <v>5.3399999999999997E-5</v>
      </c>
      <c r="AR59" s="191">
        <v>7.5799999999999999E-5</v>
      </c>
    </row>
    <row r="60" spans="1:44">
      <c r="A60" s="237">
        <v>45114</v>
      </c>
      <c r="B60" s="239">
        <v>1020.7</v>
      </c>
      <c r="C60" s="239">
        <v>560.70000000000005</v>
      </c>
      <c r="D60" s="239">
        <v>14921.2</v>
      </c>
      <c r="E60" s="241">
        <v>2379.6</v>
      </c>
      <c r="F60" s="241">
        <v>630.70000000000005</v>
      </c>
      <c r="G60" s="241">
        <v>286</v>
      </c>
      <c r="H60" s="239">
        <v>2631.1</v>
      </c>
      <c r="I60" s="241">
        <v>517.1</v>
      </c>
      <c r="J60" s="241">
        <v>2613</v>
      </c>
      <c r="K60" s="241">
        <v>760.3</v>
      </c>
      <c r="L60" s="242">
        <v>16564.900000000001</v>
      </c>
      <c r="M60" s="115">
        <f t="shared" si="1"/>
        <v>-5.8765917460045587E-4</v>
      </c>
      <c r="N60" s="116">
        <f t="shared" si="2"/>
        <v>-1.1525972088290854E-2</v>
      </c>
      <c r="O60" s="116">
        <f t="shared" si="3"/>
        <v>7.7099931841299093E-3</v>
      </c>
      <c r="P60" s="116">
        <f t="shared" si="4"/>
        <v>-9.7439349084486784E-3</v>
      </c>
      <c r="Q60" s="116">
        <f t="shared" si="5"/>
        <v>-2.533651394961884E-3</v>
      </c>
      <c r="R60" s="116">
        <f t="shared" si="6"/>
        <v>-1.2854093955452032E-2</v>
      </c>
      <c r="S60" s="116">
        <f t="shared" si="7"/>
        <v>-2.5331110316854109E-2</v>
      </c>
      <c r="T60" s="116">
        <f t="shared" si="8"/>
        <v>-2.0291661009446429E-2</v>
      </c>
      <c r="U60" s="116">
        <f t="shared" si="9"/>
        <v>-1.368322375145724E-2</v>
      </c>
      <c r="V60" s="116">
        <f t="shared" si="10"/>
        <v>-1.1247829803744207E-2</v>
      </c>
      <c r="W60" s="117">
        <f t="shared" si="11"/>
        <v>-7.8262693907810831E-3</v>
      </c>
      <c r="AA60" s="236" t="s">
        <v>86</v>
      </c>
      <c r="AB60" s="202">
        <v>2.2756096628569936E-2</v>
      </c>
      <c r="AC60" s="142">
        <f>$AF$15*252</f>
        <v>-1.1974985409723526E-2</v>
      </c>
      <c r="AD60" s="107">
        <f t="shared" si="27"/>
        <v>4.8746034214853465E-3</v>
      </c>
      <c r="AE60" s="232">
        <f t="shared" si="28"/>
        <v>7.0599999999999996E-2</v>
      </c>
      <c r="AF60" s="21"/>
      <c r="AG60" s="21"/>
      <c r="AH60" s="21" t="s">
        <v>86</v>
      </c>
      <c r="AI60" s="191">
        <v>9.9799999999999993E-6</v>
      </c>
      <c r="AJ60" s="191">
        <v>1.56E-5</v>
      </c>
      <c r="AK60" s="191">
        <v>9.3300000000000005E-6</v>
      </c>
      <c r="AL60" s="21">
        <v>1.92E-4</v>
      </c>
      <c r="AM60" s="21">
        <v>1.84E-4</v>
      </c>
      <c r="AN60" s="191">
        <v>4.3399999999999998E-5</v>
      </c>
      <c r="AO60" s="191">
        <v>3.5299999999999997E-5</v>
      </c>
      <c r="AP60" s="191">
        <v>2.65E-5</v>
      </c>
      <c r="AQ60" s="191">
        <v>2.16E-5</v>
      </c>
      <c r="AR60" s="191">
        <v>6.2600000000000004E-5</v>
      </c>
    </row>
    <row r="61" spans="1:44">
      <c r="A61" s="237">
        <v>45113</v>
      </c>
      <c r="B61" s="239">
        <v>1021.3</v>
      </c>
      <c r="C61" s="239">
        <v>567.20000000000005</v>
      </c>
      <c r="D61" s="239">
        <v>14806.6</v>
      </c>
      <c r="E61" s="241">
        <v>2402.9</v>
      </c>
      <c r="F61" s="241">
        <v>632.29999999999995</v>
      </c>
      <c r="G61" s="241">
        <v>289.7</v>
      </c>
      <c r="H61" s="239">
        <v>2698.6</v>
      </c>
      <c r="I61" s="241">
        <v>527.70000000000005</v>
      </c>
      <c r="J61" s="241">
        <v>2649</v>
      </c>
      <c r="K61" s="241">
        <v>768.9</v>
      </c>
      <c r="L61" s="242">
        <v>16695.05</v>
      </c>
      <c r="M61" s="115">
        <f t="shared" si="1"/>
        <v>1.0334229070014064E-2</v>
      </c>
      <c r="N61" s="116">
        <f t="shared" si="2"/>
        <v>5.3031766500218338E-3</v>
      </c>
      <c r="O61" s="116">
        <f t="shared" si="3"/>
        <v>1.0100410327352993E-2</v>
      </c>
      <c r="P61" s="116">
        <f t="shared" si="4"/>
        <v>1.5409927874000346E-3</v>
      </c>
      <c r="Q61" s="116">
        <f t="shared" si="5"/>
        <v>2.6922179536069449E-3</v>
      </c>
      <c r="R61" s="116">
        <f t="shared" si="6"/>
        <v>1.3203805447038723E-2</v>
      </c>
      <c r="S61" s="116">
        <f t="shared" si="7"/>
        <v>1.6439135804584983E-2</v>
      </c>
      <c r="T61" s="116">
        <f t="shared" si="8"/>
        <v>-2.0445239965876258E-2</v>
      </c>
      <c r="U61" s="116">
        <f t="shared" si="9"/>
        <v>1.5253533731543548E-2</v>
      </c>
      <c r="V61" s="116">
        <f t="shared" si="10"/>
        <v>2.8653314732862058E-3</v>
      </c>
      <c r="W61" s="117">
        <f t="shared" si="11"/>
        <v>5.8782618632628415E-3</v>
      </c>
      <c r="AA61" s="236" t="s">
        <v>87</v>
      </c>
      <c r="AB61" s="202">
        <v>4.1018652219373336E-3</v>
      </c>
      <c r="AC61" s="142">
        <f>$AG$15*252</f>
        <v>-0.28866335209730831</v>
      </c>
      <c r="AD61" s="107">
        <f t="shared" si="27"/>
        <v>1.1320168092556258E-3</v>
      </c>
      <c r="AE61" s="232">
        <f t="shared" si="28"/>
        <v>7.0599999999999996E-2</v>
      </c>
      <c r="AF61" s="21"/>
      <c r="AG61" s="21"/>
      <c r="AH61" s="21" t="s">
        <v>87</v>
      </c>
      <c r="AI61" s="191">
        <v>2.3300000000000001E-5</v>
      </c>
      <c r="AJ61" s="191">
        <v>1.9300000000000002E-5</v>
      </c>
      <c r="AK61" s="191">
        <v>8.7900000000000005E-6</v>
      </c>
      <c r="AL61" s="191">
        <v>7.5900000000000002E-5</v>
      </c>
      <c r="AM61" s="191">
        <v>4.3399999999999998E-5</v>
      </c>
      <c r="AN61" s="21">
        <v>3.0499999999999999E-4</v>
      </c>
      <c r="AO61" s="191">
        <v>3.26E-5</v>
      </c>
      <c r="AP61" s="191">
        <v>1.3499999999999999E-5</v>
      </c>
      <c r="AQ61" s="191">
        <v>1.9199999999999999E-5</v>
      </c>
      <c r="AR61" s="191">
        <v>5.5300000000000002E-5</v>
      </c>
    </row>
    <row r="62" spans="1:44">
      <c r="A62" s="237">
        <v>45112</v>
      </c>
      <c r="B62" s="239">
        <v>1010.8</v>
      </c>
      <c r="C62" s="239">
        <v>564.20000000000005</v>
      </c>
      <c r="D62" s="239">
        <v>14657.8</v>
      </c>
      <c r="E62" s="241">
        <v>2399.1999999999998</v>
      </c>
      <c r="F62" s="241">
        <v>630.6</v>
      </c>
      <c r="G62" s="241">
        <v>285.89999999999998</v>
      </c>
      <c r="H62" s="239">
        <v>2654.6</v>
      </c>
      <c r="I62" s="241">
        <v>538.6</v>
      </c>
      <c r="J62" s="241">
        <v>2608.9</v>
      </c>
      <c r="K62" s="241">
        <v>766.7</v>
      </c>
      <c r="L62" s="242">
        <v>16597.2</v>
      </c>
      <c r="M62" s="115">
        <f t="shared" si="1"/>
        <v>-1.0876552216750606E-3</v>
      </c>
      <c r="N62" s="116">
        <f t="shared" si="2"/>
        <v>9.7961421027928323E-3</v>
      </c>
      <c r="O62" s="116">
        <f t="shared" si="3"/>
        <v>2.842114367861537E-3</v>
      </c>
      <c r="P62" s="116">
        <f t="shared" si="4"/>
        <v>4.8047889548860218E-3</v>
      </c>
      <c r="Q62" s="116">
        <f t="shared" si="5"/>
        <v>3.0175517219449533E-3</v>
      </c>
      <c r="R62" s="116">
        <f t="shared" si="6"/>
        <v>-3.1430093971992513E-3</v>
      </c>
      <c r="S62" s="116">
        <f t="shared" si="7"/>
        <v>2.3208556507333007E-2</v>
      </c>
      <c r="T62" s="116">
        <f t="shared" si="8"/>
        <v>2.2721848803468454E-2</v>
      </c>
      <c r="U62" s="116">
        <f t="shared" si="9"/>
        <v>1.4828244044966764E-2</v>
      </c>
      <c r="V62" s="116">
        <f t="shared" si="10"/>
        <v>9.9620695421262628E-3</v>
      </c>
      <c r="W62" s="117">
        <f t="shared" si="11"/>
        <v>2.4824125014470053E-3</v>
      </c>
      <c r="AA62" s="236" t="s">
        <v>88</v>
      </c>
      <c r="AB62" s="202">
        <v>4.8327027844528844E-2</v>
      </c>
      <c r="AC62" s="142">
        <f>$AH$15*252</f>
        <v>0.25567622942435264</v>
      </c>
      <c r="AD62" s="107">
        <f t="shared" si="27"/>
        <v>1.1568789155546258E-2</v>
      </c>
      <c r="AE62" s="232">
        <f t="shared" si="28"/>
        <v>7.0599999999999996E-2</v>
      </c>
      <c r="AF62" s="21"/>
      <c r="AG62" s="21"/>
      <c r="AH62" s="21" t="s">
        <v>88</v>
      </c>
      <c r="AI62" s="191">
        <v>5.2900000000000002E-6</v>
      </c>
      <c r="AJ62" s="191">
        <v>3.6900000000000002E-5</v>
      </c>
      <c r="AK62" s="191">
        <v>-5.3799999999999997E-7</v>
      </c>
      <c r="AL62" s="191">
        <v>5.7200000000000001E-5</v>
      </c>
      <c r="AM62" s="191">
        <v>3.5299999999999997E-5</v>
      </c>
      <c r="AN62" s="191">
        <v>3.26E-5</v>
      </c>
      <c r="AO62" s="21">
        <v>2.2900000000000001E-4</v>
      </c>
      <c r="AP62" s="191">
        <v>3.3500000000000001E-5</v>
      </c>
      <c r="AQ62" s="191">
        <v>2.9200000000000002E-5</v>
      </c>
      <c r="AR62" s="191">
        <v>4.2500000000000003E-5</v>
      </c>
    </row>
    <row r="63" spans="1:44">
      <c r="A63" s="237">
        <v>45111</v>
      </c>
      <c r="B63" s="239">
        <v>1011.9</v>
      </c>
      <c r="C63" s="239">
        <v>558.70000000000005</v>
      </c>
      <c r="D63" s="239">
        <v>14616.2</v>
      </c>
      <c r="E63" s="241">
        <v>2387.6999999999998</v>
      </c>
      <c r="F63" s="241">
        <v>628.70000000000005</v>
      </c>
      <c r="G63" s="241">
        <v>286.8</v>
      </c>
      <c r="H63" s="239">
        <v>2593.6999999999998</v>
      </c>
      <c r="I63" s="241">
        <v>526.5</v>
      </c>
      <c r="J63" s="241">
        <v>2570.5</v>
      </c>
      <c r="K63" s="241">
        <v>759.1</v>
      </c>
      <c r="L63" s="242">
        <v>16556.05</v>
      </c>
      <c r="M63" s="115">
        <f t="shared" si="1"/>
        <v>1.0031369812197863E-2</v>
      </c>
      <c r="N63" s="116">
        <f t="shared" si="2"/>
        <v>-6.7784776134720672E-3</v>
      </c>
      <c r="O63" s="116">
        <f t="shared" si="3"/>
        <v>1.9963694439562873E-2</v>
      </c>
      <c r="P63" s="116">
        <f t="shared" si="4"/>
        <v>9.2181352375159879E-4</v>
      </c>
      <c r="Q63" s="116">
        <f t="shared" si="5"/>
        <v>-6.9741921610653535E-3</v>
      </c>
      <c r="R63" s="116">
        <f t="shared" si="6"/>
        <v>-6.971070341557212E-4</v>
      </c>
      <c r="S63" s="116">
        <f t="shared" si="7"/>
        <v>-1.7011438730050534E-2</v>
      </c>
      <c r="T63" s="116">
        <f t="shared" si="8"/>
        <v>-1.2832786032526276E-2</v>
      </c>
      <c r="U63" s="116">
        <f t="shared" si="9"/>
        <v>-3.8895371941156687E-4</v>
      </c>
      <c r="V63" s="116">
        <f t="shared" si="10"/>
        <v>-4.600126400740887E-3</v>
      </c>
      <c r="W63" s="117">
        <f t="shared" si="11"/>
        <v>1.6987067317811508E-3</v>
      </c>
      <c r="AA63" s="236" t="s">
        <v>89</v>
      </c>
      <c r="AB63" s="202">
        <v>1.1559131311329291E-2</v>
      </c>
      <c r="AC63" s="142">
        <f>$AI$15*252</f>
        <v>2.2670677047922361E-2</v>
      </c>
      <c r="AD63" s="107">
        <f t="shared" si="27"/>
        <v>2.3605146014686598E-3</v>
      </c>
      <c r="AE63" s="232">
        <f t="shared" si="28"/>
        <v>7.0599999999999996E-2</v>
      </c>
      <c r="AF63" s="21"/>
      <c r="AG63" s="21"/>
      <c r="AH63" s="21" t="s">
        <v>89</v>
      </c>
      <c r="AI63" s="191">
        <v>4.1999999999999998E-5</v>
      </c>
      <c r="AJ63" s="191">
        <v>2.76E-5</v>
      </c>
      <c r="AK63" s="191">
        <v>-1.0899999999999999E-6</v>
      </c>
      <c r="AL63" s="191">
        <v>3.2700000000000002E-5</v>
      </c>
      <c r="AM63" s="191">
        <v>2.65E-5</v>
      </c>
      <c r="AN63" s="191">
        <v>1.3499999999999999E-5</v>
      </c>
      <c r="AO63" s="191">
        <v>3.3500000000000001E-5</v>
      </c>
      <c r="AP63" s="21">
        <v>1.6699999999999999E-4</v>
      </c>
      <c r="AQ63" s="191">
        <v>3.3399999999999999E-5</v>
      </c>
      <c r="AR63" s="191">
        <v>2.9499999999999999E-5</v>
      </c>
    </row>
    <row r="64" spans="1:44">
      <c r="A64" s="237">
        <v>45110</v>
      </c>
      <c r="B64" s="239">
        <v>1001.8</v>
      </c>
      <c r="C64" s="239">
        <v>562.5</v>
      </c>
      <c r="D64" s="239">
        <v>14327.3</v>
      </c>
      <c r="E64" s="241">
        <v>2385.5</v>
      </c>
      <c r="F64" s="241">
        <v>633.1</v>
      </c>
      <c r="G64" s="241">
        <v>287</v>
      </c>
      <c r="H64" s="239">
        <v>2638.2</v>
      </c>
      <c r="I64" s="241">
        <v>533.29999999999995</v>
      </c>
      <c r="J64" s="241">
        <v>2571.5</v>
      </c>
      <c r="K64" s="241">
        <v>762.6</v>
      </c>
      <c r="L64" s="242">
        <v>16527.95</v>
      </c>
      <c r="M64" s="115">
        <f t="shared" si="1"/>
        <v>-1.3090230552371346E-2</v>
      </c>
      <c r="N64" s="116">
        <f t="shared" si="2"/>
        <v>-4.6115725572225159E-3</v>
      </c>
      <c r="O64" s="116">
        <f t="shared" si="3"/>
        <v>1.9545019921348906E-4</v>
      </c>
      <c r="P64" s="116">
        <f t="shared" si="4"/>
        <v>-1.0893247264549934E-3</v>
      </c>
      <c r="Q64" s="116">
        <f t="shared" si="5"/>
        <v>-3.1540792588483401E-3</v>
      </c>
      <c r="R64" s="116">
        <f t="shared" si="6"/>
        <v>-9.0184447519402657E-3</v>
      </c>
      <c r="S64" s="116">
        <f t="shared" si="7"/>
        <v>4.2924226890662612E-3</v>
      </c>
      <c r="T64" s="116">
        <f t="shared" si="8"/>
        <v>4.3220963646175429E-3</v>
      </c>
      <c r="U64" s="116">
        <f t="shared" si="9"/>
        <v>-9.9060516748668229E-3</v>
      </c>
      <c r="V64" s="116">
        <f t="shared" si="10"/>
        <v>3.6784066699382749E-3</v>
      </c>
      <c r="W64" s="117">
        <f t="shared" si="11"/>
        <v>5.943955154120723E-3</v>
      </c>
      <c r="AA64" s="236" t="s">
        <v>90</v>
      </c>
      <c r="AB64" s="202">
        <v>6.704631499454404E-2</v>
      </c>
      <c r="AC64" s="142">
        <f>$AJ$15*252</f>
        <v>-0.13601214123576844</v>
      </c>
      <c r="AD64" s="107">
        <f t="shared" si="27"/>
        <v>1.1099937961238029E-2</v>
      </c>
      <c r="AE64" s="232">
        <f t="shared" si="28"/>
        <v>7.0599999999999996E-2</v>
      </c>
      <c r="AF64" s="21"/>
      <c r="AG64" s="21"/>
      <c r="AH64" s="21" t="s">
        <v>90</v>
      </c>
      <c r="AI64" s="191">
        <v>1.8300000000000001E-5</v>
      </c>
      <c r="AJ64" s="191">
        <v>6.8899999999999994E-5</v>
      </c>
      <c r="AK64" s="191">
        <v>7.3900000000000004E-6</v>
      </c>
      <c r="AL64" s="191">
        <v>5.3399999999999997E-5</v>
      </c>
      <c r="AM64" s="191">
        <v>2.16E-5</v>
      </c>
      <c r="AN64" s="191">
        <v>1.9199999999999999E-5</v>
      </c>
      <c r="AO64" s="191">
        <v>2.9200000000000002E-5</v>
      </c>
      <c r="AP64" s="191">
        <v>3.3399999999999999E-5</v>
      </c>
      <c r="AQ64" s="21">
        <v>1.1E-4</v>
      </c>
      <c r="AR64" s="191">
        <v>2.8099999999999999E-5</v>
      </c>
    </row>
    <row r="65" spans="1:44">
      <c r="A65" s="237">
        <v>45107</v>
      </c>
      <c r="B65" s="239">
        <v>1015</v>
      </c>
      <c r="C65" s="239">
        <v>565.1</v>
      </c>
      <c r="D65" s="239">
        <v>14324.5</v>
      </c>
      <c r="E65" s="241">
        <v>2388.1</v>
      </c>
      <c r="F65" s="241">
        <v>635.1</v>
      </c>
      <c r="G65" s="241">
        <v>289.60000000000002</v>
      </c>
      <c r="H65" s="239">
        <v>2626.9</v>
      </c>
      <c r="I65" s="241">
        <v>531</v>
      </c>
      <c r="J65" s="241">
        <v>2597.1</v>
      </c>
      <c r="K65" s="241">
        <v>759.8</v>
      </c>
      <c r="L65" s="242">
        <v>16430</v>
      </c>
      <c r="M65" s="115">
        <f t="shared" si="1"/>
        <v>5.0372964433764026E-3</v>
      </c>
      <c r="N65" s="116">
        <f t="shared" si="2"/>
        <v>4.4338105800411139E-3</v>
      </c>
      <c r="O65" s="116">
        <f t="shared" si="3"/>
        <v>-1.1956577438128484E-2</v>
      </c>
      <c r="P65" s="116">
        <f t="shared" si="4"/>
        <v>-5.8036529573122324E-3</v>
      </c>
      <c r="Q65" s="116">
        <f t="shared" si="5"/>
        <v>9.9692256939325485E-3</v>
      </c>
      <c r="R65" s="116">
        <f t="shared" si="6"/>
        <v>6.9300346646696325E-3</v>
      </c>
      <c r="S65" s="116">
        <f t="shared" si="7"/>
        <v>2.2103667535944599E-3</v>
      </c>
      <c r="T65" s="116">
        <f t="shared" si="8"/>
        <v>1.5180557177016017E-2</v>
      </c>
      <c r="U65" s="116">
        <f t="shared" si="9"/>
        <v>-6.1588207805332747E-4</v>
      </c>
      <c r="V65" s="116">
        <f t="shared" si="10"/>
        <v>-3.8095284166678417E-3</v>
      </c>
      <c r="W65" s="117">
        <f t="shared" si="11"/>
        <v>9.3435764387783636E-3</v>
      </c>
      <c r="AA65" s="236" t="s">
        <v>91</v>
      </c>
      <c r="AB65" s="202">
        <v>1.7540906313693431E-2</v>
      </c>
      <c r="AC65" s="142">
        <f>$AK$15*252</f>
        <v>-4.5846574975892285E-2</v>
      </c>
      <c r="AD65" s="107">
        <f t="shared" si="27"/>
        <v>3.9425815940886625E-3</v>
      </c>
      <c r="AE65" s="232">
        <f t="shared" si="28"/>
        <v>7.0599999999999996E-2</v>
      </c>
      <c r="AF65" s="21"/>
      <c r="AG65" s="21"/>
      <c r="AH65" s="24" t="s">
        <v>91</v>
      </c>
      <c r="AI65" s="192">
        <v>1.9400000000000001E-6</v>
      </c>
      <c r="AJ65" s="192">
        <v>3.0800000000000003E-5</v>
      </c>
      <c r="AK65" s="192">
        <v>1.2999999999999999E-5</v>
      </c>
      <c r="AL65" s="192">
        <v>7.5799999999999999E-5</v>
      </c>
      <c r="AM65" s="192">
        <v>6.2600000000000004E-5</v>
      </c>
      <c r="AN65" s="192">
        <v>5.5300000000000002E-5</v>
      </c>
      <c r="AO65" s="192">
        <v>4.2500000000000003E-5</v>
      </c>
      <c r="AP65" s="192">
        <v>2.9499999999999999E-5</v>
      </c>
      <c r="AQ65" s="192">
        <v>2.8099999999999999E-5</v>
      </c>
      <c r="AR65" s="24">
        <v>2.0210000000000001E-4</v>
      </c>
    </row>
    <row r="66" spans="1:44">
      <c r="A66" s="237">
        <v>45105</v>
      </c>
      <c r="B66" s="239">
        <v>1009.9</v>
      </c>
      <c r="C66" s="239">
        <v>562.6</v>
      </c>
      <c r="D66" s="239">
        <v>14496.8</v>
      </c>
      <c r="E66" s="241">
        <v>2402</v>
      </c>
      <c r="F66" s="241">
        <v>628.79999999999995</v>
      </c>
      <c r="G66" s="241">
        <v>287.60000000000002</v>
      </c>
      <c r="H66" s="239">
        <v>2621.1</v>
      </c>
      <c r="I66" s="241">
        <v>523</v>
      </c>
      <c r="J66" s="241">
        <v>2598.6999999999998</v>
      </c>
      <c r="K66" s="241">
        <v>762.7</v>
      </c>
      <c r="L66" s="242">
        <v>16277.2</v>
      </c>
      <c r="M66" s="115">
        <f t="shared" si="1"/>
        <v>5.9429478769746193E-4</v>
      </c>
      <c r="N66" s="116">
        <f t="shared" si="2"/>
        <v>-5.1413995004186523E-3</v>
      </c>
      <c r="O66" s="116">
        <f t="shared" si="3"/>
        <v>7.6654727922478398E-3</v>
      </c>
      <c r="P66" s="116">
        <f t="shared" si="4"/>
        <v>5.0154541636602629E-2</v>
      </c>
      <c r="Q66" s="116">
        <f t="shared" si="5"/>
        <v>-2.8585059959637597E-3</v>
      </c>
      <c r="R66" s="116">
        <f t="shared" si="6"/>
        <v>-8.3102971336280369E-3</v>
      </c>
      <c r="S66" s="116">
        <f t="shared" si="7"/>
        <v>3.5453828758717158E-2</v>
      </c>
      <c r="T66" s="116">
        <f t="shared" si="8"/>
        <v>-1.1217914007011288E-2</v>
      </c>
      <c r="U66" s="116">
        <f t="shared" si="9"/>
        <v>-8.6972062175541612E-3</v>
      </c>
      <c r="V66" s="116">
        <f t="shared" si="10"/>
        <v>2.1000138968469678E-3</v>
      </c>
      <c r="W66" s="117">
        <f t="shared" si="11"/>
        <v>7.0097418099959738E-3</v>
      </c>
      <c r="AA66" s="21"/>
      <c r="AB66" s="21"/>
      <c r="AC66" s="21"/>
      <c r="AD66" s="21"/>
      <c r="AE66" s="21"/>
    </row>
    <row r="67" spans="1:44">
      <c r="A67" s="237">
        <v>45104</v>
      </c>
      <c r="B67" s="239">
        <v>1009.3</v>
      </c>
      <c r="C67" s="239">
        <v>565.5</v>
      </c>
      <c r="D67" s="239">
        <v>14386.1</v>
      </c>
      <c r="E67" s="241">
        <v>2284.5</v>
      </c>
      <c r="F67" s="241">
        <v>630.6</v>
      </c>
      <c r="G67" s="241">
        <v>290</v>
      </c>
      <c r="H67" s="239">
        <v>2529.8000000000002</v>
      </c>
      <c r="I67" s="241">
        <v>528.9</v>
      </c>
      <c r="J67" s="241">
        <v>2621.4</v>
      </c>
      <c r="K67" s="241">
        <v>761.1</v>
      </c>
      <c r="L67" s="242">
        <v>16163.5</v>
      </c>
      <c r="M67" s="115">
        <f t="shared" ref="M67:M130" si="29">LN(B67/B68)</f>
        <v>-1.2406618373349601E-2</v>
      </c>
      <c r="N67" s="116">
        <f t="shared" ref="N67:N130" si="30">LN(C67/C68)</f>
        <v>2.3014969882791674E-3</v>
      </c>
      <c r="O67" s="116">
        <f t="shared" ref="O67:O130" si="31">LN(D67/D68)</f>
        <v>-6.4230479716795219E-3</v>
      </c>
      <c r="P67" s="116">
        <f t="shared" ref="P67:P130" si="32">LN(E67/E68)</f>
        <v>-4.8470652308812917E-3</v>
      </c>
      <c r="Q67" s="116">
        <f t="shared" ref="Q67:Q130" si="33">LN(F67/F68)</f>
        <v>-3.0084734907148626E-3</v>
      </c>
      <c r="R67" s="116">
        <f t="shared" ref="R67:R130" si="34">LN(G67/G68)</f>
        <v>6.226239415098098E-3</v>
      </c>
      <c r="S67" s="116">
        <f t="shared" ref="S67:S130" si="35">LN(H67/H68)</f>
        <v>2.5989009510871061E-2</v>
      </c>
      <c r="T67" s="116">
        <f t="shared" ref="T67:T130" si="36">LN(I67/I68)</f>
        <v>3.7821483052967442E-4</v>
      </c>
      <c r="U67" s="116">
        <f t="shared" ref="U67:U130" si="37">LN(J67/J68)</f>
        <v>-3.6174667706718733E-3</v>
      </c>
      <c r="V67" s="116">
        <f t="shared" ref="V67:V130" si="38">LN(K67/K68)</f>
        <v>4.4772263360182175E-3</v>
      </c>
      <c r="W67" s="117">
        <f t="shared" ref="W67:W130" si="39">LN(L67/L68)</f>
        <v>6.0410396053752376E-3</v>
      </c>
      <c r="AA67" s="21" t="s">
        <v>48</v>
      </c>
      <c r="AB67" s="212">
        <f>SUM(AB56:AB65)</f>
        <v>1</v>
      </c>
      <c r="AC67" s="210">
        <f>SUMPRODUCT(AB56:AB65,AC56:AC65)</f>
        <v>0.14417215837092515</v>
      </c>
      <c r="AD67" s="213" cm="1">
        <f t="array" ref="AD67">SQRT(MMULT(MMULT(TRANSPOSE(AB56:AB65),AI56:AR65),AB56:AB65*252))</f>
        <v>0.14831521715065826</v>
      </c>
      <c r="AE67" s="21"/>
    </row>
    <row r="68" spans="1:44">
      <c r="A68" s="237">
        <v>45103</v>
      </c>
      <c r="B68" s="239">
        <v>1021.9</v>
      </c>
      <c r="C68" s="239">
        <v>564.20000000000005</v>
      </c>
      <c r="D68" s="239">
        <v>14478.8</v>
      </c>
      <c r="E68" s="241">
        <v>2295.6</v>
      </c>
      <c r="F68" s="241">
        <v>632.5</v>
      </c>
      <c r="G68" s="241">
        <v>288.2</v>
      </c>
      <c r="H68" s="239">
        <v>2464.9</v>
      </c>
      <c r="I68" s="241">
        <v>528.70000000000005</v>
      </c>
      <c r="J68" s="241">
        <v>2630.9</v>
      </c>
      <c r="K68" s="241">
        <v>757.7</v>
      </c>
      <c r="L68" s="242">
        <v>16066.15</v>
      </c>
      <c r="M68" s="115">
        <f t="shared" si="29"/>
        <v>3.2320219824555262E-2</v>
      </c>
      <c r="N68" s="116">
        <f t="shared" si="30"/>
        <v>2.1291704282056208E-3</v>
      </c>
      <c r="O68" s="116">
        <f t="shared" si="31"/>
        <v>1.7501770483086491E-2</v>
      </c>
      <c r="P68" s="116">
        <f t="shared" si="32"/>
        <v>2.7379613666154098E-2</v>
      </c>
      <c r="Q68" s="116">
        <f t="shared" si="33"/>
        <v>7.4585761938222956E-3</v>
      </c>
      <c r="R68" s="116">
        <f t="shared" si="34"/>
        <v>-3.8095284166677302E-3</v>
      </c>
      <c r="S68" s="116">
        <f t="shared" si="35"/>
        <v>-4.1295605244030028E-3</v>
      </c>
      <c r="T68" s="116">
        <f t="shared" si="36"/>
        <v>3.7835793111228396E-4</v>
      </c>
      <c r="U68" s="116">
        <f t="shared" si="37"/>
        <v>-1.0360827765249422E-2</v>
      </c>
      <c r="V68" s="116">
        <f t="shared" si="38"/>
        <v>9.5478778638112098E-3</v>
      </c>
      <c r="W68" s="117">
        <f t="shared" si="39"/>
        <v>3.3886237747346591E-3</v>
      </c>
      <c r="AA68" s="21" t="s">
        <v>49</v>
      </c>
      <c r="AB68" s="229">
        <f>AB69/AD67</f>
        <v>0.49605266259490238</v>
      </c>
      <c r="AC68" s="21"/>
      <c r="AD68" s="21"/>
      <c r="AE68" s="21"/>
      <c r="AF68" s="21"/>
    </row>
    <row r="69" spans="1:44">
      <c r="A69" s="237">
        <v>45100</v>
      </c>
      <c r="B69" s="239">
        <v>989.4</v>
      </c>
      <c r="C69" s="239">
        <v>563</v>
      </c>
      <c r="D69" s="239">
        <v>14227.6</v>
      </c>
      <c r="E69" s="241">
        <v>2233.6</v>
      </c>
      <c r="F69" s="241">
        <v>627.79999999999995</v>
      </c>
      <c r="G69" s="241">
        <v>289.3</v>
      </c>
      <c r="H69" s="239">
        <v>2475.1</v>
      </c>
      <c r="I69" s="241">
        <v>528.5</v>
      </c>
      <c r="J69" s="241">
        <v>2658.3</v>
      </c>
      <c r="K69" s="241">
        <v>750.5</v>
      </c>
      <c r="L69" s="242">
        <v>16011.8</v>
      </c>
      <c r="M69" s="115">
        <f t="shared" si="29"/>
        <v>-8.9551335487713137E-3</v>
      </c>
      <c r="N69" s="116">
        <f t="shared" si="30"/>
        <v>8.204076691527732E-3</v>
      </c>
      <c r="O69" s="116">
        <f t="shared" si="31"/>
        <v>1.3764915308546228E-2</v>
      </c>
      <c r="P69" s="116">
        <f t="shared" si="32"/>
        <v>-7.0728470480473579E-2</v>
      </c>
      <c r="Q69" s="116">
        <f t="shared" si="33"/>
        <v>-2.6873621608478528E-2</v>
      </c>
      <c r="R69" s="116">
        <f t="shared" si="34"/>
        <v>1.0423999878019983E-2</v>
      </c>
      <c r="S69" s="116">
        <f t="shared" si="35"/>
        <v>-7.6735126238612476E-4</v>
      </c>
      <c r="T69" s="116">
        <f t="shared" si="36"/>
        <v>7.97876573180532E-3</v>
      </c>
      <c r="U69" s="116">
        <f t="shared" si="37"/>
        <v>8.310401773484969E-3</v>
      </c>
      <c r="V69" s="116">
        <f t="shared" si="38"/>
        <v>-4.1242958534049134E-2</v>
      </c>
      <c r="W69" s="117">
        <f t="shared" si="39"/>
        <v>-8.0242774880614053E-3</v>
      </c>
      <c r="AA69" s="21" t="s">
        <v>50</v>
      </c>
      <c r="AB69" s="229" cm="1">
        <f t="array" ref="AB69">SUM(AB56:AB65*TRANSPOSE(AB19:AK19))</f>
        <v>7.3572158370925164E-2</v>
      </c>
      <c r="AC69" s="21"/>
      <c r="AD69" s="21"/>
      <c r="AE69" s="21"/>
      <c r="AF69" s="21"/>
    </row>
    <row r="70" spans="1:44">
      <c r="A70" s="237">
        <v>45099</v>
      </c>
      <c r="B70" s="239">
        <v>998.3</v>
      </c>
      <c r="C70" s="239">
        <v>558.4</v>
      </c>
      <c r="D70" s="239">
        <v>14033.1</v>
      </c>
      <c r="E70" s="241">
        <v>2397.3000000000002</v>
      </c>
      <c r="F70" s="241">
        <v>644.9</v>
      </c>
      <c r="G70" s="241">
        <v>286.3</v>
      </c>
      <c r="H70" s="239">
        <v>2477</v>
      </c>
      <c r="I70" s="241">
        <v>524.29999999999995</v>
      </c>
      <c r="J70" s="241">
        <v>2636.3</v>
      </c>
      <c r="K70" s="241">
        <v>782.1</v>
      </c>
      <c r="L70" s="242">
        <v>16140.8</v>
      </c>
      <c r="M70" s="115">
        <f t="shared" si="29"/>
        <v>-1.0562075071954115E-2</v>
      </c>
      <c r="N70" s="116">
        <f t="shared" si="30"/>
        <v>-1.9858808649603401E-2</v>
      </c>
      <c r="O70" s="116">
        <f t="shared" si="31"/>
        <v>7.0869281956827774E-3</v>
      </c>
      <c r="P70" s="116">
        <f t="shared" si="32"/>
        <v>-3.6225134860972774E-3</v>
      </c>
      <c r="Q70" s="116">
        <f t="shared" si="33"/>
        <v>-2.6774337054718218E-2</v>
      </c>
      <c r="R70" s="116">
        <f t="shared" si="34"/>
        <v>-2.551862610050494E-2</v>
      </c>
      <c r="S70" s="116">
        <f t="shared" si="35"/>
        <v>2.708549752821848E-3</v>
      </c>
      <c r="T70" s="116">
        <f t="shared" si="36"/>
        <v>-5.5159436098105533E-3</v>
      </c>
      <c r="U70" s="116">
        <f t="shared" si="37"/>
        <v>-1.3188826339031387E-2</v>
      </c>
      <c r="V70" s="116">
        <f t="shared" si="38"/>
        <v>-6.118565933371926E-3</v>
      </c>
      <c r="W70" s="117">
        <f t="shared" si="39"/>
        <v>-6.185602651209595E-3</v>
      </c>
      <c r="AA70" s="21"/>
      <c r="AB70" s="22"/>
      <c r="AC70" s="244"/>
      <c r="AE70" s="22"/>
      <c r="AF70" s="22"/>
    </row>
    <row r="71" spans="1:44">
      <c r="A71" s="237">
        <v>45098</v>
      </c>
      <c r="B71" s="239">
        <v>1008.9</v>
      </c>
      <c r="C71" s="239">
        <v>569.6</v>
      </c>
      <c r="D71" s="239">
        <v>13934</v>
      </c>
      <c r="E71" s="241">
        <v>2406</v>
      </c>
      <c r="F71" s="241">
        <v>662.4</v>
      </c>
      <c r="G71" s="241">
        <v>293.7</v>
      </c>
      <c r="H71" s="239">
        <v>2470.3000000000002</v>
      </c>
      <c r="I71" s="241">
        <v>527.20000000000005</v>
      </c>
      <c r="J71" s="241">
        <v>2671.3</v>
      </c>
      <c r="K71" s="241">
        <v>786.9</v>
      </c>
      <c r="L71" s="242">
        <v>16240.95</v>
      </c>
      <c r="M71" s="115">
        <f t="shared" si="29"/>
        <v>-2.2771159782594484E-3</v>
      </c>
      <c r="N71" s="116">
        <f t="shared" si="30"/>
        <v>1.2898844799610201E-2</v>
      </c>
      <c r="O71" s="116">
        <f t="shared" si="31"/>
        <v>7.7014620007960994E-3</v>
      </c>
      <c r="P71" s="116">
        <f t="shared" si="32"/>
        <v>-3.6508503876470227E-3</v>
      </c>
      <c r="Q71" s="116">
        <f t="shared" si="33"/>
        <v>-2.5631374756181261E-3</v>
      </c>
      <c r="R71" s="116">
        <f t="shared" si="34"/>
        <v>2.7275843708866516E-3</v>
      </c>
      <c r="S71" s="116">
        <f t="shared" si="35"/>
        <v>1.3243607514801621E-2</v>
      </c>
      <c r="T71" s="116">
        <f t="shared" si="36"/>
        <v>-1.6740727645194565E-2</v>
      </c>
      <c r="U71" s="116">
        <f t="shared" si="37"/>
        <v>-2.6916910341020653E-3</v>
      </c>
      <c r="V71" s="116">
        <f t="shared" si="38"/>
        <v>-3.0453011734190502E-3</v>
      </c>
      <c r="W71" s="117">
        <f t="shared" si="39"/>
        <v>2.5276747457411365E-3</v>
      </c>
      <c r="AA71" s="315" t="s">
        <v>96</v>
      </c>
      <c r="AB71" s="22"/>
      <c r="AC71" s="244"/>
      <c r="AE71" s="22"/>
      <c r="AF71" s="22"/>
    </row>
    <row r="72" spans="1:44">
      <c r="A72" s="237">
        <v>45097</v>
      </c>
      <c r="B72" s="239">
        <v>1011.2</v>
      </c>
      <c r="C72" s="239">
        <v>562.29999999999995</v>
      </c>
      <c r="D72" s="239">
        <v>13827.1</v>
      </c>
      <c r="E72" s="241">
        <v>2414.8000000000002</v>
      </c>
      <c r="F72" s="241">
        <v>664.1</v>
      </c>
      <c r="G72" s="241">
        <v>292.89999999999998</v>
      </c>
      <c r="H72" s="239">
        <v>2437.8000000000002</v>
      </c>
      <c r="I72" s="241">
        <v>536.1</v>
      </c>
      <c r="J72" s="241">
        <v>2678.5</v>
      </c>
      <c r="K72" s="241">
        <v>789.3</v>
      </c>
      <c r="L72" s="242">
        <v>16199.95</v>
      </c>
      <c r="M72" s="115">
        <f t="shared" si="29"/>
        <v>-9.8887515531718311E-5</v>
      </c>
      <c r="N72" s="116">
        <f t="shared" si="30"/>
        <v>-1.2441128415344705E-3</v>
      </c>
      <c r="O72" s="116">
        <f t="shared" si="31"/>
        <v>-7.5938058544232157E-3</v>
      </c>
      <c r="P72" s="116">
        <f t="shared" si="32"/>
        <v>5.5645673256535435E-3</v>
      </c>
      <c r="Q72" s="116">
        <f t="shared" si="33"/>
        <v>-5.7057211849222559E-3</v>
      </c>
      <c r="R72" s="116">
        <f t="shared" si="34"/>
        <v>7.8835026975051445E-3</v>
      </c>
      <c r="S72" s="116">
        <f t="shared" si="35"/>
        <v>2.2586814801554196E-3</v>
      </c>
      <c r="T72" s="116">
        <f t="shared" si="36"/>
        <v>2.0539639374855248E-3</v>
      </c>
      <c r="U72" s="116">
        <f t="shared" si="37"/>
        <v>1.9432720342310245E-3</v>
      </c>
      <c r="V72" s="116">
        <f t="shared" si="38"/>
        <v>-1.1396012629337848E-3</v>
      </c>
      <c r="W72" s="117">
        <f t="shared" si="39"/>
        <v>3.5742924260102294E-3</v>
      </c>
      <c r="AA72" s="218" t="s">
        <v>43</v>
      </c>
      <c r="AB72" s="219" t="s">
        <v>44</v>
      </c>
      <c r="AC72" s="219" t="s">
        <v>73</v>
      </c>
      <c r="AD72" s="219" t="s">
        <v>46</v>
      </c>
      <c r="AE72" s="219" t="s">
        <v>95</v>
      </c>
      <c r="AF72" s="22"/>
    </row>
    <row r="73" spans="1:44">
      <c r="A73" s="237">
        <v>45096</v>
      </c>
      <c r="B73" s="239">
        <v>1011.3</v>
      </c>
      <c r="C73" s="239">
        <v>563</v>
      </c>
      <c r="D73" s="239">
        <v>13932.5</v>
      </c>
      <c r="E73" s="241">
        <v>2401.4</v>
      </c>
      <c r="F73" s="241">
        <v>667.9</v>
      </c>
      <c r="G73" s="241">
        <v>290.60000000000002</v>
      </c>
      <c r="H73" s="239">
        <v>2432.3000000000002</v>
      </c>
      <c r="I73" s="241">
        <v>535</v>
      </c>
      <c r="J73" s="241">
        <v>2673.3</v>
      </c>
      <c r="K73" s="241">
        <v>790.2</v>
      </c>
      <c r="L73" s="242">
        <v>16142.15</v>
      </c>
      <c r="M73" s="115">
        <f t="shared" si="29"/>
        <v>5.1551616101197153E-3</v>
      </c>
      <c r="N73" s="116">
        <f t="shared" si="30"/>
        <v>3.0241061915368787E-3</v>
      </c>
      <c r="O73" s="116">
        <f t="shared" si="31"/>
        <v>-1.0401909150030044E-3</v>
      </c>
      <c r="P73" s="116">
        <f t="shared" si="32"/>
        <v>-4.4071477279850717E-2</v>
      </c>
      <c r="Q73" s="116">
        <f t="shared" si="33"/>
        <v>4.3514210757360601E-3</v>
      </c>
      <c r="R73" s="116">
        <f t="shared" si="34"/>
        <v>-6.5169155357285421E-3</v>
      </c>
      <c r="S73" s="116">
        <f t="shared" si="35"/>
        <v>1.1518368956230406E-3</v>
      </c>
      <c r="T73" s="116">
        <f t="shared" si="36"/>
        <v>-2.4373436972678918E-2</v>
      </c>
      <c r="U73" s="116">
        <f t="shared" si="37"/>
        <v>-9.085893821814954E-3</v>
      </c>
      <c r="V73" s="116">
        <f t="shared" si="38"/>
        <v>-7.5643325889264319E-3</v>
      </c>
      <c r="W73" s="117">
        <f t="shared" si="39"/>
        <v>-2.4316610380646399E-3</v>
      </c>
      <c r="AA73" s="220" t="s">
        <v>82</v>
      </c>
      <c r="AB73" s="169">
        <v>0</v>
      </c>
      <c r="AC73" s="142">
        <f>$AB$15*252</f>
        <v>5.9906989480427164E-2</v>
      </c>
      <c r="AD73" s="107">
        <f>$AC$34*$AD$34</f>
        <v>1.3364669082023675E-2</v>
      </c>
      <c r="AE73" s="222">
        <v>7.0599999999999996E-2</v>
      </c>
      <c r="AF73" s="22"/>
    </row>
    <row r="74" spans="1:44">
      <c r="A74" s="237">
        <v>45093</v>
      </c>
      <c r="B74" s="239">
        <v>1006.1</v>
      </c>
      <c r="C74" s="239">
        <v>561.29999999999995</v>
      </c>
      <c r="D74" s="239">
        <v>13947</v>
      </c>
      <c r="E74" s="241">
        <v>2509.6</v>
      </c>
      <c r="F74" s="241">
        <v>665</v>
      </c>
      <c r="G74" s="241">
        <v>292.5</v>
      </c>
      <c r="H74" s="239">
        <v>2429.5</v>
      </c>
      <c r="I74" s="241">
        <v>548.20000000000005</v>
      </c>
      <c r="J74" s="241">
        <v>2697.7</v>
      </c>
      <c r="K74" s="241">
        <v>796.2</v>
      </c>
      <c r="L74" s="242">
        <v>16181.45</v>
      </c>
      <c r="M74" s="115">
        <f t="shared" si="29"/>
        <v>7.8830922624961892E-3</v>
      </c>
      <c r="N74" s="116">
        <f t="shared" si="30"/>
        <v>-4.7987295499054066E-3</v>
      </c>
      <c r="O74" s="116">
        <f t="shared" si="31"/>
        <v>2.7249715122254058E-4</v>
      </c>
      <c r="P74" s="116">
        <f t="shared" si="32"/>
        <v>9.5690678721129206E-3</v>
      </c>
      <c r="Q74" s="116">
        <f t="shared" si="33"/>
        <v>3.3642316418234806E-2</v>
      </c>
      <c r="R74" s="116">
        <f t="shared" si="34"/>
        <v>-2.0491810449356808E-3</v>
      </c>
      <c r="S74" s="116">
        <f t="shared" si="35"/>
        <v>6.3589280257609574E-3</v>
      </c>
      <c r="T74" s="116">
        <f t="shared" si="36"/>
        <v>5.1207134571974507E-3</v>
      </c>
      <c r="U74" s="116">
        <f t="shared" si="37"/>
        <v>6.3216036790677875E-3</v>
      </c>
      <c r="V74" s="116">
        <f t="shared" si="38"/>
        <v>-5.8856847634196612E-3</v>
      </c>
      <c r="W74" s="117">
        <f t="shared" si="39"/>
        <v>7.6427882206176537E-3</v>
      </c>
      <c r="AA74" s="220" t="s">
        <v>92</v>
      </c>
      <c r="AB74" s="169">
        <v>0</v>
      </c>
      <c r="AC74" s="142">
        <f>$AC$15*252</f>
        <v>8.4655382749013519E-2</v>
      </c>
      <c r="AD74" s="107">
        <f>$AC$35*$AD$35</f>
        <v>1.9052357480567313E-3</v>
      </c>
      <c r="AE74" s="222">
        <v>7.0599999999999996E-2</v>
      </c>
      <c r="AF74" s="22"/>
    </row>
    <row r="75" spans="1:44">
      <c r="A75" s="237">
        <v>45092</v>
      </c>
      <c r="B75" s="239">
        <v>998.2</v>
      </c>
      <c r="C75" s="239">
        <v>564</v>
      </c>
      <c r="D75" s="239">
        <v>13943.2</v>
      </c>
      <c r="E75" s="241">
        <v>2485.6999999999998</v>
      </c>
      <c r="F75" s="241">
        <v>643</v>
      </c>
      <c r="G75" s="241">
        <v>293.10000000000002</v>
      </c>
      <c r="H75" s="239">
        <v>2414.1</v>
      </c>
      <c r="I75" s="241">
        <v>545.4</v>
      </c>
      <c r="J75" s="241">
        <v>2680.7</v>
      </c>
      <c r="K75" s="241">
        <v>800.9</v>
      </c>
      <c r="L75" s="242">
        <v>16058.25</v>
      </c>
      <c r="M75" s="115">
        <f t="shared" si="29"/>
        <v>1.9728496603735102E-2</v>
      </c>
      <c r="N75" s="116">
        <f t="shared" si="30"/>
        <v>9.6205979869824852E-3</v>
      </c>
      <c r="O75" s="116">
        <f t="shared" si="31"/>
        <v>-2.4641140229499183E-3</v>
      </c>
      <c r="P75" s="116">
        <f t="shared" si="32"/>
        <v>1.1531819714583244E-2</v>
      </c>
      <c r="Q75" s="116">
        <f t="shared" si="33"/>
        <v>-7.7730279856201394E-4</v>
      </c>
      <c r="R75" s="116">
        <f t="shared" si="34"/>
        <v>1.8248053263579339E-2</v>
      </c>
      <c r="S75" s="116">
        <f t="shared" si="35"/>
        <v>2.4361281048719496E-2</v>
      </c>
      <c r="T75" s="116">
        <f t="shared" si="36"/>
        <v>1.1062059705858603E-2</v>
      </c>
      <c r="U75" s="116">
        <f t="shared" si="37"/>
        <v>-4.6149920012214518E-3</v>
      </c>
      <c r="V75" s="116">
        <f t="shared" si="38"/>
        <v>-1.7820048339228539E-2</v>
      </c>
      <c r="W75" s="117">
        <f t="shared" si="39"/>
        <v>-1.6053615043695498E-3</v>
      </c>
      <c r="AA75" s="220" t="s">
        <v>84</v>
      </c>
      <c r="AB75" s="169">
        <v>0.33</v>
      </c>
      <c r="AC75" s="142">
        <f>$AD$15*252</f>
        <v>0.22205729846695466</v>
      </c>
      <c r="AD75" s="107">
        <f>$AC$36*$AD$36</f>
        <v>0.13515127891309522</v>
      </c>
      <c r="AE75" s="222">
        <v>7.0599999999999996E-2</v>
      </c>
      <c r="AF75" s="22"/>
    </row>
    <row r="76" spans="1:44">
      <c r="A76" s="237">
        <v>45091</v>
      </c>
      <c r="B76" s="239">
        <v>978.7</v>
      </c>
      <c r="C76" s="239">
        <v>558.6</v>
      </c>
      <c r="D76" s="239">
        <v>13977.6</v>
      </c>
      <c r="E76" s="241">
        <v>2457.1999999999998</v>
      </c>
      <c r="F76" s="241">
        <v>643.5</v>
      </c>
      <c r="G76" s="241">
        <v>287.8</v>
      </c>
      <c r="H76" s="239">
        <v>2356</v>
      </c>
      <c r="I76" s="241">
        <v>539.4</v>
      </c>
      <c r="J76" s="241">
        <v>2693.1</v>
      </c>
      <c r="K76" s="241">
        <v>815.3</v>
      </c>
      <c r="L76" s="242">
        <v>16084.05</v>
      </c>
      <c r="M76" s="115">
        <f t="shared" si="29"/>
        <v>-2.856853284741881E-3</v>
      </c>
      <c r="N76" s="116">
        <f t="shared" si="30"/>
        <v>1.7917940647621819E-3</v>
      </c>
      <c r="O76" s="116">
        <f t="shared" si="31"/>
        <v>-7.1542784373759665E-6</v>
      </c>
      <c r="P76" s="116">
        <f t="shared" si="32"/>
        <v>-2.1952120689987856E-3</v>
      </c>
      <c r="Q76" s="116">
        <f t="shared" si="33"/>
        <v>-6.3511947672987793E-3</v>
      </c>
      <c r="R76" s="116">
        <f t="shared" si="34"/>
        <v>3.132071465948412E-3</v>
      </c>
      <c r="S76" s="116">
        <f t="shared" si="35"/>
        <v>6.8143364197301879E-3</v>
      </c>
      <c r="T76" s="116">
        <f t="shared" si="36"/>
        <v>3.9008129708539073E-3</v>
      </c>
      <c r="U76" s="116">
        <f t="shared" si="37"/>
        <v>2.3792717272628997E-3</v>
      </c>
      <c r="V76" s="116">
        <f t="shared" si="38"/>
        <v>1.0976246351760878E-2</v>
      </c>
      <c r="W76" s="117">
        <f t="shared" si="39"/>
        <v>2.2314039555429745E-3</v>
      </c>
      <c r="AA76" s="220" t="s">
        <v>85</v>
      </c>
      <c r="AB76" s="169">
        <v>0</v>
      </c>
      <c r="AC76" s="142">
        <f>$AE$15*252</f>
        <v>-0.36432464160108813</v>
      </c>
      <c r="AD76" s="107">
        <f>$AC$37*$AD$37</f>
        <v>3.8058449454310479E-2</v>
      </c>
      <c r="AE76" s="222">
        <v>7.0599999999999996E-2</v>
      </c>
      <c r="AF76" s="22"/>
    </row>
    <row r="77" spans="1:44">
      <c r="A77" s="237">
        <v>45090</v>
      </c>
      <c r="B77" s="239">
        <v>981.5</v>
      </c>
      <c r="C77" s="239">
        <v>557.6</v>
      </c>
      <c r="D77" s="239">
        <v>13977.7</v>
      </c>
      <c r="E77" s="241">
        <v>2462.6</v>
      </c>
      <c r="F77" s="241">
        <v>647.6</v>
      </c>
      <c r="G77" s="241">
        <v>286.89999999999998</v>
      </c>
      <c r="H77" s="239">
        <v>2340</v>
      </c>
      <c r="I77" s="241">
        <v>537.29999999999995</v>
      </c>
      <c r="J77" s="241">
        <v>2686.7</v>
      </c>
      <c r="K77" s="241">
        <v>806.4</v>
      </c>
      <c r="L77" s="242">
        <v>16048.2</v>
      </c>
      <c r="M77" s="115">
        <f t="shared" si="29"/>
        <v>2.2148729254633889E-2</v>
      </c>
      <c r="N77" s="116">
        <f t="shared" si="30"/>
        <v>3.1702418087798945E-2</v>
      </c>
      <c r="O77" s="116">
        <f t="shared" si="31"/>
        <v>3.7558729598054859E-3</v>
      </c>
      <c r="P77" s="116">
        <f t="shared" si="32"/>
        <v>-8.9744710356516235E-3</v>
      </c>
      <c r="Q77" s="116">
        <f t="shared" si="33"/>
        <v>2.6285287650530042E-3</v>
      </c>
      <c r="R77" s="116">
        <f t="shared" si="34"/>
        <v>3.3673215106587807E-2</v>
      </c>
      <c r="S77" s="116">
        <f t="shared" si="35"/>
        <v>-2.9890669829423917E-2</v>
      </c>
      <c r="T77" s="116">
        <f t="shared" si="36"/>
        <v>-1.3019624270087288E-3</v>
      </c>
      <c r="U77" s="116">
        <f t="shared" si="37"/>
        <v>1.7231773164506105E-2</v>
      </c>
      <c r="V77" s="116">
        <f t="shared" si="38"/>
        <v>1.9661268240222827E-2</v>
      </c>
      <c r="W77" s="117">
        <f t="shared" si="39"/>
        <v>7.4490686032951704E-3</v>
      </c>
      <c r="AA77" s="220" t="s">
        <v>86</v>
      </c>
      <c r="AB77" s="169">
        <v>0</v>
      </c>
      <c r="AC77" s="142">
        <f>$AF$15*252</f>
        <v>-1.1974985409723526E-2</v>
      </c>
      <c r="AD77" s="107">
        <f>$AC$38*$AD$38</f>
        <v>4.8746034214853465E-3</v>
      </c>
      <c r="AE77" s="222">
        <v>7.0599999999999996E-2</v>
      </c>
      <c r="AF77" s="22"/>
    </row>
    <row r="78" spans="1:44">
      <c r="A78" s="237">
        <v>45089</v>
      </c>
      <c r="B78" s="239">
        <v>960</v>
      </c>
      <c r="C78" s="239">
        <v>540.20000000000005</v>
      </c>
      <c r="D78" s="239">
        <v>13925.3</v>
      </c>
      <c r="E78" s="241">
        <v>2484.8000000000002</v>
      </c>
      <c r="F78" s="241">
        <v>645.9</v>
      </c>
      <c r="G78" s="241">
        <v>277.39999999999998</v>
      </c>
      <c r="H78" s="239">
        <v>2411</v>
      </c>
      <c r="I78" s="241">
        <v>538</v>
      </c>
      <c r="J78" s="241">
        <v>2640.8</v>
      </c>
      <c r="K78" s="241">
        <v>790.7</v>
      </c>
      <c r="L78" s="242">
        <v>15929.1</v>
      </c>
      <c r="M78" s="115">
        <f t="shared" si="29"/>
        <v>-9.6408770366802812E-3</v>
      </c>
      <c r="N78" s="116">
        <f t="shared" si="30"/>
        <v>9.2601173391808475E-4</v>
      </c>
      <c r="O78" s="116">
        <f t="shared" si="31"/>
        <v>5.3787765722705192E-3</v>
      </c>
      <c r="P78" s="116">
        <f t="shared" si="32"/>
        <v>1.3614472848150556E-2</v>
      </c>
      <c r="Q78" s="116">
        <f t="shared" si="33"/>
        <v>8.8640655026642843E-3</v>
      </c>
      <c r="R78" s="116">
        <f t="shared" si="34"/>
        <v>7.599095732169452E-3</v>
      </c>
      <c r="S78" s="116">
        <f t="shared" si="35"/>
        <v>-2.1257314855884092E-2</v>
      </c>
      <c r="T78" s="116">
        <f t="shared" si="36"/>
        <v>8.9619718572307421E-3</v>
      </c>
      <c r="U78" s="116">
        <f t="shared" si="37"/>
        <v>9.81780403996E-3</v>
      </c>
      <c r="V78" s="116">
        <f t="shared" si="38"/>
        <v>1.6192104898489896E-2</v>
      </c>
      <c r="W78" s="117">
        <f t="shared" si="39"/>
        <v>3.2509106963840633E-3</v>
      </c>
      <c r="AA78" s="220" t="s">
        <v>87</v>
      </c>
      <c r="AB78" s="169">
        <v>0</v>
      </c>
      <c r="AC78" s="142">
        <f>$AG$15*252</f>
        <v>-0.28866335209730831</v>
      </c>
      <c r="AD78" s="107">
        <f>$AC$39*$AD$39</f>
        <v>1.1320168092556258E-3</v>
      </c>
      <c r="AE78" s="222">
        <v>7.0599999999999996E-2</v>
      </c>
      <c r="AF78" s="22"/>
    </row>
    <row r="79" spans="1:44">
      <c r="A79" s="237">
        <v>45086</v>
      </c>
      <c r="B79" s="239">
        <v>969.3</v>
      </c>
      <c r="C79" s="239">
        <v>539.70000000000005</v>
      </c>
      <c r="D79" s="239">
        <v>13850.6</v>
      </c>
      <c r="E79" s="241">
        <v>2451.1999999999998</v>
      </c>
      <c r="F79" s="241">
        <v>640.20000000000005</v>
      </c>
      <c r="G79" s="241">
        <v>275.3</v>
      </c>
      <c r="H79" s="239">
        <v>2462.8000000000002</v>
      </c>
      <c r="I79" s="241">
        <v>533.20000000000005</v>
      </c>
      <c r="J79" s="241">
        <v>2615</v>
      </c>
      <c r="K79" s="241">
        <v>778</v>
      </c>
      <c r="L79" s="242">
        <v>15877.4</v>
      </c>
      <c r="M79" s="115">
        <f t="shared" si="29"/>
        <v>4.031638272169626E-3</v>
      </c>
      <c r="N79" s="116">
        <f t="shared" si="30"/>
        <v>-4.0680529474712663E-3</v>
      </c>
      <c r="O79" s="116">
        <f t="shared" si="31"/>
        <v>7.6970845674008449E-3</v>
      </c>
      <c r="P79" s="116">
        <f t="shared" si="32"/>
        <v>9.0157155228518804E-3</v>
      </c>
      <c r="Q79" s="116">
        <f t="shared" si="33"/>
        <v>-5.918098568590882E-3</v>
      </c>
      <c r="R79" s="116">
        <f t="shared" si="34"/>
        <v>-2.0849065763924569E-2</v>
      </c>
      <c r="S79" s="116">
        <f t="shared" si="35"/>
        <v>6.3952640624108052E-3</v>
      </c>
      <c r="T79" s="116">
        <f t="shared" si="36"/>
        <v>-2.2806216968571828E-2</v>
      </c>
      <c r="U79" s="116">
        <f t="shared" si="37"/>
        <v>-7.4293131503172264E-3</v>
      </c>
      <c r="V79" s="116">
        <f t="shared" si="38"/>
        <v>-3.4115753240171763E-2</v>
      </c>
      <c r="W79" s="117">
        <f t="shared" si="39"/>
        <v>-2.7454185607795069E-3</v>
      </c>
      <c r="AA79" s="220" t="s">
        <v>88</v>
      </c>
      <c r="AB79" s="169">
        <v>0.26</v>
      </c>
      <c r="AC79" s="142">
        <f>$AH$15*252</f>
        <v>0.25567622942435264</v>
      </c>
      <c r="AD79" s="107">
        <f>$AC$40*$AD$40</f>
        <v>1.1568789155546258E-2</v>
      </c>
      <c r="AE79" s="222">
        <v>7.0599999999999996E-2</v>
      </c>
      <c r="AF79" s="22"/>
    </row>
    <row r="80" spans="1:44">
      <c r="A80" s="237">
        <v>45085</v>
      </c>
      <c r="B80" s="239">
        <v>965.4</v>
      </c>
      <c r="C80" s="239">
        <v>541.9</v>
      </c>
      <c r="D80" s="239">
        <v>13744.4</v>
      </c>
      <c r="E80" s="241">
        <v>2429.1999999999998</v>
      </c>
      <c r="F80" s="241">
        <v>644</v>
      </c>
      <c r="G80" s="241">
        <v>281.10000000000002</v>
      </c>
      <c r="H80" s="239">
        <v>2447.1</v>
      </c>
      <c r="I80" s="241">
        <v>545.5</v>
      </c>
      <c r="J80" s="241">
        <v>2634.5</v>
      </c>
      <c r="K80" s="241">
        <v>805</v>
      </c>
      <c r="L80" s="242">
        <v>15921.05</v>
      </c>
      <c r="M80" s="115">
        <f t="shared" si="29"/>
        <v>5.0885410177811449E-3</v>
      </c>
      <c r="N80" s="116">
        <f t="shared" si="30"/>
        <v>-3.5000496263017968E-3</v>
      </c>
      <c r="O80" s="116">
        <f t="shared" si="31"/>
        <v>-2.3908418209417559E-3</v>
      </c>
      <c r="P80" s="116">
        <f t="shared" si="32"/>
        <v>-4.2721063988810405E-3</v>
      </c>
      <c r="Q80" s="116">
        <f t="shared" si="33"/>
        <v>-1.3725252088234188E-2</v>
      </c>
      <c r="R80" s="116">
        <f t="shared" si="34"/>
        <v>-1.4219696672588267E-3</v>
      </c>
      <c r="S80" s="116">
        <f t="shared" si="35"/>
        <v>1.1177432991752129E-2</v>
      </c>
      <c r="T80" s="116">
        <f t="shared" si="36"/>
        <v>-7.8517704580197672E-3</v>
      </c>
      <c r="U80" s="116">
        <f t="shared" si="37"/>
        <v>-7.7135785339354883E-3</v>
      </c>
      <c r="V80" s="116">
        <f t="shared" si="38"/>
        <v>-1.3655268709918381E-3</v>
      </c>
      <c r="W80" s="117">
        <f t="shared" si="39"/>
        <v>-5.3652515732826658E-3</v>
      </c>
      <c r="AA80" s="220" t="s">
        <v>89</v>
      </c>
      <c r="AB80" s="169">
        <v>0</v>
      </c>
      <c r="AC80" s="142">
        <f>$AI$15*252</f>
        <v>2.2670677047922361E-2</v>
      </c>
      <c r="AD80" s="107">
        <f>$AC$41*$AD$41</f>
        <v>2.3605146014686598E-3</v>
      </c>
      <c r="AE80" s="222">
        <v>7.0599999999999996E-2</v>
      </c>
      <c r="AF80" s="21"/>
    </row>
    <row r="81" spans="1:32">
      <c r="A81" s="237">
        <v>45084</v>
      </c>
      <c r="B81" s="239">
        <v>960.5</v>
      </c>
      <c r="C81" s="239">
        <v>543.79999999999995</v>
      </c>
      <c r="D81" s="239">
        <v>13777.3</v>
      </c>
      <c r="E81" s="241">
        <v>2439.6</v>
      </c>
      <c r="F81" s="241">
        <v>652.9</v>
      </c>
      <c r="G81" s="241">
        <v>281.5</v>
      </c>
      <c r="H81" s="239">
        <v>2419.9</v>
      </c>
      <c r="I81" s="241">
        <v>549.79999999999995</v>
      </c>
      <c r="J81" s="241">
        <v>2654.9</v>
      </c>
      <c r="K81" s="241">
        <v>806.1</v>
      </c>
      <c r="L81" s="242">
        <v>16006.7</v>
      </c>
      <c r="M81" s="115">
        <f t="shared" si="29"/>
        <v>-1.2004697618412018E-2</v>
      </c>
      <c r="N81" s="116">
        <f t="shared" si="30"/>
        <v>3.6784992138165712E-4</v>
      </c>
      <c r="O81" s="116">
        <f t="shared" si="31"/>
        <v>7.0430463722636152E-4</v>
      </c>
      <c r="P81" s="116">
        <f t="shared" si="32"/>
        <v>2.4213583742555963E-3</v>
      </c>
      <c r="Q81" s="116">
        <f t="shared" si="33"/>
        <v>1.5279253954968267E-2</v>
      </c>
      <c r="R81" s="116">
        <f t="shared" si="34"/>
        <v>1.1792168090402544E-2</v>
      </c>
      <c r="S81" s="116">
        <f t="shared" si="35"/>
        <v>3.933508166800743E-3</v>
      </c>
      <c r="T81" s="116">
        <f t="shared" si="36"/>
        <v>1.2813647770431352E-2</v>
      </c>
      <c r="U81" s="116">
        <f t="shared" si="37"/>
        <v>1.1669009089357137E-2</v>
      </c>
      <c r="V81" s="116">
        <f t="shared" si="38"/>
        <v>3.479561109788424E-3</v>
      </c>
      <c r="W81" s="117">
        <f t="shared" si="39"/>
        <v>8.0476895131783039E-3</v>
      </c>
      <c r="AA81" s="220" t="s">
        <v>90</v>
      </c>
      <c r="AB81" s="328">
        <v>0</v>
      </c>
      <c r="AC81" s="142">
        <f>$AJ$15*252</f>
        <v>-0.13601214123576844</v>
      </c>
      <c r="AD81" s="107">
        <f>$AC$42*$AD$42</f>
        <v>1.1099937961238029E-2</v>
      </c>
      <c r="AE81" s="222">
        <v>7.0599999999999996E-2</v>
      </c>
      <c r="AF81" s="21"/>
    </row>
    <row r="82" spans="1:32">
      <c r="A82" s="237">
        <v>45083</v>
      </c>
      <c r="B82" s="239">
        <v>972.1</v>
      </c>
      <c r="C82" s="239">
        <v>543.6</v>
      </c>
      <c r="D82" s="239">
        <v>13767.6</v>
      </c>
      <c r="E82" s="241">
        <v>2433.6999999999998</v>
      </c>
      <c r="F82" s="241">
        <v>643</v>
      </c>
      <c r="G82" s="241">
        <v>278.2</v>
      </c>
      <c r="H82" s="239">
        <v>2410.4</v>
      </c>
      <c r="I82" s="241">
        <v>542.79999999999995</v>
      </c>
      <c r="J82" s="241">
        <v>2624.1</v>
      </c>
      <c r="K82" s="241">
        <v>803.3</v>
      </c>
      <c r="L82" s="242">
        <v>15878.4</v>
      </c>
      <c r="M82" s="115">
        <f t="shared" si="29"/>
        <v>-2.7736419240278398E-3</v>
      </c>
      <c r="N82" s="116">
        <f t="shared" si="30"/>
        <v>3.5013396131353394E-3</v>
      </c>
      <c r="O82" s="116">
        <f t="shared" si="31"/>
        <v>-1.6360680899473123E-2</v>
      </c>
      <c r="P82" s="116">
        <f t="shared" si="32"/>
        <v>-1.2326149942685783E-4</v>
      </c>
      <c r="Q82" s="116">
        <f t="shared" si="33"/>
        <v>-1.0880548209508739E-3</v>
      </c>
      <c r="R82" s="116">
        <f t="shared" si="34"/>
        <v>-5.0197308703128331E-3</v>
      </c>
      <c r="S82" s="116">
        <f t="shared" si="35"/>
        <v>3.1579848400850193E-3</v>
      </c>
      <c r="T82" s="116">
        <f t="shared" si="36"/>
        <v>-8.0734383476267473E-3</v>
      </c>
      <c r="U82" s="116">
        <f t="shared" si="37"/>
        <v>-5.510493355757329E-3</v>
      </c>
      <c r="V82" s="116">
        <f t="shared" si="38"/>
        <v>-2.4592411124613554E-2</v>
      </c>
      <c r="W82" s="117">
        <f t="shared" si="39"/>
        <v>1.1910052167363042E-3</v>
      </c>
      <c r="AA82" s="220" t="s">
        <v>91</v>
      </c>
      <c r="AB82" s="316">
        <v>0</v>
      </c>
      <c r="AC82" s="142">
        <f>$AK$15*252</f>
        <v>-4.5846574975892285E-2</v>
      </c>
      <c r="AD82" s="107">
        <f>$AC$43*$AD$43</f>
        <v>3.9425815940886625E-3</v>
      </c>
      <c r="AE82" s="222">
        <v>7.0599999999999996E-2</v>
      </c>
      <c r="AF82" s="21"/>
    </row>
    <row r="83" spans="1:32">
      <c r="A83" s="237">
        <v>45082</v>
      </c>
      <c r="B83" s="239">
        <v>974.8</v>
      </c>
      <c r="C83" s="239">
        <v>541.70000000000005</v>
      </c>
      <c r="D83" s="239">
        <v>13994.7</v>
      </c>
      <c r="E83" s="241">
        <v>2434</v>
      </c>
      <c r="F83" s="241">
        <v>643.70000000000005</v>
      </c>
      <c r="G83" s="241">
        <v>279.60000000000002</v>
      </c>
      <c r="H83" s="239">
        <v>2402.8000000000002</v>
      </c>
      <c r="I83" s="241">
        <v>547.20000000000005</v>
      </c>
      <c r="J83" s="241">
        <v>2638.6</v>
      </c>
      <c r="K83" s="241">
        <v>823.3</v>
      </c>
      <c r="L83" s="242">
        <v>15859.5</v>
      </c>
      <c r="M83" s="115">
        <f t="shared" si="29"/>
        <v>9.1720125658008838E-3</v>
      </c>
      <c r="N83" s="116">
        <f t="shared" si="30"/>
        <v>-3.6852814880217553E-3</v>
      </c>
      <c r="O83" s="116">
        <f t="shared" si="31"/>
        <v>2.1195266271367332E-2</v>
      </c>
      <c r="P83" s="116">
        <f t="shared" si="32"/>
        <v>-4.5500273206271046E-3</v>
      </c>
      <c r="Q83" s="116">
        <f t="shared" si="33"/>
        <v>-2.7924312281269658E-3</v>
      </c>
      <c r="R83" s="116">
        <f t="shared" si="34"/>
        <v>2.4621084390348137E-2</v>
      </c>
      <c r="S83" s="116">
        <f t="shared" si="35"/>
        <v>7.1002261281608216E-3</v>
      </c>
      <c r="T83" s="116">
        <f t="shared" si="36"/>
        <v>-4.1944075353352829E-3</v>
      </c>
      <c r="U83" s="116">
        <f t="shared" si="37"/>
        <v>2.3145084415455877E-3</v>
      </c>
      <c r="V83" s="116">
        <f t="shared" si="38"/>
        <v>5.35867802823768E-3</v>
      </c>
      <c r="W83" s="117">
        <f t="shared" si="39"/>
        <v>3.0501401892600775E-3</v>
      </c>
      <c r="AA83" s="21"/>
      <c r="AB83" s="21"/>
      <c r="AC83" s="21"/>
      <c r="AD83" s="21"/>
      <c r="AE83" s="21"/>
      <c r="AF83" s="21"/>
    </row>
    <row r="84" spans="1:32">
      <c r="A84" s="237">
        <v>45079</v>
      </c>
      <c r="B84" s="239">
        <v>965.9</v>
      </c>
      <c r="C84" s="239">
        <v>543.70000000000005</v>
      </c>
      <c r="D84" s="239">
        <v>13701.2</v>
      </c>
      <c r="E84" s="241">
        <v>2445.1</v>
      </c>
      <c r="F84" s="241">
        <v>645.5</v>
      </c>
      <c r="G84" s="241">
        <v>272.8</v>
      </c>
      <c r="H84" s="239">
        <v>2385.8000000000002</v>
      </c>
      <c r="I84" s="241">
        <v>549.5</v>
      </c>
      <c r="J84" s="241">
        <v>2632.5</v>
      </c>
      <c r="K84" s="241">
        <v>818.9</v>
      </c>
      <c r="L84" s="242">
        <v>15811.2</v>
      </c>
      <c r="M84" s="115">
        <f t="shared" si="29"/>
        <v>1.139483212329167E-3</v>
      </c>
      <c r="N84" s="116">
        <f t="shared" si="30"/>
        <v>2.9471378855826309E-3</v>
      </c>
      <c r="O84" s="116">
        <f t="shared" si="31"/>
        <v>5.8560176719094038E-3</v>
      </c>
      <c r="P84" s="116">
        <f t="shared" si="32"/>
        <v>-1.9079832640667517E-2</v>
      </c>
      <c r="Q84" s="116">
        <f t="shared" si="33"/>
        <v>-6.1776258239569885E-3</v>
      </c>
      <c r="R84" s="116">
        <f t="shared" si="34"/>
        <v>-4.0241502997252678E-3</v>
      </c>
      <c r="S84" s="116">
        <f t="shared" si="35"/>
        <v>1.7760954023343385E-2</v>
      </c>
      <c r="T84" s="116">
        <f t="shared" si="36"/>
        <v>-1.2298943237571365E-2</v>
      </c>
      <c r="U84" s="116">
        <f t="shared" si="37"/>
        <v>-7.2292663591058673E-3</v>
      </c>
      <c r="V84" s="116">
        <f t="shared" si="38"/>
        <v>-7.906141042338834E-3</v>
      </c>
      <c r="W84" s="117">
        <f t="shared" si="39"/>
        <v>3.2212573643301242E-3</v>
      </c>
      <c r="AA84" s="21" t="s">
        <v>48</v>
      </c>
      <c r="AB84" s="212">
        <f>SUM(AB73:AB82)</f>
        <v>0.59000000000000008</v>
      </c>
      <c r="AC84" s="210">
        <f>SUMPRODUCT(AB73:AB82,AC73:AC82)</f>
        <v>0.13975472814442674</v>
      </c>
      <c r="AD84" s="213" cm="1">
        <f t="array" ref="AD84">SQRT(MMULT(MMULT(TRANSPOSE(AB73:AB82),AI56:AR65),AB73:AB82*252))</f>
        <v>8.9006312825551881E-2</v>
      </c>
      <c r="AE84" s="21"/>
    </row>
    <row r="85" spans="1:32">
      <c r="A85" s="237">
        <v>45078</v>
      </c>
      <c r="B85" s="239">
        <v>964.8</v>
      </c>
      <c r="C85" s="239">
        <v>542.1</v>
      </c>
      <c r="D85" s="239">
        <v>13621.2</v>
      </c>
      <c r="E85" s="241">
        <v>2492.1999999999998</v>
      </c>
      <c r="F85" s="241">
        <v>649.5</v>
      </c>
      <c r="G85" s="241">
        <v>273.89999999999998</v>
      </c>
      <c r="H85" s="239">
        <v>2343.8000000000002</v>
      </c>
      <c r="I85" s="241">
        <v>556.29999999999995</v>
      </c>
      <c r="J85" s="241">
        <v>2651.6</v>
      </c>
      <c r="K85" s="241">
        <v>825.4</v>
      </c>
      <c r="L85" s="242">
        <v>15760.35</v>
      </c>
      <c r="M85" s="115">
        <f t="shared" si="29"/>
        <v>1.2200996029340798E-2</v>
      </c>
      <c r="N85" s="116">
        <f t="shared" si="30"/>
        <v>1.844848266462331E-4</v>
      </c>
      <c r="O85" s="116">
        <f t="shared" si="31"/>
        <v>6.695787681274469E-3</v>
      </c>
      <c r="P85" s="116">
        <f t="shared" si="32"/>
        <v>-4.8138640210752007E-4</v>
      </c>
      <c r="Q85" s="116">
        <f t="shared" si="33"/>
        <v>0</v>
      </c>
      <c r="R85" s="116">
        <f t="shared" si="34"/>
        <v>-3.2804840791619467E-3</v>
      </c>
      <c r="S85" s="116">
        <f t="shared" si="35"/>
        <v>-1.2170707659580862E-2</v>
      </c>
      <c r="T85" s="116">
        <f t="shared" si="36"/>
        <v>2.4014252040447819E-2</v>
      </c>
      <c r="U85" s="116">
        <f t="shared" si="37"/>
        <v>1.6617931614108031E-2</v>
      </c>
      <c r="V85" s="116">
        <f t="shared" si="38"/>
        <v>4.8579157960232889E-3</v>
      </c>
      <c r="W85" s="117">
        <f t="shared" si="39"/>
        <v>-3.8380106254306108E-4</v>
      </c>
      <c r="AA85" s="21" t="s">
        <v>49</v>
      </c>
      <c r="AB85" s="229">
        <f>AB86/AD84</f>
        <v>1.1021771942929426</v>
      </c>
      <c r="AC85" s="21"/>
      <c r="AD85" s="21"/>
      <c r="AE85" s="21"/>
    </row>
    <row r="86" spans="1:32">
      <c r="A86" s="237">
        <v>45077</v>
      </c>
      <c r="B86" s="239">
        <v>953.1</v>
      </c>
      <c r="C86" s="239">
        <v>542</v>
      </c>
      <c r="D86" s="239">
        <v>13530.3</v>
      </c>
      <c r="E86" s="241">
        <v>2493.4</v>
      </c>
      <c r="F86" s="241">
        <v>649.5</v>
      </c>
      <c r="G86" s="241">
        <v>274.8</v>
      </c>
      <c r="H86" s="239">
        <v>2372.5</v>
      </c>
      <c r="I86" s="241">
        <v>543.1</v>
      </c>
      <c r="J86" s="241">
        <v>2607.9</v>
      </c>
      <c r="K86" s="241">
        <v>821.4</v>
      </c>
      <c r="L86" s="242">
        <v>15766.4</v>
      </c>
      <c r="M86" s="115">
        <f t="shared" si="29"/>
        <v>-7.1092824259110466E-3</v>
      </c>
      <c r="N86" s="116">
        <f t="shared" si="30"/>
        <v>2.4014050516870692E-3</v>
      </c>
      <c r="O86" s="116">
        <f t="shared" si="31"/>
        <v>-2.3647824879821489E-4</v>
      </c>
      <c r="P86" s="116">
        <f t="shared" si="32"/>
        <v>-1.2425100297893217E-3</v>
      </c>
      <c r="Q86" s="116">
        <f t="shared" si="33"/>
        <v>8.8147172459465024E-3</v>
      </c>
      <c r="R86" s="116">
        <f t="shared" si="34"/>
        <v>3.639672469661882E-4</v>
      </c>
      <c r="S86" s="116">
        <f t="shared" si="35"/>
        <v>4.6375346011270262E-4</v>
      </c>
      <c r="T86" s="116">
        <f t="shared" si="36"/>
        <v>2.7657434427342982E-3</v>
      </c>
      <c r="U86" s="116">
        <f t="shared" si="37"/>
        <v>5.267115846555712E-3</v>
      </c>
      <c r="V86" s="116">
        <f t="shared" si="38"/>
        <v>-6.0853163199616725E-4</v>
      </c>
      <c r="W86" s="117">
        <f t="shared" si="39"/>
        <v>-2.0940359329454615E-3</v>
      </c>
      <c r="AA86" s="21" t="s">
        <v>50</v>
      </c>
      <c r="AB86" s="229" cm="1">
        <f t="array" ref="AB86">SUM(AB73:AB82*TRANSPOSE(AB19:AK19))</f>
        <v>9.8100728144426733E-2</v>
      </c>
      <c r="AC86" s="21"/>
      <c r="AD86" s="21"/>
      <c r="AE86" s="21"/>
    </row>
    <row r="87" spans="1:32">
      <c r="A87" s="237">
        <v>45076</v>
      </c>
      <c r="B87" s="239">
        <v>959.9</v>
      </c>
      <c r="C87" s="239">
        <v>540.70000000000005</v>
      </c>
      <c r="D87" s="239">
        <v>13533.5</v>
      </c>
      <c r="E87" s="241">
        <v>2496.5</v>
      </c>
      <c r="F87" s="241">
        <v>643.79999999999995</v>
      </c>
      <c r="G87" s="241">
        <v>274.7</v>
      </c>
      <c r="H87" s="239">
        <v>2371.4</v>
      </c>
      <c r="I87" s="241">
        <v>541.6</v>
      </c>
      <c r="J87" s="241">
        <v>2594.1999999999998</v>
      </c>
      <c r="K87" s="241">
        <v>821.9</v>
      </c>
      <c r="L87" s="242">
        <v>15799.45</v>
      </c>
      <c r="M87" s="115">
        <f t="shared" si="29"/>
        <v>3.757441013994273E-3</v>
      </c>
      <c r="N87" s="116">
        <f t="shared" si="30"/>
        <v>1.2281509042234668E-2</v>
      </c>
      <c r="O87" s="116">
        <f t="shared" si="31"/>
        <v>1.3457160943635932E-3</v>
      </c>
      <c r="P87" s="116">
        <f t="shared" si="32"/>
        <v>-1.4948793460896628E-2</v>
      </c>
      <c r="Q87" s="116">
        <f t="shared" si="33"/>
        <v>-3.101739459467092E-3</v>
      </c>
      <c r="R87" s="116">
        <f t="shared" si="34"/>
        <v>-2.9080354917410804E-3</v>
      </c>
      <c r="S87" s="116">
        <f t="shared" si="35"/>
        <v>2.1396204707517078E-2</v>
      </c>
      <c r="T87" s="116">
        <f t="shared" si="36"/>
        <v>-4.7891047510807616E-3</v>
      </c>
      <c r="U87" s="116">
        <f t="shared" si="37"/>
        <v>4.3266698107321984E-3</v>
      </c>
      <c r="V87" s="116">
        <f t="shared" si="38"/>
        <v>-4.7338802975354522E-3</v>
      </c>
      <c r="W87" s="117">
        <f t="shared" si="39"/>
        <v>1.716722306337494E-3</v>
      </c>
      <c r="AA87" s="188"/>
    </row>
    <row r="88" spans="1:32">
      <c r="A88" s="237">
        <v>45075</v>
      </c>
      <c r="B88" s="239">
        <v>956.3</v>
      </c>
      <c r="C88" s="239">
        <v>534.1</v>
      </c>
      <c r="D88" s="239">
        <v>13515.3</v>
      </c>
      <c r="E88" s="241">
        <v>2534.1</v>
      </c>
      <c r="F88" s="241">
        <v>645.79999999999995</v>
      </c>
      <c r="G88" s="241">
        <v>275.5</v>
      </c>
      <c r="H88" s="239">
        <v>2321.1999999999998</v>
      </c>
      <c r="I88" s="241">
        <v>544.20000000000005</v>
      </c>
      <c r="J88" s="241">
        <v>2583</v>
      </c>
      <c r="K88" s="241">
        <v>825.8</v>
      </c>
      <c r="L88" s="242">
        <v>15772.35</v>
      </c>
      <c r="M88" s="115">
        <f t="shared" si="29"/>
        <v>5.1370873573157901E-3</v>
      </c>
      <c r="N88" s="116">
        <f t="shared" si="30"/>
        <v>-9.5034722523727223E-3</v>
      </c>
      <c r="O88" s="116">
        <f t="shared" si="31"/>
        <v>5.5870419453137995E-3</v>
      </c>
      <c r="P88" s="116">
        <f t="shared" si="32"/>
        <v>-4.0563214030885858E-3</v>
      </c>
      <c r="Q88" s="116">
        <f t="shared" si="33"/>
        <v>3.3698669682897864E-2</v>
      </c>
      <c r="R88" s="116">
        <f t="shared" si="34"/>
        <v>1.3153276954544255E-2</v>
      </c>
      <c r="S88" s="116">
        <f t="shared" si="35"/>
        <v>-9.4733676292132172E-4</v>
      </c>
      <c r="T88" s="116">
        <f t="shared" si="36"/>
        <v>1.8377285726626716E-4</v>
      </c>
      <c r="U88" s="116">
        <f t="shared" si="37"/>
        <v>-1.2381027659106583E-3</v>
      </c>
      <c r="V88" s="116">
        <f t="shared" si="38"/>
        <v>1.3655418237677677E-2</v>
      </c>
      <c r="W88" s="117">
        <f t="shared" si="39"/>
        <v>4.8047224380550584E-3</v>
      </c>
      <c r="AA88" s="315" t="s">
        <v>97</v>
      </c>
      <c r="AB88" s="22"/>
      <c r="AC88" s="244"/>
      <c r="AE88" s="22"/>
    </row>
    <row r="89" spans="1:32">
      <c r="A89" s="237">
        <v>45072</v>
      </c>
      <c r="B89" s="239">
        <v>951.4</v>
      </c>
      <c r="C89" s="239">
        <v>539.20000000000005</v>
      </c>
      <c r="D89" s="239">
        <v>13440</v>
      </c>
      <c r="E89" s="241">
        <v>2544.4</v>
      </c>
      <c r="F89" s="241">
        <v>624.4</v>
      </c>
      <c r="G89" s="241">
        <v>271.89999999999998</v>
      </c>
      <c r="H89" s="239">
        <v>2323.4</v>
      </c>
      <c r="I89" s="241">
        <v>544.1</v>
      </c>
      <c r="J89" s="241">
        <v>2586.1999999999998</v>
      </c>
      <c r="K89" s="241">
        <v>814.6</v>
      </c>
      <c r="L89" s="242">
        <v>15696.75</v>
      </c>
      <c r="M89" s="115">
        <f t="shared" si="29"/>
        <v>6.2206958996688013E-3</v>
      </c>
      <c r="N89" s="116">
        <f t="shared" si="30"/>
        <v>8.3807176434113582E-3</v>
      </c>
      <c r="O89" s="116">
        <f t="shared" si="31"/>
        <v>1.4295928095943715E-3</v>
      </c>
      <c r="P89" s="116">
        <f t="shared" si="32"/>
        <v>2.7155214546065141E-3</v>
      </c>
      <c r="Q89" s="116">
        <f t="shared" si="33"/>
        <v>9.3323283903076829E-3</v>
      </c>
      <c r="R89" s="116">
        <f t="shared" si="34"/>
        <v>-1.1700316292104013E-2</v>
      </c>
      <c r="S89" s="116">
        <f t="shared" si="35"/>
        <v>7.647312116806893E-3</v>
      </c>
      <c r="T89" s="116">
        <f t="shared" si="36"/>
        <v>2.9279480843709529E-2</v>
      </c>
      <c r="U89" s="116">
        <f t="shared" si="37"/>
        <v>2.4622048225249688E-2</v>
      </c>
      <c r="V89" s="116">
        <f t="shared" si="38"/>
        <v>2.827465157404215E-3</v>
      </c>
      <c r="W89" s="117">
        <f t="shared" si="39"/>
        <v>9.0554823330411798E-3</v>
      </c>
      <c r="AA89" s="218" t="s">
        <v>43</v>
      </c>
      <c r="AB89" s="219" t="s">
        <v>44</v>
      </c>
      <c r="AC89" s="219" t="s">
        <v>73</v>
      </c>
      <c r="AD89" s="219" t="s">
        <v>46</v>
      </c>
      <c r="AE89" s="219" t="s">
        <v>95</v>
      </c>
    </row>
    <row r="90" spans="1:32">
      <c r="A90" s="237">
        <v>45071</v>
      </c>
      <c r="B90" s="239">
        <v>945.5</v>
      </c>
      <c r="C90" s="239">
        <v>534.70000000000005</v>
      </c>
      <c r="D90" s="239">
        <v>13420.8</v>
      </c>
      <c r="E90" s="241">
        <v>2537.5</v>
      </c>
      <c r="F90" s="241">
        <v>618.6</v>
      </c>
      <c r="G90" s="241">
        <v>275.10000000000002</v>
      </c>
      <c r="H90" s="239">
        <v>2305.6999999999998</v>
      </c>
      <c r="I90" s="241">
        <v>528.4</v>
      </c>
      <c r="J90" s="241">
        <v>2523.3000000000002</v>
      </c>
      <c r="K90" s="241">
        <v>812.3</v>
      </c>
      <c r="L90" s="242">
        <v>15555.25</v>
      </c>
      <c r="M90" s="115">
        <f t="shared" si="29"/>
        <v>7.9639390922874639E-3</v>
      </c>
      <c r="N90" s="116">
        <f t="shared" si="30"/>
        <v>1.1284678713281341E-2</v>
      </c>
      <c r="O90" s="116">
        <f t="shared" si="31"/>
        <v>-7.9558693108701586E-3</v>
      </c>
      <c r="P90" s="116">
        <f t="shared" si="32"/>
        <v>2.469655348483632E-2</v>
      </c>
      <c r="Q90" s="116">
        <f t="shared" si="33"/>
        <v>-4.8484849434656316E-4</v>
      </c>
      <c r="R90" s="116">
        <f t="shared" si="34"/>
        <v>-3.9905730446627213E-3</v>
      </c>
      <c r="S90" s="116">
        <f t="shared" si="35"/>
        <v>1.6045112182725876E-2</v>
      </c>
      <c r="T90" s="116">
        <f t="shared" si="36"/>
        <v>-4.7201069414555021E-3</v>
      </c>
      <c r="U90" s="116">
        <f t="shared" si="37"/>
        <v>-1.3465348569216668E-3</v>
      </c>
      <c r="V90" s="116">
        <f t="shared" si="38"/>
        <v>1.0892544879340868E-2</v>
      </c>
      <c r="W90" s="117">
        <f t="shared" si="39"/>
        <v>2.5296751305106183E-3</v>
      </c>
      <c r="AA90" s="220" t="s">
        <v>59</v>
      </c>
      <c r="AB90" s="221">
        <v>0.1</v>
      </c>
      <c r="AC90" s="142">
        <f>$AB$15*252</f>
        <v>5.9906989480427164E-2</v>
      </c>
      <c r="AD90" s="107">
        <f>$AC$34*$AD$34</f>
        <v>1.3364669082023675E-2</v>
      </c>
      <c r="AE90" s="222">
        <v>7.0599999999999996E-2</v>
      </c>
    </row>
    <row r="91" spans="1:32">
      <c r="A91" s="237">
        <v>45070</v>
      </c>
      <c r="B91" s="239">
        <v>938</v>
      </c>
      <c r="C91" s="239">
        <v>528.70000000000005</v>
      </c>
      <c r="D91" s="239">
        <v>13528</v>
      </c>
      <c r="E91" s="241">
        <v>2475.6</v>
      </c>
      <c r="F91" s="241">
        <v>618.9</v>
      </c>
      <c r="G91" s="241">
        <v>276.2</v>
      </c>
      <c r="H91" s="239">
        <v>2269</v>
      </c>
      <c r="I91" s="241">
        <v>530.9</v>
      </c>
      <c r="J91" s="241">
        <v>2526.6999999999998</v>
      </c>
      <c r="K91" s="241">
        <v>803.5</v>
      </c>
      <c r="L91" s="242">
        <v>15515.95</v>
      </c>
      <c r="M91" s="115">
        <f t="shared" si="29"/>
        <v>8.1353478017699519E-3</v>
      </c>
      <c r="N91" s="116">
        <f t="shared" si="30"/>
        <v>6.6420208127634488E-3</v>
      </c>
      <c r="O91" s="116">
        <f t="shared" si="31"/>
        <v>5.1953173823544333E-3</v>
      </c>
      <c r="P91" s="116">
        <f t="shared" si="32"/>
        <v>-6.1906910735066323E-2</v>
      </c>
      <c r="Q91" s="116">
        <f t="shared" si="33"/>
        <v>-8.8474798959611856E-3</v>
      </c>
      <c r="R91" s="116">
        <f t="shared" si="34"/>
        <v>3.7253062991548076E-2</v>
      </c>
      <c r="S91" s="116">
        <f t="shared" si="35"/>
        <v>-3.6074122970850262E-3</v>
      </c>
      <c r="T91" s="116">
        <f t="shared" si="36"/>
        <v>7.3731310482634052E-3</v>
      </c>
      <c r="U91" s="116">
        <f t="shared" si="37"/>
        <v>-2.6086971315870816E-3</v>
      </c>
      <c r="V91" s="116">
        <f t="shared" si="38"/>
        <v>-2.8583875796796055E-3</v>
      </c>
      <c r="W91" s="117">
        <f t="shared" si="39"/>
        <v>-1.8544339472979731E-3</v>
      </c>
      <c r="AA91" s="220" t="s">
        <v>60</v>
      </c>
      <c r="AB91" s="221">
        <v>0</v>
      </c>
      <c r="AC91" s="142">
        <f>$AC$15*252</f>
        <v>8.4655382749013519E-2</v>
      </c>
      <c r="AD91" s="107">
        <f>$AC$35*$AD$35</f>
        <v>1.9052357480567313E-3</v>
      </c>
      <c r="AE91" s="222">
        <v>7.0599999999999996E-2</v>
      </c>
    </row>
    <row r="92" spans="1:32">
      <c r="A92" s="237">
        <v>45069</v>
      </c>
      <c r="B92" s="239">
        <v>930.4</v>
      </c>
      <c r="C92" s="239">
        <v>525.20000000000005</v>
      </c>
      <c r="D92" s="239">
        <v>13457.9</v>
      </c>
      <c r="E92" s="241">
        <v>2633.7</v>
      </c>
      <c r="F92" s="241">
        <v>624.4</v>
      </c>
      <c r="G92" s="241">
        <v>266.10000000000002</v>
      </c>
      <c r="H92" s="239">
        <v>2277.1999999999998</v>
      </c>
      <c r="I92" s="241">
        <v>527</v>
      </c>
      <c r="J92" s="241">
        <v>2533.3000000000002</v>
      </c>
      <c r="K92" s="241">
        <v>805.8</v>
      </c>
      <c r="L92" s="242">
        <v>15544.75</v>
      </c>
      <c r="M92" s="115">
        <f t="shared" si="29"/>
        <v>5.8208636920295048E-3</v>
      </c>
      <c r="N92" s="116">
        <f t="shared" si="30"/>
        <v>6.4947697260131628E-3</v>
      </c>
      <c r="O92" s="116">
        <f t="shared" si="31"/>
        <v>-3.5085022508749663E-3</v>
      </c>
      <c r="P92" s="116">
        <f t="shared" si="32"/>
        <v>0.12419665618441086</v>
      </c>
      <c r="Q92" s="116">
        <f t="shared" si="33"/>
        <v>1.4424235211857881E-3</v>
      </c>
      <c r="R92" s="116">
        <f t="shared" si="34"/>
        <v>2.434505931494094E-2</v>
      </c>
      <c r="S92" s="116">
        <f t="shared" si="35"/>
        <v>-5.6488666402045879E-3</v>
      </c>
      <c r="T92" s="116">
        <f t="shared" si="36"/>
        <v>-6.2423356017219343E-3</v>
      </c>
      <c r="U92" s="116">
        <f t="shared" si="37"/>
        <v>-7.4972875170075119E-4</v>
      </c>
      <c r="V92" s="116">
        <f t="shared" si="38"/>
        <v>-4.8282359348218867E-3</v>
      </c>
      <c r="W92" s="117">
        <f t="shared" si="39"/>
        <v>2.6249058913955098E-3</v>
      </c>
      <c r="AA92" s="220" t="s">
        <v>61</v>
      </c>
      <c r="AB92" s="221">
        <v>0</v>
      </c>
      <c r="AC92" s="142">
        <f>$AD$15*252</f>
        <v>0.22205729846695466</v>
      </c>
      <c r="AD92" s="107">
        <f>$AC$36*$AD$36</f>
        <v>0.13515127891309522</v>
      </c>
      <c r="AE92" s="222">
        <v>7.0599999999999996E-2</v>
      </c>
    </row>
    <row r="93" spans="1:32">
      <c r="A93" s="237">
        <v>45068</v>
      </c>
      <c r="B93" s="239">
        <v>925</v>
      </c>
      <c r="C93" s="239">
        <v>521.79999999999995</v>
      </c>
      <c r="D93" s="239">
        <v>13505.2</v>
      </c>
      <c r="E93" s="241">
        <v>2326.1</v>
      </c>
      <c r="F93" s="241">
        <v>623.5</v>
      </c>
      <c r="G93" s="241">
        <v>259.7</v>
      </c>
      <c r="H93" s="239">
        <v>2290.1</v>
      </c>
      <c r="I93" s="241">
        <v>530.29999999999995</v>
      </c>
      <c r="J93" s="241">
        <v>2535.1999999999998</v>
      </c>
      <c r="K93" s="241">
        <v>809.7</v>
      </c>
      <c r="L93" s="242">
        <v>15504</v>
      </c>
      <c r="M93" s="115">
        <f t="shared" si="29"/>
        <v>9.4499155412576582E-3</v>
      </c>
      <c r="N93" s="116">
        <f t="shared" si="30"/>
        <v>1.5343309492610044E-3</v>
      </c>
      <c r="O93" s="116">
        <f t="shared" si="31"/>
        <v>-6.3035808340404804E-3</v>
      </c>
      <c r="P93" s="116">
        <f t="shared" si="32"/>
        <v>0.17324035038354815</v>
      </c>
      <c r="Q93" s="116">
        <f t="shared" si="33"/>
        <v>2.1234285149844004E-2</v>
      </c>
      <c r="R93" s="116">
        <f t="shared" si="34"/>
        <v>2.0226282678125387E-2</v>
      </c>
      <c r="S93" s="116">
        <f t="shared" si="35"/>
        <v>1.0226339421667108E-2</v>
      </c>
      <c r="T93" s="116">
        <f t="shared" si="36"/>
        <v>8.5219718473033817E-3</v>
      </c>
      <c r="U93" s="116">
        <f t="shared" si="37"/>
        <v>-1.2309536433649737E-2</v>
      </c>
      <c r="V93" s="116">
        <f t="shared" si="38"/>
        <v>1.5432789183619055E-2</v>
      </c>
      <c r="W93" s="117">
        <f t="shared" si="39"/>
        <v>6.240406126609358E-3</v>
      </c>
      <c r="AA93" s="220" t="s">
        <v>62</v>
      </c>
      <c r="AB93" s="221">
        <v>0</v>
      </c>
      <c r="AC93" s="142">
        <f>$AE$15*252</f>
        <v>-0.36432464160108813</v>
      </c>
      <c r="AD93" s="107">
        <f>$AC$37*$AD$37</f>
        <v>3.8058449454310479E-2</v>
      </c>
      <c r="AE93" s="222">
        <v>7.0599999999999996E-2</v>
      </c>
    </row>
    <row r="94" spans="1:32">
      <c r="A94" s="237">
        <v>45065</v>
      </c>
      <c r="B94" s="239">
        <v>916.3</v>
      </c>
      <c r="C94" s="239">
        <v>521</v>
      </c>
      <c r="D94" s="239">
        <v>13590.6</v>
      </c>
      <c r="E94" s="241">
        <v>1956.1</v>
      </c>
      <c r="F94" s="241">
        <v>610.4</v>
      </c>
      <c r="G94" s="241">
        <v>254.5</v>
      </c>
      <c r="H94" s="239">
        <v>2266.8000000000002</v>
      </c>
      <c r="I94" s="241">
        <v>525.79999999999995</v>
      </c>
      <c r="J94" s="241">
        <v>2566.6</v>
      </c>
      <c r="K94" s="241">
        <v>797.3</v>
      </c>
      <c r="L94" s="242">
        <v>15407.55</v>
      </c>
      <c r="M94" s="115">
        <f t="shared" si="29"/>
        <v>1.9663541402470896E-3</v>
      </c>
      <c r="N94" s="116">
        <f t="shared" si="30"/>
        <v>3.8461585874783148E-3</v>
      </c>
      <c r="O94" s="116">
        <f t="shared" si="31"/>
        <v>-1.3716513477474546E-2</v>
      </c>
      <c r="P94" s="116">
        <f t="shared" si="32"/>
        <v>3.4375865978625561E-2</v>
      </c>
      <c r="Q94" s="116">
        <f t="shared" si="33"/>
        <v>-7.345172989176767E-3</v>
      </c>
      <c r="R94" s="116">
        <f t="shared" si="34"/>
        <v>2.3603472799447033E-3</v>
      </c>
      <c r="S94" s="116">
        <f t="shared" si="35"/>
        <v>9.2684548177558875E-4</v>
      </c>
      <c r="T94" s="116">
        <f t="shared" si="36"/>
        <v>-1.3225206930398539E-2</v>
      </c>
      <c r="U94" s="116">
        <f t="shared" si="37"/>
        <v>5.5871523957767687E-3</v>
      </c>
      <c r="V94" s="116">
        <f t="shared" si="38"/>
        <v>-3.7619913917889678E-4</v>
      </c>
      <c r="W94" s="117">
        <f t="shared" si="39"/>
        <v>2.9867600605787449E-3</v>
      </c>
      <c r="AA94" s="220" t="s">
        <v>63</v>
      </c>
      <c r="AB94" s="221">
        <v>0.06</v>
      </c>
      <c r="AC94" s="142">
        <f>$AF$15*252</f>
        <v>-1.1974985409723526E-2</v>
      </c>
      <c r="AD94" s="107">
        <f>$AC$38*$AD$38</f>
        <v>4.8746034214853465E-3</v>
      </c>
      <c r="AE94" s="222">
        <v>7.0599999999999996E-2</v>
      </c>
    </row>
    <row r="95" spans="1:32">
      <c r="A95" s="237">
        <v>45064</v>
      </c>
      <c r="B95" s="239">
        <v>914.5</v>
      </c>
      <c r="C95" s="239">
        <v>519</v>
      </c>
      <c r="D95" s="239">
        <v>13778.3</v>
      </c>
      <c r="E95" s="241">
        <v>1890</v>
      </c>
      <c r="F95" s="241">
        <v>614.9</v>
      </c>
      <c r="G95" s="241">
        <v>253.9</v>
      </c>
      <c r="H95" s="239">
        <v>2264.6999999999998</v>
      </c>
      <c r="I95" s="241">
        <v>532.79999999999995</v>
      </c>
      <c r="J95" s="241">
        <v>2552.3000000000002</v>
      </c>
      <c r="K95" s="241">
        <v>797.6</v>
      </c>
      <c r="L95" s="242">
        <v>15361.6</v>
      </c>
      <c r="M95" s="115">
        <f t="shared" si="29"/>
        <v>-1.0334603810763827E-2</v>
      </c>
      <c r="N95" s="116">
        <f t="shared" si="30"/>
        <v>4.4414478727495882E-3</v>
      </c>
      <c r="O95" s="116">
        <f t="shared" si="31"/>
        <v>-4.5041859282684334E-3</v>
      </c>
      <c r="P95" s="116">
        <f t="shared" si="32"/>
        <v>-5.0138645739921991E-3</v>
      </c>
      <c r="Q95" s="116">
        <f t="shared" si="33"/>
        <v>-1.2765787000419155E-2</v>
      </c>
      <c r="R95" s="116">
        <f t="shared" si="34"/>
        <v>-3.9377830790378619E-4</v>
      </c>
      <c r="S95" s="116">
        <f t="shared" si="35"/>
        <v>-1.5553775844792178E-2</v>
      </c>
      <c r="T95" s="116">
        <f t="shared" si="36"/>
        <v>1.1135342010939258E-2</v>
      </c>
      <c r="U95" s="116">
        <f t="shared" si="37"/>
        <v>2.824971471054945E-3</v>
      </c>
      <c r="V95" s="116">
        <f t="shared" si="38"/>
        <v>-6.7474952991330812E-3</v>
      </c>
      <c r="W95" s="117">
        <f t="shared" si="39"/>
        <v>-4.2061972598740277E-3</v>
      </c>
      <c r="AA95" s="220" t="s">
        <v>64</v>
      </c>
      <c r="AB95" s="221">
        <v>0.2</v>
      </c>
      <c r="AC95" s="142">
        <f>$AG$15*252</f>
        <v>-0.28866335209730831</v>
      </c>
      <c r="AD95" s="107">
        <f>$AC$39*$AD$39</f>
        <v>1.1320168092556258E-3</v>
      </c>
      <c r="AE95" s="222">
        <v>7.0599999999999996E-2</v>
      </c>
    </row>
    <row r="96" spans="1:32">
      <c r="A96" s="237">
        <v>45063</v>
      </c>
      <c r="B96" s="239">
        <v>924</v>
      </c>
      <c r="C96" s="239">
        <v>516.70000000000005</v>
      </c>
      <c r="D96" s="239">
        <v>13840.5</v>
      </c>
      <c r="E96" s="241">
        <v>1899.5</v>
      </c>
      <c r="F96" s="241">
        <v>622.79999999999995</v>
      </c>
      <c r="G96" s="241">
        <v>254</v>
      </c>
      <c r="H96" s="239">
        <v>2300.1999999999998</v>
      </c>
      <c r="I96" s="241">
        <v>526.9</v>
      </c>
      <c r="J96" s="241">
        <v>2545.1</v>
      </c>
      <c r="K96" s="241">
        <v>803</v>
      </c>
      <c r="L96" s="242">
        <v>15426.35</v>
      </c>
      <c r="M96" s="115">
        <f t="shared" si="29"/>
        <v>2.058394096588631E-3</v>
      </c>
      <c r="N96" s="116">
        <f t="shared" si="30"/>
        <v>1.2855650364258075E-2</v>
      </c>
      <c r="O96" s="116">
        <f t="shared" si="31"/>
        <v>-4.911910759770018E-4</v>
      </c>
      <c r="P96" s="116">
        <f t="shared" si="32"/>
        <v>5.4372346057182828E-3</v>
      </c>
      <c r="Q96" s="116">
        <f t="shared" si="33"/>
        <v>-5.4443689324621637E-3</v>
      </c>
      <c r="R96" s="116">
        <f t="shared" si="34"/>
        <v>-2.3594191047695283E-3</v>
      </c>
      <c r="S96" s="116">
        <f t="shared" si="35"/>
        <v>8.3821323740927919E-3</v>
      </c>
      <c r="T96" s="116">
        <f t="shared" si="36"/>
        <v>-1.749644858661897E-2</v>
      </c>
      <c r="U96" s="116">
        <f t="shared" si="37"/>
        <v>3.536832214183519E-4</v>
      </c>
      <c r="V96" s="116">
        <f t="shared" si="38"/>
        <v>-1.9905455689262098E-3</v>
      </c>
      <c r="W96" s="117">
        <f t="shared" si="39"/>
        <v>-4.2724948760344871E-3</v>
      </c>
      <c r="AA96" s="220" t="s">
        <v>65</v>
      </c>
      <c r="AB96" s="221">
        <v>0.39</v>
      </c>
      <c r="AC96" s="142">
        <f>$AH$15*252</f>
        <v>0.25567622942435264</v>
      </c>
      <c r="AD96" s="107">
        <f>$AC$40*$AD$40</f>
        <v>1.1568789155546258E-2</v>
      </c>
      <c r="AE96" s="222">
        <v>7.0599999999999996E-2</v>
      </c>
    </row>
    <row r="97" spans="1:31">
      <c r="A97" s="237">
        <v>45062</v>
      </c>
      <c r="B97" s="239">
        <v>922.1</v>
      </c>
      <c r="C97" s="239">
        <v>510.1</v>
      </c>
      <c r="D97" s="239">
        <v>13847.3</v>
      </c>
      <c r="E97" s="241">
        <v>1889.2</v>
      </c>
      <c r="F97" s="241">
        <v>626.20000000000005</v>
      </c>
      <c r="G97" s="241">
        <v>254.6</v>
      </c>
      <c r="H97" s="239">
        <v>2281</v>
      </c>
      <c r="I97" s="241">
        <v>536.20000000000005</v>
      </c>
      <c r="J97" s="241">
        <v>2544.1999999999998</v>
      </c>
      <c r="K97" s="241">
        <v>804.6</v>
      </c>
      <c r="L97" s="242">
        <v>15492.4</v>
      </c>
      <c r="M97" s="115">
        <f t="shared" si="29"/>
        <v>-7.5884875450298516E-4</v>
      </c>
      <c r="N97" s="116">
        <f t="shared" si="30"/>
        <v>-2.7457254649606105E-2</v>
      </c>
      <c r="O97" s="116">
        <f t="shared" si="31"/>
        <v>-9.2656151949409883E-3</v>
      </c>
      <c r="P97" s="116">
        <f t="shared" si="32"/>
        <v>-1.4138411213691035E-2</v>
      </c>
      <c r="Q97" s="116">
        <f t="shared" si="33"/>
        <v>-9.8522964430114834E-3</v>
      </c>
      <c r="R97" s="116">
        <f t="shared" si="34"/>
        <v>7.8585465733903802E-4</v>
      </c>
      <c r="S97" s="116">
        <f t="shared" si="35"/>
        <v>1.3061698363684289E-2</v>
      </c>
      <c r="T97" s="116">
        <f t="shared" si="36"/>
        <v>-1.3046316266647469E-3</v>
      </c>
      <c r="U97" s="116">
        <f t="shared" si="37"/>
        <v>-2.4339508737854921E-3</v>
      </c>
      <c r="V97" s="116">
        <f t="shared" si="38"/>
        <v>-7.1826934187857747E-3</v>
      </c>
      <c r="W97" s="117">
        <f t="shared" si="39"/>
        <v>-3.6917647375060265E-3</v>
      </c>
      <c r="AA97" s="220" t="s">
        <v>66</v>
      </c>
      <c r="AB97" s="221">
        <v>0.16</v>
      </c>
      <c r="AC97" s="142">
        <f>$AI$15*252</f>
        <v>2.2670677047922361E-2</v>
      </c>
      <c r="AD97" s="107">
        <f>$AC$41*$AD$41</f>
        <v>2.3605146014686598E-3</v>
      </c>
      <c r="AE97" s="222">
        <v>7.0599999999999996E-2</v>
      </c>
    </row>
    <row r="98" spans="1:31">
      <c r="A98" s="237">
        <v>45061</v>
      </c>
      <c r="B98" s="239">
        <v>922.8</v>
      </c>
      <c r="C98" s="239">
        <v>524.29999999999995</v>
      </c>
      <c r="D98" s="239">
        <v>13976.2</v>
      </c>
      <c r="E98" s="241">
        <v>1916.1</v>
      </c>
      <c r="F98" s="241">
        <v>632.4</v>
      </c>
      <c r="G98" s="241">
        <v>254.4</v>
      </c>
      <c r="H98" s="239">
        <v>2251.4</v>
      </c>
      <c r="I98" s="241">
        <v>536.9</v>
      </c>
      <c r="J98" s="241">
        <v>2550.4</v>
      </c>
      <c r="K98" s="241">
        <v>810.4</v>
      </c>
      <c r="L98" s="242">
        <v>15549.7</v>
      </c>
      <c r="M98" s="115">
        <f t="shared" si="29"/>
        <v>-1.5804231544967306E-2</v>
      </c>
      <c r="N98" s="116">
        <f t="shared" si="30"/>
        <v>-7.0322441277744403E-3</v>
      </c>
      <c r="O98" s="116">
        <f t="shared" si="31"/>
        <v>2.5432636958302498E-3</v>
      </c>
      <c r="P98" s="116">
        <f t="shared" si="32"/>
        <v>-2.5047691656464494E-2</v>
      </c>
      <c r="Q98" s="116">
        <f t="shared" si="33"/>
        <v>6.1860773050149013E-3</v>
      </c>
      <c r="R98" s="116">
        <f t="shared" si="34"/>
        <v>-2.3557136924590365E-3</v>
      </c>
      <c r="S98" s="116">
        <f t="shared" si="35"/>
        <v>7.4900038074662166E-3</v>
      </c>
      <c r="T98" s="116">
        <f t="shared" si="36"/>
        <v>-8.5312090125215911E-3</v>
      </c>
      <c r="U98" s="116">
        <f t="shared" si="37"/>
        <v>-1.4364651304350124E-2</v>
      </c>
      <c r="V98" s="116">
        <f t="shared" si="38"/>
        <v>1.6054341206795876E-3</v>
      </c>
      <c r="W98" s="117">
        <f t="shared" si="39"/>
        <v>4.6636809579929306E-3</v>
      </c>
      <c r="AA98" s="220" t="s">
        <v>67</v>
      </c>
      <c r="AB98" s="221">
        <v>0</v>
      </c>
      <c r="AC98" s="142">
        <f>$AJ$15*252</f>
        <v>-0.13601214123576844</v>
      </c>
      <c r="AD98" s="107">
        <f>$AC$42*$AD$42</f>
        <v>1.1099937961238029E-2</v>
      </c>
      <c r="AE98" s="222">
        <v>7.0599999999999996E-2</v>
      </c>
    </row>
    <row r="99" spans="1:31">
      <c r="A99" s="237">
        <v>45058</v>
      </c>
      <c r="B99" s="239">
        <v>937.5</v>
      </c>
      <c r="C99" s="239">
        <v>528</v>
      </c>
      <c r="D99" s="239">
        <v>13940.7</v>
      </c>
      <c r="E99" s="241">
        <v>1964.7</v>
      </c>
      <c r="F99" s="241">
        <v>628.5</v>
      </c>
      <c r="G99" s="241">
        <v>255</v>
      </c>
      <c r="H99" s="239">
        <v>2234.6</v>
      </c>
      <c r="I99" s="241">
        <v>541.5</v>
      </c>
      <c r="J99" s="241">
        <v>2587.3000000000002</v>
      </c>
      <c r="K99" s="241">
        <v>809.1</v>
      </c>
      <c r="L99" s="242">
        <v>15477.35</v>
      </c>
      <c r="M99" s="115">
        <f t="shared" si="29"/>
        <v>-6.4855896889540569E-3</v>
      </c>
      <c r="N99" s="116">
        <f t="shared" si="30"/>
        <v>-4.912157997377843E-3</v>
      </c>
      <c r="O99" s="116">
        <f t="shared" si="31"/>
        <v>1.1572583248988298E-2</v>
      </c>
      <c r="P99" s="116">
        <f t="shared" si="32"/>
        <v>-1.0128207306095351E-2</v>
      </c>
      <c r="Q99" s="116">
        <f t="shared" si="33"/>
        <v>3.0276495122107455E-3</v>
      </c>
      <c r="R99" s="116">
        <f t="shared" si="34"/>
        <v>-7.423358957411713E-3</v>
      </c>
      <c r="S99" s="116">
        <f t="shared" si="35"/>
        <v>-7.5344196283888111E-3</v>
      </c>
      <c r="T99" s="116">
        <f t="shared" si="36"/>
        <v>-2.0293337837861379E-3</v>
      </c>
      <c r="U99" s="116">
        <f t="shared" si="37"/>
        <v>8.0717578998882825E-3</v>
      </c>
      <c r="V99" s="116">
        <f t="shared" si="38"/>
        <v>-5.5463259205562601E-3</v>
      </c>
      <c r="W99" s="117">
        <f t="shared" si="39"/>
        <v>-4.3279697330103503E-4</v>
      </c>
      <c r="AA99" s="220" t="s">
        <v>68</v>
      </c>
      <c r="AB99" s="221">
        <v>0.1</v>
      </c>
      <c r="AC99" s="142">
        <f>$AK$15*252</f>
        <v>-4.5846574975892285E-2</v>
      </c>
      <c r="AD99" s="107">
        <f>$AC$43*$AD$43</f>
        <v>3.9425815940886625E-3</v>
      </c>
      <c r="AE99" s="222">
        <v>7.0599999999999996E-2</v>
      </c>
    </row>
    <row r="100" spans="1:31">
      <c r="A100" s="237">
        <v>45057</v>
      </c>
      <c r="B100" s="239">
        <v>943.6</v>
      </c>
      <c r="C100" s="239">
        <v>530.6</v>
      </c>
      <c r="D100" s="239">
        <v>13780.3</v>
      </c>
      <c r="E100" s="241">
        <v>1984.7</v>
      </c>
      <c r="F100" s="241">
        <v>626.6</v>
      </c>
      <c r="G100" s="241">
        <v>256.89999999999998</v>
      </c>
      <c r="H100" s="239">
        <v>2251.5</v>
      </c>
      <c r="I100" s="241">
        <v>542.6</v>
      </c>
      <c r="J100" s="241">
        <v>2566.5</v>
      </c>
      <c r="K100" s="241">
        <v>813.6</v>
      </c>
      <c r="L100" s="242">
        <v>15484.05</v>
      </c>
      <c r="M100" s="115">
        <f t="shared" si="29"/>
        <v>-8.474576778378036E-4</v>
      </c>
      <c r="N100" s="116">
        <f t="shared" si="30"/>
        <v>1.3471411393047809E-2</v>
      </c>
      <c r="O100" s="116">
        <f t="shared" si="31"/>
        <v>4.7644943212671233E-3</v>
      </c>
      <c r="P100" s="116">
        <f t="shared" si="32"/>
        <v>4.7727595927869008E-2</v>
      </c>
      <c r="Q100" s="116">
        <f t="shared" si="33"/>
        <v>3.6773564503930368E-3</v>
      </c>
      <c r="R100" s="116">
        <f t="shared" si="34"/>
        <v>0</v>
      </c>
      <c r="S100" s="116">
        <f t="shared" si="35"/>
        <v>1.2424185556240044E-2</v>
      </c>
      <c r="T100" s="116">
        <f t="shared" si="36"/>
        <v>1.6913329483023314E-2</v>
      </c>
      <c r="U100" s="116">
        <f t="shared" si="37"/>
        <v>2.2499422274758415E-2</v>
      </c>
      <c r="V100" s="116">
        <f t="shared" si="38"/>
        <v>7.5257896375385798E-3</v>
      </c>
      <c r="W100" s="117">
        <f t="shared" si="39"/>
        <v>1.1631627703575815E-3</v>
      </c>
      <c r="AA100" s="21"/>
      <c r="AB100" s="21"/>
      <c r="AC100" s="21"/>
      <c r="AD100" s="21"/>
      <c r="AE100" s="21"/>
    </row>
    <row r="101" spans="1:31">
      <c r="A101" s="237">
        <v>45056</v>
      </c>
      <c r="B101" s="239">
        <v>944.4</v>
      </c>
      <c r="C101" s="239">
        <v>523.5</v>
      </c>
      <c r="D101" s="239">
        <v>13714.8</v>
      </c>
      <c r="E101" s="241">
        <v>1892.2</v>
      </c>
      <c r="F101" s="241">
        <v>624.29999999999995</v>
      </c>
      <c r="G101" s="241">
        <v>256.89999999999998</v>
      </c>
      <c r="H101" s="239">
        <v>2223.6999999999998</v>
      </c>
      <c r="I101" s="241">
        <v>533.5</v>
      </c>
      <c r="J101" s="241">
        <v>2509.4</v>
      </c>
      <c r="K101" s="241">
        <v>807.5</v>
      </c>
      <c r="L101" s="242">
        <v>15466.05</v>
      </c>
      <c r="M101" s="115">
        <f t="shared" si="29"/>
        <v>5.5213561375258282E-3</v>
      </c>
      <c r="N101" s="116">
        <f t="shared" si="30"/>
        <v>2.6778898940848939E-3</v>
      </c>
      <c r="O101" s="116">
        <f t="shared" si="31"/>
        <v>-5.1635351774623854E-3</v>
      </c>
      <c r="P101" s="116">
        <f t="shared" si="32"/>
        <v>-2.0589717698140312E-3</v>
      </c>
      <c r="Q101" s="116">
        <f t="shared" si="33"/>
        <v>2.7267640601904967E-3</v>
      </c>
      <c r="R101" s="116">
        <f t="shared" si="34"/>
        <v>3.5094596362753288E-3</v>
      </c>
      <c r="S101" s="116">
        <f t="shared" si="35"/>
        <v>7.1306376690892575E-3</v>
      </c>
      <c r="T101" s="116">
        <f t="shared" si="36"/>
        <v>-6.3527866867156887E-3</v>
      </c>
      <c r="U101" s="116">
        <f t="shared" si="37"/>
        <v>1.5097050569964342E-2</v>
      </c>
      <c r="V101" s="116">
        <f t="shared" si="38"/>
        <v>4.5925730817108368E-3</v>
      </c>
      <c r="W101" s="117">
        <f t="shared" si="39"/>
        <v>2.9430211955617067E-3</v>
      </c>
      <c r="AA101" s="21" t="s">
        <v>48</v>
      </c>
      <c r="AB101" s="212">
        <f>SUM(AB90:AB99)</f>
        <v>1.01</v>
      </c>
      <c r="AC101" s="210">
        <f>SUMPRODUCT(AB90:AB99,AC90:AC99)</f>
        <v>4.6295909709573521E-2</v>
      </c>
      <c r="AD101" s="213" cm="1">
        <f t="array" ref="AD101">SQRT(MMULT(MMULT(TRANSPOSE(AB90:AB99),AI56:AR65),AB90:AB99*252))</f>
        <v>0.14109733746602024</v>
      </c>
      <c r="AE101" s="21"/>
    </row>
    <row r="102" spans="1:31">
      <c r="A102" s="237">
        <v>45055</v>
      </c>
      <c r="B102" s="239">
        <v>939.2</v>
      </c>
      <c r="C102" s="239">
        <v>522.1</v>
      </c>
      <c r="D102" s="239">
        <v>13785.8</v>
      </c>
      <c r="E102" s="241">
        <v>1896.1</v>
      </c>
      <c r="F102" s="241">
        <v>622.6</v>
      </c>
      <c r="G102" s="241">
        <v>256</v>
      </c>
      <c r="H102" s="239">
        <v>2207.9</v>
      </c>
      <c r="I102" s="241">
        <v>536.9</v>
      </c>
      <c r="J102" s="241">
        <v>2471.8000000000002</v>
      </c>
      <c r="K102" s="241">
        <v>803.8</v>
      </c>
      <c r="L102" s="242">
        <v>15420.6</v>
      </c>
      <c r="M102" s="115">
        <f t="shared" si="29"/>
        <v>6.3017565021310897E-3</v>
      </c>
      <c r="N102" s="116">
        <f t="shared" si="30"/>
        <v>1.0783851856813463E-2</v>
      </c>
      <c r="O102" s="116">
        <f t="shared" si="31"/>
        <v>-3.3601306145635197E-3</v>
      </c>
      <c r="P102" s="116">
        <f t="shared" si="32"/>
        <v>4.5459429169781946E-3</v>
      </c>
      <c r="Q102" s="116">
        <f t="shared" si="33"/>
        <v>-8.795131452827289E-3</v>
      </c>
      <c r="R102" s="116">
        <f t="shared" si="34"/>
        <v>-5.4538506824637024E-3</v>
      </c>
      <c r="S102" s="116">
        <f t="shared" si="35"/>
        <v>3.6299327484334344E-3</v>
      </c>
      <c r="T102" s="116">
        <f t="shared" si="36"/>
        <v>1.1614967594674355E-2</v>
      </c>
      <c r="U102" s="116">
        <f t="shared" si="37"/>
        <v>8.5729321397019862E-3</v>
      </c>
      <c r="V102" s="116">
        <f t="shared" si="38"/>
        <v>4.9776008991892211E-4</v>
      </c>
      <c r="W102" s="117">
        <f t="shared" si="39"/>
        <v>-4.2142526646720449E-4</v>
      </c>
      <c r="AA102" s="21" t="s">
        <v>49</v>
      </c>
      <c r="AB102" s="229">
        <f>AB103/AD101</f>
        <v>372024.02924606064</v>
      </c>
      <c r="AC102" s="21"/>
      <c r="AD102" s="21"/>
      <c r="AE102" s="21"/>
    </row>
    <row r="103" spans="1:31">
      <c r="A103" s="237">
        <v>45054</v>
      </c>
      <c r="B103" s="239">
        <v>933.3</v>
      </c>
      <c r="C103" s="239">
        <v>516.5</v>
      </c>
      <c r="D103" s="239">
        <v>13832.2</v>
      </c>
      <c r="E103" s="241">
        <v>1887.5</v>
      </c>
      <c r="F103" s="241">
        <v>628.1</v>
      </c>
      <c r="G103" s="241">
        <v>257.39999999999998</v>
      </c>
      <c r="H103" s="239">
        <v>2199.9</v>
      </c>
      <c r="I103" s="241">
        <v>530.70000000000005</v>
      </c>
      <c r="J103" s="241">
        <v>2450.6999999999998</v>
      </c>
      <c r="K103" s="241">
        <v>803.4</v>
      </c>
      <c r="L103" s="242">
        <v>15427.1</v>
      </c>
      <c r="M103" s="115">
        <f t="shared" si="29"/>
        <v>9.1491946535880823E-3</v>
      </c>
      <c r="N103" s="116">
        <f t="shared" si="30"/>
        <v>4.0741156362835733E-3</v>
      </c>
      <c r="O103" s="116">
        <f t="shared" si="31"/>
        <v>-8.4731322814583926E-3</v>
      </c>
      <c r="P103" s="116">
        <f t="shared" si="32"/>
        <v>-1.7228221692887621E-2</v>
      </c>
      <c r="Q103" s="116">
        <f t="shared" si="33"/>
        <v>4.3079444365943138E-3</v>
      </c>
      <c r="R103" s="116">
        <f t="shared" si="34"/>
        <v>5.8445519962830039E-3</v>
      </c>
      <c r="S103" s="116">
        <f t="shared" si="35"/>
        <v>1.8813072065450159E-2</v>
      </c>
      <c r="T103" s="116">
        <f t="shared" si="36"/>
        <v>7.2471417242671171E-2</v>
      </c>
      <c r="U103" s="116">
        <f t="shared" si="37"/>
        <v>-8.6942938178782448E-3</v>
      </c>
      <c r="V103" s="116">
        <f t="shared" si="38"/>
        <v>6.1177542701147539E-3</v>
      </c>
      <c r="W103" s="117">
        <f t="shared" si="39"/>
        <v>9.6725466464147921E-3</v>
      </c>
      <c r="AA103" s="21" t="s">
        <v>50</v>
      </c>
      <c r="AB103" s="229" cm="1">
        <f t="array" ref="AB103">SUM(AB90:AB99*TRANSPOSE(AB36:AK36))</f>
        <v>52491.600000000006</v>
      </c>
      <c r="AC103" s="21"/>
      <c r="AD103" s="21"/>
      <c r="AE103" s="21"/>
    </row>
    <row r="104" spans="1:31">
      <c r="A104" s="237">
        <v>45051</v>
      </c>
      <c r="B104" s="239">
        <v>924.8</v>
      </c>
      <c r="C104" s="239">
        <v>514.4</v>
      </c>
      <c r="D104" s="239">
        <v>13949.9</v>
      </c>
      <c r="E104" s="241">
        <v>1920.3</v>
      </c>
      <c r="F104" s="241">
        <v>625.4</v>
      </c>
      <c r="G104" s="241">
        <v>255.9</v>
      </c>
      <c r="H104" s="239">
        <v>2158.9</v>
      </c>
      <c r="I104" s="241">
        <v>493.6</v>
      </c>
      <c r="J104" s="241">
        <v>2472.1</v>
      </c>
      <c r="K104" s="241">
        <v>798.5</v>
      </c>
      <c r="L104" s="242">
        <v>15278.6</v>
      </c>
      <c r="M104" s="115">
        <f t="shared" si="29"/>
        <v>-9.3634650636643599E-3</v>
      </c>
      <c r="N104" s="116">
        <f t="shared" si="30"/>
        <v>-5.2351064787661957E-3</v>
      </c>
      <c r="O104" s="116">
        <f t="shared" si="31"/>
        <v>-1.6330861071135697E-3</v>
      </c>
      <c r="P104" s="116">
        <f t="shared" si="32"/>
        <v>4.6977850255151806E-3</v>
      </c>
      <c r="Q104" s="116">
        <f t="shared" si="33"/>
        <v>-9.8648373577461691E-3</v>
      </c>
      <c r="R104" s="116">
        <f t="shared" si="34"/>
        <v>-3.9001609500946498E-3</v>
      </c>
      <c r="S104" s="116">
        <f t="shared" si="35"/>
        <v>-2.1746682948584361E-3</v>
      </c>
      <c r="T104" s="116">
        <f t="shared" si="36"/>
        <v>-7.4679931295147635E-3</v>
      </c>
      <c r="U104" s="116">
        <f t="shared" si="37"/>
        <v>2.7950517457235452E-3</v>
      </c>
      <c r="V104" s="116">
        <f t="shared" si="38"/>
        <v>-4.2489441579159019E-3</v>
      </c>
      <c r="W104" s="117">
        <f t="shared" si="39"/>
        <v>-8.2714320123182788E-3</v>
      </c>
      <c r="AA104" s="21"/>
      <c r="AB104" s="21"/>
      <c r="AC104" s="21"/>
      <c r="AD104" s="21"/>
      <c r="AE104" s="21"/>
    </row>
    <row r="105" spans="1:31">
      <c r="A105" s="237">
        <v>45050</v>
      </c>
      <c r="B105" s="239">
        <v>933.5</v>
      </c>
      <c r="C105" s="239">
        <v>517.1</v>
      </c>
      <c r="D105" s="239">
        <v>13972.7</v>
      </c>
      <c r="E105" s="241">
        <v>1911.3</v>
      </c>
      <c r="F105" s="241">
        <v>631.6</v>
      </c>
      <c r="G105" s="241">
        <v>256.89999999999998</v>
      </c>
      <c r="H105" s="239">
        <v>2163.6</v>
      </c>
      <c r="I105" s="241">
        <v>497.3</v>
      </c>
      <c r="J105" s="241">
        <v>2465.1999999999998</v>
      </c>
      <c r="K105" s="241">
        <v>801.9</v>
      </c>
      <c r="L105" s="242">
        <v>15405.5</v>
      </c>
      <c r="M105" s="115">
        <f t="shared" si="29"/>
        <v>1.380671268797716E-2</v>
      </c>
      <c r="N105" s="116">
        <f t="shared" si="30"/>
        <v>1.0497763591129673E-2</v>
      </c>
      <c r="O105" s="116">
        <f t="shared" si="31"/>
        <v>2.2282495257178658E-3</v>
      </c>
      <c r="P105" s="116">
        <f t="shared" si="32"/>
        <v>3.8561693186231087E-2</v>
      </c>
      <c r="Q105" s="116">
        <f t="shared" si="33"/>
        <v>6.193937058000849E-3</v>
      </c>
      <c r="R105" s="116">
        <f t="shared" si="34"/>
        <v>-2.332815987953049E-3</v>
      </c>
      <c r="S105" s="116">
        <f t="shared" si="35"/>
        <v>-2.3106962230502005E-4</v>
      </c>
      <c r="T105" s="116">
        <f t="shared" si="36"/>
        <v>-1.0402174212537899E-2</v>
      </c>
      <c r="U105" s="116">
        <f t="shared" si="37"/>
        <v>4.8689443467762135E-4</v>
      </c>
      <c r="V105" s="116">
        <f t="shared" si="38"/>
        <v>-9.9268714419611815E-3</v>
      </c>
      <c r="W105" s="117">
        <f t="shared" si="39"/>
        <v>8.4154346307965377E-3</v>
      </c>
      <c r="AA105" s="315" t="s">
        <v>98</v>
      </c>
      <c r="AB105" s="22"/>
      <c r="AC105" s="244"/>
      <c r="AE105" s="22"/>
    </row>
    <row r="106" spans="1:31">
      <c r="A106" s="237">
        <v>45049</v>
      </c>
      <c r="B106" s="239">
        <v>920.7</v>
      </c>
      <c r="C106" s="239">
        <v>511.7</v>
      </c>
      <c r="D106" s="239">
        <v>13941.6</v>
      </c>
      <c r="E106" s="241">
        <v>1839</v>
      </c>
      <c r="F106" s="241">
        <v>627.70000000000005</v>
      </c>
      <c r="G106" s="241">
        <v>257.5</v>
      </c>
      <c r="H106" s="239">
        <v>2164.1</v>
      </c>
      <c r="I106" s="241">
        <v>502.5</v>
      </c>
      <c r="J106" s="241">
        <v>2464</v>
      </c>
      <c r="K106" s="241">
        <v>809.9</v>
      </c>
      <c r="L106" s="242">
        <v>15276.4</v>
      </c>
      <c r="M106" s="115">
        <f t="shared" si="29"/>
        <v>3.2637104688327694E-3</v>
      </c>
      <c r="N106" s="116">
        <f t="shared" si="30"/>
        <v>-1.3670542115330011E-3</v>
      </c>
      <c r="O106" s="116">
        <f t="shared" si="31"/>
        <v>3.3121296502763671E-3</v>
      </c>
      <c r="P106" s="116">
        <f t="shared" si="32"/>
        <v>-4.3051155727788948E-2</v>
      </c>
      <c r="Q106" s="116">
        <f t="shared" si="33"/>
        <v>1.1158046905655134E-3</v>
      </c>
      <c r="R106" s="116">
        <f t="shared" si="34"/>
        <v>-4.6493690881925891E-3</v>
      </c>
      <c r="S106" s="116">
        <f t="shared" si="35"/>
        <v>4.5712791485192535E-2</v>
      </c>
      <c r="T106" s="116">
        <f t="shared" si="36"/>
        <v>5.1875615137061066E-3</v>
      </c>
      <c r="U106" s="116">
        <f t="shared" si="37"/>
        <v>1.8101153546032919E-2</v>
      </c>
      <c r="V106" s="116">
        <f t="shared" si="38"/>
        <v>1.0301052924343881E-2</v>
      </c>
      <c r="W106" s="117">
        <f t="shared" si="39"/>
        <v>-1.5926929192111266E-3</v>
      </c>
      <c r="AA106" s="218" t="s">
        <v>43</v>
      </c>
      <c r="AB106" s="219" t="s">
        <v>44</v>
      </c>
      <c r="AC106" s="219" t="s">
        <v>73</v>
      </c>
      <c r="AD106" s="219" t="s">
        <v>46</v>
      </c>
      <c r="AE106" s="219" t="s">
        <v>95</v>
      </c>
    </row>
    <row r="107" spans="1:31">
      <c r="A107" s="237">
        <v>45048</v>
      </c>
      <c r="B107" s="239">
        <v>917.7</v>
      </c>
      <c r="C107" s="239">
        <v>512.4</v>
      </c>
      <c r="D107" s="239">
        <v>13895.5</v>
      </c>
      <c r="E107" s="241">
        <v>1919.9</v>
      </c>
      <c r="F107" s="241">
        <v>627</v>
      </c>
      <c r="G107" s="241">
        <v>258.7</v>
      </c>
      <c r="H107" s="239">
        <v>2067.4</v>
      </c>
      <c r="I107" s="241">
        <v>499.9</v>
      </c>
      <c r="J107" s="241">
        <v>2419.8000000000002</v>
      </c>
      <c r="K107" s="241">
        <v>801.6</v>
      </c>
      <c r="L107" s="242">
        <v>15300.75</v>
      </c>
      <c r="M107" s="115">
        <f t="shared" si="29"/>
        <v>1.0516035129184882E-2</v>
      </c>
      <c r="N107" s="116">
        <f t="shared" si="30"/>
        <v>7.4437170345597273E-3</v>
      </c>
      <c r="O107" s="116">
        <f t="shared" si="31"/>
        <v>-7.8565022795942189E-3</v>
      </c>
      <c r="P107" s="116">
        <f t="shared" si="32"/>
        <v>-2.6528663897745206E-3</v>
      </c>
      <c r="Q107" s="116">
        <f t="shared" si="33"/>
        <v>1.4781760148439505E-2</v>
      </c>
      <c r="R107" s="116">
        <f t="shared" si="34"/>
        <v>1.4797777809913596E-2</v>
      </c>
      <c r="S107" s="116">
        <f t="shared" si="35"/>
        <v>2.2699340730763323E-2</v>
      </c>
      <c r="T107" s="116">
        <f t="shared" si="36"/>
        <v>7.0260250890724499E-3</v>
      </c>
      <c r="U107" s="116">
        <f t="shared" si="37"/>
        <v>2.0664999763557167E-4</v>
      </c>
      <c r="V107" s="116">
        <f t="shared" si="38"/>
        <v>3.1236359501831744E-3</v>
      </c>
      <c r="W107" s="117">
        <f t="shared" si="39"/>
        <v>5.3210611684174338E-3</v>
      </c>
      <c r="AA107" s="220" t="s">
        <v>59</v>
      </c>
      <c r="AB107" s="316">
        <v>0.13</v>
      </c>
      <c r="AC107" s="142">
        <f>$AB$15*252</f>
        <v>5.9906989480427164E-2</v>
      </c>
      <c r="AD107" s="107">
        <f>$AC$34*$AD$34</f>
        <v>1.3364669082023675E-2</v>
      </c>
      <c r="AE107" s="222">
        <v>7.0599999999999996E-2</v>
      </c>
    </row>
    <row r="108" spans="1:31">
      <c r="A108" s="237">
        <v>45044</v>
      </c>
      <c r="B108" s="239">
        <v>908.1</v>
      </c>
      <c r="C108" s="239">
        <v>508.6</v>
      </c>
      <c r="D108" s="239">
        <v>14005.1</v>
      </c>
      <c r="E108" s="241">
        <v>1925</v>
      </c>
      <c r="F108" s="241">
        <v>617.79999999999995</v>
      </c>
      <c r="G108" s="241">
        <v>254.9</v>
      </c>
      <c r="H108" s="239">
        <v>2021</v>
      </c>
      <c r="I108" s="241">
        <v>496.4</v>
      </c>
      <c r="J108" s="241">
        <v>2419.3000000000002</v>
      </c>
      <c r="K108" s="241">
        <v>799.1</v>
      </c>
      <c r="L108" s="242">
        <v>15219.55</v>
      </c>
      <c r="M108" s="115">
        <f t="shared" si="29"/>
        <v>-6.4760667583673003E-3</v>
      </c>
      <c r="N108" s="116">
        <f t="shared" si="30"/>
        <v>1.2663406264534695E-2</v>
      </c>
      <c r="O108" s="116">
        <f t="shared" si="31"/>
        <v>-1.9990718661509724E-4</v>
      </c>
      <c r="P108" s="116">
        <f t="shared" si="32"/>
        <v>3.8066055351921473E-2</v>
      </c>
      <c r="Q108" s="116">
        <f t="shared" si="33"/>
        <v>1.9119791527241973E-2</v>
      </c>
      <c r="R108" s="116">
        <f t="shared" si="34"/>
        <v>-1.9040792854429455E-2</v>
      </c>
      <c r="S108" s="116">
        <f t="shared" si="35"/>
        <v>-4.9479231102782444E-5</v>
      </c>
      <c r="T108" s="116">
        <f t="shared" si="36"/>
        <v>-3.0172003176848787E-3</v>
      </c>
      <c r="U108" s="116">
        <f t="shared" si="37"/>
        <v>1.2519660251590953E-2</v>
      </c>
      <c r="V108" s="116">
        <f t="shared" si="38"/>
        <v>-1.1570891149048836E-2</v>
      </c>
      <c r="W108" s="117">
        <f t="shared" si="39"/>
        <v>9.5397262790596869E-3</v>
      </c>
      <c r="AA108" s="220" t="s">
        <v>60</v>
      </c>
      <c r="AB108" s="317">
        <v>0</v>
      </c>
      <c r="AC108" s="142">
        <f>$AC$15*252</f>
        <v>8.4655382749013519E-2</v>
      </c>
      <c r="AD108" s="107">
        <f>$AC$35*$AD$35</f>
        <v>1.9052357480567313E-3</v>
      </c>
      <c r="AE108" s="222">
        <v>7.0599999999999996E-2</v>
      </c>
    </row>
    <row r="109" spans="1:31">
      <c r="A109" s="237">
        <v>45043</v>
      </c>
      <c r="B109" s="239">
        <v>914</v>
      </c>
      <c r="C109" s="239">
        <v>502.2</v>
      </c>
      <c r="D109" s="239">
        <v>14007.9</v>
      </c>
      <c r="E109" s="241">
        <v>1853.1</v>
      </c>
      <c r="F109" s="241">
        <v>606.1</v>
      </c>
      <c r="G109" s="241">
        <v>259.8</v>
      </c>
      <c r="H109" s="239">
        <v>2021.1</v>
      </c>
      <c r="I109" s="241">
        <v>497.9</v>
      </c>
      <c r="J109" s="241">
        <v>2389.1999999999998</v>
      </c>
      <c r="K109" s="241">
        <v>808.4</v>
      </c>
      <c r="L109" s="242">
        <v>15075.05</v>
      </c>
      <c r="M109" s="115">
        <f t="shared" si="29"/>
        <v>3.1779107343372975E-3</v>
      </c>
      <c r="N109" s="116">
        <f t="shared" si="30"/>
        <v>-3.5778213478839666E-3</v>
      </c>
      <c r="O109" s="116">
        <f t="shared" si="31"/>
        <v>-5.1054850552131473E-3</v>
      </c>
      <c r="P109" s="116">
        <f t="shared" si="32"/>
        <v>2.8100531865832123E-3</v>
      </c>
      <c r="Q109" s="116">
        <f t="shared" si="33"/>
        <v>-3.458786286024937E-3</v>
      </c>
      <c r="R109" s="116">
        <f t="shared" si="34"/>
        <v>2.8104894320108521E-2</v>
      </c>
      <c r="S109" s="116">
        <f t="shared" si="35"/>
        <v>1.7332314240687356E-3</v>
      </c>
      <c r="T109" s="116">
        <f t="shared" si="36"/>
        <v>1.8092275515082499E-3</v>
      </c>
      <c r="U109" s="116">
        <f t="shared" si="37"/>
        <v>-9.4147748113414097E-3</v>
      </c>
      <c r="V109" s="116">
        <f t="shared" si="38"/>
        <v>-5.557653768045874E-2</v>
      </c>
      <c r="W109" s="117">
        <f t="shared" si="39"/>
        <v>5.3642612946960171E-3</v>
      </c>
      <c r="AA109" s="220" t="s">
        <v>61</v>
      </c>
      <c r="AB109" s="317">
        <v>0.03</v>
      </c>
      <c r="AC109" s="142">
        <f>$AD$15*252</f>
        <v>0.22205729846695466</v>
      </c>
      <c r="AD109" s="107">
        <f>$AC$36*$AD$36</f>
        <v>0.13515127891309522</v>
      </c>
      <c r="AE109" s="222">
        <v>7.0599999999999996E-2</v>
      </c>
    </row>
    <row r="110" spans="1:31">
      <c r="A110" s="237">
        <v>45042</v>
      </c>
      <c r="B110" s="239">
        <v>911.1</v>
      </c>
      <c r="C110" s="239">
        <v>504</v>
      </c>
      <c r="D110" s="239">
        <v>14079.6</v>
      </c>
      <c r="E110" s="241">
        <v>1847.9</v>
      </c>
      <c r="F110" s="239">
        <v>608.20000000000005</v>
      </c>
      <c r="G110" s="241">
        <v>252.6</v>
      </c>
      <c r="H110" s="239">
        <v>2017.6</v>
      </c>
      <c r="I110" s="241">
        <v>497</v>
      </c>
      <c r="J110" s="241">
        <v>2411.8000000000002</v>
      </c>
      <c r="K110" s="241">
        <v>854.6</v>
      </c>
      <c r="L110" s="242">
        <v>14994.4</v>
      </c>
      <c r="M110" s="115">
        <f t="shared" si="29"/>
        <v>1.537785891796616E-3</v>
      </c>
      <c r="N110" s="116">
        <f t="shared" si="30"/>
        <v>1.8018505502678212E-2</v>
      </c>
      <c r="O110" s="116">
        <f t="shared" si="31"/>
        <v>1.587147410477965E-2</v>
      </c>
      <c r="P110" s="116">
        <f t="shared" si="32"/>
        <v>1.7874073817613441E-3</v>
      </c>
      <c r="Q110" s="116">
        <f t="shared" si="33"/>
        <v>4.9338048858763766E-4</v>
      </c>
      <c r="R110" s="116">
        <f t="shared" si="34"/>
        <v>-2.6949492689552639E-2</v>
      </c>
      <c r="S110" s="116">
        <f t="shared" si="35"/>
        <v>1.2418183172116464E-2</v>
      </c>
      <c r="T110" s="116">
        <f t="shared" si="36"/>
        <v>1.4592881578561289E-2</v>
      </c>
      <c r="U110" s="116">
        <f t="shared" si="37"/>
        <v>1.6586498628167693E-4</v>
      </c>
      <c r="V110" s="116">
        <f t="shared" si="38"/>
        <v>1.2955074605305143E-2</v>
      </c>
      <c r="W110" s="117">
        <f t="shared" si="39"/>
        <v>2.5842999882138696E-3</v>
      </c>
      <c r="AA110" s="220" t="s">
        <v>62</v>
      </c>
      <c r="AB110" s="317">
        <v>0.05</v>
      </c>
      <c r="AC110" s="142">
        <f>$AE$15*252</f>
        <v>-0.36432464160108813</v>
      </c>
      <c r="AD110" s="107">
        <f>$AC$37*$AD$37</f>
        <v>3.8058449454310479E-2</v>
      </c>
      <c r="AE110" s="222">
        <v>7.0599999999999996E-2</v>
      </c>
    </row>
    <row r="111" spans="1:31">
      <c r="A111" s="237">
        <v>45041</v>
      </c>
      <c r="B111" s="239">
        <v>909.7</v>
      </c>
      <c r="C111" s="239">
        <v>495</v>
      </c>
      <c r="D111" s="239">
        <v>13857.9</v>
      </c>
      <c r="E111" s="241">
        <v>1844.6</v>
      </c>
      <c r="F111" s="239">
        <v>607.9</v>
      </c>
      <c r="G111" s="241">
        <v>259.5</v>
      </c>
      <c r="H111" s="239">
        <v>1992.7</v>
      </c>
      <c r="I111" s="241">
        <v>489.8</v>
      </c>
      <c r="J111" s="241">
        <v>2411.4</v>
      </c>
      <c r="K111" s="241">
        <v>843.6</v>
      </c>
      <c r="L111" s="242">
        <v>14955.7</v>
      </c>
      <c r="M111" s="115">
        <f t="shared" si="29"/>
        <v>7.3923214110308876E-3</v>
      </c>
      <c r="N111" s="116">
        <f t="shared" si="30"/>
        <v>2.0222453807678706E-3</v>
      </c>
      <c r="O111" s="116">
        <f t="shared" si="31"/>
        <v>-2.5296490360627614E-3</v>
      </c>
      <c r="P111" s="116">
        <f t="shared" si="32"/>
        <v>2.3365292633335241E-2</v>
      </c>
      <c r="Q111" s="116">
        <f t="shared" si="33"/>
        <v>7.4300680297160349E-3</v>
      </c>
      <c r="R111" s="116">
        <f t="shared" si="34"/>
        <v>-0.12584295263348377</v>
      </c>
      <c r="S111" s="116">
        <f t="shared" si="35"/>
        <v>3.5134389399500877E-4</v>
      </c>
      <c r="T111" s="116">
        <f t="shared" si="36"/>
        <v>3.0682340483426104E-2</v>
      </c>
      <c r="U111" s="116">
        <f t="shared" si="37"/>
        <v>-4.0557933343216149E-3</v>
      </c>
      <c r="V111" s="116">
        <f t="shared" si="38"/>
        <v>-5.3201047630348202E-3</v>
      </c>
      <c r="W111" s="117">
        <f t="shared" si="39"/>
        <v>1.7098396883294944E-3</v>
      </c>
      <c r="AA111" s="220" t="s">
        <v>63</v>
      </c>
      <c r="AB111" s="317">
        <v>0.06</v>
      </c>
      <c r="AC111" s="142">
        <f>$AF$15*252</f>
        <v>-1.1974985409723526E-2</v>
      </c>
      <c r="AD111" s="107">
        <f>$AC$38*$AD$38</f>
        <v>4.8746034214853465E-3</v>
      </c>
      <c r="AE111" s="222">
        <v>7.0599999999999996E-2</v>
      </c>
    </row>
    <row r="112" spans="1:31">
      <c r="A112" s="237">
        <v>45040</v>
      </c>
      <c r="B112" s="239">
        <v>903</v>
      </c>
      <c r="C112" s="239">
        <v>494</v>
      </c>
      <c r="D112" s="239">
        <v>13893</v>
      </c>
      <c r="E112" s="241">
        <v>1802</v>
      </c>
      <c r="F112" s="241">
        <v>603.4</v>
      </c>
      <c r="G112" s="241">
        <v>294.3</v>
      </c>
      <c r="H112" s="239">
        <v>1992</v>
      </c>
      <c r="I112" s="241">
        <v>475</v>
      </c>
      <c r="J112" s="241">
        <v>2421.1999999999998</v>
      </c>
      <c r="K112" s="241">
        <v>848.1</v>
      </c>
      <c r="L112" s="242">
        <v>14930.15</v>
      </c>
      <c r="M112" s="115">
        <f t="shared" si="29"/>
        <v>-1.3310795504347158E-2</v>
      </c>
      <c r="N112" s="116">
        <f t="shared" si="30"/>
        <v>1.3860800792235166E-2</v>
      </c>
      <c r="O112" s="116">
        <f t="shared" si="31"/>
        <v>-7.3391330166246995E-4</v>
      </c>
      <c r="P112" s="116">
        <f t="shared" si="32"/>
        <v>-5.5478503503404632E-4</v>
      </c>
      <c r="Q112" s="116">
        <f t="shared" si="33"/>
        <v>6.6312999777518402E-4</v>
      </c>
      <c r="R112" s="116">
        <f t="shared" si="34"/>
        <v>-1.3582345042219049E-3</v>
      </c>
      <c r="S112" s="116">
        <f t="shared" si="35"/>
        <v>2.1609677479901175E-3</v>
      </c>
      <c r="T112" s="116">
        <f t="shared" si="36"/>
        <v>3.5853671224387821E-3</v>
      </c>
      <c r="U112" s="116">
        <f t="shared" si="37"/>
        <v>-7.8167181237016724E-3</v>
      </c>
      <c r="V112" s="116">
        <f t="shared" si="38"/>
        <v>-1.0439365230125392E-2</v>
      </c>
      <c r="W112" s="117">
        <f t="shared" si="39"/>
        <v>5.5780984035043151E-3</v>
      </c>
      <c r="AA112" s="220" t="s">
        <v>64</v>
      </c>
      <c r="AB112" s="317">
        <v>0.2</v>
      </c>
      <c r="AC112" s="142">
        <f>$AG$15*252</f>
        <v>-0.28866335209730831</v>
      </c>
      <c r="AD112" s="107">
        <f>$AC$39*$AD$39</f>
        <v>1.1320168092556258E-3</v>
      </c>
      <c r="AE112" s="222">
        <v>7.0599999999999996E-2</v>
      </c>
    </row>
    <row r="113" spans="1:31">
      <c r="A113" s="237">
        <v>45037</v>
      </c>
      <c r="B113" s="239">
        <v>915.1</v>
      </c>
      <c r="C113" s="239">
        <v>487.2</v>
      </c>
      <c r="D113" s="239">
        <v>13903.2</v>
      </c>
      <c r="E113" s="241">
        <v>1803</v>
      </c>
      <c r="F113" s="239">
        <v>603</v>
      </c>
      <c r="G113" s="241">
        <v>294.7</v>
      </c>
      <c r="H113" s="239">
        <v>1987.7</v>
      </c>
      <c r="I113" s="241">
        <v>473.3</v>
      </c>
      <c r="J113" s="241">
        <v>2440.1999999999998</v>
      </c>
      <c r="K113" s="241">
        <v>857</v>
      </c>
      <c r="L113" s="242">
        <v>14847.1</v>
      </c>
      <c r="M113" s="115">
        <f t="shared" si="29"/>
        <v>1.2203988529156128E-2</v>
      </c>
      <c r="N113" s="116">
        <f t="shared" si="30"/>
        <v>1.3431341495772284E-2</v>
      </c>
      <c r="O113" s="116">
        <f t="shared" si="31"/>
        <v>-1.0610122178593657E-2</v>
      </c>
      <c r="P113" s="116">
        <f t="shared" si="32"/>
        <v>-2.1888473634674211E-2</v>
      </c>
      <c r="Q113" s="116">
        <f t="shared" si="33"/>
        <v>1.9920325312405766E-3</v>
      </c>
      <c r="R113" s="116">
        <f t="shared" si="34"/>
        <v>3.3990515390747576E-3</v>
      </c>
      <c r="S113" s="116">
        <f t="shared" si="35"/>
        <v>-1.3574321483070266E-3</v>
      </c>
      <c r="T113" s="116">
        <f t="shared" si="36"/>
        <v>3.1742699386275888E-3</v>
      </c>
      <c r="U113" s="116">
        <f t="shared" si="37"/>
        <v>1.3241948335592849E-2</v>
      </c>
      <c r="V113" s="116">
        <f t="shared" si="38"/>
        <v>-1.2177593223234459E-2</v>
      </c>
      <c r="W113" s="117">
        <f t="shared" si="39"/>
        <v>-9.8623818743989624E-4</v>
      </c>
      <c r="AA113" s="220" t="s">
        <v>65</v>
      </c>
      <c r="AB113" s="317">
        <v>0.16</v>
      </c>
      <c r="AC113" s="142">
        <f>$AH$15*252</f>
        <v>0.25567622942435264</v>
      </c>
      <c r="AD113" s="107">
        <f>$AC$40*$AD$40</f>
        <v>1.1568789155546258E-2</v>
      </c>
      <c r="AE113" s="222">
        <v>7.0599999999999996E-2</v>
      </c>
    </row>
    <row r="114" spans="1:31">
      <c r="A114" s="237">
        <v>45036</v>
      </c>
      <c r="B114" s="239">
        <v>904</v>
      </c>
      <c r="C114" s="239">
        <v>480.7</v>
      </c>
      <c r="D114" s="239">
        <v>14051.5</v>
      </c>
      <c r="E114" s="241">
        <v>1842.9</v>
      </c>
      <c r="F114" s="241">
        <v>601.79999999999995</v>
      </c>
      <c r="G114" s="241">
        <v>293.7</v>
      </c>
      <c r="H114" s="239">
        <v>1990.4</v>
      </c>
      <c r="I114" s="241">
        <v>471.8</v>
      </c>
      <c r="J114" s="241">
        <v>2408.1</v>
      </c>
      <c r="K114" s="241">
        <v>867.5</v>
      </c>
      <c r="L114" s="242">
        <v>14861.75</v>
      </c>
      <c r="M114" s="115">
        <f t="shared" si="29"/>
        <v>-8.7009745474433495E-3</v>
      </c>
      <c r="N114" s="116">
        <f t="shared" si="30"/>
        <v>2.0824663918967323E-3</v>
      </c>
      <c r="O114" s="116">
        <f t="shared" si="31"/>
        <v>-1.7207547122602997E-3</v>
      </c>
      <c r="P114" s="116">
        <f t="shared" si="32"/>
        <v>-5.9511104005551888E-3</v>
      </c>
      <c r="Q114" s="116">
        <f t="shared" si="33"/>
        <v>-8.1092707523074577E-3</v>
      </c>
      <c r="R114" s="116">
        <f t="shared" si="34"/>
        <v>4.7781660873740953E-3</v>
      </c>
      <c r="S114" s="116">
        <f t="shared" si="35"/>
        <v>1.0860612397073626E-2</v>
      </c>
      <c r="T114" s="116">
        <f t="shared" si="36"/>
        <v>7.6596119167643929E-3</v>
      </c>
      <c r="U114" s="116">
        <f t="shared" si="37"/>
        <v>-2.0761102073865422E-4</v>
      </c>
      <c r="V114" s="116">
        <f t="shared" si="38"/>
        <v>1.9085881338098853E-2</v>
      </c>
      <c r="W114" s="117">
        <f t="shared" si="39"/>
        <v>3.2639437141717938E-4</v>
      </c>
      <c r="AA114" s="220" t="s">
        <v>66</v>
      </c>
      <c r="AB114" s="317">
        <v>0.03</v>
      </c>
      <c r="AC114" s="142">
        <f>$AI$15*252</f>
        <v>2.2670677047922361E-2</v>
      </c>
      <c r="AD114" s="107">
        <f>$AC$41*$AD$41</f>
        <v>2.3605146014686598E-3</v>
      </c>
      <c r="AE114" s="222">
        <v>7.0599999999999996E-2</v>
      </c>
    </row>
    <row r="115" spans="1:31">
      <c r="A115" s="237">
        <v>45035</v>
      </c>
      <c r="B115" s="239">
        <v>911.9</v>
      </c>
      <c r="C115" s="239">
        <v>479.7</v>
      </c>
      <c r="D115" s="239">
        <v>14075.7</v>
      </c>
      <c r="E115" s="241">
        <v>1853.9</v>
      </c>
      <c r="F115" s="241">
        <v>606.70000000000005</v>
      </c>
      <c r="G115" s="241">
        <v>292.3</v>
      </c>
      <c r="H115" s="239">
        <v>1968.9</v>
      </c>
      <c r="I115" s="241">
        <v>468.2</v>
      </c>
      <c r="J115" s="241">
        <v>2408.6</v>
      </c>
      <c r="K115" s="241">
        <v>851.1</v>
      </c>
      <c r="L115" s="242">
        <v>14856.9</v>
      </c>
      <c r="M115" s="115">
        <f t="shared" si="29"/>
        <v>-1.3506359331112116E-2</v>
      </c>
      <c r="N115" s="116">
        <f t="shared" si="30"/>
        <v>-7.0627630523428303E-3</v>
      </c>
      <c r="O115" s="116">
        <f t="shared" si="31"/>
        <v>4.8427279385468112E-3</v>
      </c>
      <c r="P115" s="116">
        <f t="shared" si="32"/>
        <v>1.5654946650492229E-3</v>
      </c>
      <c r="Q115" s="116">
        <f t="shared" si="33"/>
        <v>5.1227080545583614E-3</v>
      </c>
      <c r="R115" s="116">
        <f t="shared" si="34"/>
        <v>-8.8556437040301517E-3</v>
      </c>
      <c r="S115" s="116">
        <f t="shared" si="35"/>
        <v>4.5305379232238163E-3</v>
      </c>
      <c r="T115" s="116">
        <f t="shared" si="36"/>
        <v>-2.5098860480084396E-2</v>
      </c>
      <c r="U115" s="116">
        <f t="shared" si="37"/>
        <v>-9.8738692337806896E-3</v>
      </c>
      <c r="V115" s="116">
        <f t="shared" si="38"/>
        <v>1.8858413354541116E-2</v>
      </c>
      <c r="W115" s="117">
        <f t="shared" si="39"/>
        <v>-2.6954465988425153E-3</v>
      </c>
      <c r="AA115" s="220" t="s">
        <v>67</v>
      </c>
      <c r="AB115" s="317">
        <v>0.14000000000000001</v>
      </c>
      <c r="AC115" s="142">
        <f>$AJ$15*252</f>
        <v>-0.13601214123576844</v>
      </c>
      <c r="AD115" s="107">
        <f>$AC$42*$AD$42</f>
        <v>1.1099937961238029E-2</v>
      </c>
      <c r="AE115" s="222">
        <v>7.0599999999999996E-2</v>
      </c>
    </row>
    <row r="116" spans="1:31">
      <c r="A116" s="237">
        <v>45034</v>
      </c>
      <c r="B116" s="239">
        <v>924.3</v>
      </c>
      <c r="C116" s="239">
        <v>483.1</v>
      </c>
      <c r="D116" s="239">
        <v>14007.7</v>
      </c>
      <c r="E116" s="241">
        <v>1851</v>
      </c>
      <c r="F116" s="241">
        <v>603.6</v>
      </c>
      <c r="G116" s="241">
        <v>294.89999999999998</v>
      </c>
      <c r="H116" s="239">
        <v>1960</v>
      </c>
      <c r="I116" s="241">
        <v>480.1</v>
      </c>
      <c r="J116" s="241">
        <v>2432.5</v>
      </c>
      <c r="K116" s="241">
        <v>835.2</v>
      </c>
      <c r="L116" s="242">
        <v>14897</v>
      </c>
      <c r="M116" s="115">
        <f t="shared" si="29"/>
        <v>1.9445664075826121E-2</v>
      </c>
      <c r="N116" s="116">
        <f t="shared" si="30"/>
        <v>-1.8612351562706665E-3</v>
      </c>
      <c r="O116" s="116">
        <f t="shared" si="31"/>
        <v>-4.3026444967417818E-3</v>
      </c>
      <c r="P116" s="116">
        <f t="shared" si="32"/>
        <v>-1.4907241579342471E-2</v>
      </c>
      <c r="Q116" s="116">
        <f t="shared" si="33"/>
        <v>1.1497252365657585E-2</v>
      </c>
      <c r="R116" s="116">
        <f t="shared" si="34"/>
        <v>1.1939422060126095E-2</v>
      </c>
      <c r="S116" s="116">
        <f t="shared" si="35"/>
        <v>1.1804088817567044E-2</v>
      </c>
      <c r="T116" s="116">
        <f t="shared" si="36"/>
        <v>1.2505212134018889E-3</v>
      </c>
      <c r="U116" s="116">
        <f t="shared" si="37"/>
        <v>2.6156170221677082E-2</v>
      </c>
      <c r="V116" s="116">
        <f t="shared" si="38"/>
        <v>-1.1972463348622022E-4</v>
      </c>
      <c r="W116" s="117">
        <f t="shared" si="39"/>
        <v>-4.8991152372600678E-4</v>
      </c>
      <c r="AA116" s="220" t="s">
        <v>68</v>
      </c>
      <c r="AB116" s="317">
        <v>0.2</v>
      </c>
      <c r="AC116" s="142">
        <f>$AK$15*252</f>
        <v>-4.5846574975892285E-2</v>
      </c>
      <c r="AD116" s="107">
        <f>$AC$43*$AD$43</f>
        <v>3.9425815940886625E-3</v>
      </c>
      <c r="AE116" s="222">
        <v>7.0599999999999996E-2</v>
      </c>
    </row>
    <row r="117" spans="1:31">
      <c r="A117" s="237">
        <v>45033</v>
      </c>
      <c r="B117" s="239">
        <v>906.5</v>
      </c>
      <c r="C117" s="239">
        <v>484</v>
      </c>
      <c r="D117" s="239">
        <v>14068.1</v>
      </c>
      <c r="E117" s="241">
        <v>1878.8</v>
      </c>
      <c r="F117" s="241">
        <v>596.70000000000005</v>
      </c>
      <c r="G117" s="241">
        <v>291.39999999999998</v>
      </c>
      <c r="H117" s="239">
        <v>1937</v>
      </c>
      <c r="I117" s="241">
        <v>479.5</v>
      </c>
      <c r="J117" s="241">
        <v>2369.6999999999998</v>
      </c>
      <c r="K117" s="241">
        <v>835.3</v>
      </c>
      <c r="L117" s="242">
        <v>14904.3</v>
      </c>
      <c r="M117" s="115">
        <f t="shared" si="29"/>
        <v>-1.0206970028089245E-2</v>
      </c>
      <c r="N117" s="116">
        <f t="shared" si="30"/>
        <v>3.7259409695610214E-3</v>
      </c>
      <c r="O117" s="116">
        <f t="shared" si="31"/>
        <v>-5.5150065352242489E-3</v>
      </c>
      <c r="P117" s="116">
        <f t="shared" si="32"/>
        <v>4.2671283011089869E-3</v>
      </c>
      <c r="Q117" s="116">
        <f t="shared" si="33"/>
        <v>6.726105734243688E-3</v>
      </c>
      <c r="R117" s="116">
        <f t="shared" si="34"/>
        <v>-1.363347633617498E-2</v>
      </c>
      <c r="S117" s="116">
        <f t="shared" si="35"/>
        <v>3.0187807458031273E-2</v>
      </c>
      <c r="T117" s="116">
        <f t="shared" si="36"/>
        <v>5.6467785723527987E-3</v>
      </c>
      <c r="U117" s="116">
        <f t="shared" si="37"/>
        <v>8.2629339386423948E-3</v>
      </c>
      <c r="V117" s="116">
        <f t="shared" si="38"/>
        <v>1.4227392144165518E-2</v>
      </c>
      <c r="W117" s="117">
        <f t="shared" si="39"/>
        <v>-3.3457784517995246E-3</v>
      </c>
      <c r="AA117" s="21"/>
      <c r="AB117" s="21"/>
      <c r="AC117" s="21"/>
      <c r="AD117" s="21"/>
      <c r="AE117" s="21"/>
    </row>
    <row r="118" spans="1:31">
      <c r="A118" s="237">
        <v>45029</v>
      </c>
      <c r="B118" s="239">
        <v>915.8</v>
      </c>
      <c r="C118" s="239">
        <v>482.2</v>
      </c>
      <c r="D118" s="239">
        <v>14145.9</v>
      </c>
      <c r="E118" s="241">
        <v>1870.8</v>
      </c>
      <c r="F118" s="241">
        <v>592.70000000000005</v>
      </c>
      <c r="G118" s="241">
        <v>295.39999999999998</v>
      </c>
      <c r="H118" s="239">
        <v>1879.4</v>
      </c>
      <c r="I118" s="241">
        <v>476.8</v>
      </c>
      <c r="J118" s="241">
        <v>2350.1999999999998</v>
      </c>
      <c r="K118" s="241">
        <v>823.5</v>
      </c>
      <c r="L118" s="242">
        <v>14954.25</v>
      </c>
      <c r="M118" s="115">
        <f t="shared" si="29"/>
        <v>-2.3993903974954488E-3</v>
      </c>
      <c r="N118" s="116">
        <f t="shared" si="30"/>
        <v>-9.0834646023516472E-3</v>
      </c>
      <c r="O118" s="116">
        <f t="shared" si="31"/>
        <v>-3.9368462987491347E-3</v>
      </c>
      <c r="P118" s="116">
        <f t="shared" si="32"/>
        <v>1.2641033287139565E-2</v>
      </c>
      <c r="Q118" s="116">
        <f t="shared" si="33"/>
        <v>1.4102688917248163E-2</v>
      </c>
      <c r="R118" s="116">
        <f t="shared" si="34"/>
        <v>-5.0650116724347055E-3</v>
      </c>
      <c r="S118" s="116">
        <f t="shared" si="35"/>
        <v>-3.7238994977481282E-4</v>
      </c>
      <c r="T118" s="116">
        <f t="shared" si="36"/>
        <v>-1.0481082607108941E-3</v>
      </c>
      <c r="U118" s="116">
        <f t="shared" si="37"/>
        <v>1.0217114554186251E-3</v>
      </c>
      <c r="V118" s="116">
        <f t="shared" si="38"/>
        <v>8.1692827672393293E-3</v>
      </c>
      <c r="W118" s="117">
        <f t="shared" si="39"/>
        <v>8.4961772315579197E-4</v>
      </c>
      <c r="AA118" s="21" t="s">
        <v>48</v>
      </c>
      <c r="AB118" s="212">
        <f>SUM(AB107:AB116)</f>
        <v>1</v>
      </c>
      <c r="AC118" s="210">
        <f>SUMPRODUCT(AB107:AB116,AC107:AC116)</f>
        <v>-4.8840471786487268E-2</v>
      </c>
      <c r="AD118" s="213" cm="1">
        <f t="array" ref="AD118">SQRT(MMULT(MMULT(TRANSPOSE(AB107:AB116),AI56:AR65),AB107:AB116*252))</f>
        <v>0.12755059089945447</v>
      </c>
      <c r="AE118" s="21"/>
    </row>
    <row r="119" spans="1:31">
      <c r="A119" s="237">
        <v>45028</v>
      </c>
      <c r="B119" s="239">
        <v>918</v>
      </c>
      <c r="C119" s="239">
        <v>486.6</v>
      </c>
      <c r="D119" s="239">
        <v>14201.7</v>
      </c>
      <c r="E119" s="241">
        <v>1847.3</v>
      </c>
      <c r="F119" s="241">
        <v>584.4</v>
      </c>
      <c r="G119" s="241">
        <v>296.89999999999998</v>
      </c>
      <c r="H119" s="239">
        <v>1880.1</v>
      </c>
      <c r="I119" s="241">
        <v>477.3</v>
      </c>
      <c r="J119" s="241">
        <v>2347.8000000000002</v>
      </c>
      <c r="K119" s="241">
        <v>816.8</v>
      </c>
      <c r="L119" s="242">
        <v>14941.55</v>
      </c>
      <c r="M119" s="115">
        <f t="shared" si="29"/>
        <v>1.1834457647002798E-2</v>
      </c>
      <c r="N119" s="116">
        <f t="shared" si="30"/>
        <v>1.7204279663171066E-2</v>
      </c>
      <c r="O119" s="116">
        <f t="shared" si="31"/>
        <v>1.2894090586559673E-3</v>
      </c>
      <c r="P119" s="116">
        <f t="shared" si="32"/>
        <v>2.4162249279079777E-2</v>
      </c>
      <c r="Q119" s="116">
        <f t="shared" si="33"/>
        <v>-8.5521257243566511E-4</v>
      </c>
      <c r="R119" s="116">
        <f t="shared" si="34"/>
        <v>1.322277275264681E-2</v>
      </c>
      <c r="S119" s="116">
        <f t="shared" si="35"/>
        <v>5.3202810363250528E-4</v>
      </c>
      <c r="T119" s="116">
        <f t="shared" si="36"/>
        <v>-5.4325248523488991E-3</v>
      </c>
      <c r="U119" s="116">
        <f t="shared" si="37"/>
        <v>6.8172137280197239E-4</v>
      </c>
      <c r="V119" s="116">
        <f t="shared" si="38"/>
        <v>3.8025191478440715E-3</v>
      </c>
      <c r="W119" s="117">
        <f t="shared" si="39"/>
        <v>4.9851153935327464E-3</v>
      </c>
      <c r="AA119" s="21" t="s">
        <v>49</v>
      </c>
      <c r="AB119" s="229">
        <f>AB120/AD118</f>
        <v>-0.93641645204638646</v>
      </c>
      <c r="AC119" s="21"/>
      <c r="AD119" s="21"/>
      <c r="AE119" s="21"/>
    </row>
    <row r="120" spans="1:31">
      <c r="A120" s="237">
        <v>45027</v>
      </c>
      <c r="B120" s="239">
        <v>907.2</v>
      </c>
      <c r="C120" s="239">
        <v>478.3</v>
      </c>
      <c r="D120" s="239">
        <v>14183.4</v>
      </c>
      <c r="E120" s="241">
        <v>1803.2</v>
      </c>
      <c r="F120" s="241">
        <v>584.9</v>
      </c>
      <c r="G120" s="241">
        <v>293</v>
      </c>
      <c r="H120" s="239">
        <v>1879.1</v>
      </c>
      <c r="I120" s="241">
        <v>479.9</v>
      </c>
      <c r="J120" s="241">
        <v>2346.1999999999998</v>
      </c>
      <c r="K120" s="241">
        <v>813.7</v>
      </c>
      <c r="L120" s="242">
        <v>14867.25</v>
      </c>
      <c r="M120" s="115">
        <f t="shared" si="29"/>
        <v>5.8592838018251799E-3</v>
      </c>
      <c r="N120" s="116">
        <f t="shared" si="30"/>
        <v>-3.6337776038676238E-2</v>
      </c>
      <c r="O120" s="116">
        <f t="shared" si="31"/>
        <v>2.6969227673537778E-3</v>
      </c>
      <c r="P120" s="116">
        <f t="shared" si="32"/>
        <v>3.277325527523081E-3</v>
      </c>
      <c r="Q120" s="116">
        <f t="shared" si="33"/>
        <v>6.1739177416751823E-3</v>
      </c>
      <c r="R120" s="116">
        <f t="shared" si="34"/>
        <v>-2.0605356618835158E-2</v>
      </c>
      <c r="S120" s="116">
        <f t="shared" si="35"/>
        <v>-1.2165600163688476E-2</v>
      </c>
      <c r="T120" s="116">
        <f t="shared" si="36"/>
        <v>-1.2494795461473547E-3</v>
      </c>
      <c r="U120" s="116">
        <f t="shared" si="37"/>
        <v>-4.0409251269407928E-3</v>
      </c>
      <c r="V120" s="116">
        <f t="shared" si="38"/>
        <v>-1.1728906601768651E-2</v>
      </c>
      <c r="W120" s="117">
        <f t="shared" si="39"/>
        <v>5.1723439363061232E-3</v>
      </c>
      <c r="AA120" s="21" t="s">
        <v>50</v>
      </c>
      <c r="AB120" s="229" cm="1">
        <f t="array" ref="AB120">SUM(AB107:AB116*TRANSPOSE(AB19:AK19))</f>
        <v>-0.11944047178648727</v>
      </c>
      <c r="AC120" s="21"/>
      <c r="AD120" s="21"/>
      <c r="AE120" s="21"/>
    </row>
    <row r="121" spans="1:31">
      <c r="A121" s="237">
        <v>45026</v>
      </c>
      <c r="B121" s="239">
        <v>901.9</v>
      </c>
      <c r="C121" s="239">
        <v>496</v>
      </c>
      <c r="D121" s="239">
        <v>14145.2</v>
      </c>
      <c r="E121" s="241">
        <v>1797.3</v>
      </c>
      <c r="F121" s="241">
        <v>581.29999999999995</v>
      </c>
      <c r="G121" s="241">
        <v>299.10000000000002</v>
      </c>
      <c r="H121" s="239">
        <v>1902.1</v>
      </c>
      <c r="I121" s="241">
        <v>480.5</v>
      </c>
      <c r="J121" s="241">
        <v>2355.6999999999998</v>
      </c>
      <c r="K121" s="241">
        <v>823.3</v>
      </c>
      <c r="L121" s="242">
        <v>14790.55</v>
      </c>
      <c r="M121" s="115">
        <f t="shared" si="29"/>
        <v>9.4692402536441424E-3</v>
      </c>
      <c r="N121" s="116">
        <f t="shared" si="30"/>
        <v>-3.4215591395809937E-3</v>
      </c>
      <c r="O121" s="116">
        <f t="shared" si="31"/>
        <v>-2.1327239851617044E-3</v>
      </c>
      <c r="P121" s="116">
        <f t="shared" si="32"/>
        <v>2.4329633908254458E-2</v>
      </c>
      <c r="Q121" s="116">
        <f t="shared" si="33"/>
        <v>1.9806067866351005E-2</v>
      </c>
      <c r="R121" s="116">
        <f t="shared" si="34"/>
        <v>6.7091831673402698E-3</v>
      </c>
      <c r="S121" s="116">
        <f t="shared" si="35"/>
        <v>-5.1912756525513077E-3</v>
      </c>
      <c r="T121" s="116">
        <f t="shared" si="36"/>
        <v>2.5005222447615264E-3</v>
      </c>
      <c r="U121" s="116">
        <f t="shared" si="37"/>
        <v>1.0068774000914037E-2</v>
      </c>
      <c r="V121" s="116">
        <f t="shared" si="38"/>
        <v>-8.948064540645638E-3</v>
      </c>
      <c r="W121" s="117">
        <f t="shared" si="39"/>
        <v>2.121846158568255E-3</v>
      </c>
    </row>
    <row r="122" spans="1:31">
      <c r="A122" s="237">
        <v>45022</v>
      </c>
      <c r="B122" s="239">
        <v>893.4</v>
      </c>
      <c r="C122" s="239">
        <v>497.7</v>
      </c>
      <c r="D122" s="239">
        <v>14175.4</v>
      </c>
      <c r="E122" s="241">
        <v>1754.1</v>
      </c>
      <c r="F122" s="241">
        <v>569.9</v>
      </c>
      <c r="G122" s="241">
        <v>297.10000000000002</v>
      </c>
      <c r="H122" s="239">
        <v>1912</v>
      </c>
      <c r="I122" s="241">
        <v>479.3</v>
      </c>
      <c r="J122" s="241">
        <v>2332.1</v>
      </c>
      <c r="K122" s="241">
        <v>830.7</v>
      </c>
      <c r="L122" s="242">
        <v>14759.2</v>
      </c>
      <c r="M122" s="115">
        <f t="shared" si="29"/>
        <v>-2.6827648551813713E-3</v>
      </c>
      <c r="N122" s="116">
        <f t="shared" si="30"/>
        <v>8.8799776248159011E-3</v>
      </c>
      <c r="O122" s="116">
        <f t="shared" si="31"/>
        <v>2.7338151605019768E-3</v>
      </c>
      <c r="P122" s="116">
        <f t="shared" si="32"/>
        <v>3.2504816978441771E-2</v>
      </c>
      <c r="Q122" s="116">
        <f t="shared" si="33"/>
        <v>5.6308436653801138E-3</v>
      </c>
      <c r="R122" s="116">
        <f t="shared" si="34"/>
        <v>-9.7136921876390357E-3</v>
      </c>
      <c r="S122" s="116">
        <f t="shared" si="35"/>
        <v>-8.2296417385211637E-3</v>
      </c>
      <c r="T122" s="116">
        <f t="shared" si="36"/>
        <v>-6.4469392473900178E-3</v>
      </c>
      <c r="U122" s="116">
        <f t="shared" si="37"/>
        <v>4.1249575096531073E-3</v>
      </c>
      <c r="V122" s="116">
        <f t="shared" si="38"/>
        <v>1.5161913349727715E-2</v>
      </c>
      <c r="W122" s="117">
        <f t="shared" si="39"/>
        <v>3.379871959147125E-3</v>
      </c>
    </row>
    <row r="123" spans="1:31">
      <c r="A123" s="237">
        <v>45021</v>
      </c>
      <c r="B123" s="239">
        <v>895.8</v>
      </c>
      <c r="C123" s="239">
        <v>493.3</v>
      </c>
      <c r="D123" s="239">
        <v>14136.7</v>
      </c>
      <c r="E123" s="241">
        <v>1698</v>
      </c>
      <c r="F123" s="241">
        <v>566.70000000000005</v>
      </c>
      <c r="G123" s="241">
        <v>300</v>
      </c>
      <c r="H123" s="239">
        <v>1927.8</v>
      </c>
      <c r="I123" s="241">
        <v>482.4</v>
      </c>
      <c r="J123" s="241">
        <v>2322.5</v>
      </c>
      <c r="K123" s="241">
        <v>818.2</v>
      </c>
      <c r="L123" s="242">
        <v>14709.4</v>
      </c>
      <c r="M123" s="115">
        <f t="shared" si="29"/>
        <v>4.8117364700044438E-3</v>
      </c>
      <c r="N123" s="116">
        <f t="shared" si="30"/>
        <v>2.1100854587119966E-2</v>
      </c>
      <c r="O123" s="116">
        <f t="shared" si="31"/>
        <v>7.4765774415111765E-3</v>
      </c>
      <c r="P123" s="116">
        <f t="shared" si="32"/>
        <v>-1.1418657225211784E-2</v>
      </c>
      <c r="Q123" s="116">
        <f t="shared" si="33"/>
        <v>-6.332474986919483E-3</v>
      </c>
      <c r="R123" s="116">
        <f t="shared" si="34"/>
        <v>2.0020026706731903E-3</v>
      </c>
      <c r="S123" s="116">
        <f t="shared" si="35"/>
        <v>1.4525570195335857E-2</v>
      </c>
      <c r="T123" s="116">
        <f t="shared" si="36"/>
        <v>5.6127369049573852E-3</v>
      </c>
      <c r="U123" s="116">
        <f t="shared" si="37"/>
        <v>-2.1935020945211929E-3</v>
      </c>
      <c r="V123" s="116">
        <f t="shared" si="38"/>
        <v>-6.0923790245416432E-3</v>
      </c>
      <c r="W123" s="117">
        <f t="shared" si="39"/>
        <v>7.3316637627073647E-3</v>
      </c>
    </row>
    <row r="124" spans="1:31">
      <c r="A124" s="237">
        <v>45019</v>
      </c>
      <c r="B124" s="239">
        <v>891.5</v>
      </c>
      <c r="C124" s="239">
        <v>483</v>
      </c>
      <c r="D124" s="239">
        <v>14031.4</v>
      </c>
      <c r="E124" s="241">
        <v>1717.5</v>
      </c>
      <c r="F124" s="241">
        <v>570.29999999999995</v>
      </c>
      <c r="G124" s="241">
        <v>299.39999999999998</v>
      </c>
      <c r="H124" s="239">
        <v>1900</v>
      </c>
      <c r="I124" s="241">
        <v>479.7</v>
      </c>
      <c r="J124" s="241">
        <v>2327.6</v>
      </c>
      <c r="K124" s="241">
        <v>823.2</v>
      </c>
      <c r="L124" s="242">
        <v>14601.95</v>
      </c>
      <c r="M124" s="115">
        <f t="shared" si="29"/>
        <v>-1.0044727312815662E-2</v>
      </c>
      <c r="N124" s="116">
        <f t="shared" si="30"/>
        <v>-3.5134891987576109E-3</v>
      </c>
      <c r="O124" s="116">
        <f t="shared" si="31"/>
        <v>5.0553123829568461E-2</v>
      </c>
      <c r="P124" s="116">
        <f t="shared" si="32"/>
        <v>-1.9031716298215963E-2</v>
      </c>
      <c r="Q124" s="116">
        <f t="shared" si="33"/>
        <v>-4.3740774839426738E-3</v>
      </c>
      <c r="R124" s="116">
        <f t="shared" si="34"/>
        <v>2.1607862968460689E-2</v>
      </c>
      <c r="S124" s="116">
        <f t="shared" si="35"/>
        <v>-5.6157808908979846E-3</v>
      </c>
      <c r="T124" s="116">
        <f t="shared" si="36"/>
        <v>-2.0844189757595615E-4</v>
      </c>
      <c r="U124" s="116">
        <f t="shared" si="37"/>
        <v>-1.0853415944847615E-2</v>
      </c>
      <c r="V124" s="116">
        <f t="shared" si="38"/>
        <v>5.9701669865039747E-3</v>
      </c>
      <c r="W124" s="117">
        <f t="shared" si="39"/>
        <v>3.0247144097143054E-3</v>
      </c>
    </row>
    <row r="125" spans="1:31">
      <c r="A125" s="237">
        <v>45016</v>
      </c>
      <c r="B125" s="239">
        <v>900.5</v>
      </c>
      <c r="C125" s="239">
        <v>484.7</v>
      </c>
      <c r="D125" s="239">
        <v>13339.7</v>
      </c>
      <c r="E125" s="241">
        <v>1750.5</v>
      </c>
      <c r="F125" s="241">
        <v>572.79999999999995</v>
      </c>
      <c r="G125" s="241">
        <v>293</v>
      </c>
      <c r="H125" s="239">
        <v>1910.7</v>
      </c>
      <c r="I125" s="241">
        <v>479.8</v>
      </c>
      <c r="J125" s="241">
        <v>2353</v>
      </c>
      <c r="K125" s="241">
        <v>818.3</v>
      </c>
      <c r="L125" s="242">
        <v>14557.85</v>
      </c>
      <c r="M125" s="115">
        <f t="shared" si="29"/>
        <v>1.4316316541737125E-2</v>
      </c>
      <c r="N125" s="116">
        <f t="shared" si="30"/>
        <v>1.4547222455414238E-2</v>
      </c>
      <c r="O125" s="116">
        <f t="shared" si="31"/>
        <v>2.1387653598191219E-3</v>
      </c>
      <c r="P125" s="116">
        <f t="shared" si="32"/>
        <v>5.7864895481952597E-3</v>
      </c>
      <c r="Q125" s="116">
        <f t="shared" si="33"/>
        <v>1.4596232056719022E-2</v>
      </c>
      <c r="R125" s="116">
        <f t="shared" si="34"/>
        <v>2.3919368998669205E-3</v>
      </c>
      <c r="S125" s="116">
        <f t="shared" si="35"/>
        <v>4.5670525962652864E-2</v>
      </c>
      <c r="T125" s="116">
        <f t="shared" si="36"/>
        <v>1.575497350352284E-2</v>
      </c>
      <c r="U125" s="116">
        <f t="shared" si="37"/>
        <v>1.6195032850143207E-2</v>
      </c>
      <c r="V125" s="116">
        <f t="shared" si="38"/>
        <v>8.2214095816761992E-3</v>
      </c>
      <c r="W125" s="117">
        <f t="shared" si="39"/>
        <v>1.4687092050866565E-2</v>
      </c>
    </row>
    <row r="126" spans="1:31">
      <c r="A126" s="237">
        <v>45014</v>
      </c>
      <c r="B126" s="239">
        <v>887.7</v>
      </c>
      <c r="C126" s="239">
        <v>477.7</v>
      </c>
      <c r="D126" s="239">
        <v>13311.2</v>
      </c>
      <c r="E126" s="241">
        <v>1740.4</v>
      </c>
      <c r="F126" s="241">
        <v>564.5</v>
      </c>
      <c r="G126" s="241">
        <v>292.3</v>
      </c>
      <c r="H126" s="239">
        <v>1825.4</v>
      </c>
      <c r="I126" s="241">
        <v>472.3</v>
      </c>
      <c r="J126" s="241">
        <v>2315.1999999999998</v>
      </c>
      <c r="K126" s="241">
        <v>811.6</v>
      </c>
      <c r="L126" s="242">
        <v>14345.6</v>
      </c>
      <c r="M126" s="115">
        <f t="shared" si="29"/>
        <v>-2.0256590316160747E-3</v>
      </c>
      <c r="N126" s="116">
        <f t="shared" si="30"/>
        <v>-1.2552302903350635E-3</v>
      </c>
      <c r="O126" s="116">
        <f t="shared" si="31"/>
        <v>-2.610762010658069E-2</v>
      </c>
      <c r="P126" s="116">
        <f t="shared" si="32"/>
        <v>8.3549000762476372E-2</v>
      </c>
      <c r="Q126" s="116">
        <f t="shared" si="33"/>
        <v>7.6465207637084502E-3</v>
      </c>
      <c r="R126" s="116">
        <f t="shared" si="34"/>
        <v>-9.5336098316934782E-3</v>
      </c>
      <c r="S126" s="116">
        <f t="shared" si="35"/>
        <v>1.0957102952950772E-4</v>
      </c>
      <c r="T126" s="116">
        <f t="shared" si="36"/>
        <v>-1.47123292635142E-2</v>
      </c>
      <c r="U126" s="116">
        <f t="shared" si="37"/>
        <v>-8.9867953738307655E-3</v>
      </c>
      <c r="V126" s="116">
        <f t="shared" si="38"/>
        <v>-9.8522175456993658E-4</v>
      </c>
      <c r="W126" s="117">
        <f t="shared" si="39"/>
        <v>9.3706695339148063E-3</v>
      </c>
    </row>
    <row r="127" spans="1:31">
      <c r="A127" s="237">
        <v>45013</v>
      </c>
      <c r="B127" s="239">
        <v>889.5</v>
      </c>
      <c r="C127" s="239">
        <v>478.3</v>
      </c>
      <c r="D127" s="239">
        <v>13663.3</v>
      </c>
      <c r="E127" s="241">
        <v>1600.9</v>
      </c>
      <c r="F127" s="241">
        <v>560.20000000000005</v>
      </c>
      <c r="G127" s="241">
        <v>295.10000000000002</v>
      </c>
      <c r="H127" s="239">
        <v>1825.2</v>
      </c>
      <c r="I127" s="241">
        <v>479.3</v>
      </c>
      <c r="J127" s="241">
        <v>2336.1</v>
      </c>
      <c r="K127" s="241">
        <v>812.4</v>
      </c>
      <c r="L127" s="242">
        <v>14211.8</v>
      </c>
      <c r="M127" s="115">
        <f t="shared" si="29"/>
        <v>2.2487070029540037E-4</v>
      </c>
      <c r="N127" s="116">
        <f t="shared" si="30"/>
        <v>-5.0052242136637568E-3</v>
      </c>
      <c r="O127" s="116">
        <f t="shared" si="31"/>
        <v>-5.5760462689601392E-3</v>
      </c>
      <c r="P127" s="116">
        <f t="shared" si="32"/>
        <v>-7.3559023065004989E-2</v>
      </c>
      <c r="Q127" s="116">
        <f t="shared" si="33"/>
        <v>-3.8348391451681674E-2</v>
      </c>
      <c r="R127" s="116">
        <f t="shared" si="34"/>
        <v>-3.0451723751665867E-3</v>
      </c>
      <c r="S127" s="116">
        <f t="shared" si="35"/>
        <v>-4.9733672670574857E-3</v>
      </c>
      <c r="T127" s="116">
        <f t="shared" si="36"/>
        <v>-1.0426442400085811E-3</v>
      </c>
      <c r="U127" s="116">
        <f t="shared" si="37"/>
        <v>-6.8256738704478778E-3</v>
      </c>
      <c r="V127" s="116">
        <f t="shared" si="38"/>
        <v>-1.3084870272368699E-2</v>
      </c>
      <c r="W127" s="117">
        <f t="shared" si="39"/>
        <v>-3.5751324318360539E-3</v>
      </c>
    </row>
    <row r="128" spans="1:31">
      <c r="A128" s="237">
        <v>45012</v>
      </c>
      <c r="B128" s="239">
        <v>889.3</v>
      </c>
      <c r="C128" s="239">
        <v>480.7</v>
      </c>
      <c r="D128" s="239">
        <v>13739.7</v>
      </c>
      <c r="E128" s="241">
        <v>1723.1</v>
      </c>
      <c r="F128" s="241">
        <v>582.1</v>
      </c>
      <c r="G128" s="241">
        <v>296</v>
      </c>
      <c r="H128" s="239">
        <v>1834.3</v>
      </c>
      <c r="I128" s="241">
        <v>479.8</v>
      </c>
      <c r="J128" s="241">
        <v>2352.1</v>
      </c>
      <c r="K128" s="241">
        <v>823.1</v>
      </c>
      <c r="L128" s="242">
        <v>14262.7</v>
      </c>
      <c r="M128" s="115">
        <f t="shared" si="29"/>
        <v>1.3585627271256102E-2</v>
      </c>
      <c r="N128" s="116">
        <f t="shared" si="30"/>
        <v>5.423459267857208E-3</v>
      </c>
      <c r="O128" s="116">
        <f t="shared" si="31"/>
        <v>-2.328746199020843E-4</v>
      </c>
      <c r="P128" s="116">
        <f t="shared" si="32"/>
        <v>-1.0162337009609784E-2</v>
      </c>
      <c r="Q128" s="116">
        <f t="shared" si="33"/>
        <v>-3.0454053717777377E-2</v>
      </c>
      <c r="R128" s="116">
        <f t="shared" si="34"/>
        <v>7.4601905842833693E-3</v>
      </c>
      <c r="S128" s="116">
        <f t="shared" si="35"/>
        <v>-1.670534861386078E-2</v>
      </c>
      <c r="T128" s="116">
        <f t="shared" si="36"/>
        <v>5.4336601818330997E-3</v>
      </c>
      <c r="U128" s="116">
        <f t="shared" si="37"/>
        <v>-5.3003283075151071E-3</v>
      </c>
      <c r="V128" s="116">
        <f t="shared" si="38"/>
        <v>1.702335041456008E-3</v>
      </c>
      <c r="W128" s="117">
        <f t="shared" si="39"/>
        <v>-1.1421885712536053E-3</v>
      </c>
    </row>
    <row r="129" spans="1:23">
      <c r="A129" s="237">
        <v>45009</v>
      </c>
      <c r="B129" s="239">
        <v>877.3</v>
      </c>
      <c r="C129" s="239">
        <v>478.1</v>
      </c>
      <c r="D129" s="239">
        <v>13742.9</v>
      </c>
      <c r="E129" s="241">
        <v>1740.7</v>
      </c>
      <c r="F129" s="241">
        <v>600.1</v>
      </c>
      <c r="G129" s="241">
        <v>293.8</v>
      </c>
      <c r="H129" s="239">
        <v>1865.2</v>
      </c>
      <c r="I129" s="241">
        <v>477.2</v>
      </c>
      <c r="J129" s="241">
        <v>2364.6</v>
      </c>
      <c r="K129" s="241">
        <v>821.7</v>
      </c>
      <c r="L129" s="242">
        <v>14279</v>
      </c>
      <c r="M129" s="115">
        <f t="shared" si="29"/>
        <v>9.3908156909237265E-3</v>
      </c>
      <c r="N129" s="116">
        <f t="shared" si="30"/>
        <v>-3.9661882698788812E-3</v>
      </c>
      <c r="O129" s="116">
        <f t="shared" si="31"/>
        <v>-6.3322797734793202E-3</v>
      </c>
      <c r="P129" s="116">
        <f t="shared" si="32"/>
        <v>-3.0160432460077845E-2</v>
      </c>
      <c r="Q129" s="116">
        <f t="shared" si="33"/>
        <v>-8.4626739187337666E-3</v>
      </c>
      <c r="R129" s="116">
        <f t="shared" si="34"/>
        <v>8.2023699786726752E-3</v>
      </c>
      <c r="S129" s="116">
        <f t="shared" si="35"/>
        <v>-2.3211258791581844E-2</v>
      </c>
      <c r="T129" s="116">
        <f t="shared" si="36"/>
        <v>-4.5996317765229621E-3</v>
      </c>
      <c r="U129" s="116">
        <f t="shared" si="37"/>
        <v>-1.479071412963119E-3</v>
      </c>
      <c r="V129" s="116">
        <f t="shared" si="38"/>
        <v>-1.3778318043721382E-2</v>
      </c>
      <c r="W129" s="117">
        <f t="shared" si="39"/>
        <v>-8.6882488890041073E-3</v>
      </c>
    </row>
    <row r="130" spans="1:23">
      <c r="A130" s="237">
        <v>45008</v>
      </c>
      <c r="B130" s="239">
        <v>869.1</v>
      </c>
      <c r="C130" s="239">
        <v>480</v>
      </c>
      <c r="D130" s="239">
        <v>13830.2</v>
      </c>
      <c r="E130" s="241">
        <v>1794</v>
      </c>
      <c r="F130" s="241">
        <v>605.20000000000005</v>
      </c>
      <c r="G130" s="241">
        <v>291.39999999999998</v>
      </c>
      <c r="H130" s="239">
        <v>1909</v>
      </c>
      <c r="I130" s="241">
        <v>479.4</v>
      </c>
      <c r="J130" s="241">
        <v>2368.1</v>
      </c>
      <c r="K130" s="241">
        <v>833.1</v>
      </c>
      <c r="L130" s="242">
        <v>14403.6</v>
      </c>
      <c r="M130" s="115">
        <f t="shared" si="29"/>
        <v>6.5801103220372355E-3</v>
      </c>
      <c r="N130" s="116">
        <f t="shared" si="30"/>
        <v>-3.1175617468449726E-2</v>
      </c>
      <c r="O130" s="116">
        <f t="shared" si="31"/>
        <v>-9.2125423046091094E-3</v>
      </c>
      <c r="P130" s="116">
        <f t="shared" si="32"/>
        <v>-1.1858065473785527E-2</v>
      </c>
      <c r="Q130" s="116">
        <f t="shared" si="33"/>
        <v>6.6115704887775666E-4</v>
      </c>
      <c r="R130" s="116">
        <f t="shared" si="34"/>
        <v>-1.7143840989646327E-3</v>
      </c>
      <c r="S130" s="116">
        <f t="shared" si="35"/>
        <v>1.0637837954444498E-2</v>
      </c>
      <c r="T130" s="116">
        <f t="shared" si="36"/>
        <v>-9.3429517989888824E-3</v>
      </c>
      <c r="U130" s="116">
        <f t="shared" si="37"/>
        <v>-3.7933114692346951E-3</v>
      </c>
      <c r="V130" s="116">
        <f t="shared" si="38"/>
        <v>-1.4301280569573025E-2</v>
      </c>
      <c r="W130" s="117">
        <f t="shared" si="39"/>
        <v>-3.9080413934562764E-3</v>
      </c>
    </row>
    <row r="131" spans="1:23">
      <c r="A131" s="237">
        <v>45007</v>
      </c>
      <c r="B131" s="239">
        <v>863.4</v>
      </c>
      <c r="C131" s="239">
        <v>495.2</v>
      </c>
      <c r="D131" s="239">
        <v>13958.2</v>
      </c>
      <c r="E131" s="241">
        <v>1815.4</v>
      </c>
      <c r="F131" s="241">
        <v>604.79999999999995</v>
      </c>
      <c r="G131" s="241">
        <v>291.89999999999998</v>
      </c>
      <c r="H131" s="239">
        <v>1888.8</v>
      </c>
      <c r="I131" s="241">
        <v>483.9</v>
      </c>
      <c r="J131" s="241">
        <v>2377.1</v>
      </c>
      <c r="K131" s="241">
        <v>845.1</v>
      </c>
      <c r="L131" s="242">
        <v>14460</v>
      </c>
      <c r="M131" s="115">
        <f t="shared" ref="M131:M194" si="40">LN(B131/B132)</f>
        <v>1.1588829666444045E-3</v>
      </c>
      <c r="N131" s="116">
        <f t="shared" ref="N131:N194" si="41">LN(C131/C132)</f>
        <v>-8.0742838460115497E-4</v>
      </c>
      <c r="O131" s="116">
        <f t="shared" ref="O131:O194" si="42">LN(D131/D132)</f>
        <v>5.4597052331375531E-3</v>
      </c>
      <c r="P131" s="116">
        <f t="shared" ref="P131:P194" si="43">LN(E131/E132)</f>
        <v>-4.8905227016467949E-3</v>
      </c>
      <c r="Q131" s="116">
        <f t="shared" ref="Q131:Q194" si="44">LN(F131/F132)</f>
        <v>-3.3014226090539015E-3</v>
      </c>
      <c r="R131" s="116">
        <f t="shared" ref="R131:R194" si="45">LN(G131/G132)</f>
        <v>-1.3693942571313003E-3</v>
      </c>
      <c r="S131" s="116">
        <f t="shared" ref="S131:S194" si="46">LN(H131/H132)</f>
        <v>7.5464034589177052E-3</v>
      </c>
      <c r="T131" s="116">
        <f t="shared" ref="T131:T194" si="47">LN(I131/I132)</f>
        <v>4.1416501529858533E-3</v>
      </c>
      <c r="U131" s="116">
        <f t="shared" ref="U131:U194" si="48">LN(J131/J132)</f>
        <v>7.855433586894351E-3</v>
      </c>
      <c r="V131" s="116">
        <f t="shared" ref="V131:V194" si="49">LN(K131/K132)</f>
        <v>9.9893802488835864E-3</v>
      </c>
      <c r="W131" s="117">
        <f t="shared" ref="W131:W194" si="50">LN(L131/L132)</f>
        <v>3.3735956599448601E-3</v>
      </c>
    </row>
    <row r="132" spans="1:23">
      <c r="A132" s="237">
        <v>45006</v>
      </c>
      <c r="B132" s="239">
        <v>862.4</v>
      </c>
      <c r="C132" s="239">
        <v>495.6</v>
      </c>
      <c r="D132" s="239">
        <v>13882.2</v>
      </c>
      <c r="E132" s="241">
        <v>1824.3</v>
      </c>
      <c r="F132" s="241">
        <v>606.79999999999995</v>
      </c>
      <c r="G132" s="241">
        <v>292.3</v>
      </c>
      <c r="H132" s="239">
        <v>1874.6</v>
      </c>
      <c r="I132" s="241">
        <v>481.9</v>
      </c>
      <c r="J132" s="241">
        <v>2358.5</v>
      </c>
      <c r="K132" s="241">
        <v>836.7</v>
      </c>
      <c r="L132" s="242">
        <v>14411.3</v>
      </c>
      <c r="M132" s="115">
        <f t="shared" si="40"/>
        <v>-4.9736959855665808E-3</v>
      </c>
      <c r="N132" s="116">
        <f t="shared" si="41"/>
        <v>-2.6196488532874299E-3</v>
      </c>
      <c r="O132" s="116">
        <f t="shared" si="42"/>
        <v>2.277544733425594E-2</v>
      </c>
      <c r="P132" s="116">
        <f t="shared" si="43"/>
        <v>1.0635760027192387E-2</v>
      </c>
      <c r="Q132" s="116">
        <f t="shared" si="44"/>
        <v>3.7975774195296557E-3</v>
      </c>
      <c r="R132" s="116">
        <f t="shared" si="45"/>
        <v>4.0494188749363447E-2</v>
      </c>
      <c r="S132" s="116">
        <f t="shared" si="46"/>
        <v>9.002311358964999E-3</v>
      </c>
      <c r="T132" s="116">
        <f t="shared" si="47"/>
        <v>-8.2970342863922372E-4</v>
      </c>
      <c r="U132" s="116">
        <f t="shared" si="48"/>
        <v>-5.8762772402551986E-3</v>
      </c>
      <c r="V132" s="116">
        <f t="shared" si="49"/>
        <v>-1.6946545271821153E-2</v>
      </c>
      <c r="W132" s="117">
        <f t="shared" si="50"/>
        <v>6.5579940133768935E-3</v>
      </c>
    </row>
    <row r="133" spans="1:23">
      <c r="A133" s="237">
        <v>45005</v>
      </c>
      <c r="B133" s="239">
        <v>866.7</v>
      </c>
      <c r="C133" s="239">
        <v>496.9</v>
      </c>
      <c r="D133" s="239">
        <v>13569.6</v>
      </c>
      <c r="E133" s="241">
        <v>1805</v>
      </c>
      <c r="F133" s="241">
        <v>604.5</v>
      </c>
      <c r="G133" s="241">
        <v>280.7</v>
      </c>
      <c r="H133" s="239">
        <v>1857.8</v>
      </c>
      <c r="I133" s="241">
        <v>482.3</v>
      </c>
      <c r="J133" s="241">
        <v>2372.4</v>
      </c>
      <c r="K133" s="241">
        <v>851</v>
      </c>
      <c r="L133" s="242">
        <v>14317.1</v>
      </c>
      <c r="M133" s="115">
        <f t="shared" si="40"/>
        <v>-8.5018894461429267E-3</v>
      </c>
      <c r="N133" s="116">
        <f t="shared" si="41"/>
        <v>4.8416475455080451E-3</v>
      </c>
      <c r="O133" s="116">
        <f t="shared" si="42"/>
        <v>-1.4761981244939175E-2</v>
      </c>
      <c r="P133" s="116">
        <f t="shared" si="43"/>
        <v>-3.8901037088967902E-2</v>
      </c>
      <c r="Q133" s="116">
        <f t="shared" si="44"/>
        <v>-1.1840296193671846E-2</v>
      </c>
      <c r="R133" s="116">
        <f t="shared" si="45"/>
        <v>-2.28923538062323E-2</v>
      </c>
      <c r="S133" s="116">
        <f t="shared" si="46"/>
        <v>7.5386358639968956E-4</v>
      </c>
      <c r="T133" s="116">
        <f t="shared" si="47"/>
        <v>-7.8480369764835963E-3</v>
      </c>
      <c r="U133" s="116">
        <f t="shared" si="48"/>
        <v>9.5293269232689035E-3</v>
      </c>
      <c r="V133" s="116">
        <f t="shared" si="49"/>
        <v>-3.4191364748279308E-2</v>
      </c>
      <c r="W133" s="117">
        <f t="shared" si="50"/>
        <v>-7.220448970724826E-3</v>
      </c>
    </row>
    <row r="134" spans="1:23">
      <c r="A134" s="237">
        <v>45002</v>
      </c>
      <c r="B134" s="239">
        <v>874.1</v>
      </c>
      <c r="C134" s="239">
        <v>494.5</v>
      </c>
      <c r="D134" s="239">
        <v>13771.4</v>
      </c>
      <c r="E134" s="241">
        <v>1876.6</v>
      </c>
      <c r="F134" s="241">
        <v>611.70000000000005</v>
      </c>
      <c r="G134" s="241">
        <v>287.2</v>
      </c>
      <c r="H134" s="239">
        <v>1856.4</v>
      </c>
      <c r="I134" s="241">
        <v>486.1</v>
      </c>
      <c r="J134" s="241">
        <v>2349.9</v>
      </c>
      <c r="K134" s="241">
        <v>880.6</v>
      </c>
      <c r="L134" s="242">
        <v>14420.85</v>
      </c>
      <c r="M134" s="115">
        <f t="shared" si="40"/>
        <v>-1.069650617330885E-2</v>
      </c>
      <c r="N134" s="116">
        <f t="shared" si="41"/>
        <v>-1.7241806434506103E-2</v>
      </c>
      <c r="O134" s="116">
        <f t="shared" si="42"/>
        <v>2.8078349935148513E-2</v>
      </c>
      <c r="P134" s="116">
        <f t="shared" si="43"/>
        <v>1.7632969491455278E-2</v>
      </c>
      <c r="Q134" s="116">
        <f t="shared" si="44"/>
        <v>1.3495925710932999E-2</v>
      </c>
      <c r="R134" s="116">
        <f t="shared" si="45"/>
        <v>2.4403010192747504E-3</v>
      </c>
      <c r="S134" s="116">
        <f t="shared" si="46"/>
        <v>-4.8363789257424294E-3</v>
      </c>
      <c r="T134" s="116">
        <f t="shared" si="47"/>
        <v>-5.1297947722302763E-3</v>
      </c>
      <c r="U134" s="116">
        <f t="shared" si="48"/>
        <v>3.7091556242367808E-3</v>
      </c>
      <c r="V134" s="116">
        <f t="shared" si="49"/>
        <v>0</v>
      </c>
      <c r="W134" s="117">
        <f t="shared" si="50"/>
        <v>6.2954102014918306E-3</v>
      </c>
    </row>
    <row r="135" spans="1:23">
      <c r="A135" s="237">
        <v>45001</v>
      </c>
      <c r="B135" s="239">
        <v>883.5</v>
      </c>
      <c r="C135" s="239">
        <v>503.1</v>
      </c>
      <c r="D135" s="239">
        <v>13390.1</v>
      </c>
      <c r="E135" s="241">
        <v>1843.8</v>
      </c>
      <c r="F135" s="241">
        <v>603.5</v>
      </c>
      <c r="G135" s="241">
        <v>286.5</v>
      </c>
      <c r="H135" s="239">
        <v>1865.4</v>
      </c>
      <c r="I135" s="241">
        <v>488.6</v>
      </c>
      <c r="J135" s="241">
        <v>2341.1999999999998</v>
      </c>
      <c r="K135" s="241">
        <v>880.6</v>
      </c>
      <c r="L135" s="242">
        <v>14330.35</v>
      </c>
      <c r="M135" s="115">
        <f t="shared" si="40"/>
        <v>6.2446981246343392E-3</v>
      </c>
      <c r="N135" s="116">
        <f t="shared" si="41"/>
        <v>2.1091471810835403E-2</v>
      </c>
      <c r="O135" s="116">
        <f t="shared" si="42"/>
        <v>-2.9753826000568787E-3</v>
      </c>
      <c r="P135" s="116">
        <f t="shared" si="43"/>
        <v>2.6067137601728644E-3</v>
      </c>
      <c r="Q135" s="116">
        <f t="shared" si="44"/>
        <v>-3.6387734493154096E-3</v>
      </c>
      <c r="R135" s="116">
        <f t="shared" si="45"/>
        <v>-1.2142386825725425E-2</v>
      </c>
      <c r="S135" s="116">
        <f t="shared" si="46"/>
        <v>-1.0180299322710515E-3</v>
      </c>
      <c r="T135" s="116">
        <f t="shared" si="47"/>
        <v>6.1589190783515376E-3</v>
      </c>
      <c r="U135" s="116">
        <f t="shared" si="48"/>
        <v>1.2766953988785716E-2</v>
      </c>
      <c r="V135" s="116">
        <f t="shared" si="49"/>
        <v>7.7519768043179237E-3</v>
      </c>
      <c r="W135" s="117">
        <f t="shared" si="50"/>
        <v>7.0155479280226195E-4</v>
      </c>
    </row>
    <row r="136" spans="1:23">
      <c r="A136" s="237">
        <v>45000</v>
      </c>
      <c r="B136" s="239">
        <v>878</v>
      </c>
      <c r="C136" s="239">
        <v>492.6</v>
      </c>
      <c r="D136" s="239">
        <v>13430</v>
      </c>
      <c r="E136" s="241">
        <v>1839</v>
      </c>
      <c r="F136" s="241">
        <v>605.70000000000005</v>
      </c>
      <c r="G136" s="241">
        <v>290</v>
      </c>
      <c r="H136" s="239">
        <v>1867.3</v>
      </c>
      <c r="I136" s="241">
        <v>485.6</v>
      </c>
      <c r="J136" s="241">
        <v>2311.5</v>
      </c>
      <c r="K136" s="241">
        <v>873.8</v>
      </c>
      <c r="L136" s="242">
        <v>14320.3</v>
      </c>
      <c r="M136" s="115">
        <f t="shared" si="40"/>
        <v>6.7424974021767902E-3</v>
      </c>
      <c r="N136" s="116">
        <f t="shared" si="41"/>
        <v>1.6167342835107262E-2</v>
      </c>
      <c r="O136" s="116">
        <f t="shared" si="42"/>
        <v>-1.2608193539048504E-2</v>
      </c>
      <c r="P136" s="116">
        <f t="shared" si="43"/>
        <v>5.6371850600961393E-2</v>
      </c>
      <c r="Q136" s="116">
        <f t="shared" si="44"/>
        <v>3.8044872619409538E-3</v>
      </c>
      <c r="R136" s="116">
        <f t="shared" si="45"/>
        <v>5.1858370323654155E-3</v>
      </c>
      <c r="S136" s="116">
        <f t="shared" si="46"/>
        <v>2.4128051168121499E-3</v>
      </c>
      <c r="T136" s="116">
        <f t="shared" si="47"/>
        <v>6.1798333411795716E-4</v>
      </c>
      <c r="U136" s="116">
        <f t="shared" si="48"/>
        <v>3.9880411779554059E-3</v>
      </c>
      <c r="V136" s="116">
        <f t="shared" si="49"/>
        <v>1.1857618930602149E-2</v>
      </c>
      <c r="W136" s="117">
        <f t="shared" si="50"/>
        <v>-2.6674725576768771E-3</v>
      </c>
    </row>
    <row r="137" spans="1:23">
      <c r="A137" s="237">
        <v>44999</v>
      </c>
      <c r="B137" s="239">
        <v>872.1</v>
      </c>
      <c r="C137" s="239">
        <v>484.7</v>
      </c>
      <c r="D137" s="239">
        <v>13600.4</v>
      </c>
      <c r="E137" s="241">
        <v>1738.2</v>
      </c>
      <c r="F137" s="241">
        <v>603.4</v>
      </c>
      <c r="G137" s="241">
        <v>288.5</v>
      </c>
      <c r="H137" s="239">
        <v>1862.8</v>
      </c>
      <c r="I137" s="241">
        <v>485.3</v>
      </c>
      <c r="J137" s="241">
        <v>2302.3000000000002</v>
      </c>
      <c r="K137" s="241">
        <v>863.5</v>
      </c>
      <c r="L137" s="242">
        <v>14358.55</v>
      </c>
      <c r="M137" s="115">
        <f t="shared" si="40"/>
        <v>-3.0911925696727465E-3</v>
      </c>
      <c r="N137" s="116">
        <f t="shared" si="41"/>
        <v>2.6856745819476956E-3</v>
      </c>
      <c r="O137" s="116">
        <f t="shared" si="42"/>
        <v>-3.1611720124609567E-4</v>
      </c>
      <c r="P137" s="116">
        <f t="shared" si="43"/>
        <v>-7.5438513190226167E-2</v>
      </c>
      <c r="Q137" s="116">
        <f t="shared" si="44"/>
        <v>2.8213444986544588E-3</v>
      </c>
      <c r="R137" s="116">
        <f t="shared" si="45"/>
        <v>-2.0923418080375771E-2</v>
      </c>
      <c r="S137" s="116">
        <f t="shared" si="46"/>
        <v>2.0958171951236853E-3</v>
      </c>
      <c r="T137" s="116">
        <f t="shared" si="47"/>
        <v>-1.1269456425585824E-2</v>
      </c>
      <c r="U137" s="116">
        <f t="shared" si="48"/>
        <v>4.2220785694153384E-3</v>
      </c>
      <c r="V137" s="116">
        <f t="shared" si="49"/>
        <v>-2.3350036480168933E-2</v>
      </c>
      <c r="W137" s="117">
        <f t="shared" si="50"/>
        <v>-6.6567420350666451E-3</v>
      </c>
    </row>
    <row r="138" spans="1:23">
      <c r="A138" s="237">
        <v>44998</v>
      </c>
      <c r="B138" s="239">
        <v>874.8</v>
      </c>
      <c r="C138" s="239">
        <v>483.4</v>
      </c>
      <c r="D138" s="239">
        <v>13604.7</v>
      </c>
      <c r="E138" s="241">
        <v>1874.4</v>
      </c>
      <c r="F138" s="241">
        <v>601.70000000000005</v>
      </c>
      <c r="G138" s="241">
        <v>294.60000000000002</v>
      </c>
      <c r="H138" s="239">
        <v>1858.9</v>
      </c>
      <c r="I138" s="241">
        <v>490.8</v>
      </c>
      <c r="J138" s="241">
        <v>2292.6</v>
      </c>
      <c r="K138" s="241">
        <v>883.9</v>
      </c>
      <c r="L138" s="242">
        <v>14454.45</v>
      </c>
      <c r="M138" s="115">
        <f t="shared" si="40"/>
        <v>-7.2893261255753935E-3</v>
      </c>
      <c r="N138" s="116">
        <f t="shared" si="41"/>
        <v>-1.5395972794624149E-2</v>
      </c>
      <c r="O138" s="116">
        <f t="shared" si="42"/>
        <v>-1.1176077412411903E-2</v>
      </c>
      <c r="P138" s="116">
        <f t="shared" si="43"/>
        <v>-1.1563275290272861E-2</v>
      </c>
      <c r="Q138" s="116">
        <f t="shared" si="44"/>
        <v>-1.6973300286019954E-2</v>
      </c>
      <c r="R138" s="116">
        <f t="shared" si="45"/>
        <v>-1.0467763993200726E-2</v>
      </c>
      <c r="S138" s="116">
        <f t="shared" si="46"/>
        <v>-1.6486088435427131E-2</v>
      </c>
      <c r="T138" s="116">
        <f t="shared" si="47"/>
        <v>-1.1748160237309905E-2</v>
      </c>
      <c r="U138" s="116">
        <f t="shared" si="48"/>
        <v>-9.0749846661450067E-3</v>
      </c>
      <c r="V138" s="116">
        <f t="shared" si="49"/>
        <v>-1.0914313688088682E-2</v>
      </c>
      <c r="W138" s="117">
        <f t="shared" si="50"/>
        <v>-1.547347952404321E-2</v>
      </c>
    </row>
    <row r="139" spans="1:23">
      <c r="A139" s="237">
        <v>44995</v>
      </c>
      <c r="B139" s="239">
        <v>881.2</v>
      </c>
      <c r="C139" s="239">
        <v>490.9</v>
      </c>
      <c r="D139" s="239">
        <v>13757.6</v>
      </c>
      <c r="E139" s="241">
        <v>1896.2</v>
      </c>
      <c r="F139" s="241">
        <v>612</v>
      </c>
      <c r="G139" s="241">
        <v>297.7</v>
      </c>
      <c r="H139" s="239">
        <v>1889.8</v>
      </c>
      <c r="I139" s="241">
        <v>496.6</v>
      </c>
      <c r="J139" s="241">
        <v>2313.5</v>
      </c>
      <c r="K139" s="241">
        <v>893.6</v>
      </c>
      <c r="L139" s="242">
        <v>14679.85</v>
      </c>
      <c r="M139" s="115">
        <f t="shared" si="40"/>
        <v>-6.8065799564907424E-4</v>
      </c>
      <c r="N139" s="116">
        <f t="shared" si="41"/>
        <v>-1.6283333538869291E-3</v>
      </c>
      <c r="O139" s="116">
        <f t="shared" si="42"/>
        <v>-5.0607322074059449E-3</v>
      </c>
      <c r="P139" s="116">
        <f t="shared" si="43"/>
        <v>-2.9617169703646449E-2</v>
      </c>
      <c r="Q139" s="116">
        <f t="shared" si="44"/>
        <v>-5.0525737019965532E-3</v>
      </c>
      <c r="R139" s="116">
        <f t="shared" si="45"/>
        <v>-9.3614859535316279E-3</v>
      </c>
      <c r="S139" s="116">
        <f t="shared" si="46"/>
        <v>1.2084578377235552E-2</v>
      </c>
      <c r="T139" s="116">
        <f t="shared" si="47"/>
        <v>7.4785593627342238E-3</v>
      </c>
      <c r="U139" s="116">
        <f t="shared" si="48"/>
        <v>2.1202491662424411E-3</v>
      </c>
      <c r="V139" s="116">
        <f t="shared" si="49"/>
        <v>2.8015931363167138E-3</v>
      </c>
      <c r="W139" s="117">
        <f t="shared" si="50"/>
        <v>-8.418231902141745E-3</v>
      </c>
    </row>
    <row r="140" spans="1:23">
      <c r="A140" s="237">
        <v>44994</v>
      </c>
      <c r="B140" s="239">
        <v>881.8</v>
      </c>
      <c r="C140" s="239">
        <v>491.7</v>
      </c>
      <c r="D140" s="239">
        <v>13827.4</v>
      </c>
      <c r="E140" s="241">
        <v>1953.2</v>
      </c>
      <c r="F140" s="241">
        <v>615.1</v>
      </c>
      <c r="G140" s="241">
        <v>300.5</v>
      </c>
      <c r="H140" s="239">
        <v>1867.1</v>
      </c>
      <c r="I140" s="241">
        <v>492.9</v>
      </c>
      <c r="J140" s="241">
        <v>2308.6</v>
      </c>
      <c r="K140" s="241">
        <v>891.1</v>
      </c>
      <c r="L140" s="242">
        <v>14803.95</v>
      </c>
      <c r="M140" s="115">
        <f t="shared" si="40"/>
        <v>5.1162637894990887E-3</v>
      </c>
      <c r="N140" s="116">
        <f t="shared" si="41"/>
        <v>4.4843124473285863E-3</v>
      </c>
      <c r="O140" s="116">
        <f t="shared" si="42"/>
        <v>-4.4954273656095528E-3</v>
      </c>
      <c r="P140" s="116">
        <f t="shared" si="43"/>
        <v>-4.3333685013018465E-2</v>
      </c>
      <c r="Q140" s="116">
        <f t="shared" si="44"/>
        <v>-5.1889203502003475E-3</v>
      </c>
      <c r="R140" s="116">
        <f t="shared" si="45"/>
        <v>-2.3352483656226664E-2</v>
      </c>
      <c r="S140" s="116">
        <f t="shared" si="46"/>
        <v>-1.8414381134053814E-2</v>
      </c>
      <c r="T140" s="116">
        <f t="shared" si="47"/>
        <v>-7.277169773895269E-3</v>
      </c>
      <c r="U140" s="116">
        <f t="shared" si="48"/>
        <v>-1.6965210298090286E-2</v>
      </c>
      <c r="V140" s="116">
        <f t="shared" si="49"/>
        <v>-2.0658220209342069E-2</v>
      </c>
      <c r="W140" s="117">
        <f t="shared" si="50"/>
        <v>-7.9392462337816629E-3</v>
      </c>
    </row>
    <row r="141" spans="1:23">
      <c r="A141" s="237">
        <v>44993</v>
      </c>
      <c r="B141" s="239">
        <v>877.3</v>
      </c>
      <c r="C141" s="239">
        <v>489.5</v>
      </c>
      <c r="D141" s="239">
        <v>13889.7</v>
      </c>
      <c r="E141" s="241">
        <v>2039.7</v>
      </c>
      <c r="F141" s="241">
        <v>618.29999999999995</v>
      </c>
      <c r="G141" s="241">
        <v>307.60000000000002</v>
      </c>
      <c r="H141" s="239">
        <v>1901.8</v>
      </c>
      <c r="I141" s="241">
        <v>496.5</v>
      </c>
      <c r="J141" s="241">
        <v>2348.1</v>
      </c>
      <c r="K141" s="241">
        <v>909.7</v>
      </c>
      <c r="L141" s="242">
        <v>14921.95</v>
      </c>
      <c r="M141" s="115">
        <f t="shared" si="40"/>
        <v>-4.0951029814118838E-3</v>
      </c>
      <c r="N141" s="116">
        <f t="shared" si="41"/>
        <v>1.8403031469248648E-3</v>
      </c>
      <c r="O141" s="116">
        <f t="shared" si="42"/>
        <v>-6.215479709713775E-3</v>
      </c>
      <c r="P141" s="116">
        <f t="shared" si="43"/>
        <v>2.8242318595764006E-2</v>
      </c>
      <c r="Q141" s="116">
        <f t="shared" si="44"/>
        <v>4.0515410741230901E-3</v>
      </c>
      <c r="R141" s="116">
        <f t="shared" si="45"/>
        <v>-2.7258381590083099E-2</v>
      </c>
      <c r="S141" s="116">
        <f t="shared" si="46"/>
        <v>2.4484936186264898E-2</v>
      </c>
      <c r="T141" s="116">
        <f t="shared" si="47"/>
        <v>-9.0226175996375307E-3</v>
      </c>
      <c r="U141" s="116">
        <f t="shared" si="48"/>
        <v>-1.23427906116746E-3</v>
      </c>
      <c r="V141" s="116">
        <f t="shared" si="49"/>
        <v>-3.8400398276242503E-3</v>
      </c>
      <c r="W141" s="117">
        <f t="shared" si="50"/>
        <v>2.7480518385244205E-3</v>
      </c>
    </row>
    <row r="142" spans="1:23">
      <c r="A142" s="237">
        <v>44991</v>
      </c>
      <c r="B142" s="239">
        <v>880.9</v>
      </c>
      <c r="C142" s="239">
        <v>488.6</v>
      </c>
      <c r="D142" s="239">
        <v>13976.3</v>
      </c>
      <c r="E142" s="241">
        <v>1982.9</v>
      </c>
      <c r="F142" s="241">
        <v>615.79999999999995</v>
      </c>
      <c r="G142" s="241">
        <v>316.10000000000002</v>
      </c>
      <c r="H142" s="239">
        <v>1855.8</v>
      </c>
      <c r="I142" s="241">
        <v>501</v>
      </c>
      <c r="J142" s="241">
        <v>2351</v>
      </c>
      <c r="K142" s="241">
        <v>913.2</v>
      </c>
      <c r="L142" s="242">
        <v>14881</v>
      </c>
      <c r="M142" s="115">
        <f t="shared" si="40"/>
        <v>2.5005696139523965E-3</v>
      </c>
      <c r="N142" s="116">
        <f t="shared" si="41"/>
        <v>9.4592521070085422E-3</v>
      </c>
      <c r="O142" s="116">
        <f t="shared" si="42"/>
        <v>-6.0704167123170989E-3</v>
      </c>
      <c r="P142" s="116">
        <f t="shared" si="43"/>
        <v>5.3554635600527152E-2</v>
      </c>
      <c r="Q142" s="116">
        <f t="shared" si="44"/>
        <v>2.9273073432574044E-3</v>
      </c>
      <c r="R142" s="116">
        <f t="shared" si="45"/>
        <v>1.5944215317980712E-2</v>
      </c>
      <c r="S142" s="116">
        <f t="shared" si="46"/>
        <v>-5.0524160150868889E-3</v>
      </c>
      <c r="T142" s="116">
        <f t="shared" si="47"/>
        <v>2.9985029962566329E-3</v>
      </c>
      <c r="U142" s="116">
        <f t="shared" si="48"/>
        <v>1.3790959074491732E-2</v>
      </c>
      <c r="V142" s="116">
        <f t="shared" si="49"/>
        <v>3.2856908460547309E-4</v>
      </c>
      <c r="W142" s="117">
        <f t="shared" si="50"/>
        <v>7.1655887726773532E-3</v>
      </c>
    </row>
    <row r="143" spans="1:23">
      <c r="A143" s="237">
        <v>44988</v>
      </c>
      <c r="B143" s="239">
        <v>878.7</v>
      </c>
      <c r="C143" s="239">
        <v>484</v>
      </c>
      <c r="D143" s="239">
        <v>14061.4</v>
      </c>
      <c r="E143" s="241">
        <v>1879.5</v>
      </c>
      <c r="F143" s="241">
        <v>614</v>
      </c>
      <c r="G143" s="241">
        <v>311.10000000000002</v>
      </c>
      <c r="H143" s="239">
        <v>1865.2</v>
      </c>
      <c r="I143" s="241">
        <v>499.5</v>
      </c>
      <c r="J143" s="241">
        <v>2318.8000000000002</v>
      </c>
      <c r="K143" s="241">
        <v>912.9</v>
      </c>
      <c r="L143" s="242">
        <v>14774.75</v>
      </c>
      <c r="M143" s="115">
        <f t="shared" si="40"/>
        <v>-8.8375830124649939E-3</v>
      </c>
      <c r="N143" s="116">
        <f t="shared" si="41"/>
        <v>-3.3003330286568541E-3</v>
      </c>
      <c r="O143" s="116">
        <f t="shared" si="42"/>
        <v>1.3323173662523207E-2</v>
      </c>
      <c r="P143" s="116">
        <f t="shared" si="43"/>
        <v>0.15645003142913744</v>
      </c>
      <c r="Q143" s="116">
        <f t="shared" si="44"/>
        <v>7.8483071261355748E-3</v>
      </c>
      <c r="R143" s="116">
        <f t="shared" si="45"/>
        <v>7.4205857529702568E-3</v>
      </c>
      <c r="S143" s="116">
        <f t="shared" si="46"/>
        <v>6.3464957815747717E-3</v>
      </c>
      <c r="T143" s="116">
        <f t="shared" si="47"/>
        <v>1.0015023370896004E-3</v>
      </c>
      <c r="U143" s="116">
        <f t="shared" si="48"/>
        <v>3.8455769300696947E-3</v>
      </c>
      <c r="V143" s="116">
        <f t="shared" si="49"/>
        <v>-6.4421252439080751E-3</v>
      </c>
      <c r="W143" s="117">
        <f t="shared" si="50"/>
        <v>1.2771783170000665E-2</v>
      </c>
    </row>
    <row r="144" spans="1:23">
      <c r="A144" s="237">
        <v>44987</v>
      </c>
      <c r="B144" s="239">
        <v>886.5</v>
      </c>
      <c r="C144" s="239">
        <v>485.6</v>
      </c>
      <c r="D144" s="239">
        <v>13875.3</v>
      </c>
      <c r="E144" s="241">
        <v>1607.3</v>
      </c>
      <c r="F144" s="241">
        <v>609.20000000000005</v>
      </c>
      <c r="G144" s="241">
        <v>308.8</v>
      </c>
      <c r="H144" s="239">
        <v>1853.4</v>
      </c>
      <c r="I144" s="241">
        <v>499</v>
      </c>
      <c r="J144" s="241">
        <v>2309.9</v>
      </c>
      <c r="K144" s="241">
        <v>918.8</v>
      </c>
      <c r="L144" s="242">
        <v>14587.25</v>
      </c>
      <c r="M144" s="115">
        <f t="shared" si="40"/>
        <v>-1.4669094570898012E-2</v>
      </c>
      <c r="N144" s="116">
        <f t="shared" si="41"/>
        <v>3.5069659460156368E-3</v>
      </c>
      <c r="O144" s="116">
        <f t="shared" si="42"/>
        <v>-2.7349361742779591E-3</v>
      </c>
      <c r="P144" s="116">
        <f t="shared" si="43"/>
        <v>2.7117313007370684E-2</v>
      </c>
      <c r="Q144" s="116">
        <f t="shared" si="44"/>
        <v>-3.604788435727241E-3</v>
      </c>
      <c r="R144" s="116">
        <f t="shared" si="45"/>
        <v>-2.2642739740296879E-3</v>
      </c>
      <c r="S144" s="116">
        <f t="shared" si="46"/>
        <v>5.2473680762460404E-3</v>
      </c>
      <c r="T144" s="116">
        <f t="shared" si="47"/>
        <v>6.0301690265912311E-3</v>
      </c>
      <c r="U144" s="116">
        <f t="shared" si="48"/>
        <v>1.0395461585010516E-3</v>
      </c>
      <c r="V144" s="116">
        <f t="shared" si="49"/>
        <v>2.1562991675516556E-2</v>
      </c>
      <c r="W144" s="117">
        <f t="shared" si="50"/>
        <v>-5.3056144368189761E-3</v>
      </c>
    </row>
    <row r="145" spans="1:23">
      <c r="A145" s="237">
        <v>44986</v>
      </c>
      <c r="B145" s="239">
        <v>899.6</v>
      </c>
      <c r="C145" s="239">
        <v>483.9</v>
      </c>
      <c r="D145" s="239">
        <v>13913.3</v>
      </c>
      <c r="E145" s="241">
        <v>1564.3</v>
      </c>
      <c r="F145" s="241">
        <v>611.4</v>
      </c>
      <c r="G145" s="241">
        <v>309.5</v>
      </c>
      <c r="H145" s="239">
        <v>1843.7</v>
      </c>
      <c r="I145" s="241">
        <v>496</v>
      </c>
      <c r="J145" s="241">
        <v>2307.5</v>
      </c>
      <c r="K145" s="241">
        <v>899.2</v>
      </c>
      <c r="L145" s="242">
        <v>14664.85</v>
      </c>
      <c r="M145" s="115">
        <f t="shared" si="40"/>
        <v>-7.5304896286359077E-3</v>
      </c>
      <c r="N145" s="116">
        <f t="shared" si="41"/>
        <v>1.8616201467001076E-3</v>
      </c>
      <c r="O145" s="116">
        <f t="shared" si="42"/>
        <v>1.0251239324416222E-2</v>
      </c>
      <c r="P145" s="116">
        <f t="shared" si="43"/>
        <v>0.13709019663489508</v>
      </c>
      <c r="Q145" s="116">
        <f t="shared" si="44"/>
        <v>3.440652202285531E-3</v>
      </c>
      <c r="R145" s="116">
        <f t="shared" si="45"/>
        <v>1.8259392201903517E-2</v>
      </c>
      <c r="S145" s="116">
        <f t="shared" si="46"/>
        <v>-6.8647062906756406E-3</v>
      </c>
      <c r="T145" s="116">
        <f t="shared" si="47"/>
        <v>8.3004829236333674E-3</v>
      </c>
      <c r="U145" s="116">
        <f t="shared" si="48"/>
        <v>2.9077988502796037E-3</v>
      </c>
      <c r="V145" s="116">
        <f t="shared" si="49"/>
        <v>8.0393465594174058E-3</v>
      </c>
      <c r="W145" s="117">
        <f t="shared" si="50"/>
        <v>1.0012556405471836E-2</v>
      </c>
    </row>
    <row r="146" spans="1:23">
      <c r="A146" s="237">
        <v>44985</v>
      </c>
      <c r="B146" s="239">
        <v>906.4</v>
      </c>
      <c r="C146" s="239">
        <v>483</v>
      </c>
      <c r="D146" s="239">
        <v>13771.4</v>
      </c>
      <c r="E146" s="241">
        <v>1363.9</v>
      </c>
      <c r="F146" s="241">
        <v>609.29999999999995</v>
      </c>
      <c r="G146" s="241">
        <v>303.89999999999998</v>
      </c>
      <c r="H146" s="239">
        <v>1856.4</v>
      </c>
      <c r="I146" s="241">
        <v>491.9</v>
      </c>
      <c r="J146" s="241">
        <v>2300.8000000000002</v>
      </c>
      <c r="K146" s="241">
        <v>892</v>
      </c>
      <c r="L146" s="242">
        <v>14518.75</v>
      </c>
      <c r="M146" s="115">
        <f t="shared" si="40"/>
        <v>-4.7191779039024502E-2</v>
      </c>
      <c r="N146" s="116">
        <f t="shared" si="41"/>
        <v>3.9916607405442422E-2</v>
      </c>
      <c r="O146" s="116">
        <f t="shared" si="42"/>
        <v>5.4317489617668304E-3</v>
      </c>
      <c r="P146" s="116">
        <f t="shared" si="43"/>
        <v>0.13345807615394473</v>
      </c>
      <c r="Q146" s="116">
        <f t="shared" si="44"/>
        <v>1.5547782595401209E-2</v>
      </c>
      <c r="R146" s="116">
        <f t="shared" si="45"/>
        <v>9.9207162867477588E-3</v>
      </c>
      <c r="S146" s="116">
        <f t="shared" si="46"/>
        <v>9.906698967302249E-3</v>
      </c>
      <c r="T146" s="116">
        <f t="shared" si="47"/>
        <v>3.6659918857921384E-3</v>
      </c>
      <c r="U146" s="116">
        <f t="shared" si="48"/>
        <v>9.2130331828787614E-3</v>
      </c>
      <c r="V146" s="116">
        <f t="shared" si="49"/>
        <v>5.2829887387172599E-3</v>
      </c>
      <c r="W146" s="117">
        <f t="shared" si="50"/>
        <v>-2.0607250101935433E-3</v>
      </c>
    </row>
    <row r="147" spans="1:23">
      <c r="A147" s="237">
        <v>44984</v>
      </c>
      <c r="B147" s="239">
        <v>950.2</v>
      </c>
      <c r="C147" s="239">
        <v>464.1</v>
      </c>
      <c r="D147" s="239">
        <v>13696.8</v>
      </c>
      <c r="E147" s="241">
        <v>1193.5</v>
      </c>
      <c r="F147" s="241">
        <v>599.9</v>
      </c>
      <c r="G147" s="241">
        <v>300.89999999999998</v>
      </c>
      <c r="H147" s="239">
        <v>1838.1</v>
      </c>
      <c r="I147" s="241">
        <v>490.1</v>
      </c>
      <c r="J147" s="241">
        <v>2279.6999999999998</v>
      </c>
      <c r="K147" s="241">
        <v>887.3</v>
      </c>
      <c r="L147" s="242">
        <v>14548.7</v>
      </c>
      <c r="M147" s="115">
        <f t="shared" si="40"/>
        <v>-1.2134040090741257E-2</v>
      </c>
      <c r="N147" s="116">
        <f t="shared" si="41"/>
        <v>-1.937359340226088E-3</v>
      </c>
      <c r="O147" s="116">
        <f t="shared" si="42"/>
        <v>-1.6996819924440015E-3</v>
      </c>
      <c r="P147" s="116">
        <f t="shared" si="43"/>
        <v>-9.7478676592907751E-2</v>
      </c>
      <c r="Q147" s="116">
        <f t="shared" si="44"/>
        <v>-1.3247420095629434E-2</v>
      </c>
      <c r="R147" s="116">
        <f t="shared" si="45"/>
        <v>6.6689143461073708E-3</v>
      </c>
      <c r="S147" s="116">
        <f t="shared" si="46"/>
        <v>-8.2354044035459397E-3</v>
      </c>
      <c r="T147" s="116">
        <f t="shared" si="47"/>
        <v>-1.7595761890379601E-2</v>
      </c>
      <c r="U147" s="116">
        <f t="shared" si="48"/>
        <v>1.7561579786759078E-3</v>
      </c>
      <c r="V147" s="116">
        <f t="shared" si="49"/>
        <v>-8.8640131564234979E-3</v>
      </c>
      <c r="W147" s="117">
        <f t="shared" si="50"/>
        <v>-5.6033307271869037E-3</v>
      </c>
    </row>
    <row r="148" spans="1:23">
      <c r="A148" s="237">
        <v>44981</v>
      </c>
      <c r="B148" s="239">
        <v>961.8</v>
      </c>
      <c r="C148" s="239">
        <v>465</v>
      </c>
      <c r="D148" s="239">
        <v>13720.1</v>
      </c>
      <c r="E148" s="241">
        <v>1315.7</v>
      </c>
      <c r="F148" s="241">
        <v>607.9</v>
      </c>
      <c r="G148" s="241">
        <v>298.89999999999998</v>
      </c>
      <c r="H148" s="239">
        <v>1853.3</v>
      </c>
      <c r="I148" s="241">
        <v>498.8</v>
      </c>
      <c r="J148" s="241">
        <v>2275.6999999999998</v>
      </c>
      <c r="K148" s="241">
        <v>895.2</v>
      </c>
      <c r="L148" s="242">
        <v>14630.45</v>
      </c>
      <c r="M148" s="115">
        <f t="shared" si="40"/>
        <v>1.56079319963522E-3</v>
      </c>
      <c r="N148" s="116">
        <f t="shared" si="41"/>
        <v>-4.7200259266609668E-3</v>
      </c>
      <c r="O148" s="116">
        <f t="shared" si="42"/>
        <v>4.6316672028744593E-3</v>
      </c>
      <c r="P148" s="116">
        <f t="shared" si="43"/>
        <v>-4.9669266022779754E-2</v>
      </c>
      <c r="Q148" s="116">
        <f t="shared" si="44"/>
        <v>9.2547347050014415E-3</v>
      </c>
      <c r="R148" s="116">
        <f t="shared" si="45"/>
        <v>4.3587663309551774E-3</v>
      </c>
      <c r="S148" s="116">
        <f t="shared" si="46"/>
        <v>-6.2932192746514111E-3</v>
      </c>
      <c r="T148" s="116">
        <f t="shared" si="47"/>
        <v>-4.400887278983418E-3</v>
      </c>
      <c r="U148" s="116">
        <f t="shared" si="48"/>
        <v>3.3011319839429329E-3</v>
      </c>
      <c r="V148" s="116">
        <f t="shared" si="49"/>
        <v>-6.0140508697558081E-3</v>
      </c>
      <c r="W148" s="117">
        <f t="shared" si="50"/>
        <v>-2.4780537782292003E-3</v>
      </c>
    </row>
    <row r="149" spans="1:23">
      <c r="A149" s="237">
        <v>44980</v>
      </c>
      <c r="B149" s="239">
        <v>960.3</v>
      </c>
      <c r="C149" s="239">
        <v>467.2</v>
      </c>
      <c r="D149" s="239">
        <v>13656.7</v>
      </c>
      <c r="E149" s="241">
        <v>1382.7</v>
      </c>
      <c r="F149" s="241">
        <v>602.29999999999995</v>
      </c>
      <c r="G149" s="241">
        <v>297.60000000000002</v>
      </c>
      <c r="H149" s="239">
        <v>1865</v>
      </c>
      <c r="I149" s="241">
        <v>501</v>
      </c>
      <c r="J149" s="241">
        <v>2268.1999999999998</v>
      </c>
      <c r="K149" s="241">
        <v>900.6</v>
      </c>
      <c r="L149" s="242">
        <v>14666.75</v>
      </c>
      <c r="M149" s="115">
        <f t="shared" si="40"/>
        <v>-2.3922212250819478E-3</v>
      </c>
      <c r="N149" s="116">
        <f t="shared" si="41"/>
        <v>-1.0433396038223835E-2</v>
      </c>
      <c r="O149" s="116">
        <f t="shared" si="42"/>
        <v>9.4908085747418599E-3</v>
      </c>
      <c r="P149" s="116">
        <f t="shared" si="43"/>
        <v>-1.5928016463033531E-2</v>
      </c>
      <c r="Q149" s="116">
        <f t="shared" si="44"/>
        <v>-2.783414789433987E-2</v>
      </c>
      <c r="R149" s="116">
        <f t="shared" si="45"/>
        <v>3.0287756621607898E-3</v>
      </c>
      <c r="S149" s="116">
        <f t="shared" si="46"/>
        <v>1.6271068987007871E-2</v>
      </c>
      <c r="T149" s="116">
        <f t="shared" si="47"/>
        <v>-5.5732628336450834E-3</v>
      </c>
      <c r="U149" s="116">
        <f t="shared" si="48"/>
        <v>-1.1615550614699995E-2</v>
      </c>
      <c r="V149" s="116">
        <f t="shared" si="49"/>
        <v>-1.4988158030172796E-2</v>
      </c>
      <c r="W149" s="117">
        <f t="shared" si="50"/>
        <v>-2.393710080897637E-3</v>
      </c>
    </row>
    <row r="150" spans="1:23">
      <c r="A150" s="237">
        <v>44979</v>
      </c>
      <c r="B150" s="239">
        <v>962.6</v>
      </c>
      <c r="C150" s="239">
        <v>472.1</v>
      </c>
      <c r="D150" s="239">
        <v>13527.7</v>
      </c>
      <c r="E150" s="241">
        <v>1404.9</v>
      </c>
      <c r="F150" s="241">
        <v>619.29999999999995</v>
      </c>
      <c r="G150" s="241">
        <v>296.7</v>
      </c>
      <c r="H150" s="239">
        <v>1834.9</v>
      </c>
      <c r="I150" s="241">
        <v>503.8</v>
      </c>
      <c r="J150" s="241">
        <v>2294.6999999999998</v>
      </c>
      <c r="K150" s="241">
        <v>914.2</v>
      </c>
      <c r="L150" s="242">
        <v>14701.9</v>
      </c>
      <c r="M150" s="115">
        <f t="shared" si="40"/>
        <v>-3.5258773435089619E-3</v>
      </c>
      <c r="N150" s="116">
        <f t="shared" si="41"/>
        <v>-7.1760544332039149E-3</v>
      </c>
      <c r="O150" s="116">
        <f t="shared" si="42"/>
        <v>-1.2546902665322128E-2</v>
      </c>
      <c r="P150" s="116">
        <f t="shared" si="43"/>
        <v>-0.11180988509594586</v>
      </c>
      <c r="Q150" s="116">
        <f t="shared" si="44"/>
        <v>-3.6932638737742975E-2</v>
      </c>
      <c r="R150" s="116">
        <f t="shared" si="45"/>
        <v>2.0242921892304391E-3</v>
      </c>
      <c r="S150" s="116">
        <f t="shared" si="46"/>
        <v>-9.9238904515853901E-3</v>
      </c>
      <c r="T150" s="116">
        <f t="shared" si="47"/>
        <v>6.7715853257537748E-3</v>
      </c>
      <c r="U150" s="116">
        <f t="shared" si="48"/>
        <v>-1.6081269908353717E-2</v>
      </c>
      <c r="V150" s="116">
        <f t="shared" si="49"/>
        <v>2.0332192124444287E-2</v>
      </c>
      <c r="W150" s="117">
        <f t="shared" si="50"/>
        <v>-1.4320279428247222E-2</v>
      </c>
    </row>
    <row r="151" spans="1:23">
      <c r="A151" s="237">
        <v>44978</v>
      </c>
      <c r="B151" s="239">
        <v>966</v>
      </c>
      <c r="C151" s="239">
        <v>475.5</v>
      </c>
      <c r="D151" s="239">
        <v>13698.5</v>
      </c>
      <c r="E151" s="241">
        <v>1571.1</v>
      </c>
      <c r="F151" s="241">
        <v>642.6</v>
      </c>
      <c r="G151" s="241">
        <v>296.10000000000002</v>
      </c>
      <c r="H151" s="239">
        <v>1853.2</v>
      </c>
      <c r="I151" s="241">
        <v>500.4</v>
      </c>
      <c r="J151" s="241">
        <v>2331.9</v>
      </c>
      <c r="K151" s="241">
        <v>895.8</v>
      </c>
      <c r="L151" s="242">
        <v>14913.95</v>
      </c>
      <c r="M151" s="115">
        <f t="shared" si="40"/>
        <v>2.0725396019723751E-3</v>
      </c>
      <c r="N151" s="116">
        <f t="shared" si="41"/>
        <v>4.2069836548127806E-4</v>
      </c>
      <c r="O151" s="116">
        <f t="shared" si="42"/>
        <v>1.1906198107089047E-3</v>
      </c>
      <c r="P151" s="116">
        <f t="shared" si="43"/>
        <v>-3.1575635793821021E-2</v>
      </c>
      <c r="Q151" s="116">
        <f t="shared" si="44"/>
        <v>1.0899183640256005E-3</v>
      </c>
      <c r="R151" s="116">
        <f t="shared" si="45"/>
        <v>-5.7248851423629772E-3</v>
      </c>
      <c r="S151" s="116">
        <f t="shared" si="46"/>
        <v>-1.5314891030171965E-2</v>
      </c>
      <c r="T151" s="116">
        <f t="shared" si="47"/>
        <v>2.2840811047444391E-2</v>
      </c>
      <c r="U151" s="116">
        <f t="shared" si="48"/>
        <v>5.0730977245791843E-3</v>
      </c>
      <c r="V151" s="116">
        <f t="shared" si="49"/>
        <v>2.5667076956437617E-2</v>
      </c>
      <c r="W151" s="117">
        <f t="shared" si="50"/>
        <v>-1.6547976147100302E-3</v>
      </c>
    </row>
    <row r="152" spans="1:23">
      <c r="A152" s="237">
        <v>44977</v>
      </c>
      <c r="B152" s="239">
        <v>964</v>
      </c>
      <c r="C152" s="239">
        <v>475.3</v>
      </c>
      <c r="D152" s="239">
        <v>13682.2</v>
      </c>
      <c r="E152" s="241">
        <v>1621.5</v>
      </c>
      <c r="F152" s="241">
        <v>641.9</v>
      </c>
      <c r="G152" s="241">
        <v>297.8</v>
      </c>
      <c r="H152" s="239">
        <v>1881.8</v>
      </c>
      <c r="I152" s="241">
        <v>489.1</v>
      </c>
      <c r="J152" s="241">
        <v>2320.1</v>
      </c>
      <c r="K152" s="241">
        <v>873.1</v>
      </c>
      <c r="L152" s="242">
        <v>14938.65</v>
      </c>
      <c r="M152" s="115">
        <f t="shared" si="40"/>
        <v>-6.2136780344622423E-2</v>
      </c>
      <c r="N152" s="116">
        <f t="shared" si="41"/>
        <v>2.5279137118910549E-3</v>
      </c>
      <c r="O152" s="116">
        <f t="shared" si="42"/>
        <v>-7.9633834705179556E-4</v>
      </c>
      <c r="P152" s="116">
        <f t="shared" si="43"/>
        <v>-6.0541180704950869E-2</v>
      </c>
      <c r="Q152" s="116">
        <f t="shared" si="44"/>
        <v>-1.2385976582570755E-2</v>
      </c>
      <c r="R152" s="116">
        <f t="shared" si="45"/>
        <v>0</v>
      </c>
      <c r="S152" s="116">
        <f t="shared" si="46"/>
        <v>-2.1253985202222849E-4</v>
      </c>
      <c r="T152" s="116">
        <f t="shared" si="47"/>
        <v>-8.1749442525357225E-4</v>
      </c>
      <c r="U152" s="116">
        <f t="shared" si="48"/>
        <v>-5.5875671893027843E-3</v>
      </c>
      <c r="V152" s="116">
        <f t="shared" si="49"/>
        <v>2.0831675654852447E-2</v>
      </c>
      <c r="W152" s="117">
        <f t="shared" si="50"/>
        <v>-4.3616855933602408E-3</v>
      </c>
    </row>
    <row r="153" spans="1:23">
      <c r="A153" s="237">
        <v>44974</v>
      </c>
      <c r="B153" s="239">
        <v>1025.8</v>
      </c>
      <c r="C153" s="239">
        <v>474.1</v>
      </c>
      <c r="D153" s="239">
        <v>13693.1</v>
      </c>
      <c r="E153" s="241">
        <v>1722.7</v>
      </c>
      <c r="F153" s="241">
        <v>649.9</v>
      </c>
      <c r="G153" s="241">
        <v>297.8</v>
      </c>
      <c r="H153" s="239">
        <v>1882.2</v>
      </c>
      <c r="I153" s="241">
        <v>489.5</v>
      </c>
      <c r="J153" s="241">
        <v>2333.1</v>
      </c>
      <c r="K153" s="241">
        <v>855.1</v>
      </c>
      <c r="L153" s="242">
        <v>15003.95</v>
      </c>
      <c r="M153" s="115">
        <f t="shared" si="40"/>
        <v>-9.4116058804707969E-3</v>
      </c>
      <c r="N153" s="116">
        <f t="shared" si="41"/>
        <v>1.1668743834377424E-2</v>
      </c>
      <c r="O153" s="116">
        <f t="shared" si="42"/>
        <v>7.9478968704672602E-3</v>
      </c>
      <c r="P153" s="116">
        <f t="shared" si="43"/>
        <v>-4.2003162342782681E-2</v>
      </c>
      <c r="Q153" s="116">
        <f t="shared" si="44"/>
        <v>9.2364538586209299E-4</v>
      </c>
      <c r="R153" s="116">
        <f t="shared" si="45"/>
        <v>-7.3603544062924185E-3</v>
      </c>
      <c r="S153" s="116">
        <f t="shared" si="46"/>
        <v>-7.990517445400391E-3</v>
      </c>
      <c r="T153" s="116">
        <f t="shared" si="47"/>
        <v>-1.0364893116750857E-2</v>
      </c>
      <c r="U153" s="116">
        <f t="shared" si="48"/>
        <v>7.0109321776098826E-3</v>
      </c>
      <c r="V153" s="116">
        <f t="shared" si="49"/>
        <v>-9.0803883523521752E-3</v>
      </c>
      <c r="W153" s="117">
        <f t="shared" si="50"/>
        <v>-5.3045056362665457E-3</v>
      </c>
    </row>
    <row r="154" spans="1:23">
      <c r="A154" s="237">
        <v>44973</v>
      </c>
      <c r="B154" s="239">
        <v>1035.5</v>
      </c>
      <c r="C154" s="239">
        <v>468.6</v>
      </c>
      <c r="D154" s="239">
        <v>13584.7</v>
      </c>
      <c r="E154" s="241">
        <v>1796.6</v>
      </c>
      <c r="F154" s="241">
        <v>649.29999999999995</v>
      </c>
      <c r="G154" s="241">
        <v>300</v>
      </c>
      <c r="H154" s="239">
        <v>1897.3</v>
      </c>
      <c r="I154" s="241">
        <v>494.6</v>
      </c>
      <c r="J154" s="241">
        <v>2316.8000000000002</v>
      </c>
      <c r="K154" s="241">
        <v>862.9</v>
      </c>
      <c r="L154" s="242">
        <v>15083.75</v>
      </c>
      <c r="M154" s="115">
        <f t="shared" si="40"/>
        <v>4.5492020574288868E-3</v>
      </c>
      <c r="N154" s="116">
        <f t="shared" si="41"/>
        <v>6.6374293565735192E-3</v>
      </c>
      <c r="O154" s="116">
        <f t="shared" si="42"/>
        <v>-7.5899883670502207E-3</v>
      </c>
      <c r="P154" s="116">
        <f t="shared" si="43"/>
        <v>9.7883713543764246E-3</v>
      </c>
      <c r="Q154" s="116">
        <f t="shared" si="44"/>
        <v>3.0849939629765391E-3</v>
      </c>
      <c r="R154" s="116">
        <f t="shared" si="45"/>
        <v>-1.6857117066422952E-2</v>
      </c>
      <c r="S154" s="116">
        <f t="shared" si="46"/>
        <v>-4.5741093934657868E-2</v>
      </c>
      <c r="T154" s="116">
        <f t="shared" si="47"/>
        <v>2.429150992059659E-3</v>
      </c>
      <c r="U154" s="116">
        <f t="shared" si="48"/>
        <v>2.3767864087538902E-3</v>
      </c>
      <c r="V154" s="116">
        <f t="shared" si="49"/>
        <v>4.7627435096359175E-3</v>
      </c>
      <c r="W154" s="117">
        <f t="shared" si="50"/>
        <v>2.9279584313559419E-3</v>
      </c>
    </row>
    <row r="155" spans="1:23">
      <c r="A155" s="237">
        <v>44972</v>
      </c>
      <c r="B155" s="239">
        <v>1030.8</v>
      </c>
      <c r="C155" s="239">
        <v>465.5</v>
      </c>
      <c r="D155" s="239">
        <v>13688.2</v>
      </c>
      <c r="E155" s="241">
        <v>1779.1</v>
      </c>
      <c r="F155" s="241">
        <v>647.29999999999995</v>
      </c>
      <c r="G155" s="241">
        <v>305.10000000000002</v>
      </c>
      <c r="H155" s="239">
        <v>1986.1</v>
      </c>
      <c r="I155" s="241">
        <v>493.4</v>
      </c>
      <c r="J155" s="241">
        <v>2311.3000000000002</v>
      </c>
      <c r="K155" s="241">
        <v>858.8</v>
      </c>
      <c r="L155" s="242">
        <v>15039.65</v>
      </c>
      <c r="M155" s="115">
        <f t="shared" si="40"/>
        <v>2.3310033864753872E-3</v>
      </c>
      <c r="N155" s="116">
        <f t="shared" si="41"/>
        <v>7.9801997967267682E-3</v>
      </c>
      <c r="O155" s="116">
        <f t="shared" si="42"/>
        <v>8.1790596396161142E-3</v>
      </c>
      <c r="P155" s="116">
        <f t="shared" si="43"/>
        <v>1.6663273790155725E-2</v>
      </c>
      <c r="Q155" s="116">
        <f t="shared" si="44"/>
        <v>8.0658107514617935E-3</v>
      </c>
      <c r="R155" s="116">
        <f t="shared" si="45"/>
        <v>6.5768076588664619E-3</v>
      </c>
      <c r="S155" s="116">
        <f t="shared" si="46"/>
        <v>-2.5207031998396225E-2</v>
      </c>
      <c r="T155" s="116">
        <f t="shared" si="47"/>
        <v>-1.4177217564480492E-3</v>
      </c>
      <c r="U155" s="116">
        <f t="shared" si="48"/>
        <v>6.59810528466613E-3</v>
      </c>
      <c r="V155" s="116">
        <f t="shared" si="49"/>
        <v>2.3315468710869429E-3</v>
      </c>
      <c r="W155" s="117">
        <f t="shared" si="50"/>
        <v>4.7153315365109916E-3</v>
      </c>
    </row>
    <row r="156" spans="1:23">
      <c r="A156" s="237">
        <v>44971</v>
      </c>
      <c r="B156" s="239">
        <v>1028.4000000000001</v>
      </c>
      <c r="C156" s="239">
        <v>461.8</v>
      </c>
      <c r="D156" s="239">
        <v>13576.7</v>
      </c>
      <c r="E156" s="241">
        <v>1749.7</v>
      </c>
      <c r="F156" s="241">
        <v>642.1</v>
      </c>
      <c r="G156" s="241">
        <v>303.10000000000002</v>
      </c>
      <c r="H156" s="239">
        <v>2036.8</v>
      </c>
      <c r="I156" s="241">
        <v>494.1</v>
      </c>
      <c r="J156" s="241">
        <v>2296.1</v>
      </c>
      <c r="K156" s="241">
        <v>856.8</v>
      </c>
      <c r="L156" s="242">
        <v>14968.9</v>
      </c>
      <c r="M156" s="115">
        <f t="shared" si="40"/>
        <v>6.2427046280848037E-3</v>
      </c>
      <c r="N156" s="116">
        <f t="shared" si="41"/>
        <v>-7.9801997967267509E-3</v>
      </c>
      <c r="O156" s="116">
        <f t="shared" si="42"/>
        <v>-7.506721925377006E-3</v>
      </c>
      <c r="P156" s="116">
        <f t="shared" si="43"/>
        <v>1.8458158007594486E-2</v>
      </c>
      <c r="Q156" s="116">
        <f t="shared" si="44"/>
        <v>3.1196406520449904E-3</v>
      </c>
      <c r="R156" s="116">
        <f t="shared" si="45"/>
        <v>-1.6036998909816962E-2</v>
      </c>
      <c r="S156" s="116">
        <f t="shared" si="46"/>
        <v>-5.7766841992920861E-3</v>
      </c>
      <c r="T156" s="116">
        <f t="shared" si="47"/>
        <v>4.2592093593963303E-3</v>
      </c>
      <c r="U156" s="116">
        <f t="shared" si="48"/>
        <v>-2.566278783850553E-3</v>
      </c>
      <c r="V156" s="116">
        <f t="shared" si="49"/>
        <v>9.6165863653143863E-3</v>
      </c>
      <c r="W156" s="117">
        <f t="shared" si="50"/>
        <v>4.5799460024385872E-3</v>
      </c>
    </row>
    <row r="157" spans="1:23">
      <c r="A157" s="237">
        <v>44970</v>
      </c>
      <c r="B157" s="239">
        <v>1022</v>
      </c>
      <c r="C157" s="239">
        <v>465.5</v>
      </c>
      <c r="D157" s="239">
        <v>13679</v>
      </c>
      <c r="E157" s="241">
        <v>1717.7</v>
      </c>
      <c r="F157" s="241">
        <v>640.1</v>
      </c>
      <c r="G157" s="241">
        <v>308</v>
      </c>
      <c r="H157" s="239">
        <v>2048.6</v>
      </c>
      <c r="I157" s="241">
        <v>492</v>
      </c>
      <c r="J157" s="241">
        <v>2302</v>
      </c>
      <c r="K157" s="241">
        <v>848.6</v>
      </c>
      <c r="L157" s="242">
        <v>14900.5</v>
      </c>
      <c r="M157" s="115">
        <f t="shared" si="40"/>
        <v>-1.0899290458035742E-2</v>
      </c>
      <c r="N157" s="116">
        <f t="shared" si="41"/>
        <v>-2.2935811089692969E-2</v>
      </c>
      <c r="O157" s="116">
        <f t="shared" si="42"/>
        <v>-1.1188002669383273E-2</v>
      </c>
      <c r="P157" s="116">
        <f t="shared" si="43"/>
        <v>-7.2576514556260269E-2</v>
      </c>
      <c r="Q157" s="116">
        <f t="shared" si="44"/>
        <v>-6.3848227491407322E-3</v>
      </c>
      <c r="R157" s="116">
        <f t="shared" si="45"/>
        <v>-3.1951599806602358E-2</v>
      </c>
      <c r="S157" s="116">
        <f t="shared" si="46"/>
        <v>2.4926089981022301E-3</v>
      </c>
      <c r="T157" s="116">
        <f t="shared" si="47"/>
        <v>-6.4830048780781541E-3</v>
      </c>
      <c r="U157" s="116">
        <f t="shared" si="48"/>
        <v>-6.1496014684492683E-3</v>
      </c>
      <c r="V157" s="116">
        <f t="shared" si="49"/>
        <v>-1.5307627363560809E-3</v>
      </c>
      <c r="W157" s="117">
        <f t="shared" si="50"/>
        <v>-7.7115404542467221E-3</v>
      </c>
    </row>
    <row r="158" spans="1:23">
      <c r="A158" s="237">
        <v>44967</v>
      </c>
      <c r="B158" s="239">
        <v>1033.2</v>
      </c>
      <c r="C158" s="239">
        <v>476.3</v>
      </c>
      <c r="D158" s="239">
        <v>13832.9</v>
      </c>
      <c r="E158" s="241">
        <v>1847</v>
      </c>
      <c r="F158" s="241">
        <v>644.20000000000005</v>
      </c>
      <c r="G158" s="241">
        <v>318</v>
      </c>
      <c r="H158" s="239">
        <v>2043.5</v>
      </c>
      <c r="I158" s="241">
        <v>495.2</v>
      </c>
      <c r="J158" s="241">
        <v>2316.1999999999998</v>
      </c>
      <c r="K158" s="241">
        <v>849.9</v>
      </c>
      <c r="L158" s="242">
        <v>15015.85</v>
      </c>
      <c r="M158" s="115">
        <f t="shared" si="40"/>
        <v>1.1388646964008811E-2</v>
      </c>
      <c r="N158" s="116">
        <f t="shared" si="41"/>
        <v>5.2626160821296368E-3</v>
      </c>
      <c r="O158" s="116">
        <f t="shared" si="42"/>
        <v>6.9132137285860514E-3</v>
      </c>
      <c r="P158" s="116">
        <f t="shared" si="43"/>
        <v>-4.1726836786602196E-2</v>
      </c>
      <c r="Q158" s="116">
        <f t="shared" si="44"/>
        <v>-1.1268159667801267E-2</v>
      </c>
      <c r="R158" s="116">
        <f t="shared" si="45"/>
        <v>1.1703438976654776E-2</v>
      </c>
      <c r="S158" s="116">
        <f t="shared" si="46"/>
        <v>1.8612858038084404E-3</v>
      </c>
      <c r="T158" s="116">
        <f t="shared" si="47"/>
        <v>2.0214278158766684E-3</v>
      </c>
      <c r="U158" s="116">
        <f t="shared" si="48"/>
        <v>-4.952743817735937E-3</v>
      </c>
      <c r="V158" s="116">
        <f t="shared" si="49"/>
        <v>3.022027523178095E-2</v>
      </c>
      <c r="W158" s="117">
        <f t="shared" si="50"/>
        <v>-9.485472130814752E-4</v>
      </c>
    </row>
    <row r="159" spans="1:23">
      <c r="A159" s="237">
        <v>44966</v>
      </c>
      <c r="B159" s="239">
        <v>1021.5</v>
      </c>
      <c r="C159" s="239">
        <v>473.8</v>
      </c>
      <c r="D159" s="239">
        <v>13737.6</v>
      </c>
      <c r="E159" s="241">
        <v>1925.7</v>
      </c>
      <c r="F159" s="241">
        <v>651.5</v>
      </c>
      <c r="G159" s="241">
        <v>314.3</v>
      </c>
      <c r="H159" s="239">
        <v>2039.7</v>
      </c>
      <c r="I159" s="241">
        <v>494.2</v>
      </c>
      <c r="J159" s="241">
        <v>2327.6999999999998</v>
      </c>
      <c r="K159" s="241">
        <v>824.6</v>
      </c>
      <c r="L159" s="242">
        <v>15030.1</v>
      </c>
      <c r="M159" s="115">
        <f t="shared" si="40"/>
        <v>-1.7082818600924171E-2</v>
      </c>
      <c r="N159" s="116">
        <f t="shared" si="41"/>
        <v>9.3300083077621151E-3</v>
      </c>
      <c r="O159" s="116">
        <f t="shared" si="42"/>
        <v>6.7194737035781845E-3</v>
      </c>
      <c r="P159" s="116">
        <f t="shared" si="43"/>
        <v>-0.11680744553464155</v>
      </c>
      <c r="Q159" s="116">
        <f t="shared" si="44"/>
        <v>1.5780030410082604E-2</v>
      </c>
      <c r="R159" s="116">
        <f t="shared" si="45"/>
        <v>-4.1276451681973077E-3</v>
      </c>
      <c r="S159" s="116">
        <f t="shared" si="46"/>
        <v>-2.4510404789489525E-4</v>
      </c>
      <c r="T159" s="116">
        <f t="shared" si="47"/>
        <v>-1.346618680906145E-2</v>
      </c>
      <c r="U159" s="116">
        <f t="shared" si="48"/>
        <v>-2.6171848039938613E-3</v>
      </c>
      <c r="V159" s="116">
        <f t="shared" si="49"/>
        <v>-3.3898337545114282E-3</v>
      </c>
      <c r="W159" s="117">
        <f t="shared" si="50"/>
        <v>1.1976685400101324E-4</v>
      </c>
    </row>
    <row r="160" spans="1:23">
      <c r="A160" s="237">
        <v>44965</v>
      </c>
      <c r="B160" s="239">
        <v>1039.0999999999999</v>
      </c>
      <c r="C160" s="239">
        <v>469.4</v>
      </c>
      <c r="D160" s="239">
        <v>13645.6</v>
      </c>
      <c r="E160" s="241">
        <v>2164.3000000000002</v>
      </c>
      <c r="F160" s="241">
        <v>641.29999999999995</v>
      </c>
      <c r="G160" s="241">
        <v>315.60000000000002</v>
      </c>
      <c r="H160" s="239">
        <v>2040.2</v>
      </c>
      <c r="I160" s="241">
        <v>500.9</v>
      </c>
      <c r="J160" s="241">
        <v>2333.8000000000002</v>
      </c>
      <c r="K160" s="241">
        <v>827.4</v>
      </c>
      <c r="L160" s="242">
        <v>15028.3</v>
      </c>
      <c r="M160" s="115">
        <f t="shared" si="40"/>
        <v>7.5348115365776762E-3</v>
      </c>
      <c r="N160" s="116">
        <f t="shared" si="41"/>
        <v>1.4923784882625716E-3</v>
      </c>
      <c r="O160" s="116">
        <f t="shared" si="42"/>
        <v>-2.931304870566987E-5</v>
      </c>
      <c r="P160" s="116">
        <f t="shared" si="43"/>
        <v>0.18264503931716636</v>
      </c>
      <c r="Q160" s="116">
        <f t="shared" si="44"/>
        <v>7.5129481573559193E-3</v>
      </c>
      <c r="R160" s="116">
        <f t="shared" si="45"/>
        <v>-1.290746709407652E-2</v>
      </c>
      <c r="S160" s="116">
        <f t="shared" si="46"/>
        <v>7.2806303502338625E-3</v>
      </c>
      <c r="T160" s="116">
        <f t="shared" si="47"/>
        <v>6.6099389386012931E-3</v>
      </c>
      <c r="U160" s="116">
        <f t="shared" si="48"/>
        <v>8.0017634947877198E-3</v>
      </c>
      <c r="V160" s="116">
        <f t="shared" si="49"/>
        <v>1.4854772118796055E-2</v>
      </c>
      <c r="W160" s="117">
        <f t="shared" si="50"/>
        <v>8.4262371899075199E-3</v>
      </c>
    </row>
    <row r="161" spans="1:23">
      <c r="A161" s="237">
        <v>44964</v>
      </c>
      <c r="B161" s="239">
        <v>1031.3</v>
      </c>
      <c r="C161" s="239">
        <v>468.7</v>
      </c>
      <c r="D161" s="239">
        <v>13646</v>
      </c>
      <c r="E161" s="241">
        <v>1803</v>
      </c>
      <c r="F161" s="241">
        <v>636.5</v>
      </c>
      <c r="G161" s="241">
        <v>319.7</v>
      </c>
      <c r="H161" s="239">
        <v>2025.4</v>
      </c>
      <c r="I161" s="241">
        <v>497.6</v>
      </c>
      <c r="J161" s="241">
        <v>2315.1999999999998</v>
      </c>
      <c r="K161" s="241">
        <v>815.2</v>
      </c>
      <c r="L161" s="242">
        <v>14902.2</v>
      </c>
      <c r="M161" s="115">
        <f t="shared" si="40"/>
        <v>1.455533709982291E-3</v>
      </c>
      <c r="N161" s="116">
        <f t="shared" si="41"/>
        <v>-2.1312881042889966E-3</v>
      </c>
      <c r="O161" s="116">
        <f t="shared" si="42"/>
        <v>-1.7206352289222725E-3</v>
      </c>
      <c r="P161" s="116">
        <f t="shared" si="43"/>
        <v>0.13665805670663755</v>
      </c>
      <c r="Q161" s="116">
        <f t="shared" si="44"/>
        <v>2.5169118210569912E-3</v>
      </c>
      <c r="R161" s="116">
        <f t="shared" si="45"/>
        <v>1.0375820172296948E-2</v>
      </c>
      <c r="S161" s="116">
        <f t="shared" si="46"/>
        <v>-2.2554043651551652E-2</v>
      </c>
      <c r="T161" s="116">
        <f t="shared" si="47"/>
        <v>-1.4167651921246987E-2</v>
      </c>
      <c r="U161" s="116">
        <f t="shared" si="48"/>
        <v>-7.7874976757938931E-3</v>
      </c>
      <c r="V161" s="116">
        <f t="shared" si="49"/>
        <v>-1.400839035011483E-2</v>
      </c>
      <c r="W161" s="117">
        <f t="shared" si="50"/>
        <v>-2.1416836987350292E-3</v>
      </c>
    </row>
    <row r="162" spans="1:23">
      <c r="A162" s="237">
        <v>44963</v>
      </c>
      <c r="B162" s="239">
        <v>1029.8</v>
      </c>
      <c r="C162" s="239">
        <v>469.7</v>
      </c>
      <c r="D162" s="239">
        <v>13669.5</v>
      </c>
      <c r="E162" s="241">
        <v>1572.7</v>
      </c>
      <c r="F162" s="241">
        <v>634.9</v>
      </c>
      <c r="G162" s="241">
        <v>316.39999999999998</v>
      </c>
      <c r="H162" s="239">
        <v>2071.6</v>
      </c>
      <c r="I162" s="241">
        <v>504.7</v>
      </c>
      <c r="J162" s="241">
        <v>2333.3000000000002</v>
      </c>
      <c r="K162" s="241">
        <v>826.7</v>
      </c>
      <c r="L162" s="242">
        <v>14934.15</v>
      </c>
      <c r="M162" s="115">
        <f t="shared" si="40"/>
        <v>7.3096178490727097E-3</v>
      </c>
      <c r="N162" s="116">
        <f t="shared" si="41"/>
        <v>9.6267723884401E-3</v>
      </c>
      <c r="O162" s="116">
        <f t="shared" si="42"/>
        <v>-8.8998883224714158E-3</v>
      </c>
      <c r="P162" s="116">
        <f t="shared" si="43"/>
        <v>-8.9255221434952105E-3</v>
      </c>
      <c r="Q162" s="116">
        <f t="shared" si="44"/>
        <v>1.1723835170465192E-2</v>
      </c>
      <c r="R162" s="116">
        <f t="shared" si="45"/>
        <v>3.6039936483196873E-2</v>
      </c>
      <c r="S162" s="116">
        <f t="shared" si="46"/>
        <v>-1.2520250855007504E-2</v>
      </c>
      <c r="T162" s="116">
        <f t="shared" si="47"/>
        <v>2.1631125799637579E-2</v>
      </c>
      <c r="U162" s="116">
        <f t="shared" si="48"/>
        <v>-3.5508818246627709E-3</v>
      </c>
      <c r="V162" s="116">
        <f t="shared" si="49"/>
        <v>1.6710762710819439E-2</v>
      </c>
      <c r="W162" s="117">
        <f t="shared" si="50"/>
        <v>-1.8865090136606765E-3</v>
      </c>
    </row>
    <row r="163" spans="1:23">
      <c r="A163" s="237">
        <v>44960</v>
      </c>
      <c r="B163" s="239">
        <v>1022.3</v>
      </c>
      <c r="C163" s="239">
        <v>465.2</v>
      </c>
      <c r="D163" s="239">
        <v>13791.7</v>
      </c>
      <c r="E163" s="241">
        <v>1586.8</v>
      </c>
      <c r="F163" s="241">
        <v>627.5</v>
      </c>
      <c r="G163" s="241">
        <v>305.2</v>
      </c>
      <c r="H163" s="239">
        <v>2097.6999999999998</v>
      </c>
      <c r="I163" s="241">
        <v>493.9</v>
      </c>
      <c r="J163" s="241">
        <v>2341.6</v>
      </c>
      <c r="K163" s="241">
        <v>813</v>
      </c>
      <c r="L163" s="242">
        <v>14962.35</v>
      </c>
      <c r="M163" s="115">
        <f t="shared" si="40"/>
        <v>-2.9302619130772041E-3</v>
      </c>
      <c r="N163" s="116">
        <f t="shared" si="41"/>
        <v>3.2109343596116648E-2</v>
      </c>
      <c r="O163" s="116">
        <f t="shared" si="42"/>
        <v>-2.1439185411039553E-3</v>
      </c>
      <c r="P163" s="116">
        <f t="shared" si="43"/>
        <v>1.3641910745997878E-2</v>
      </c>
      <c r="Q163" s="116">
        <f t="shared" si="44"/>
        <v>-4.2935583172353936E-3</v>
      </c>
      <c r="R163" s="116">
        <f t="shared" si="45"/>
        <v>-8.537176357099116E-2</v>
      </c>
      <c r="S163" s="116">
        <f t="shared" si="46"/>
        <v>-1.2883236022942822E-2</v>
      </c>
      <c r="T163" s="116">
        <f t="shared" si="47"/>
        <v>-1.167485080358022E-2</v>
      </c>
      <c r="U163" s="116">
        <f t="shared" si="48"/>
        <v>2.1627831428497356E-2</v>
      </c>
      <c r="V163" s="116">
        <f t="shared" si="49"/>
        <v>-1.0522549066537922E-2</v>
      </c>
      <c r="W163" s="117">
        <f t="shared" si="50"/>
        <v>8.2512401161613045E-3</v>
      </c>
    </row>
    <row r="164" spans="1:23">
      <c r="A164" s="237">
        <v>44959</v>
      </c>
      <c r="B164" s="239">
        <v>1025.3</v>
      </c>
      <c r="C164" s="239">
        <v>450.5</v>
      </c>
      <c r="D164" s="239">
        <v>13821.3</v>
      </c>
      <c r="E164" s="241">
        <v>1565.3</v>
      </c>
      <c r="F164" s="241">
        <v>630.20000000000005</v>
      </c>
      <c r="G164" s="241">
        <v>332.4</v>
      </c>
      <c r="H164" s="239">
        <v>2124.9</v>
      </c>
      <c r="I164" s="241">
        <v>499.7</v>
      </c>
      <c r="J164" s="241">
        <v>2291.5</v>
      </c>
      <c r="K164" s="241">
        <v>821.6</v>
      </c>
      <c r="L164" s="242">
        <v>14839.4</v>
      </c>
      <c r="M164" s="115">
        <f t="shared" si="40"/>
        <v>-6.6103088958419957E-3</v>
      </c>
      <c r="N164" s="116">
        <f t="shared" si="41"/>
        <v>-1.6729423844303894E-2</v>
      </c>
      <c r="O164" s="116">
        <f t="shared" si="42"/>
        <v>1.0853403095200565E-4</v>
      </c>
      <c r="P164" s="116">
        <f t="shared" si="43"/>
        <v>-0.31057648385002484</v>
      </c>
      <c r="Q164" s="116">
        <f t="shared" si="44"/>
        <v>3.3378398628392258E-3</v>
      </c>
      <c r="R164" s="116">
        <f t="shared" si="45"/>
        <v>2.7112533553759182E-3</v>
      </c>
      <c r="S164" s="116">
        <f t="shared" si="46"/>
        <v>1.9003849975676078E-2</v>
      </c>
      <c r="T164" s="116">
        <f t="shared" si="47"/>
        <v>-1.1342276603934495E-2</v>
      </c>
      <c r="U164" s="116">
        <f t="shared" si="48"/>
        <v>-1.0332643807974048E-2</v>
      </c>
      <c r="V164" s="116">
        <f t="shared" si="49"/>
        <v>3.3414815233849975E-2</v>
      </c>
      <c r="W164" s="117">
        <f t="shared" si="50"/>
        <v>-5.557979127179879E-4</v>
      </c>
    </row>
    <row r="165" spans="1:23">
      <c r="A165" s="237">
        <v>44958</v>
      </c>
      <c r="B165" s="239">
        <v>1032.0999999999999</v>
      </c>
      <c r="C165" s="239">
        <v>458.1</v>
      </c>
      <c r="D165" s="239">
        <v>13819.8</v>
      </c>
      <c r="E165" s="241">
        <v>2135.4</v>
      </c>
      <c r="F165" s="241">
        <v>628.1</v>
      </c>
      <c r="G165" s="241">
        <v>331.5</v>
      </c>
      <c r="H165" s="239">
        <v>2084.9</v>
      </c>
      <c r="I165" s="241">
        <v>505.4</v>
      </c>
      <c r="J165" s="241">
        <v>2315.3000000000002</v>
      </c>
      <c r="K165" s="241">
        <v>794.6</v>
      </c>
      <c r="L165" s="242">
        <v>14847.65</v>
      </c>
      <c r="M165" s="115">
        <f t="shared" si="40"/>
        <v>1.3755643461419517E-2</v>
      </c>
      <c r="N165" s="116">
        <f t="shared" si="41"/>
        <v>1.092060827108244E-3</v>
      </c>
      <c r="O165" s="116">
        <f t="shared" si="42"/>
        <v>-2.5165840548447893E-2</v>
      </c>
      <c r="P165" s="116">
        <f t="shared" si="43"/>
        <v>-0.33122023996275946</v>
      </c>
      <c r="Q165" s="116">
        <f t="shared" si="44"/>
        <v>-1.3442125387657326E-2</v>
      </c>
      <c r="R165" s="116">
        <f t="shared" si="45"/>
        <v>1.5094342488543404E-3</v>
      </c>
      <c r="S165" s="116">
        <f t="shared" si="46"/>
        <v>-1.8721443873827411E-2</v>
      </c>
      <c r="T165" s="116">
        <f t="shared" si="47"/>
        <v>1.4549334874856067E-2</v>
      </c>
      <c r="U165" s="116">
        <f t="shared" si="48"/>
        <v>1.5539279796308298E-2</v>
      </c>
      <c r="V165" s="116">
        <f t="shared" si="49"/>
        <v>-1.0142201757032645E-2</v>
      </c>
      <c r="W165" s="117">
        <f t="shared" si="50"/>
        <v>-5.8993259463713957E-3</v>
      </c>
    </row>
    <row r="166" spans="1:23">
      <c r="A166" s="237">
        <v>44957</v>
      </c>
      <c r="B166" s="239">
        <v>1018</v>
      </c>
      <c r="C166" s="239">
        <v>457.6</v>
      </c>
      <c r="D166" s="239">
        <v>14172</v>
      </c>
      <c r="E166" s="241">
        <v>2973.9</v>
      </c>
      <c r="F166" s="241">
        <v>636.6</v>
      </c>
      <c r="G166" s="241">
        <v>331</v>
      </c>
      <c r="H166" s="239">
        <v>2124.3000000000002</v>
      </c>
      <c r="I166" s="241">
        <v>498.1</v>
      </c>
      <c r="J166" s="241">
        <v>2279.6</v>
      </c>
      <c r="K166" s="241">
        <v>802.7</v>
      </c>
      <c r="L166" s="242">
        <v>14935.5</v>
      </c>
      <c r="M166" s="115">
        <f t="shared" si="40"/>
        <v>-1.5981630347179795E-2</v>
      </c>
      <c r="N166" s="116">
        <f t="shared" si="41"/>
        <v>-8.9198894473549954E-3</v>
      </c>
      <c r="O166" s="116">
        <f t="shared" si="42"/>
        <v>3.0556689183324239E-2</v>
      </c>
      <c r="P166" s="116">
        <f t="shared" si="43"/>
        <v>2.7614763522512957E-2</v>
      </c>
      <c r="Q166" s="116">
        <f t="shared" si="44"/>
        <v>1.8549877912956446E-2</v>
      </c>
      <c r="R166" s="116">
        <f t="shared" si="45"/>
        <v>6.6687121950381248E-3</v>
      </c>
      <c r="S166" s="116">
        <f t="shared" si="46"/>
        <v>1.9249186347754639E-2</v>
      </c>
      <c r="T166" s="116">
        <f t="shared" si="47"/>
        <v>-1.2370469003441879E-2</v>
      </c>
      <c r="U166" s="116">
        <f t="shared" si="48"/>
        <v>-1.6655712813823636E-3</v>
      </c>
      <c r="V166" s="116">
        <f t="shared" si="49"/>
        <v>3.5118015784184262E-2</v>
      </c>
      <c r="W166" s="117">
        <f t="shared" si="50"/>
        <v>5.45827597095373E-3</v>
      </c>
    </row>
    <row r="167" spans="1:23">
      <c r="A167" s="237">
        <v>44956</v>
      </c>
      <c r="B167" s="239">
        <v>1034.4000000000001</v>
      </c>
      <c r="C167" s="239">
        <v>461.7</v>
      </c>
      <c r="D167" s="239">
        <v>13745.5</v>
      </c>
      <c r="E167" s="241">
        <v>2892.9</v>
      </c>
      <c r="F167" s="241">
        <v>624.9</v>
      </c>
      <c r="G167" s="241">
        <v>328.8</v>
      </c>
      <c r="H167" s="239">
        <v>2083.8000000000002</v>
      </c>
      <c r="I167" s="241">
        <v>504.3</v>
      </c>
      <c r="J167" s="241">
        <v>2283.4</v>
      </c>
      <c r="K167" s="241">
        <v>775</v>
      </c>
      <c r="L167" s="242">
        <v>14854.2</v>
      </c>
      <c r="M167" s="115">
        <f t="shared" si="40"/>
        <v>-1.2393875321452145E-2</v>
      </c>
      <c r="N167" s="116">
        <f t="shared" si="41"/>
        <v>2.655703093346181E-2</v>
      </c>
      <c r="O167" s="116">
        <f t="shared" si="42"/>
        <v>1.3218551709006262E-2</v>
      </c>
      <c r="P167" s="116">
        <f t="shared" si="43"/>
        <v>4.6485448843206136E-2</v>
      </c>
      <c r="Q167" s="116">
        <f t="shared" si="44"/>
        <v>2.102276646654113E-2</v>
      </c>
      <c r="R167" s="116">
        <f t="shared" si="45"/>
        <v>2.6816216206207423E-2</v>
      </c>
      <c r="S167" s="116">
        <f t="shared" si="46"/>
        <v>-4.9307168040230841E-3</v>
      </c>
      <c r="T167" s="116">
        <f t="shared" si="47"/>
        <v>9.9196516416969372E-4</v>
      </c>
      <c r="U167" s="116">
        <f t="shared" si="48"/>
        <v>-3.1918874523019039E-3</v>
      </c>
      <c r="V167" s="116">
        <f t="shared" si="49"/>
        <v>3.9478810973787422E-2</v>
      </c>
      <c r="W167" s="117">
        <f t="shared" si="50"/>
        <v>-1.3824910246119692E-3</v>
      </c>
    </row>
    <row r="168" spans="1:23">
      <c r="A168" s="237">
        <v>44953</v>
      </c>
      <c r="B168" s="239">
        <v>1047.3</v>
      </c>
      <c r="C168" s="239">
        <v>449.6</v>
      </c>
      <c r="D168" s="239">
        <v>13565</v>
      </c>
      <c r="E168" s="241">
        <v>2761.5</v>
      </c>
      <c r="F168" s="241">
        <v>611.9</v>
      </c>
      <c r="G168" s="241">
        <v>320.10000000000002</v>
      </c>
      <c r="H168" s="239">
        <v>2094.1</v>
      </c>
      <c r="I168" s="241">
        <v>503.8</v>
      </c>
      <c r="J168" s="241">
        <v>2290.6999999999998</v>
      </c>
      <c r="K168" s="241">
        <v>745</v>
      </c>
      <c r="L168" s="242">
        <v>14874.75</v>
      </c>
      <c r="M168" s="115">
        <f t="shared" si="40"/>
        <v>1.1524184007032543E-2</v>
      </c>
      <c r="N168" s="116">
        <f t="shared" si="41"/>
        <v>-1.6981332084528213E-2</v>
      </c>
      <c r="O168" s="116">
        <f t="shared" si="42"/>
        <v>2.3470204365998722E-3</v>
      </c>
      <c r="P168" s="116">
        <f t="shared" si="43"/>
        <v>-0.20476088226580916</v>
      </c>
      <c r="Q168" s="116">
        <f t="shared" si="44"/>
        <v>-2.5334150390382802E-2</v>
      </c>
      <c r="R168" s="116">
        <f t="shared" si="45"/>
        <v>-2.4684992991238604E-2</v>
      </c>
      <c r="S168" s="116">
        <f t="shared" si="46"/>
        <v>-7.2322720911189098E-3</v>
      </c>
      <c r="T168" s="116">
        <f t="shared" si="47"/>
        <v>-3.1708310355839388E-3</v>
      </c>
      <c r="U168" s="116">
        <f t="shared" si="48"/>
        <v>-1.0681821062623935E-2</v>
      </c>
      <c r="V168" s="116">
        <f t="shared" si="49"/>
        <v>-1.5450493819369417E-2</v>
      </c>
      <c r="W168" s="117">
        <f t="shared" si="50"/>
        <v>-1.978318370902846E-2</v>
      </c>
    </row>
    <row r="169" spans="1:23">
      <c r="A169" s="237">
        <v>44951</v>
      </c>
      <c r="B169" s="239">
        <v>1035.3</v>
      </c>
      <c r="C169" s="239">
        <v>457.3</v>
      </c>
      <c r="D169" s="239">
        <v>13533.2</v>
      </c>
      <c r="E169" s="241">
        <v>3389</v>
      </c>
      <c r="F169" s="241">
        <v>627.6</v>
      </c>
      <c r="G169" s="241">
        <v>328.1</v>
      </c>
      <c r="H169" s="239">
        <v>2109.3000000000002</v>
      </c>
      <c r="I169" s="241">
        <v>505.4</v>
      </c>
      <c r="J169" s="241">
        <v>2315.3000000000002</v>
      </c>
      <c r="K169" s="241">
        <v>756.6</v>
      </c>
      <c r="L169" s="242">
        <v>15171.95</v>
      </c>
      <c r="M169" s="115">
        <f t="shared" si="40"/>
        <v>-2.5650989216231424E-2</v>
      </c>
      <c r="N169" s="116">
        <f t="shared" si="41"/>
        <v>-2.3769485525486578E-2</v>
      </c>
      <c r="O169" s="116">
        <f t="shared" si="42"/>
        <v>-2.0687718957231087E-4</v>
      </c>
      <c r="P169" s="116">
        <f t="shared" si="43"/>
        <v>-1.5517805164433421E-2</v>
      </c>
      <c r="Q169" s="116">
        <f t="shared" si="44"/>
        <v>-2.4552697005879073E-2</v>
      </c>
      <c r="R169" s="116">
        <f t="shared" si="45"/>
        <v>-3.2091522810843376E-2</v>
      </c>
      <c r="S169" s="116">
        <f t="shared" si="46"/>
        <v>3.2765895829339458E-3</v>
      </c>
      <c r="T169" s="116">
        <f t="shared" si="47"/>
        <v>3.9651122528782798E-3</v>
      </c>
      <c r="U169" s="116">
        <f t="shared" si="48"/>
        <v>-2.8569114172591812E-2</v>
      </c>
      <c r="V169" s="116">
        <f t="shared" si="49"/>
        <v>-2.7891811979462743E-2</v>
      </c>
      <c r="W169" s="117">
        <f t="shared" si="50"/>
        <v>-1.4175398111245283E-2</v>
      </c>
    </row>
    <row r="170" spans="1:23">
      <c r="A170" s="237">
        <v>44950</v>
      </c>
      <c r="B170" s="239">
        <v>1062.2</v>
      </c>
      <c r="C170" s="239">
        <v>468.3</v>
      </c>
      <c r="D170" s="239">
        <v>13536</v>
      </c>
      <c r="E170" s="241">
        <v>3442</v>
      </c>
      <c r="F170" s="241">
        <v>643.20000000000005</v>
      </c>
      <c r="G170" s="241">
        <v>338.8</v>
      </c>
      <c r="H170" s="239">
        <v>2102.4</v>
      </c>
      <c r="I170" s="241">
        <v>503.4</v>
      </c>
      <c r="J170" s="241">
        <v>2382.4</v>
      </c>
      <c r="K170" s="241">
        <v>778</v>
      </c>
      <c r="L170" s="242">
        <v>15388.55</v>
      </c>
      <c r="M170" s="115">
        <f t="shared" si="40"/>
        <v>-3.7650602854395217E-4</v>
      </c>
      <c r="N170" s="116">
        <f t="shared" si="41"/>
        <v>-4.6868428359382597E-3</v>
      </c>
      <c r="O170" s="116">
        <f t="shared" si="42"/>
        <v>-4.864037889579521E-3</v>
      </c>
      <c r="P170" s="116">
        <f t="shared" si="43"/>
        <v>1.6282860075832596E-3</v>
      </c>
      <c r="Q170" s="116">
        <f t="shared" si="44"/>
        <v>6.2208400139928061E-4</v>
      </c>
      <c r="R170" s="116">
        <f t="shared" si="45"/>
        <v>3.3006296468170077E-2</v>
      </c>
      <c r="S170" s="116">
        <f t="shared" si="46"/>
        <v>-9.185235734879886E-3</v>
      </c>
      <c r="T170" s="116">
        <f t="shared" si="47"/>
        <v>-1.191185370153118E-3</v>
      </c>
      <c r="U170" s="116">
        <f t="shared" si="48"/>
        <v>-1.1352375675829779E-2</v>
      </c>
      <c r="V170" s="116">
        <f t="shared" si="49"/>
        <v>1.5436072012763996E-3</v>
      </c>
      <c r="W170" s="117">
        <f t="shared" si="50"/>
        <v>-9.5155365352155268E-4</v>
      </c>
    </row>
    <row r="171" spans="1:23">
      <c r="A171" s="237">
        <v>44949</v>
      </c>
      <c r="B171" s="239">
        <v>1062.5999999999999</v>
      </c>
      <c r="C171" s="239">
        <v>470.5</v>
      </c>
      <c r="D171" s="239">
        <v>13602</v>
      </c>
      <c r="E171" s="241">
        <v>3436.4</v>
      </c>
      <c r="F171" s="241">
        <v>642.79999999999995</v>
      </c>
      <c r="G171" s="241">
        <v>327.8</v>
      </c>
      <c r="H171" s="239">
        <v>2121.8000000000002</v>
      </c>
      <c r="I171" s="241">
        <v>504</v>
      </c>
      <c r="J171" s="241">
        <v>2409.6</v>
      </c>
      <c r="K171" s="241">
        <v>776.8</v>
      </c>
      <c r="L171" s="242">
        <v>15403.2</v>
      </c>
      <c r="M171" s="115">
        <f t="shared" si="40"/>
        <v>8.6007807725991224E-3</v>
      </c>
      <c r="N171" s="116">
        <f t="shared" si="41"/>
        <v>1.3265063999558223E-2</v>
      </c>
      <c r="O171" s="116">
        <f t="shared" si="42"/>
        <v>-3.9692165728728163E-4</v>
      </c>
      <c r="P171" s="116">
        <f t="shared" si="43"/>
        <v>-5.7453078559897789E-3</v>
      </c>
      <c r="Q171" s="116">
        <f t="shared" si="44"/>
        <v>2.0244498076663169E-3</v>
      </c>
      <c r="R171" s="116">
        <f t="shared" si="45"/>
        <v>1.3822981578341952E-2</v>
      </c>
      <c r="S171" s="116">
        <f t="shared" si="46"/>
        <v>1.0375060495098763E-2</v>
      </c>
      <c r="T171" s="116">
        <f t="shared" si="47"/>
        <v>-2.3781224049674358E-3</v>
      </c>
      <c r="U171" s="116">
        <f t="shared" si="48"/>
        <v>2.9092743182996461E-3</v>
      </c>
      <c r="V171" s="116">
        <f t="shared" si="49"/>
        <v>-4.2391996171523422E-3</v>
      </c>
      <c r="W171" s="117">
        <f t="shared" si="50"/>
        <v>3.59662318499173E-3</v>
      </c>
    </row>
    <row r="172" spans="1:23">
      <c r="A172" s="237">
        <v>44946</v>
      </c>
      <c r="B172" s="239">
        <v>1053.5</v>
      </c>
      <c r="C172" s="239">
        <v>464.3</v>
      </c>
      <c r="D172" s="239">
        <v>13607.4</v>
      </c>
      <c r="E172" s="241">
        <v>3456.2</v>
      </c>
      <c r="F172" s="241">
        <v>641.5</v>
      </c>
      <c r="G172" s="241">
        <v>323.3</v>
      </c>
      <c r="H172" s="239">
        <v>2099.9</v>
      </c>
      <c r="I172" s="241">
        <v>505.2</v>
      </c>
      <c r="J172" s="241">
        <v>2402.6</v>
      </c>
      <c r="K172" s="241">
        <v>780.1</v>
      </c>
      <c r="L172" s="242">
        <v>15347.9</v>
      </c>
      <c r="M172" s="115">
        <f t="shared" si="40"/>
        <v>-1.076294377709448E-2</v>
      </c>
      <c r="N172" s="116">
        <f t="shared" si="41"/>
        <v>-1.156329800707331E-2</v>
      </c>
      <c r="O172" s="116">
        <f t="shared" si="42"/>
        <v>-1.2176254740594646E-2</v>
      </c>
      <c r="P172" s="116">
        <f t="shared" si="43"/>
        <v>-2.1387909537547932E-3</v>
      </c>
      <c r="Q172" s="116">
        <f t="shared" si="44"/>
        <v>1.8723675309347875E-3</v>
      </c>
      <c r="R172" s="116">
        <f t="shared" si="45"/>
        <v>-4.9367579436670611E-3</v>
      </c>
      <c r="S172" s="116">
        <f t="shared" si="46"/>
        <v>-1.0846247423667419E-2</v>
      </c>
      <c r="T172" s="116">
        <f t="shared" si="47"/>
        <v>7.5502047521431356E-3</v>
      </c>
      <c r="U172" s="116">
        <f t="shared" si="48"/>
        <v>-2.0841810464553866E-2</v>
      </c>
      <c r="V172" s="116">
        <f t="shared" si="49"/>
        <v>-1.2104371525004414E-2</v>
      </c>
      <c r="W172" s="117">
        <f t="shared" si="50"/>
        <v>-4.6672558364357943E-3</v>
      </c>
    </row>
    <row r="173" spans="1:23">
      <c r="A173" s="237">
        <v>44945</v>
      </c>
      <c r="B173" s="239">
        <v>1064.9000000000001</v>
      </c>
      <c r="C173" s="239">
        <v>469.7</v>
      </c>
      <c r="D173" s="239">
        <v>13774.1</v>
      </c>
      <c r="E173" s="241">
        <v>3463.6</v>
      </c>
      <c r="F173" s="241">
        <v>640.29999999999995</v>
      </c>
      <c r="G173" s="241">
        <v>324.89999999999998</v>
      </c>
      <c r="H173" s="239">
        <v>2122.8000000000002</v>
      </c>
      <c r="I173" s="241">
        <v>501.4</v>
      </c>
      <c r="J173" s="241">
        <v>2453.1999999999998</v>
      </c>
      <c r="K173" s="241">
        <v>789.6</v>
      </c>
      <c r="L173" s="242">
        <v>15419.7</v>
      </c>
      <c r="M173" s="115">
        <f t="shared" si="40"/>
        <v>1.4095759510999867E-3</v>
      </c>
      <c r="N173" s="116">
        <f t="shared" si="41"/>
        <v>-1.9606404377965889E-2</v>
      </c>
      <c r="O173" s="116">
        <f t="shared" si="42"/>
        <v>-6.5560244663130877E-3</v>
      </c>
      <c r="P173" s="116">
        <f t="shared" si="43"/>
        <v>-3.7708247808071423E-2</v>
      </c>
      <c r="Q173" s="116">
        <f t="shared" si="44"/>
        <v>1.5618898899357478E-4</v>
      </c>
      <c r="R173" s="116">
        <f t="shared" si="45"/>
        <v>-1.8450189735693507E-3</v>
      </c>
      <c r="S173" s="116">
        <f t="shared" si="46"/>
        <v>1.8302904506114926E-2</v>
      </c>
      <c r="T173" s="116">
        <f t="shared" si="47"/>
        <v>-1.327409287549324E-2</v>
      </c>
      <c r="U173" s="116">
        <f t="shared" si="48"/>
        <v>-1.4367191017931744E-2</v>
      </c>
      <c r="V173" s="116">
        <f t="shared" si="49"/>
        <v>-1.5831465216680739E-2</v>
      </c>
      <c r="W173" s="117">
        <f t="shared" si="50"/>
        <v>-3.0207835235615292E-3</v>
      </c>
    </row>
    <row r="174" spans="1:23">
      <c r="A174" s="237">
        <v>44944</v>
      </c>
      <c r="B174" s="239">
        <v>1063.4000000000001</v>
      </c>
      <c r="C174" s="239">
        <v>479</v>
      </c>
      <c r="D174" s="239">
        <v>13864.7</v>
      </c>
      <c r="E174" s="241">
        <v>3596.7</v>
      </c>
      <c r="F174" s="241">
        <v>640.20000000000005</v>
      </c>
      <c r="G174" s="241">
        <v>325.5</v>
      </c>
      <c r="H174" s="239">
        <v>2084.3000000000002</v>
      </c>
      <c r="I174" s="241">
        <v>508.1</v>
      </c>
      <c r="J174" s="241">
        <v>2488.6999999999998</v>
      </c>
      <c r="K174" s="241">
        <v>802.2</v>
      </c>
      <c r="L174" s="242">
        <v>15466.35</v>
      </c>
      <c r="M174" s="115">
        <f t="shared" si="40"/>
        <v>-5.3458509492159481E-3</v>
      </c>
      <c r="N174" s="116">
        <f t="shared" si="41"/>
        <v>1.2393814773812732E-2</v>
      </c>
      <c r="O174" s="116">
        <f t="shared" si="42"/>
        <v>-2.6363193256532581E-3</v>
      </c>
      <c r="P174" s="116">
        <f t="shared" si="43"/>
        <v>-1.180207449742475E-2</v>
      </c>
      <c r="Q174" s="116">
        <f t="shared" si="44"/>
        <v>-1.5607931996352328E-3</v>
      </c>
      <c r="R174" s="116">
        <f t="shared" si="45"/>
        <v>4.3103515011222631E-3</v>
      </c>
      <c r="S174" s="116">
        <f t="shared" si="46"/>
        <v>1.4403689834192426E-3</v>
      </c>
      <c r="T174" s="116">
        <f t="shared" si="47"/>
        <v>-3.935458531706456E-4</v>
      </c>
      <c r="U174" s="116">
        <f t="shared" si="48"/>
        <v>2.0787561897758166E-2</v>
      </c>
      <c r="V174" s="116">
        <f t="shared" si="49"/>
        <v>-9.6762943305318677E-3</v>
      </c>
      <c r="W174" s="117">
        <f t="shared" si="50"/>
        <v>4.5492180521967416E-3</v>
      </c>
    </row>
    <row r="175" spans="1:23">
      <c r="A175" s="237">
        <v>44943</v>
      </c>
      <c r="B175" s="239">
        <v>1069.0999999999999</v>
      </c>
      <c r="C175" s="239">
        <v>473.1</v>
      </c>
      <c r="D175" s="239">
        <v>13901.3</v>
      </c>
      <c r="E175" s="241">
        <v>3639.4</v>
      </c>
      <c r="F175" s="241">
        <v>641.20000000000005</v>
      </c>
      <c r="G175" s="241">
        <v>324.10000000000002</v>
      </c>
      <c r="H175" s="239">
        <v>2081.3000000000002</v>
      </c>
      <c r="I175" s="241">
        <v>508.3</v>
      </c>
      <c r="J175" s="241">
        <v>2437.5</v>
      </c>
      <c r="K175" s="241">
        <v>810</v>
      </c>
      <c r="L175" s="242">
        <v>15396.15</v>
      </c>
      <c r="M175" s="115">
        <f t="shared" si="40"/>
        <v>8.925694621539455E-3</v>
      </c>
      <c r="N175" s="116">
        <f t="shared" si="41"/>
        <v>1.362012968133248E-2</v>
      </c>
      <c r="O175" s="116">
        <f t="shared" si="42"/>
        <v>6.2603666877569201E-4</v>
      </c>
      <c r="P175" s="116">
        <f t="shared" si="43"/>
        <v>5.4000572043711977E-3</v>
      </c>
      <c r="Q175" s="116">
        <f t="shared" si="44"/>
        <v>1.7170065874402866E-3</v>
      </c>
      <c r="R175" s="116">
        <f t="shared" si="45"/>
        <v>-1.7737468087033952E-2</v>
      </c>
      <c r="S175" s="116">
        <f t="shared" si="46"/>
        <v>-9.0398798076870967E-3</v>
      </c>
      <c r="T175" s="116">
        <f t="shared" si="47"/>
        <v>2.0270964373619201E-2</v>
      </c>
      <c r="U175" s="116">
        <f t="shared" si="48"/>
        <v>-5.0334646815828618E-3</v>
      </c>
      <c r="V175" s="116">
        <f t="shared" si="49"/>
        <v>5.5710450494554295E-3</v>
      </c>
      <c r="W175" s="117">
        <f t="shared" si="50"/>
        <v>5.9085040430751383E-3</v>
      </c>
    </row>
    <row r="176" spans="1:23">
      <c r="A176" s="237">
        <v>44942</v>
      </c>
      <c r="B176" s="239">
        <v>1059.5999999999999</v>
      </c>
      <c r="C176" s="239">
        <v>466.7</v>
      </c>
      <c r="D176" s="239">
        <v>13892.6</v>
      </c>
      <c r="E176" s="241">
        <v>3619.8</v>
      </c>
      <c r="F176" s="241">
        <v>640.1</v>
      </c>
      <c r="G176" s="241">
        <v>329.9</v>
      </c>
      <c r="H176" s="239">
        <v>2100.1999999999998</v>
      </c>
      <c r="I176" s="241">
        <v>498.1</v>
      </c>
      <c r="J176" s="241">
        <v>2449.8000000000002</v>
      </c>
      <c r="K176" s="241">
        <v>805.5</v>
      </c>
      <c r="L176" s="242">
        <v>15305.45</v>
      </c>
      <c r="M176" s="115">
        <f t="shared" si="40"/>
        <v>-7.7089786681712978E-3</v>
      </c>
      <c r="N176" s="116">
        <f t="shared" si="41"/>
        <v>-3.8494487227070094E-3</v>
      </c>
      <c r="O176" s="116">
        <f t="shared" si="42"/>
        <v>-1.7476046807455711E-3</v>
      </c>
      <c r="P176" s="116">
        <f t="shared" si="43"/>
        <v>-2.7627421219632457E-2</v>
      </c>
      <c r="Q176" s="116">
        <f t="shared" si="44"/>
        <v>-2.1847699077334297E-3</v>
      </c>
      <c r="R176" s="116">
        <f t="shared" si="45"/>
        <v>-2.2183163833068897E-2</v>
      </c>
      <c r="S176" s="116">
        <f t="shared" si="46"/>
        <v>-8.1563426373865225E-3</v>
      </c>
      <c r="T176" s="116">
        <f t="shared" si="47"/>
        <v>3.0159870051713793E-3</v>
      </c>
      <c r="U176" s="116">
        <f t="shared" si="48"/>
        <v>-2.2362183097672548E-2</v>
      </c>
      <c r="V176" s="116">
        <f t="shared" si="49"/>
        <v>-1.1166947000750686E-3</v>
      </c>
      <c r="W176" s="117">
        <f t="shared" si="50"/>
        <v>-2.652395968996761E-3</v>
      </c>
    </row>
    <row r="177" spans="1:23">
      <c r="A177" s="237">
        <v>44939</v>
      </c>
      <c r="B177" s="239">
        <v>1067.8</v>
      </c>
      <c r="C177" s="239">
        <v>468.5</v>
      </c>
      <c r="D177" s="239">
        <v>13916.9</v>
      </c>
      <c r="E177" s="241">
        <v>3721.2</v>
      </c>
      <c r="F177" s="241">
        <v>641.5</v>
      </c>
      <c r="G177" s="241">
        <v>337.3</v>
      </c>
      <c r="H177" s="239">
        <v>2117.4</v>
      </c>
      <c r="I177" s="241">
        <v>496.6</v>
      </c>
      <c r="J177" s="241">
        <v>2505.1999999999998</v>
      </c>
      <c r="K177" s="241">
        <v>806.4</v>
      </c>
      <c r="L177" s="242">
        <v>15346.1</v>
      </c>
      <c r="M177" s="115">
        <f t="shared" si="40"/>
        <v>6.2001138025011525E-3</v>
      </c>
      <c r="N177" s="116">
        <f t="shared" si="41"/>
        <v>4.2698548898082963E-4</v>
      </c>
      <c r="O177" s="116">
        <f t="shared" si="42"/>
        <v>-3.1637990512458562E-3</v>
      </c>
      <c r="P177" s="116">
        <f t="shared" si="43"/>
        <v>2.0086446995171956E-2</v>
      </c>
      <c r="Q177" s="116">
        <f t="shared" si="44"/>
        <v>1.2478554107151331E-3</v>
      </c>
      <c r="R177" s="116">
        <f t="shared" si="45"/>
        <v>-2.0731534154141544E-3</v>
      </c>
      <c r="S177" s="116">
        <f t="shared" si="46"/>
        <v>5.8259489829268173E-3</v>
      </c>
      <c r="T177" s="116">
        <f t="shared" si="47"/>
        <v>-1.0018116244644656E-2</v>
      </c>
      <c r="U177" s="116">
        <f t="shared" si="48"/>
        <v>3.8794617415937125E-3</v>
      </c>
      <c r="V177" s="116">
        <f t="shared" si="49"/>
        <v>-3.5897791845520173E-3</v>
      </c>
      <c r="W177" s="117">
        <f t="shared" si="50"/>
        <v>4.3427647050426361E-3</v>
      </c>
    </row>
    <row r="178" spans="1:23">
      <c r="A178" s="237">
        <v>44938</v>
      </c>
      <c r="B178" s="239">
        <v>1061.2</v>
      </c>
      <c r="C178" s="239">
        <v>468.3</v>
      </c>
      <c r="D178" s="239">
        <v>13961</v>
      </c>
      <c r="E178" s="241">
        <v>3647.2</v>
      </c>
      <c r="F178" s="241">
        <v>640.70000000000005</v>
      </c>
      <c r="G178" s="241">
        <v>338</v>
      </c>
      <c r="H178" s="239">
        <v>2105.1</v>
      </c>
      <c r="I178" s="241">
        <v>501.6</v>
      </c>
      <c r="J178" s="241">
        <v>2495.5</v>
      </c>
      <c r="K178" s="241">
        <v>809.3</v>
      </c>
      <c r="L178" s="242">
        <v>15279.6</v>
      </c>
      <c r="M178" s="115">
        <f t="shared" si="40"/>
        <v>1.2898509630027784E-2</v>
      </c>
      <c r="N178" s="116">
        <f t="shared" si="41"/>
        <v>1.2820514576555744E-3</v>
      </c>
      <c r="O178" s="116">
        <f t="shared" si="42"/>
        <v>2.6322127565272494E-3</v>
      </c>
      <c r="P178" s="116">
        <f t="shared" si="43"/>
        <v>3.1305806152700957E-3</v>
      </c>
      <c r="Q178" s="116">
        <f t="shared" si="44"/>
        <v>-1.5606710917339094E-4</v>
      </c>
      <c r="R178" s="116">
        <f t="shared" si="45"/>
        <v>4.1506137263129933E-3</v>
      </c>
      <c r="S178" s="116">
        <f t="shared" si="46"/>
        <v>-1.091988239074643E-3</v>
      </c>
      <c r="T178" s="116">
        <f t="shared" si="47"/>
        <v>2.5950708245515508E-3</v>
      </c>
      <c r="U178" s="116">
        <f t="shared" si="48"/>
        <v>6.4321829804753561E-3</v>
      </c>
      <c r="V178" s="116">
        <f t="shared" si="49"/>
        <v>-2.6460118353791993E-2</v>
      </c>
      <c r="W178" s="117">
        <f t="shared" si="50"/>
        <v>-1.4224544147496496E-3</v>
      </c>
    </row>
    <row r="179" spans="1:23">
      <c r="A179" s="237">
        <v>44937</v>
      </c>
      <c r="B179" s="239">
        <v>1047.5999999999999</v>
      </c>
      <c r="C179" s="239">
        <v>467.7</v>
      </c>
      <c r="D179" s="239">
        <v>13924.3</v>
      </c>
      <c r="E179" s="241">
        <v>3635.8</v>
      </c>
      <c r="F179" s="241">
        <v>640.79999999999995</v>
      </c>
      <c r="G179" s="241">
        <v>336.6</v>
      </c>
      <c r="H179" s="239">
        <v>2107.4</v>
      </c>
      <c r="I179" s="241">
        <v>500.3</v>
      </c>
      <c r="J179" s="241">
        <v>2479.5</v>
      </c>
      <c r="K179" s="241">
        <v>831</v>
      </c>
      <c r="L179" s="242">
        <v>15301.35</v>
      </c>
      <c r="M179" s="115">
        <f t="shared" si="40"/>
        <v>-2.9254778747826699E-2</v>
      </c>
      <c r="N179" s="116">
        <f t="shared" si="41"/>
        <v>-9.9990195913667087E-3</v>
      </c>
      <c r="O179" s="116">
        <f t="shared" si="42"/>
        <v>7.9001705759555409E-5</v>
      </c>
      <c r="P179" s="116">
        <f t="shared" si="43"/>
        <v>-3.0483223516957841E-3</v>
      </c>
      <c r="Q179" s="116">
        <f t="shared" si="44"/>
        <v>5.9477401819860035E-3</v>
      </c>
      <c r="R179" s="116">
        <f t="shared" si="45"/>
        <v>-2.0774603108989088E-3</v>
      </c>
      <c r="S179" s="116">
        <f t="shared" si="46"/>
        <v>3.0448445270451405E-2</v>
      </c>
      <c r="T179" s="116">
        <f t="shared" si="47"/>
        <v>-1.9398866434721492E-2</v>
      </c>
      <c r="U179" s="116">
        <f t="shared" si="48"/>
        <v>-1.9846120255269505E-2</v>
      </c>
      <c r="V179" s="116">
        <f t="shared" si="49"/>
        <v>6.0350213344700782E-3</v>
      </c>
      <c r="W179" s="117">
        <f t="shared" si="50"/>
        <v>-1.5607351029163249E-3</v>
      </c>
    </row>
    <row r="180" spans="1:23">
      <c r="A180" s="237">
        <v>44936</v>
      </c>
      <c r="B180" s="239">
        <v>1078.7</v>
      </c>
      <c r="C180" s="239">
        <v>472.4</v>
      </c>
      <c r="D180" s="239">
        <v>13923.2</v>
      </c>
      <c r="E180" s="241">
        <v>3646.9</v>
      </c>
      <c r="F180" s="241">
        <v>637</v>
      </c>
      <c r="G180" s="241">
        <v>337.3</v>
      </c>
      <c r="H180" s="239">
        <v>2044.2</v>
      </c>
      <c r="I180" s="241">
        <v>510.1</v>
      </c>
      <c r="J180" s="241">
        <v>2529.1999999999998</v>
      </c>
      <c r="K180" s="241">
        <v>826</v>
      </c>
      <c r="L180" s="242">
        <v>15325.25</v>
      </c>
      <c r="M180" s="115">
        <f t="shared" si="40"/>
        <v>-8.1248715814557382E-3</v>
      </c>
      <c r="N180" s="116">
        <f t="shared" si="41"/>
        <v>-3.1702446503354058E-3</v>
      </c>
      <c r="O180" s="116">
        <f t="shared" si="42"/>
        <v>-9.4003458692871137E-3</v>
      </c>
      <c r="P180" s="116">
        <f t="shared" si="43"/>
        <v>-5.5571333345548035E-2</v>
      </c>
      <c r="Q180" s="116">
        <f t="shared" si="44"/>
        <v>-4.0733253876358982E-3</v>
      </c>
      <c r="R180" s="116">
        <f t="shared" si="45"/>
        <v>-1.7049207796799477E-2</v>
      </c>
      <c r="S180" s="116">
        <f t="shared" si="46"/>
        <v>9.8319541401750612E-3</v>
      </c>
      <c r="T180" s="116">
        <f t="shared" si="47"/>
        <v>-9.5601157348552627E-3</v>
      </c>
      <c r="U180" s="116">
        <f t="shared" si="48"/>
        <v>-9.1310458097337739E-3</v>
      </c>
      <c r="V180" s="116">
        <f t="shared" si="49"/>
        <v>7.168489478612497E-3</v>
      </c>
      <c r="W180" s="117">
        <f t="shared" si="50"/>
        <v>-8.1136809117982132E-3</v>
      </c>
    </row>
    <row r="181" spans="1:23">
      <c r="A181" s="237">
        <v>44935</v>
      </c>
      <c r="B181" s="239">
        <v>1087.5</v>
      </c>
      <c r="C181" s="239">
        <v>473.9</v>
      </c>
      <c r="D181" s="239">
        <v>14054.7</v>
      </c>
      <c r="E181" s="241">
        <v>3855.3</v>
      </c>
      <c r="F181" s="241">
        <v>639.6</v>
      </c>
      <c r="G181" s="241">
        <v>343.1</v>
      </c>
      <c r="H181" s="239">
        <v>2024.2</v>
      </c>
      <c r="I181" s="241">
        <v>515</v>
      </c>
      <c r="J181" s="241">
        <v>2552.4</v>
      </c>
      <c r="K181" s="241">
        <v>820.1</v>
      </c>
      <c r="L181" s="242">
        <v>15450.1</v>
      </c>
      <c r="M181" s="115">
        <f t="shared" si="40"/>
        <v>1.0259344110088425E-2</v>
      </c>
      <c r="N181" s="116">
        <f t="shared" si="41"/>
        <v>4.2211904383640167E-4</v>
      </c>
      <c r="O181" s="116">
        <f t="shared" si="42"/>
        <v>2.4648451648866024E-3</v>
      </c>
      <c r="P181" s="116">
        <f t="shared" si="43"/>
        <v>8.073381004256067E-3</v>
      </c>
      <c r="Q181" s="116">
        <f t="shared" si="44"/>
        <v>5.1728307210528526E-3</v>
      </c>
      <c r="R181" s="116">
        <f t="shared" si="45"/>
        <v>1.5864022472882124E-2</v>
      </c>
      <c r="S181" s="116">
        <f t="shared" si="46"/>
        <v>2.0770493595503735E-3</v>
      </c>
      <c r="T181" s="116">
        <f t="shared" si="47"/>
        <v>3.6961427158170045E-3</v>
      </c>
      <c r="U181" s="116">
        <f t="shared" si="48"/>
        <v>1.1862909331962506E-2</v>
      </c>
      <c r="V181" s="116">
        <f t="shared" si="49"/>
        <v>6.7290888280533631E-3</v>
      </c>
      <c r="W181" s="117">
        <f t="shared" si="50"/>
        <v>1.1594389391270894E-2</v>
      </c>
    </row>
    <row r="182" spans="1:23">
      <c r="A182" s="237">
        <v>44932</v>
      </c>
      <c r="B182" s="239">
        <v>1076.4000000000001</v>
      </c>
      <c r="C182" s="239">
        <v>473.7</v>
      </c>
      <c r="D182" s="239">
        <v>14020.1</v>
      </c>
      <c r="E182" s="241">
        <v>3824.3</v>
      </c>
      <c r="F182" s="239">
        <v>636.29999999999995</v>
      </c>
      <c r="G182" s="241">
        <v>337.7</v>
      </c>
      <c r="H182" s="239">
        <v>2020</v>
      </c>
      <c r="I182" s="241">
        <v>513.1</v>
      </c>
      <c r="J182" s="241">
        <v>2522.3000000000002</v>
      </c>
      <c r="K182" s="241">
        <v>814.6</v>
      </c>
      <c r="L182" s="242">
        <v>15272</v>
      </c>
      <c r="M182" s="115">
        <f t="shared" si="40"/>
        <v>-1.1086588056340479E-2</v>
      </c>
      <c r="N182" s="116">
        <f t="shared" si="41"/>
        <v>-7.9899499910788402E-3</v>
      </c>
      <c r="O182" s="116">
        <f t="shared" si="42"/>
        <v>-6.41301290673025E-3</v>
      </c>
      <c r="P182" s="116">
        <f t="shared" si="43"/>
        <v>-1.4371385131176097E-3</v>
      </c>
      <c r="Q182" s="116">
        <f t="shared" si="44"/>
        <v>-1.4134277971471865E-3</v>
      </c>
      <c r="R182" s="116">
        <f t="shared" si="45"/>
        <v>-3.2520353863773432E-3</v>
      </c>
      <c r="S182" s="116">
        <f t="shared" si="46"/>
        <v>-8.6751332699967938E-3</v>
      </c>
      <c r="T182" s="116">
        <f t="shared" si="47"/>
        <v>-4.6665455090954561E-3</v>
      </c>
      <c r="U182" s="116">
        <f t="shared" si="48"/>
        <v>1.6665347877424098E-3</v>
      </c>
      <c r="V182" s="116">
        <f t="shared" si="49"/>
        <v>6.2804220966224122E-3</v>
      </c>
      <c r="W182" s="117">
        <f t="shared" si="50"/>
        <v>-7.4499173589176937E-3</v>
      </c>
    </row>
    <row r="183" spans="1:23">
      <c r="A183" s="237">
        <v>44931</v>
      </c>
      <c r="B183" s="239">
        <v>1088.4000000000001</v>
      </c>
      <c r="C183" s="239">
        <v>477.5</v>
      </c>
      <c r="D183" s="239">
        <v>14110.3</v>
      </c>
      <c r="E183" s="241">
        <v>3829.8</v>
      </c>
      <c r="F183" s="241">
        <v>637.20000000000005</v>
      </c>
      <c r="G183" s="241">
        <v>338.8</v>
      </c>
      <c r="H183" s="239">
        <v>2037.6</v>
      </c>
      <c r="I183" s="241">
        <v>515.5</v>
      </c>
      <c r="J183" s="241">
        <v>2518.1</v>
      </c>
      <c r="K183" s="241">
        <v>809.5</v>
      </c>
      <c r="L183" s="242">
        <v>15386.2</v>
      </c>
      <c r="M183" s="115">
        <f t="shared" si="40"/>
        <v>1.9951480711675639E-2</v>
      </c>
      <c r="N183" s="116">
        <f t="shared" si="41"/>
        <v>-1.0465725706710271E-3</v>
      </c>
      <c r="O183" s="116">
        <f t="shared" si="42"/>
        <v>4.2256934948124497E-3</v>
      </c>
      <c r="P183" s="116">
        <f t="shared" si="43"/>
        <v>7.0524627771276704E-4</v>
      </c>
      <c r="Q183" s="116">
        <f t="shared" si="44"/>
        <v>3.1436681029675356E-3</v>
      </c>
      <c r="R183" s="116">
        <f t="shared" si="45"/>
        <v>-3.2414939241708443E-3</v>
      </c>
      <c r="S183" s="116">
        <f t="shared" si="46"/>
        <v>1.7076664133314386E-2</v>
      </c>
      <c r="T183" s="116">
        <f t="shared" si="47"/>
        <v>1.8205455345991037E-2</v>
      </c>
      <c r="U183" s="116">
        <f t="shared" si="48"/>
        <v>2.8235687169018545E-3</v>
      </c>
      <c r="V183" s="116">
        <f t="shared" si="49"/>
        <v>4.457107787224213E-3</v>
      </c>
      <c r="W183" s="117">
        <f t="shared" si="50"/>
        <v>-4.4185684557322214E-4</v>
      </c>
    </row>
    <row r="184" spans="1:23">
      <c r="A184" s="237">
        <v>44930</v>
      </c>
      <c r="B184" s="239">
        <v>1066.9000000000001</v>
      </c>
      <c r="C184" s="239">
        <v>478</v>
      </c>
      <c r="D184" s="239">
        <v>14050.8</v>
      </c>
      <c r="E184" s="241">
        <v>3827.1</v>
      </c>
      <c r="F184" s="241">
        <v>635.20000000000005</v>
      </c>
      <c r="G184" s="241">
        <v>339.9</v>
      </c>
      <c r="H184" s="239">
        <v>2003.1</v>
      </c>
      <c r="I184" s="241">
        <v>506.2</v>
      </c>
      <c r="J184" s="241">
        <v>2511</v>
      </c>
      <c r="K184" s="241">
        <v>805.9</v>
      </c>
      <c r="L184" s="242">
        <v>15393</v>
      </c>
      <c r="M184" s="115">
        <f t="shared" si="40"/>
        <v>-8.4002734024479289E-3</v>
      </c>
      <c r="N184" s="116">
        <f t="shared" si="41"/>
        <v>-9.3701882875846295E-3</v>
      </c>
      <c r="O184" s="116">
        <f t="shared" si="42"/>
        <v>8.4120293496471547E-3</v>
      </c>
      <c r="P184" s="116">
        <f t="shared" si="43"/>
        <v>-1.0185294882949355E-3</v>
      </c>
      <c r="Q184" s="116">
        <f t="shared" si="44"/>
        <v>-1.3914083619918994E-2</v>
      </c>
      <c r="R184" s="116">
        <f t="shared" si="45"/>
        <v>-2.0673323244788898E-2</v>
      </c>
      <c r="S184" s="116">
        <f t="shared" si="46"/>
        <v>-1.8743903277912036E-2</v>
      </c>
      <c r="T184" s="116">
        <f t="shared" si="47"/>
        <v>-8.6546566963598449E-3</v>
      </c>
      <c r="U184" s="116">
        <f t="shared" si="48"/>
        <v>-1.0301200441696893E-2</v>
      </c>
      <c r="V184" s="116">
        <f t="shared" si="49"/>
        <v>-2.9736114093330355E-3</v>
      </c>
      <c r="W184" s="117">
        <f t="shared" si="50"/>
        <v>-1.0649259951250633E-2</v>
      </c>
    </row>
    <row r="185" spans="1:23">
      <c r="A185" s="237">
        <v>44929</v>
      </c>
      <c r="B185" s="239">
        <v>1075.9000000000001</v>
      </c>
      <c r="C185" s="239">
        <v>482.5</v>
      </c>
      <c r="D185" s="239">
        <v>13933.1</v>
      </c>
      <c r="E185" s="241">
        <v>3831</v>
      </c>
      <c r="F185" s="241">
        <v>644.1</v>
      </c>
      <c r="G185" s="241">
        <v>347</v>
      </c>
      <c r="H185" s="239">
        <v>2041</v>
      </c>
      <c r="I185" s="241">
        <v>510.6</v>
      </c>
      <c r="J185" s="241">
        <v>2537</v>
      </c>
      <c r="K185" s="241">
        <v>808.3</v>
      </c>
      <c r="L185" s="242">
        <v>15557.8</v>
      </c>
      <c r="M185" s="115">
        <f t="shared" si="40"/>
        <v>4.5647291521146985E-3</v>
      </c>
      <c r="N185" s="116">
        <f t="shared" si="41"/>
        <v>2.9057720736325255E-3</v>
      </c>
      <c r="O185" s="116">
        <f t="shared" si="42"/>
        <v>-2.4123354822495429E-2</v>
      </c>
      <c r="P185" s="116">
        <f t="shared" si="43"/>
        <v>-2.6589520631686817E-3</v>
      </c>
      <c r="Q185" s="116">
        <f t="shared" si="44"/>
        <v>2.6428309202931846E-3</v>
      </c>
      <c r="R185" s="116">
        <f t="shared" si="45"/>
        <v>7.2306894931459809E-3</v>
      </c>
      <c r="S185" s="116">
        <f t="shared" si="46"/>
        <v>-8.8153196364407996E-4</v>
      </c>
      <c r="T185" s="116">
        <f t="shared" si="47"/>
        <v>8.4571258315198992E-3</v>
      </c>
      <c r="U185" s="116">
        <f t="shared" si="48"/>
        <v>2.7629778777159392E-3</v>
      </c>
      <c r="V185" s="116">
        <f t="shared" si="49"/>
        <v>6.9522316022674214E-3</v>
      </c>
      <c r="W185" s="117">
        <f t="shared" si="50"/>
        <v>2.1974530623223099E-3</v>
      </c>
    </row>
    <row r="186" spans="1:23">
      <c r="A186" s="237">
        <v>44928</v>
      </c>
      <c r="B186" s="239">
        <v>1071</v>
      </c>
      <c r="C186" s="239">
        <v>481.1</v>
      </c>
      <c r="D186" s="239">
        <v>14273.3</v>
      </c>
      <c r="E186" s="241">
        <v>3841.2</v>
      </c>
      <c r="F186" s="241">
        <v>642.4</v>
      </c>
      <c r="G186" s="241">
        <v>344.5</v>
      </c>
      <c r="H186" s="239">
        <v>2042.8</v>
      </c>
      <c r="I186" s="241">
        <v>506.3</v>
      </c>
      <c r="J186" s="241">
        <v>2530</v>
      </c>
      <c r="K186" s="241">
        <v>802.7</v>
      </c>
      <c r="L186" s="242">
        <v>15523.65</v>
      </c>
      <c r="M186" s="115">
        <f t="shared" si="40"/>
        <v>-4.6576702739809439E-3</v>
      </c>
      <c r="N186" s="116">
        <f t="shared" si="41"/>
        <v>-7.0422826254128114E-3</v>
      </c>
      <c r="O186" s="116">
        <f t="shared" si="42"/>
        <v>-1.8237671960479658E-2</v>
      </c>
      <c r="P186" s="116">
        <f t="shared" si="43"/>
        <v>-4.4677719909445527E-3</v>
      </c>
      <c r="Q186" s="116">
        <f t="shared" si="44"/>
        <v>4.2118461764599126E-3</v>
      </c>
      <c r="R186" s="116">
        <f t="shared" si="45"/>
        <v>2.3495941368930684E-2</v>
      </c>
      <c r="S186" s="116">
        <f t="shared" si="46"/>
        <v>1.7331627513956196E-2</v>
      </c>
      <c r="T186" s="116">
        <f t="shared" si="47"/>
        <v>-7.0852490852464775E-3</v>
      </c>
      <c r="U186" s="116">
        <f t="shared" si="48"/>
        <v>-7.9524847278755629E-3</v>
      </c>
      <c r="V186" s="116">
        <f t="shared" si="49"/>
        <v>3.4943252827549531E-3</v>
      </c>
      <c r="W186" s="117">
        <f t="shared" si="50"/>
        <v>4.8301006003913481E-3</v>
      </c>
    </row>
    <row r="187" spans="1:23">
      <c r="A187" s="237">
        <v>44925</v>
      </c>
      <c r="B187" s="239">
        <v>1076</v>
      </c>
      <c r="C187" s="239">
        <v>484.5</v>
      </c>
      <c r="D187" s="239">
        <v>14536</v>
      </c>
      <c r="E187" s="241">
        <v>3858.4</v>
      </c>
      <c r="F187" s="241">
        <v>639.70000000000005</v>
      </c>
      <c r="G187" s="241">
        <v>336.5</v>
      </c>
      <c r="H187" s="239">
        <v>2007.7</v>
      </c>
      <c r="I187" s="241">
        <v>509.9</v>
      </c>
      <c r="J187" s="241">
        <v>2550.1999999999998</v>
      </c>
      <c r="K187" s="241">
        <v>799.9</v>
      </c>
      <c r="L187" s="242">
        <v>15448.85</v>
      </c>
      <c r="M187" s="115">
        <f t="shared" si="40"/>
        <v>-1.0722972036585879E-2</v>
      </c>
      <c r="N187" s="116">
        <f t="shared" si="41"/>
        <v>-4.7359297825511817E-3</v>
      </c>
      <c r="O187" s="116">
        <f t="shared" si="42"/>
        <v>9.1918128769569781E-3</v>
      </c>
      <c r="P187" s="116">
        <f t="shared" si="43"/>
        <v>1.246593271777802E-2</v>
      </c>
      <c r="Q187" s="116">
        <f t="shared" si="44"/>
        <v>1.0370928906011191E-2</v>
      </c>
      <c r="R187" s="116">
        <f t="shared" si="45"/>
        <v>-6.8118136931169136E-3</v>
      </c>
      <c r="S187" s="116">
        <f t="shared" si="46"/>
        <v>-3.9767413346812244E-3</v>
      </c>
      <c r="T187" s="116">
        <f t="shared" si="47"/>
        <v>-1.0728670157154634E-2</v>
      </c>
      <c r="U187" s="116">
        <f t="shared" si="48"/>
        <v>-1.9993290049712162E-2</v>
      </c>
      <c r="V187" s="116">
        <f t="shared" si="49"/>
        <v>-7.4981258199321055E-4</v>
      </c>
      <c r="W187" s="117">
        <f t="shared" si="50"/>
        <v>-2.3501621501795097E-3</v>
      </c>
    </row>
    <row r="188" spans="1:23">
      <c r="A188" s="237">
        <v>44924</v>
      </c>
      <c r="B188" s="239">
        <v>1087.5999999999999</v>
      </c>
      <c r="C188" s="239">
        <v>486.8</v>
      </c>
      <c r="D188" s="239">
        <v>14403</v>
      </c>
      <c r="E188" s="241">
        <v>3810.6</v>
      </c>
      <c r="F188" s="241">
        <v>633.1</v>
      </c>
      <c r="G188" s="241">
        <v>338.8</v>
      </c>
      <c r="H188" s="239">
        <v>2015.7</v>
      </c>
      <c r="I188" s="241">
        <v>515.4</v>
      </c>
      <c r="J188" s="241">
        <v>2601.6999999999998</v>
      </c>
      <c r="K188" s="241">
        <v>800.5</v>
      </c>
      <c r="L188" s="242">
        <v>15485.2</v>
      </c>
      <c r="M188" s="115">
        <f t="shared" si="40"/>
        <v>1.6563912869648851E-3</v>
      </c>
      <c r="N188" s="116">
        <f t="shared" si="41"/>
        <v>-1.1641099498771436E-2</v>
      </c>
      <c r="O188" s="116">
        <f t="shared" si="42"/>
        <v>1.8181363625208467E-2</v>
      </c>
      <c r="P188" s="116">
        <f t="shared" si="43"/>
        <v>3.39103672609196E-3</v>
      </c>
      <c r="Q188" s="116">
        <f t="shared" si="44"/>
        <v>-8.9630287907764179E-3</v>
      </c>
      <c r="R188" s="116">
        <f t="shared" si="45"/>
        <v>8.8587042556975053E-4</v>
      </c>
      <c r="S188" s="116">
        <f t="shared" si="46"/>
        <v>2.4808355581351139E-4</v>
      </c>
      <c r="T188" s="116">
        <f t="shared" si="47"/>
        <v>-7.3458671716157241E-3</v>
      </c>
      <c r="U188" s="116">
        <f t="shared" si="48"/>
        <v>5.3183415012541197E-3</v>
      </c>
      <c r="V188" s="116">
        <f t="shared" si="49"/>
        <v>3.3785929654632472E-3</v>
      </c>
      <c r="W188" s="117">
        <f t="shared" si="50"/>
        <v>3.3896144751114623E-3</v>
      </c>
    </row>
    <row r="189" spans="1:23">
      <c r="A189" s="237">
        <v>44923</v>
      </c>
      <c r="B189" s="239">
        <v>1085.8</v>
      </c>
      <c r="C189" s="239">
        <v>492.5</v>
      </c>
      <c r="D189" s="239">
        <v>14143.5</v>
      </c>
      <c r="E189" s="241">
        <v>3797.7</v>
      </c>
      <c r="F189" s="241">
        <v>638.79999999999995</v>
      </c>
      <c r="G189" s="241">
        <v>338.5</v>
      </c>
      <c r="H189" s="239">
        <v>2015.2</v>
      </c>
      <c r="I189" s="241">
        <v>519.20000000000005</v>
      </c>
      <c r="J189" s="241">
        <v>2587.9</v>
      </c>
      <c r="K189" s="241">
        <v>797.8</v>
      </c>
      <c r="L189" s="242">
        <v>15432.8</v>
      </c>
      <c r="M189" s="115">
        <f t="shared" si="40"/>
        <v>-9.2589009979958947E-3</v>
      </c>
      <c r="N189" s="116">
        <f t="shared" si="41"/>
        <v>0</v>
      </c>
      <c r="O189" s="116">
        <f t="shared" si="42"/>
        <v>3.0519888156425529E-3</v>
      </c>
      <c r="P189" s="116">
        <f t="shared" si="43"/>
        <v>7.4001976319585071E-3</v>
      </c>
      <c r="Q189" s="116">
        <f t="shared" si="44"/>
        <v>8.9630287907764162E-3</v>
      </c>
      <c r="R189" s="116">
        <f t="shared" si="45"/>
        <v>0</v>
      </c>
      <c r="S189" s="116">
        <f t="shared" si="46"/>
        <v>-6.2330154800788861E-3</v>
      </c>
      <c r="T189" s="116">
        <f t="shared" si="47"/>
        <v>5.7797901618643409E-4</v>
      </c>
      <c r="U189" s="116">
        <f t="shared" si="48"/>
        <v>1.9785625238157589E-2</v>
      </c>
      <c r="V189" s="116">
        <f t="shared" si="49"/>
        <v>0</v>
      </c>
      <c r="W189" s="117">
        <f t="shared" si="50"/>
        <v>9.3675607273441968E-4</v>
      </c>
    </row>
    <row r="190" spans="1:23">
      <c r="A190" s="237">
        <v>44922</v>
      </c>
      <c r="B190" s="239">
        <v>1095.9000000000001</v>
      </c>
      <c r="C190" s="239">
        <v>492.5</v>
      </c>
      <c r="D190" s="239">
        <v>14100.4</v>
      </c>
      <c r="E190" s="241">
        <v>3769.7</v>
      </c>
      <c r="F190" s="241">
        <v>633.1</v>
      </c>
      <c r="G190" s="241">
        <v>338.5</v>
      </c>
      <c r="H190" s="239">
        <v>2027.8</v>
      </c>
      <c r="I190" s="241">
        <v>518.9</v>
      </c>
      <c r="J190" s="241">
        <v>2537.1999999999998</v>
      </c>
      <c r="K190" s="241">
        <v>797.8</v>
      </c>
      <c r="L190" s="242">
        <v>15418.35</v>
      </c>
      <c r="M190" s="115">
        <f t="shared" si="40"/>
        <v>-5.4734538859634941E-4</v>
      </c>
      <c r="N190" s="116">
        <f t="shared" si="41"/>
        <v>9.588974830323645E-3</v>
      </c>
      <c r="O190" s="116">
        <f t="shared" si="42"/>
        <v>1.5188402956718148E-3</v>
      </c>
      <c r="P190" s="116">
        <f t="shared" si="43"/>
        <v>1.4132339662788845E-2</v>
      </c>
      <c r="Q190" s="116">
        <f t="shared" si="44"/>
        <v>1.75275360291068E-2</v>
      </c>
      <c r="R190" s="116">
        <f t="shared" si="45"/>
        <v>-1.8730427590465514E-2</v>
      </c>
      <c r="S190" s="116">
        <f t="shared" si="46"/>
        <v>3.4874711595688675E-2</v>
      </c>
      <c r="T190" s="116">
        <f t="shared" si="47"/>
        <v>7.7115870411182893E-4</v>
      </c>
      <c r="U190" s="116">
        <f t="shared" si="48"/>
        <v>9.3451222583852255E-3</v>
      </c>
      <c r="V190" s="116">
        <f t="shared" si="49"/>
        <v>1.426521697297378E-2</v>
      </c>
      <c r="W190" s="117">
        <f t="shared" si="50"/>
        <v>7.8003058533264256E-3</v>
      </c>
    </row>
    <row r="191" spans="1:23">
      <c r="A191" s="237">
        <v>44921</v>
      </c>
      <c r="B191" s="239">
        <v>1096.5</v>
      </c>
      <c r="C191" s="239">
        <v>487.8</v>
      </c>
      <c r="D191" s="239">
        <v>14079</v>
      </c>
      <c r="E191" s="241">
        <v>3716.8</v>
      </c>
      <c r="F191" s="241">
        <v>622.1</v>
      </c>
      <c r="G191" s="241">
        <v>344.9</v>
      </c>
      <c r="H191" s="239">
        <v>1958.3</v>
      </c>
      <c r="I191" s="241">
        <v>518.5</v>
      </c>
      <c r="J191" s="241">
        <v>2513.6</v>
      </c>
      <c r="K191" s="241">
        <v>786.5</v>
      </c>
      <c r="L191" s="242">
        <v>15298.55</v>
      </c>
      <c r="M191" s="115">
        <f t="shared" si="40"/>
        <v>-2.0490855493328537E-2</v>
      </c>
      <c r="N191" s="116">
        <f t="shared" si="41"/>
        <v>1.6953062628460656E-2</v>
      </c>
      <c r="O191" s="116">
        <f t="shared" si="42"/>
        <v>-1.1074198252472003E-3</v>
      </c>
      <c r="P191" s="116">
        <f t="shared" si="43"/>
        <v>2.0275188354425495E-2</v>
      </c>
      <c r="Q191" s="116">
        <f t="shared" si="44"/>
        <v>2.4077948617444528E-2</v>
      </c>
      <c r="R191" s="116">
        <f t="shared" si="45"/>
        <v>1.1665340798937825E-2</v>
      </c>
      <c r="S191" s="116">
        <f t="shared" si="46"/>
        <v>2.2724729380379779E-2</v>
      </c>
      <c r="T191" s="116">
        <f t="shared" si="47"/>
        <v>5.6087566045495939E-3</v>
      </c>
      <c r="U191" s="116">
        <f t="shared" si="48"/>
        <v>9.3128033722569333E-3</v>
      </c>
      <c r="V191" s="116">
        <f t="shared" si="49"/>
        <v>1.1123300776685618E-2</v>
      </c>
      <c r="W191" s="117">
        <f t="shared" si="50"/>
        <v>1.6645877527451915E-2</v>
      </c>
    </row>
    <row r="192" spans="1:23">
      <c r="A192" s="237">
        <v>44918</v>
      </c>
      <c r="B192" s="239">
        <v>1119.2</v>
      </c>
      <c r="C192" s="239">
        <v>479.6</v>
      </c>
      <c r="D192" s="239">
        <v>14094.6</v>
      </c>
      <c r="E192" s="241">
        <v>3642.2</v>
      </c>
      <c r="F192" s="239">
        <v>607.29999999999995</v>
      </c>
      <c r="G192" s="241">
        <v>340.9</v>
      </c>
      <c r="H192" s="239">
        <v>1914.3</v>
      </c>
      <c r="I192" s="241">
        <v>515.6</v>
      </c>
      <c r="J192" s="241">
        <v>2490.3000000000002</v>
      </c>
      <c r="K192" s="241">
        <v>777.8</v>
      </c>
      <c r="L192" s="242">
        <v>15046</v>
      </c>
      <c r="M192" s="115">
        <f t="shared" si="40"/>
        <v>-2.944196265137913E-3</v>
      </c>
      <c r="N192" s="116">
        <f t="shared" si="41"/>
        <v>-2.8570435720177055E-2</v>
      </c>
      <c r="O192" s="116">
        <f t="shared" si="42"/>
        <v>7.0130259271781598E-3</v>
      </c>
      <c r="P192" s="116">
        <f t="shared" si="43"/>
        <v>-6.0304789806278014E-2</v>
      </c>
      <c r="Q192" s="116">
        <f t="shared" si="44"/>
        <v>-5.400655401714051E-2</v>
      </c>
      <c r="R192" s="116">
        <f t="shared" si="45"/>
        <v>-3.544528958594758E-2</v>
      </c>
      <c r="S192" s="116">
        <f t="shared" si="46"/>
        <v>-3.2279104038423913E-2</v>
      </c>
      <c r="T192" s="116">
        <f t="shared" si="47"/>
        <v>-1.310230689718888E-2</v>
      </c>
      <c r="U192" s="116">
        <f t="shared" si="48"/>
        <v>-2.439580735854319E-2</v>
      </c>
      <c r="V192" s="116">
        <f t="shared" si="49"/>
        <v>-3.7349786697193597E-2</v>
      </c>
      <c r="W192" s="117">
        <f t="shared" si="50"/>
        <v>-2.5298699733138703E-2</v>
      </c>
    </row>
    <row r="193" spans="1:23">
      <c r="A193" s="237">
        <v>44917</v>
      </c>
      <c r="B193" s="239">
        <v>1122.5</v>
      </c>
      <c r="C193" s="239">
        <v>493.5</v>
      </c>
      <c r="D193" s="239">
        <v>13996.1</v>
      </c>
      <c r="E193" s="241">
        <v>3868.6</v>
      </c>
      <c r="F193" s="241">
        <v>641</v>
      </c>
      <c r="G193" s="241">
        <v>353.2</v>
      </c>
      <c r="H193" s="239">
        <v>1977.1</v>
      </c>
      <c r="I193" s="241">
        <v>522.4</v>
      </c>
      <c r="J193" s="241">
        <v>2551.8000000000002</v>
      </c>
      <c r="K193" s="241">
        <v>807.4</v>
      </c>
      <c r="L193" s="242">
        <v>15431.5</v>
      </c>
      <c r="M193" s="115">
        <f t="shared" si="40"/>
        <v>-4.8878124415948901E-3</v>
      </c>
      <c r="N193" s="116">
        <f t="shared" si="41"/>
        <v>3.0441423812280518E-3</v>
      </c>
      <c r="O193" s="116">
        <f t="shared" si="42"/>
        <v>2.0526765302800172E-3</v>
      </c>
      <c r="P193" s="116">
        <f t="shared" si="43"/>
        <v>-8.5965577150591364E-3</v>
      </c>
      <c r="Q193" s="116">
        <f t="shared" si="44"/>
        <v>-1.94660866251231E-2</v>
      </c>
      <c r="R193" s="116">
        <f t="shared" si="45"/>
        <v>1.1389644764357769E-2</v>
      </c>
      <c r="S193" s="116">
        <f t="shared" si="46"/>
        <v>-1.9633024063195066E-2</v>
      </c>
      <c r="T193" s="116">
        <f t="shared" si="47"/>
        <v>1.3408679338741401E-3</v>
      </c>
      <c r="U193" s="116">
        <f t="shared" si="48"/>
        <v>-5.4713283275970104E-3</v>
      </c>
      <c r="V193" s="116">
        <f t="shared" si="49"/>
        <v>-7.772539283771274E-3</v>
      </c>
      <c r="W193" s="117">
        <f t="shared" si="50"/>
        <v>-6.2049906683506097E-3</v>
      </c>
    </row>
    <row r="194" spans="1:23">
      <c r="A194" s="237">
        <v>44916</v>
      </c>
      <c r="B194" s="239">
        <v>1128</v>
      </c>
      <c r="C194" s="239">
        <v>492</v>
      </c>
      <c r="D194" s="239">
        <v>13967.4</v>
      </c>
      <c r="E194" s="241">
        <v>3902</v>
      </c>
      <c r="F194" s="241">
        <v>653.6</v>
      </c>
      <c r="G194" s="241">
        <v>349.2</v>
      </c>
      <c r="H194" s="239">
        <v>2016.3</v>
      </c>
      <c r="I194" s="241">
        <v>521.70000000000005</v>
      </c>
      <c r="J194" s="241">
        <v>2565.8000000000002</v>
      </c>
      <c r="K194" s="241">
        <v>813.7</v>
      </c>
      <c r="L194" s="242">
        <v>15527.55</v>
      </c>
      <c r="M194" s="115">
        <f t="shared" si="40"/>
        <v>3.3168144968806525E-2</v>
      </c>
      <c r="N194" s="116">
        <f t="shared" si="41"/>
        <v>-2.4360547978811158E-3</v>
      </c>
      <c r="O194" s="116">
        <f t="shared" si="42"/>
        <v>-3.0595929163295477E-3</v>
      </c>
      <c r="P194" s="116">
        <f t="shared" si="43"/>
        <v>-6.5299059635460913E-2</v>
      </c>
      <c r="Q194" s="116">
        <f t="shared" si="44"/>
        <v>-3.10312592541673E-2</v>
      </c>
      <c r="R194" s="116">
        <f t="shared" si="45"/>
        <v>-1.025650016718911E-2</v>
      </c>
      <c r="S194" s="116">
        <f t="shared" si="46"/>
        <v>-2.3284795037584159E-2</v>
      </c>
      <c r="T194" s="116">
        <f t="shared" si="47"/>
        <v>-8.3985987084144627E-3</v>
      </c>
      <c r="U194" s="116">
        <f t="shared" si="48"/>
        <v>-4.2391896250487931E-3</v>
      </c>
      <c r="V194" s="116">
        <f t="shared" si="49"/>
        <v>-1.7300626442148553E-2</v>
      </c>
      <c r="W194" s="117">
        <f t="shared" si="50"/>
        <v>-1.2712245741125977E-2</v>
      </c>
    </row>
    <row r="195" spans="1:23">
      <c r="A195" s="237">
        <v>44915</v>
      </c>
      <c r="B195" s="239">
        <v>1091.2</v>
      </c>
      <c r="C195" s="239">
        <v>493.2</v>
      </c>
      <c r="D195" s="239">
        <v>14010.2</v>
      </c>
      <c r="E195" s="241">
        <v>4165.3</v>
      </c>
      <c r="F195" s="241">
        <v>674.2</v>
      </c>
      <c r="G195" s="241">
        <v>352.8</v>
      </c>
      <c r="H195" s="239">
        <v>2063.8000000000002</v>
      </c>
      <c r="I195" s="241">
        <v>526.1</v>
      </c>
      <c r="J195" s="241">
        <v>2576.6999999999998</v>
      </c>
      <c r="K195" s="241">
        <v>827.9</v>
      </c>
      <c r="L195" s="242">
        <v>15726.2</v>
      </c>
      <c r="M195" s="115">
        <f t="shared" ref="M195:M250" si="51">LN(B195/B196)</f>
        <v>-5.0276626769655006E-3</v>
      </c>
      <c r="N195" s="116">
        <f t="shared" ref="N195:N250" si="52">LN(C195/C196)</f>
        <v>-4.0543280506711649E-4</v>
      </c>
      <c r="O195" s="116">
        <f t="shared" ref="O195:O250" si="53">LN(D195/D196)</f>
        <v>-2.4737047948307539E-3</v>
      </c>
      <c r="P195" s="116">
        <f t="shared" ref="P195:P250" si="54">LN(E195/E196)</f>
        <v>2.1843938221444668E-2</v>
      </c>
      <c r="Q195" s="116">
        <f t="shared" ref="Q195:Q250" si="55">LN(F195/F196)</f>
        <v>-3.8490054920530801E-3</v>
      </c>
      <c r="R195" s="116">
        <f t="shared" ref="R195:R250" si="56">LN(G195/G196)</f>
        <v>1.341152931524294E-2</v>
      </c>
      <c r="S195" s="116">
        <f t="shared" ref="S195:S250" si="57">LN(H195/H196)</f>
        <v>1.794274345537553E-2</v>
      </c>
      <c r="T195" s="116">
        <f t="shared" ref="T195:T250" si="58">LN(I195/I196)</f>
        <v>1.1411184197556803E-3</v>
      </c>
      <c r="U195" s="116">
        <f t="shared" ref="U195:U250" si="59">LN(J195/J196)</f>
        <v>-8.9634722911593502E-3</v>
      </c>
      <c r="V195" s="116">
        <f t="shared" ref="V195:V250" si="60">LN(K195/K196)</f>
        <v>-1.0095026242719841E-2</v>
      </c>
      <c r="W195" s="117">
        <f t="shared" ref="W195:W250" si="61">LN(L195/L196)</f>
        <v>-1.8423582307554814E-3</v>
      </c>
    </row>
    <row r="196" spans="1:23">
      <c r="A196" s="237">
        <v>44914</v>
      </c>
      <c r="B196" s="239">
        <v>1096.7</v>
      </c>
      <c r="C196" s="239">
        <v>493.4</v>
      </c>
      <c r="D196" s="239">
        <v>14044.9</v>
      </c>
      <c r="E196" s="241">
        <v>4075.3</v>
      </c>
      <c r="F196" s="241">
        <v>676.8</v>
      </c>
      <c r="G196" s="241">
        <v>348.1</v>
      </c>
      <c r="H196" s="239">
        <v>2027.1</v>
      </c>
      <c r="I196" s="241">
        <v>525.5</v>
      </c>
      <c r="J196" s="241">
        <v>2599.9</v>
      </c>
      <c r="K196" s="241">
        <v>836.3</v>
      </c>
      <c r="L196" s="242">
        <v>15755.2</v>
      </c>
      <c r="M196" s="115">
        <f t="shared" si="51"/>
        <v>6.6785848165891301E-3</v>
      </c>
      <c r="N196" s="116">
        <f t="shared" si="52"/>
        <v>-4.6507009312719136E-3</v>
      </c>
      <c r="O196" s="116">
        <f t="shared" si="53"/>
        <v>-1.7965231060265766E-2</v>
      </c>
      <c r="P196" s="116">
        <f t="shared" si="54"/>
        <v>2.3461559492267098E-2</v>
      </c>
      <c r="Q196" s="116">
        <f t="shared" si="55"/>
        <v>6.819893001008168E-3</v>
      </c>
      <c r="R196" s="116">
        <f t="shared" si="56"/>
        <v>3.4532408416893157E-3</v>
      </c>
      <c r="S196" s="116">
        <f t="shared" si="57"/>
        <v>3.2437986281958861E-2</v>
      </c>
      <c r="T196" s="116">
        <f t="shared" si="58"/>
        <v>2.1737895485216683E-2</v>
      </c>
      <c r="U196" s="116">
        <f t="shared" si="59"/>
        <v>2.6960423047458324E-3</v>
      </c>
      <c r="V196" s="116">
        <f t="shared" si="60"/>
        <v>1.4359222282961926E-3</v>
      </c>
      <c r="W196" s="117">
        <f t="shared" si="61"/>
        <v>7.572137589721614E-3</v>
      </c>
    </row>
    <row r="197" spans="1:23">
      <c r="A197" s="237">
        <v>44911</v>
      </c>
      <c r="B197" s="239">
        <v>1089.4000000000001</v>
      </c>
      <c r="C197" s="239">
        <v>495.7</v>
      </c>
      <c r="D197" s="239">
        <v>14299.5</v>
      </c>
      <c r="E197" s="241">
        <v>3980.8</v>
      </c>
      <c r="F197" s="241">
        <v>672.2</v>
      </c>
      <c r="G197" s="241">
        <v>346.9</v>
      </c>
      <c r="H197" s="239">
        <v>1962.4</v>
      </c>
      <c r="I197" s="241">
        <v>514.20000000000005</v>
      </c>
      <c r="J197" s="241">
        <v>2592.9</v>
      </c>
      <c r="K197" s="241">
        <v>835.1</v>
      </c>
      <c r="L197" s="242">
        <v>15636.35</v>
      </c>
      <c r="M197" s="115">
        <f t="shared" si="51"/>
        <v>-1.1318120089041914E-2</v>
      </c>
      <c r="N197" s="116">
        <f t="shared" si="52"/>
        <v>-1.759693476713543E-2</v>
      </c>
      <c r="O197" s="116">
        <f t="shared" si="53"/>
        <v>2.5175263401885636E-2</v>
      </c>
      <c r="P197" s="116">
        <f t="shared" si="54"/>
        <v>-1.5702039828394777E-2</v>
      </c>
      <c r="Q197" s="116">
        <f t="shared" si="55"/>
        <v>-2.4830483072156892E-2</v>
      </c>
      <c r="R197" s="116">
        <f t="shared" si="56"/>
        <v>-9.182273984916044E-3</v>
      </c>
      <c r="S197" s="116">
        <f t="shared" si="57"/>
        <v>-2.6450981436503759E-2</v>
      </c>
      <c r="T197" s="116">
        <f t="shared" si="58"/>
        <v>-9.6768705580911381E-3</v>
      </c>
      <c r="U197" s="116">
        <f t="shared" si="59"/>
        <v>-9.0988246500735403E-3</v>
      </c>
      <c r="V197" s="116">
        <f t="shared" si="60"/>
        <v>-1.8155348868554383E-2</v>
      </c>
      <c r="W197" s="117">
        <f t="shared" si="61"/>
        <v>-9.3857656590560987E-3</v>
      </c>
    </row>
    <row r="198" spans="1:23">
      <c r="A198" s="237">
        <v>44910</v>
      </c>
      <c r="B198" s="239">
        <v>1101.8</v>
      </c>
      <c r="C198" s="239">
        <v>504.5</v>
      </c>
      <c r="D198" s="239">
        <v>13944</v>
      </c>
      <c r="E198" s="241">
        <v>4043.8</v>
      </c>
      <c r="F198" s="241">
        <v>689.1</v>
      </c>
      <c r="G198" s="241">
        <v>350.1</v>
      </c>
      <c r="H198" s="239">
        <v>2015</v>
      </c>
      <c r="I198" s="241">
        <v>519.20000000000005</v>
      </c>
      <c r="J198" s="241">
        <v>2616.6</v>
      </c>
      <c r="K198" s="241">
        <v>850.4</v>
      </c>
      <c r="L198" s="242">
        <v>15783.8</v>
      </c>
      <c r="M198" s="115">
        <f t="shared" si="51"/>
        <v>-9.8442881250387117E-3</v>
      </c>
      <c r="N198" s="116">
        <f t="shared" si="52"/>
        <v>-4.9431637975195421E-3</v>
      </c>
      <c r="O198" s="116">
        <f t="shared" si="53"/>
        <v>-8.2916905150396368E-3</v>
      </c>
      <c r="P198" s="116">
        <f t="shared" si="54"/>
        <v>-2.9631114573629436E-3</v>
      </c>
      <c r="Q198" s="116">
        <f t="shared" si="55"/>
        <v>-6.434803717166318E-2</v>
      </c>
      <c r="R198" s="116">
        <f t="shared" si="56"/>
        <v>-1.7554244651170333E-2</v>
      </c>
      <c r="S198" s="116">
        <f t="shared" si="57"/>
        <v>-3.4733421343059105E-4</v>
      </c>
      <c r="T198" s="116">
        <f t="shared" si="58"/>
        <v>-1.1299555253933282E-2</v>
      </c>
      <c r="U198" s="116">
        <f t="shared" si="59"/>
        <v>-7.500653871105825E-3</v>
      </c>
      <c r="V198" s="116">
        <f t="shared" si="60"/>
        <v>-4.7025629834395198E-4</v>
      </c>
      <c r="W198" s="117">
        <f t="shared" si="61"/>
        <v>-1.1339561338849984E-2</v>
      </c>
    </row>
    <row r="199" spans="1:23">
      <c r="A199" s="237">
        <v>44909</v>
      </c>
      <c r="B199" s="239">
        <v>1112.7</v>
      </c>
      <c r="C199" s="239">
        <v>507</v>
      </c>
      <c r="D199" s="239">
        <v>14060.1</v>
      </c>
      <c r="E199" s="241">
        <v>4055.8</v>
      </c>
      <c r="F199" s="241">
        <v>734.9</v>
      </c>
      <c r="G199" s="241">
        <v>356.3</v>
      </c>
      <c r="H199" s="239">
        <v>2015.7</v>
      </c>
      <c r="I199" s="241">
        <v>525.1</v>
      </c>
      <c r="J199" s="241">
        <v>2636.3</v>
      </c>
      <c r="K199" s="241">
        <v>850.8</v>
      </c>
      <c r="L199" s="242">
        <v>15963.8</v>
      </c>
      <c r="M199" s="115">
        <f t="shared" si="51"/>
        <v>2.5195730057210267E-3</v>
      </c>
      <c r="N199" s="116">
        <f t="shared" si="52"/>
        <v>-4.7225589541733913E-3</v>
      </c>
      <c r="O199" s="116">
        <f t="shared" si="53"/>
        <v>-1.1392810267506718E-2</v>
      </c>
      <c r="P199" s="116">
        <f t="shared" si="54"/>
        <v>-1.0842780756714181E-3</v>
      </c>
      <c r="Q199" s="116">
        <f t="shared" si="55"/>
        <v>1.6463535528574113E-2</v>
      </c>
      <c r="R199" s="116">
        <f t="shared" si="56"/>
        <v>1.8125673238148027E-2</v>
      </c>
      <c r="S199" s="116">
        <f t="shared" si="57"/>
        <v>-7.3155385321384461E-3</v>
      </c>
      <c r="T199" s="116">
        <f t="shared" si="58"/>
        <v>-5.507563062447869E-3</v>
      </c>
      <c r="U199" s="116">
        <f t="shared" si="59"/>
        <v>-4.7302882851549561E-3</v>
      </c>
      <c r="V199" s="116">
        <f t="shared" si="60"/>
        <v>1.2894246194500719E-2</v>
      </c>
      <c r="W199" s="117">
        <f t="shared" si="61"/>
        <v>3.7215708677595227E-3</v>
      </c>
    </row>
    <row r="200" spans="1:23">
      <c r="A200" s="237">
        <v>44908</v>
      </c>
      <c r="B200" s="239">
        <v>1109.9000000000001</v>
      </c>
      <c r="C200" s="239">
        <v>509.4</v>
      </c>
      <c r="D200" s="239">
        <v>14221.2</v>
      </c>
      <c r="E200" s="241">
        <v>4060.2</v>
      </c>
      <c r="F200" s="241">
        <v>722.9</v>
      </c>
      <c r="G200" s="241">
        <v>349.9</v>
      </c>
      <c r="H200" s="239">
        <v>2030.5</v>
      </c>
      <c r="I200" s="241">
        <v>528</v>
      </c>
      <c r="J200" s="241">
        <v>2648.8</v>
      </c>
      <c r="K200" s="241">
        <v>839.9</v>
      </c>
      <c r="L200" s="242">
        <v>15904.5</v>
      </c>
      <c r="M200" s="115">
        <f t="shared" si="51"/>
        <v>1.1873071909829405E-2</v>
      </c>
      <c r="N200" s="116">
        <f t="shared" si="52"/>
        <v>-1.8092118811997984E-2</v>
      </c>
      <c r="O200" s="116">
        <f t="shared" si="53"/>
        <v>-2.9700176652053523E-3</v>
      </c>
      <c r="P200" s="116">
        <f t="shared" si="54"/>
        <v>1.0771563494791235E-2</v>
      </c>
      <c r="Q200" s="116">
        <f t="shared" si="55"/>
        <v>-1.3823612928442646E-3</v>
      </c>
      <c r="R200" s="116">
        <f t="shared" si="56"/>
        <v>-4.5623118770772939E-3</v>
      </c>
      <c r="S200" s="116">
        <f t="shared" si="57"/>
        <v>-1.1507043362151087E-2</v>
      </c>
      <c r="T200" s="116">
        <f t="shared" si="58"/>
        <v>-1.0924953264162254E-2</v>
      </c>
      <c r="U200" s="116">
        <f t="shared" si="59"/>
        <v>-1.4765117404011298E-2</v>
      </c>
      <c r="V200" s="116">
        <f t="shared" si="60"/>
        <v>-1.5466066969633402E-3</v>
      </c>
      <c r="W200" s="117">
        <f t="shared" si="61"/>
        <v>4.8215645286476556E-3</v>
      </c>
    </row>
    <row r="201" spans="1:23">
      <c r="A201" s="237">
        <v>44907</v>
      </c>
      <c r="B201" s="239">
        <v>1096.8</v>
      </c>
      <c r="C201" s="239">
        <v>518.70000000000005</v>
      </c>
      <c r="D201" s="239">
        <v>14263.5</v>
      </c>
      <c r="E201" s="241">
        <v>4016.7</v>
      </c>
      <c r="F201" s="241">
        <v>723.9</v>
      </c>
      <c r="G201" s="241">
        <v>351.5</v>
      </c>
      <c r="H201" s="239">
        <v>2054</v>
      </c>
      <c r="I201" s="241">
        <v>533.79999999999995</v>
      </c>
      <c r="J201" s="241">
        <v>2688.2</v>
      </c>
      <c r="K201" s="241">
        <v>841.2</v>
      </c>
      <c r="L201" s="242">
        <v>15828</v>
      </c>
      <c r="M201" s="115">
        <f t="shared" si="51"/>
        <v>-1.0069482278522725E-2</v>
      </c>
      <c r="N201" s="116">
        <f t="shared" si="52"/>
        <v>1.1829867427383803E-2</v>
      </c>
      <c r="O201" s="116">
        <f t="shared" si="53"/>
        <v>-4.9793446517790501E-3</v>
      </c>
      <c r="P201" s="116">
        <f t="shared" si="54"/>
        <v>4.9666290401850412E-3</v>
      </c>
      <c r="Q201" s="116">
        <f t="shared" si="55"/>
        <v>2.351152455738352E-3</v>
      </c>
      <c r="R201" s="116">
        <f t="shared" si="56"/>
        <v>-9.344539184704825E-3</v>
      </c>
      <c r="S201" s="116">
        <f t="shared" si="57"/>
        <v>3.0599752800765403E-2</v>
      </c>
      <c r="T201" s="116">
        <f t="shared" si="58"/>
        <v>1.8911304896812319E-2</v>
      </c>
      <c r="U201" s="116">
        <f t="shared" si="59"/>
        <v>-1.8976600699609353E-2</v>
      </c>
      <c r="V201" s="116">
        <f t="shared" si="60"/>
        <v>9.0757728294423301E-3</v>
      </c>
      <c r="W201" s="117">
        <f t="shared" si="61"/>
        <v>9.6394688374019163E-4</v>
      </c>
    </row>
    <row r="202" spans="1:23">
      <c r="A202" s="237">
        <v>44904</v>
      </c>
      <c r="B202" s="239">
        <v>1107.9000000000001</v>
      </c>
      <c r="C202" s="239">
        <v>512.6</v>
      </c>
      <c r="D202" s="239">
        <v>14334.7</v>
      </c>
      <c r="E202" s="241">
        <v>3996.8</v>
      </c>
      <c r="F202" s="241">
        <v>722.2</v>
      </c>
      <c r="G202" s="241">
        <v>354.8</v>
      </c>
      <c r="H202" s="239">
        <v>1992.1</v>
      </c>
      <c r="I202" s="241">
        <v>523.79999999999995</v>
      </c>
      <c r="J202" s="241">
        <v>2739.7</v>
      </c>
      <c r="K202" s="241">
        <v>833.6</v>
      </c>
      <c r="L202" s="242">
        <v>15812.75</v>
      </c>
      <c r="M202" s="115">
        <f t="shared" si="51"/>
        <v>3.6110860733661591E-4</v>
      </c>
      <c r="N202" s="116">
        <f t="shared" si="52"/>
        <v>-6.8047312247107462E-3</v>
      </c>
      <c r="O202" s="116">
        <f t="shared" si="53"/>
        <v>3.6691646474357425E-3</v>
      </c>
      <c r="P202" s="116">
        <f t="shared" si="54"/>
        <v>-7.0308699214052164E-3</v>
      </c>
      <c r="Q202" s="116">
        <f t="shared" si="55"/>
        <v>2.0791469129619361E-3</v>
      </c>
      <c r="R202" s="116">
        <f t="shared" si="56"/>
        <v>8.2072061078851087E-3</v>
      </c>
      <c r="S202" s="116">
        <f t="shared" si="57"/>
        <v>-1.3561557997038877E-2</v>
      </c>
      <c r="T202" s="116">
        <f t="shared" si="58"/>
        <v>2.5719294468891121E-2</v>
      </c>
      <c r="U202" s="116">
        <f t="shared" si="59"/>
        <v>-8.0342157145936004E-3</v>
      </c>
      <c r="V202" s="116">
        <f t="shared" si="60"/>
        <v>-1.7009033310854741E-2</v>
      </c>
      <c r="W202" s="117">
        <f t="shared" si="61"/>
        <v>-6.2004022266219996E-3</v>
      </c>
    </row>
    <row r="203" spans="1:23">
      <c r="A203" s="237">
        <v>44903</v>
      </c>
      <c r="B203" s="239">
        <v>1107.5</v>
      </c>
      <c r="C203" s="239">
        <v>516.1</v>
      </c>
      <c r="D203" s="239">
        <v>14282.2</v>
      </c>
      <c r="E203" s="241">
        <v>4025</v>
      </c>
      <c r="F203" s="241">
        <v>720.7</v>
      </c>
      <c r="G203" s="241">
        <v>351.9</v>
      </c>
      <c r="H203" s="239">
        <v>2019.3</v>
      </c>
      <c r="I203" s="241">
        <v>510.5</v>
      </c>
      <c r="J203" s="241">
        <v>2761.8</v>
      </c>
      <c r="K203" s="241">
        <v>847.9</v>
      </c>
      <c r="L203" s="242">
        <v>15911.1</v>
      </c>
      <c r="M203" s="115">
        <f t="shared" si="51"/>
        <v>1.9884316023811169E-3</v>
      </c>
      <c r="N203" s="116">
        <f t="shared" si="52"/>
        <v>-3.28852216275564E-3</v>
      </c>
      <c r="O203" s="116">
        <f t="shared" si="53"/>
        <v>-8.7557199303717331E-3</v>
      </c>
      <c r="P203" s="116">
        <f t="shared" si="54"/>
        <v>6.4055650649227315E-3</v>
      </c>
      <c r="Q203" s="116">
        <f t="shared" si="55"/>
        <v>4.7287987980068171E-3</v>
      </c>
      <c r="R203" s="116">
        <f t="shared" si="56"/>
        <v>-1.0178204915756153E-2</v>
      </c>
      <c r="S203" s="116">
        <f t="shared" si="57"/>
        <v>2.3094326325193894E-2</v>
      </c>
      <c r="T203" s="116">
        <f t="shared" si="58"/>
        <v>0</v>
      </c>
      <c r="U203" s="116">
        <f t="shared" si="59"/>
        <v>-3.8307299925788695E-3</v>
      </c>
      <c r="V203" s="116">
        <f t="shared" si="60"/>
        <v>0</v>
      </c>
      <c r="W203" s="117">
        <f t="shared" si="61"/>
        <v>3.0906672049319309E-3</v>
      </c>
    </row>
    <row r="204" spans="1:23">
      <c r="A204" s="237">
        <v>44902</v>
      </c>
      <c r="B204" s="239">
        <v>1105.3</v>
      </c>
      <c r="C204" s="239">
        <v>517.79999999999995</v>
      </c>
      <c r="D204" s="239">
        <v>14407.8</v>
      </c>
      <c r="E204" s="241">
        <v>3999.3</v>
      </c>
      <c r="F204" s="241">
        <v>717.3</v>
      </c>
      <c r="G204" s="241">
        <v>355.5</v>
      </c>
      <c r="H204" s="239">
        <v>1973.2</v>
      </c>
      <c r="I204" s="241">
        <v>510.5</v>
      </c>
      <c r="J204" s="241">
        <v>2772.4</v>
      </c>
      <c r="K204" s="241">
        <v>847.9</v>
      </c>
      <c r="L204" s="242">
        <v>15862</v>
      </c>
      <c r="M204" s="115">
        <f t="shared" si="51"/>
        <v>-3.8827986837121284E-3</v>
      </c>
      <c r="N204" s="116">
        <f t="shared" si="52"/>
        <v>4.6457690991725895E-3</v>
      </c>
      <c r="O204" s="116">
        <f t="shared" si="53"/>
        <v>1.0367414169522889E-2</v>
      </c>
      <c r="P204" s="116">
        <f t="shared" si="54"/>
        <v>-8.0935805585822095E-3</v>
      </c>
      <c r="Q204" s="116">
        <f t="shared" si="55"/>
        <v>1.1159158641622247E-3</v>
      </c>
      <c r="R204" s="116">
        <f t="shared" si="56"/>
        <v>-1.8671296206017408E-2</v>
      </c>
      <c r="S204" s="116">
        <f t="shared" si="57"/>
        <v>2.0635124546876722E-2</v>
      </c>
      <c r="T204" s="116">
        <f t="shared" si="58"/>
        <v>1.639219088123561E-2</v>
      </c>
      <c r="U204" s="116">
        <f t="shared" si="59"/>
        <v>5.4976990323329653E-3</v>
      </c>
      <c r="V204" s="116">
        <f t="shared" si="60"/>
        <v>-3.8844142774227103E-3</v>
      </c>
      <c r="W204" s="117">
        <f t="shared" si="61"/>
        <v>-3.8288728334255448E-3</v>
      </c>
    </row>
    <row r="205" spans="1:23">
      <c r="A205" s="237">
        <v>44901</v>
      </c>
      <c r="B205" s="239">
        <v>1109.5999999999999</v>
      </c>
      <c r="C205" s="239">
        <v>515.4</v>
      </c>
      <c r="D205" s="239">
        <v>14259.2</v>
      </c>
      <c r="E205" s="241">
        <v>4031.8</v>
      </c>
      <c r="F205" s="241">
        <v>716.5</v>
      </c>
      <c r="G205" s="241">
        <v>362.2</v>
      </c>
      <c r="H205" s="239">
        <v>1932.9</v>
      </c>
      <c r="I205" s="241">
        <v>502.2</v>
      </c>
      <c r="J205" s="241">
        <v>2757.2</v>
      </c>
      <c r="K205" s="241">
        <v>851.2</v>
      </c>
      <c r="L205" s="242">
        <v>15922.85</v>
      </c>
      <c r="M205" s="115">
        <f t="shared" si="51"/>
        <v>-5.2134949548317093E-3</v>
      </c>
      <c r="N205" s="116">
        <f t="shared" si="52"/>
        <v>-5.9967294513173812E-3</v>
      </c>
      <c r="O205" s="116">
        <f t="shared" si="53"/>
        <v>4.7591186001923044E-3</v>
      </c>
      <c r="P205" s="116">
        <f t="shared" si="54"/>
        <v>2.5471724491884819E-2</v>
      </c>
      <c r="Q205" s="116">
        <f t="shared" si="55"/>
        <v>-1.7432649544158109E-2</v>
      </c>
      <c r="R205" s="116">
        <f t="shared" si="56"/>
        <v>-2.1306460188957127E-2</v>
      </c>
      <c r="S205" s="116">
        <f t="shared" si="57"/>
        <v>7.165139688504997E-3</v>
      </c>
      <c r="T205" s="116">
        <f t="shared" si="58"/>
        <v>2.3923456386199015E-3</v>
      </c>
      <c r="U205" s="116">
        <f t="shared" si="59"/>
        <v>8.5230892929440208E-3</v>
      </c>
      <c r="V205" s="116">
        <f t="shared" si="60"/>
        <v>-8.5395617501502191E-3</v>
      </c>
      <c r="W205" s="117">
        <f t="shared" si="61"/>
        <v>-2.7814336190970139E-3</v>
      </c>
    </row>
    <row r="206" spans="1:23">
      <c r="A206" s="237">
        <v>44900</v>
      </c>
      <c r="B206" s="239">
        <v>1115.4000000000001</v>
      </c>
      <c r="C206" s="239">
        <v>518.5</v>
      </c>
      <c r="D206" s="239">
        <v>14191.5</v>
      </c>
      <c r="E206" s="241">
        <v>3930.4</v>
      </c>
      <c r="F206" s="241">
        <v>729.1</v>
      </c>
      <c r="G206" s="241">
        <v>370</v>
      </c>
      <c r="H206" s="239">
        <v>1919.1</v>
      </c>
      <c r="I206" s="241">
        <v>501</v>
      </c>
      <c r="J206" s="241">
        <v>2733.8</v>
      </c>
      <c r="K206" s="241">
        <v>858.5</v>
      </c>
      <c r="L206" s="242">
        <v>15967.2</v>
      </c>
      <c r="M206" s="115">
        <f t="shared" si="51"/>
        <v>8.9694148985740394E-4</v>
      </c>
      <c r="N206" s="116">
        <f t="shared" si="52"/>
        <v>9.3005901963598373E-3</v>
      </c>
      <c r="O206" s="116">
        <f t="shared" si="53"/>
        <v>3.5789578761877918E-3</v>
      </c>
      <c r="P206" s="116">
        <f t="shared" si="54"/>
        <v>2.0119962472508451E-3</v>
      </c>
      <c r="Q206" s="116">
        <f t="shared" si="55"/>
        <v>-1.3706142496554827E-3</v>
      </c>
      <c r="R206" s="116">
        <f t="shared" si="56"/>
        <v>4.6051821872504428E-3</v>
      </c>
      <c r="S206" s="116">
        <f t="shared" si="57"/>
        <v>1.3557203035918187E-3</v>
      </c>
      <c r="T206" s="116">
        <f t="shared" si="58"/>
        <v>-5.7717346016875459E-3</v>
      </c>
      <c r="U206" s="116">
        <f t="shared" si="59"/>
        <v>-8.7751376746094832E-4</v>
      </c>
      <c r="V206" s="116">
        <f t="shared" si="60"/>
        <v>3.7343957507941904E-3</v>
      </c>
      <c r="W206" s="117">
        <f t="shared" si="61"/>
        <v>2.3175188871898245E-4</v>
      </c>
    </row>
    <row r="207" spans="1:23">
      <c r="A207" s="237">
        <v>44897</v>
      </c>
      <c r="B207" s="239">
        <v>1114.4000000000001</v>
      </c>
      <c r="C207" s="239">
        <v>513.70000000000005</v>
      </c>
      <c r="D207" s="239">
        <v>14140.8</v>
      </c>
      <c r="E207" s="241">
        <v>3922.5</v>
      </c>
      <c r="F207" s="241">
        <v>730.1</v>
      </c>
      <c r="G207" s="241">
        <v>368.3</v>
      </c>
      <c r="H207" s="239">
        <v>1916.5</v>
      </c>
      <c r="I207" s="241">
        <v>503.9</v>
      </c>
      <c r="J207" s="241">
        <v>2736.2</v>
      </c>
      <c r="K207" s="241">
        <v>855.3</v>
      </c>
      <c r="L207" s="242">
        <v>15963.5</v>
      </c>
      <c r="M207" s="115">
        <f t="shared" si="51"/>
        <v>-9.3779993331843045E-3</v>
      </c>
      <c r="N207" s="116">
        <f t="shared" si="52"/>
        <v>-6.4034370352069126E-3</v>
      </c>
      <c r="O207" s="116">
        <f t="shared" si="53"/>
        <v>-8.9900743822367412E-3</v>
      </c>
      <c r="P207" s="116">
        <f t="shared" si="54"/>
        <v>1.8883337243321403E-3</v>
      </c>
      <c r="Q207" s="116">
        <f t="shared" si="55"/>
        <v>-2.5990028992714225E-3</v>
      </c>
      <c r="R207" s="116">
        <f t="shared" si="56"/>
        <v>-6.7650102406804566E-3</v>
      </c>
      <c r="S207" s="116">
        <f t="shared" si="57"/>
        <v>-1.434997556635887E-2</v>
      </c>
      <c r="T207" s="116">
        <f t="shared" si="58"/>
        <v>4.774228284562098E-3</v>
      </c>
      <c r="U207" s="116">
        <f t="shared" si="59"/>
        <v>9.5067468493167029E-4</v>
      </c>
      <c r="V207" s="116">
        <f t="shared" si="60"/>
        <v>1.5197323766970128E-2</v>
      </c>
      <c r="W207" s="117">
        <f t="shared" si="61"/>
        <v>-2.5307005462316687E-3</v>
      </c>
    </row>
    <row r="208" spans="1:23">
      <c r="A208" s="237">
        <v>44896</v>
      </c>
      <c r="B208" s="239">
        <v>1124.9000000000001</v>
      </c>
      <c r="C208" s="239">
        <v>517</v>
      </c>
      <c r="D208" s="239">
        <v>14268.5</v>
      </c>
      <c r="E208" s="241">
        <v>3915.1</v>
      </c>
      <c r="F208" s="241">
        <v>732</v>
      </c>
      <c r="G208" s="241">
        <v>370.8</v>
      </c>
      <c r="H208" s="239">
        <v>1944.2</v>
      </c>
      <c r="I208" s="241">
        <v>501.5</v>
      </c>
      <c r="J208" s="241">
        <v>2733.6</v>
      </c>
      <c r="K208" s="241">
        <v>842.4</v>
      </c>
      <c r="L208" s="242">
        <v>16003.95</v>
      </c>
      <c r="M208" s="115">
        <f t="shared" si="51"/>
        <v>-1.3070927062909342E-2</v>
      </c>
      <c r="N208" s="116">
        <f t="shared" si="52"/>
        <v>-3.2828068489254244E-3</v>
      </c>
      <c r="O208" s="116">
        <f t="shared" si="53"/>
        <v>5.6789182779599283E-3</v>
      </c>
      <c r="P208" s="116">
        <f t="shared" si="54"/>
        <v>-7.1492406977169756E-4</v>
      </c>
      <c r="Q208" s="116">
        <f t="shared" si="55"/>
        <v>-5.7213069836092771E-3</v>
      </c>
      <c r="R208" s="116">
        <f t="shared" si="56"/>
        <v>2.1535519472675454E-2</v>
      </c>
      <c r="S208" s="116">
        <f t="shared" si="57"/>
        <v>3.4520991594665829E-3</v>
      </c>
      <c r="T208" s="116">
        <f t="shared" si="58"/>
        <v>-1.1696039763191187E-2</v>
      </c>
      <c r="U208" s="116">
        <f t="shared" si="59"/>
        <v>-5.5086508160442525E-3</v>
      </c>
      <c r="V208" s="116">
        <f t="shared" si="60"/>
        <v>2.7560562635881313E-2</v>
      </c>
      <c r="W208" s="117">
        <f t="shared" si="61"/>
        <v>3.6181459873286599E-3</v>
      </c>
    </row>
    <row r="209" spans="1:23">
      <c r="A209" s="237">
        <v>44895</v>
      </c>
      <c r="B209" s="239">
        <v>1139.7</v>
      </c>
      <c r="C209" s="239">
        <v>518.70000000000005</v>
      </c>
      <c r="D209" s="239">
        <v>14187.7</v>
      </c>
      <c r="E209" s="241">
        <v>3917.9</v>
      </c>
      <c r="F209" s="241">
        <v>736.2</v>
      </c>
      <c r="G209" s="241">
        <v>362.9</v>
      </c>
      <c r="H209" s="239">
        <v>1937.5</v>
      </c>
      <c r="I209" s="241">
        <v>507.4</v>
      </c>
      <c r="J209" s="241">
        <v>2748.7</v>
      </c>
      <c r="K209" s="241">
        <v>819.5</v>
      </c>
      <c r="L209" s="242">
        <v>15946.15</v>
      </c>
      <c r="M209" s="115">
        <f t="shared" si="51"/>
        <v>1.6365529571056258E-2</v>
      </c>
      <c r="N209" s="116">
        <f t="shared" si="52"/>
        <v>1.6522875649643543E-2</v>
      </c>
      <c r="O209" s="116">
        <f t="shared" si="53"/>
        <v>6.7042675956412801E-3</v>
      </c>
      <c r="P209" s="116">
        <f t="shared" si="54"/>
        <v>1.0133098517686477E-2</v>
      </c>
      <c r="Q209" s="116">
        <f t="shared" si="55"/>
        <v>1.8092598786156221E-2</v>
      </c>
      <c r="R209" s="116">
        <f t="shared" si="56"/>
        <v>-5.4960292233773257E-3</v>
      </c>
      <c r="S209" s="116">
        <f t="shared" si="57"/>
        <v>1.3562524395422788E-2</v>
      </c>
      <c r="T209" s="116">
        <f t="shared" si="58"/>
        <v>9.9030320111925356E-3</v>
      </c>
      <c r="U209" s="116">
        <f t="shared" si="59"/>
        <v>7.5593326537736647E-3</v>
      </c>
      <c r="V209" s="116">
        <f t="shared" si="60"/>
        <v>-7.7793026327869462E-3</v>
      </c>
      <c r="W209" s="117">
        <f t="shared" si="61"/>
        <v>8.4198163564304894E-3</v>
      </c>
    </row>
    <row r="210" spans="1:23">
      <c r="A210" s="237">
        <v>44894</v>
      </c>
      <c r="B210" s="239">
        <v>1121.2</v>
      </c>
      <c r="C210" s="239">
        <v>510.2</v>
      </c>
      <c r="D210" s="239">
        <v>14092.9</v>
      </c>
      <c r="E210" s="241">
        <v>3878.4</v>
      </c>
      <c r="F210" s="241">
        <v>723</v>
      </c>
      <c r="G210" s="241">
        <v>364.9</v>
      </c>
      <c r="H210" s="239">
        <v>1911.4</v>
      </c>
      <c r="I210" s="241">
        <v>502.4</v>
      </c>
      <c r="J210" s="241">
        <v>2728</v>
      </c>
      <c r="K210" s="241">
        <v>825.9</v>
      </c>
      <c r="L210" s="242">
        <v>15812.45</v>
      </c>
      <c r="M210" s="115">
        <f t="shared" si="51"/>
        <v>1.7454334252017208E-2</v>
      </c>
      <c r="N210" s="116">
        <f t="shared" si="52"/>
        <v>-1.1691481576802604E-2</v>
      </c>
      <c r="O210" s="116">
        <f t="shared" si="53"/>
        <v>-1.2622503767859663E-3</v>
      </c>
      <c r="P210" s="116">
        <f t="shared" si="54"/>
        <v>-2.0091189819856398E-3</v>
      </c>
      <c r="Q210" s="116">
        <f t="shared" si="55"/>
        <v>-4.0030421320302869E-3</v>
      </c>
      <c r="R210" s="116">
        <f t="shared" si="56"/>
        <v>6.5988691476724518E-3</v>
      </c>
      <c r="S210" s="116">
        <f t="shared" si="57"/>
        <v>-9.9354205887767859E-4</v>
      </c>
      <c r="T210" s="116">
        <f t="shared" si="58"/>
        <v>3.2159713527929075E-2</v>
      </c>
      <c r="U210" s="116">
        <f t="shared" si="59"/>
        <v>1.3135750826794702E-2</v>
      </c>
      <c r="V210" s="116">
        <f t="shared" si="60"/>
        <v>-1.6213650082819143E-2</v>
      </c>
      <c r="W210" s="117">
        <f t="shared" si="61"/>
        <v>1.7723262300623464E-3</v>
      </c>
    </row>
    <row r="211" spans="1:23">
      <c r="A211" s="237">
        <v>44893</v>
      </c>
      <c r="B211" s="239">
        <v>1101.8</v>
      </c>
      <c r="C211" s="239">
        <v>516.20000000000005</v>
      </c>
      <c r="D211" s="239">
        <v>14110.7</v>
      </c>
      <c r="E211" s="241">
        <v>3886.2</v>
      </c>
      <c r="F211" s="241">
        <v>725.9</v>
      </c>
      <c r="G211" s="241">
        <v>362.5</v>
      </c>
      <c r="H211" s="239">
        <v>1913.3</v>
      </c>
      <c r="I211" s="241">
        <v>486.5</v>
      </c>
      <c r="J211" s="241">
        <v>2692.4</v>
      </c>
      <c r="K211" s="241">
        <v>839.4</v>
      </c>
      <c r="L211" s="242">
        <v>15784.45</v>
      </c>
      <c r="M211" s="115">
        <f t="shared" si="51"/>
        <v>-3.262054360546547E-3</v>
      </c>
      <c r="N211" s="116">
        <f t="shared" si="52"/>
        <v>4.4655932863297068E-3</v>
      </c>
      <c r="O211" s="116">
        <f t="shared" si="53"/>
        <v>1.0945035475355969E-2</v>
      </c>
      <c r="P211" s="116">
        <f t="shared" si="54"/>
        <v>-3.8267482138776682E-3</v>
      </c>
      <c r="Q211" s="116">
        <f t="shared" si="55"/>
        <v>5.8027242125672359E-3</v>
      </c>
      <c r="R211" s="116">
        <f t="shared" si="56"/>
        <v>-7.4206744260838856E-3</v>
      </c>
      <c r="S211" s="116">
        <f t="shared" si="57"/>
        <v>3.2981732905380196E-3</v>
      </c>
      <c r="T211" s="116">
        <f t="shared" si="58"/>
        <v>4.1118421631960832E-4</v>
      </c>
      <c r="U211" s="116">
        <f t="shared" si="59"/>
        <v>1.1317704147030743E-2</v>
      </c>
      <c r="V211" s="116">
        <f t="shared" si="60"/>
        <v>1.1984803087209655E-2</v>
      </c>
      <c r="W211" s="117">
        <f t="shared" si="61"/>
        <v>3.6304015856824783E-3</v>
      </c>
    </row>
    <row r="212" spans="1:23">
      <c r="A212" s="237">
        <v>44890</v>
      </c>
      <c r="B212" s="239">
        <v>1105.4000000000001</v>
      </c>
      <c r="C212" s="239">
        <v>513.9</v>
      </c>
      <c r="D212" s="239">
        <v>13957.1</v>
      </c>
      <c r="E212" s="241">
        <v>3901.1</v>
      </c>
      <c r="F212" s="241">
        <v>721.7</v>
      </c>
      <c r="G212" s="241">
        <v>365.2</v>
      </c>
      <c r="H212" s="239">
        <v>1907</v>
      </c>
      <c r="I212" s="241">
        <v>486.3</v>
      </c>
      <c r="J212" s="241">
        <v>2662.1</v>
      </c>
      <c r="K212" s="241">
        <v>829.4</v>
      </c>
      <c r="L212" s="242">
        <v>15727.25</v>
      </c>
      <c r="M212" s="115">
        <f t="shared" si="51"/>
        <v>9.0876670495417256E-3</v>
      </c>
      <c r="N212" s="116">
        <f t="shared" si="52"/>
        <v>2.9231239756047941E-3</v>
      </c>
      <c r="O212" s="116">
        <f t="shared" si="53"/>
        <v>3.2293742990980919E-3</v>
      </c>
      <c r="P212" s="116">
        <f t="shared" si="54"/>
        <v>-5.1136620343500937E-3</v>
      </c>
      <c r="Q212" s="116">
        <f t="shared" si="55"/>
        <v>-2.6292134429124823E-3</v>
      </c>
      <c r="R212" s="116">
        <f t="shared" si="56"/>
        <v>-2.7378508042350788E-4</v>
      </c>
      <c r="S212" s="116">
        <f t="shared" si="57"/>
        <v>5.0995037303311454E-3</v>
      </c>
      <c r="T212" s="116">
        <f t="shared" si="58"/>
        <v>-6.558744560824995E-3</v>
      </c>
      <c r="U212" s="116">
        <f t="shared" si="59"/>
        <v>-1.5579890240946569E-2</v>
      </c>
      <c r="V212" s="116">
        <f t="shared" si="60"/>
        <v>1.28626940251464E-2</v>
      </c>
      <c r="W212" s="117">
        <f t="shared" si="61"/>
        <v>2.9578425827308996E-3</v>
      </c>
    </row>
    <row r="213" spans="1:23">
      <c r="A213" s="237">
        <v>44889</v>
      </c>
      <c r="B213" s="239">
        <v>1095.4000000000001</v>
      </c>
      <c r="C213" s="239">
        <v>512.4</v>
      </c>
      <c r="D213" s="239">
        <v>13912.1</v>
      </c>
      <c r="E213" s="241">
        <v>3921.1</v>
      </c>
      <c r="F213" s="241">
        <v>723.6</v>
      </c>
      <c r="G213" s="241">
        <v>365.3</v>
      </c>
      <c r="H213" s="239">
        <v>1897.3</v>
      </c>
      <c r="I213" s="241">
        <v>489.5</v>
      </c>
      <c r="J213" s="241">
        <v>2703.9</v>
      </c>
      <c r="K213" s="241">
        <v>818.8</v>
      </c>
      <c r="L213" s="242">
        <v>15680.8</v>
      </c>
      <c r="M213" s="115">
        <f t="shared" si="51"/>
        <v>-1.1436994957608108E-2</v>
      </c>
      <c r="N213" s="116">
        <f t="shared" si="52"/>
        <v>1.5625003178914127E-3</v>
      </c>
      <c r="O213" s="116">
        <f t="shared" si="53"/>
        <v>-1.3160480570452538E-2</v>
      </c>
      <c r="P213" s="116">
        <f t="shared" si="54"/>
        <v>4.5498774876139925E-3</v>
      </c>
      <c r="Q213" s="116">
        <f t="shared" si="55"/>
        <v>2.490661312452052E-3</v>
      </c>
      <c r="R213" s="116">
        <f t="shared" si="56"/>
        <v>-5.4600190243847633E-3</v>
      </c>
      <c r="S213" s="116">
        <f t="shared" si="57"/>
        <v>2.0576681752970494E-3</v>
      </c>
      <c r="T213" s="116">
        <f t="shared" si="58"/>
        <v>-2.2446698538238618E-3</v>
      </c>
      <c r="U213" s="116">
        <f t="shared" si="59"/>
        <v>2.7405394531921602E-3</v>
      </c>
      <c r="V213" s="116">
        <f t="shared" si="60"/>
        <v>6.985750573342565E-3</v>
      </c>
      <c r="W213" s="117">
        <f t="shared" si="61"/>
        <v>9.1387437952047176E-3</v>
      </c>
    </row>
    <row r="214" spans="1:23">
      <c r="A214" s="237">
        <v>44888</v>
      </c>
      <c r="B214" s="239">
        <v>1108</v>
      </c>
      <c r="C214" s="239">
        <v>511.6</v>
      </c>
      <c r="D214" s="239">
        <v>14096.4</v>
      </c>
      <c r="E214" s="241">
        <v>3903.3</v>
      </c>
      <c r="F214" s="241">
        <v>721.8</v>
      </c>
      <c r="G214" s="241">
        <v>367.3</v>
      </c>
      <c r="H214" s="239">
        <v>1893.4</v>
      </c>
      <c r="I214" s="241">
        <v>490.6</v>
      </c>
      <c r="J214" s="241">
        <v>2696.5</v>
      </c>
      <c r="K214" s="241">
        <v>813.1</v>
      </c>
      <c r="L214" s="242">
        <v>15538.15</v>
      </c>
      <c r="M214" s="115">
        <f t="shared" si="51"/>
        <v>3.5260648621377928E-3</v>
      </c>
      <c r="N214" s="116">
        <f t="shared" si="52"/>
        <v>7.0616221262058089E-3</v>
      </c>
      <c r="O214" s="116">
        <f t="shared" si="53"/>
        <v>1.0239240663381943E-2</v>
      </c>
      <c r="P214" s="116">
        <f t="shared" si="54"/>
        <v>-3.2936090336617076E-2</v>
      </c>
      <c r="Q214" s="116">
        <f t="shared" si="55"/>
        <v>9.1858683493836156E-3</v>
      </c>
      <c r="R214" s="116">
        <f t="shared" si="56"/>
        <v>-2.4473159733558042E-3</v>
      </c>
      <c r="S214" s="116">
        <f t="shared" si="57"/>
        <v>4.0087255176668536E-2</v>
      </c>
      <c r="T214" s="116">
        <f t="shared" si="58"/>
        <v>9.4205079238952188E-3</v>
      </c>
      <c r="U214" s="116">
        <f t="shared" si="59"/>
        <v>-1.8540836244828628E-4</v>
      </c>
      <c r="V214" s="116">
        <f t="shared" si="60"/>
        <v>-6.008233388955158E-3</v>
      </c>
      <c r="W214" s="117">
        <f t="shared" si="61"/>
        <v>1.8648940015983076E-3</v>
      </c>
    </row>
    <row r="215" spans="1:23">
      <c r="A215" s="237">
        <v>44887</v>
      </c>
      <c r="B215" s="239">
        <v>1104.0999999999999</v>
      </c>
      <c r="C215" s="239">
        <v>508</v>
      </c>
      <c r="D215" s="239">
        <v>13952.8</v>
      </c>
      <c r="E215" s="241">
        <v>4034</v>
      </c>
      <c r="F215" s="241">
        <v>715.2</v>
      </c>
      <c r="G215" s="241">
        <v>368.2</v>
      </c>
      <c r="H215" s="239">
        <v>1819</v>
      </c>
      <c r="I215" s="241">
        <v>486</v>
      </c>
      <c r="J215" s="241">
        <v>2697</v>
      </c>
      <c r="K215" s="241">
        <v>818</v>
      </c>
      <c r="L215" s="242">
        <v>15509.2</v>
      </c>
      <c r="M215" s="115">
        <f t="shared" si="51"/>
        <v>-3.6222041508067367E-4</v>
      </c>
      <c r="N215" s="116">
        <f t="shared" si="52"/>
        <v>7.5084328246625706E-3</v>
      </c>
      <c r="O215" s="116">
        <f t="shared" si="53"/>
        <v>-2.0119074435919143E-3</v>
      </c>
      <c r="P215" s="116">
        <f t="shared" si="54"/>
        <v>7.9891911889180441E-3</v>
      </c>
      <c r="Q215" s="116">
        <f t="shared" si="55"/>
        <v>-5.5912777525969853E-4</v>
      </c>
      <c r="R215" s="116">
        <f t="shared" si="56"/>
        <v>4.6277474722712904E-3</v>
      </c>
      <c r="S215" s="116">
        <f t="shared" si="57"/>
        <v>1.4675606044346879E-2</v>
      </c>
      <c r="T215" s="116">
        <f t="shared" si="58"/>
        <v>-7.1758380700713137E-3</v>
      </c>
      <c r="U215" s="116">
        <f t="shared" si="59"/>
        <v>1.3062324184673029E-2</v>
      </c>
      <c r="V215" s="116">
        <f t="shared" si="60"/>
        <v>9.8280889362626928E-3</v>
      </c>
      <c r="W215" s="117">
        <f t="shared" si="61"/>
        <v>3.5784684377108155E-3</v>
      </c>
    </row>
    <row r="216" spans="1:23">
      <c r="A216" s="237">
        <v>44886</v>
      </c>
      <c r="B216" s="239">
        <v>1104.5</v>
      </c>
      <c r="C216" s="239">
        <v>504.2</v>
      </c>
      <c r="D216" s="239">
        <v>13980.9</v>
      </c>
      <c r="E216" s="241">
        <v>4001.9</v>
      </c>
      <c r="F216" s="241">
        <v>715.6</v>
      </c>
      <c r="G216" s="241">
        <v>366.5</v>
      </c>
      <c r="H216" s="239">
        <v>1792.5</v>
      </c>
      <c r="I216" s="241">
        <v>489.5</v>
      </c>
      <c r="J216" s="241">
        <v>2662</v>
      </c>
      <c r="K216" s="241">
        <v>810</v>
      </c>
      <c r="L216" s="242">
        <v>15453.8</v>
      </c>
      <c r="M216" s="115">
        <f t="shared" si="51"/>
        <v>1.9031226007775706E-3</v>
      </c>
      <c r="N216" s="116">
        <f t="shared" si="52"/>
        <v>2.3828446540801857E-3</v>
      </c>
      <c r="O216" s="116">
        <f t="shared" si="53"/>
        <v>-9.4369980193937438E-4</v>
      </c>
      <c r="P216" s="116">
        <f t="shared" si="54"/>
        <v>-4.4629018064126381E-3</v>
      </c>
      <c r="Q216" s="116">
        <f t="shared" si="55"/>
        <v>-3.4874834817077123E-3</v>
      </c>
      <c r="R216" s="116">
        <f t="shared" si="56"/>
        <v>1.092001200515683E-3</v>
      </c>
      <c r="S216" s="116">
        <f t="shared" si="57"/>
        <v>5.3139546106350088E-3</v>
      </c>
      <c r="T216" s="116">
        <f t="shared" si="58"/>
        <v>6.9700979191552022E-3</v>
      </c>
      <c r="U216" s="116">
        <f t="shared" si="59"/>
        <v>-1.3914760164612702E-2</v>
      </c>
      <c r="V216" s="116">
        <f t="shared" si="60"/>
        <v>0</v>
      </c>
      <c r="W216" s="117">
        <f t="shared" si="61"/>
        <v>-6.2603717163166881E-3</v>
      </c>
    </row>
    <row r="217" spans="1:23">
      <c r="A217" s="237">
        <v>44883</v>
      </c>
      <c r="B217" s="239">
        <v>1102.4000000000001</v>
      </c>
      <c r="C217" s="239">
        <v>503</v>
      </c>
      <c r="D217" s="239">
        <v>13994.1</v>
      </c>
      <c r="E217" s="241">
        <v>4019.8</v>
      </c>
      <c r="F217" s="241">
        <v>718.1</v>
      </c>
      <c r="G217" s="241">
        <v>366.1</v>
      </c>
      <c r="H217" s="239">
        <v>1783</v>
      </c>
      <c r="I217" s="241">
        <v>486.1</v>
      </c>
      <c r="J217" s="241">
        <v>2699.3</v>
      </c>
      <c r="K217" s="241">
        <v>810</v>
      </c>
      <c r="L217" s="242">
        <v>15550.85</v>
      </c>
      <c r="M217" s="115">
        <f t="shared" si="51"/>
        <v>-1.5392535779415266E-2</v>
      </c>
      <c r="N217" s="116">
        <f t="shared" si="52"/>
        <v>-1.0284900786324479E-2</v>
      </c>
      <c r="O217" s="116">
        <f t="shared" si="53"/>
        <v>-5.0722800986054031E-4</v>
      </c>
      <c r="P217" s="116">
        <f t="shared" si="54"/>
        <v>3.9810898759210065E-4</v>
      </c>
      <c r="Q217" s="116">
        <f t="shared" si="55"/>
        <v>-1.1629647894065728E-2</v>
      </c>
      <c r="R217" s="116">
        <f t="shared" si="56"/>
        <v>-8.4319825025064299E-3</v>
      </c>
      <c r="S217" s="116">
        <f t="shared" si="57"/>
        <v>1.9424684143526629E-2</v>
      </c>
      <c r="T217" s="116">
        <f t="shared" si="58"/>
        <v>-4.5156070162047446E-3</v>
      </c>
      <c r="U217" s="116">
        <f t="shared" si="59"/>
        <v>2.26240244854393E-3</v>
      </c>
      <c r="V217" s="116">
        <f t="shared" si="60"/>
        <v>-1.7621601349819445E-2</v>
      </c>
      <c r="W217" s="117">
        <f t="shared" si="61"/>
        <v>-2.9793171539712628E-3</v>
      </c>
    </row>
    <row r="218" spans="1:23">
      <c r="A218" s="237">
        <v>44882</v>
      </c>
      <c r="B218" s="239">
        <v>1119.5</v>
      </c>
      <c r="C218" s="239">
        <v>508.2</v>
      </c>
      <c r="D218" s="239">
        <v>14001.2</v>
      </c>
      <c r="E218" s="241">
        <v>4018.2</v>
      </c>
      <c r="F218" s="241">
        <v>726.5</v>
      </c>
      <c r="G218" s="241">
        <v>369.2</v>
      </c>
      <c r="H218" s="239">
        <v>1748.7</v>
      </c>
      <c r="I218" s="241">
        <v>488.3</v>
      </c>
      <c r="J218" s="241">
        <v>2693.2</v>
      </c>
      <c r="K218" s="241">
        <v>824.4</v>
      </c>
      <c r="L218" s="242">
        <v>15597.25</v>
      </c>
      <c r="M218" s="115">
        <f t="shared" si="51"/>
        <v>-1.51738325182372E-3</v>
      </c>
      <c r="N218" s="116">
        <f t="shared" si="52"/>
        <v>2.1668480850902932E-3</v>
      </c>
      <c r="O218" s="116">
        <f t="shared" si="53"/>
        <v>-2.1424439654314561E-4</v>
      </c>
      <c r="P218" s="116">
        <f t="shared" si="54"/>
        <v>1.5448970550067819E-2</v>
      </c>
      <c r="Q218" s="116">
        <f t="shared" si="55"/>
        <v>-2.3372527309955425E-3</v>
      </c>
      <c r="R218" s="116">
        <f t="shared" si="56"/>
        <v>-6.748574674509321E-3</v>
      </c>
      <c r="S218" s="116">
        <f t="shared" si="57"/>
        <v>-1.2615237195139649E-2</v>
      </c>
      <c r="T218" s="116">
        <f t="shared" si="58"/>
        <v>-1.0390233027641733E-2</v>
      </c>
      <c r="U218" s="116">
        <f t="shared" si="59"/>
        <v>3.9808821662721721E-3</v>
      </c>
      <c r="V218" s="116">
        <f t="shared" si="60"/>
        <v>8.7719860728368206E-3</v>
      </c>
      <c r="W218" s="117">
        <f t="shared" si="61"/>
        <v>-4.2257796672835694E-3</v>
      </c>
    </row>
    <row r="219" spans="1:23">
      <c r="A219" s="237">
        <v>44881</v>
      </c>
      <c r="B219" s="239">
        <v>1121.2</v>
      </c>
      <c r="C219" s="239">
        <v>507.1</v>
      </c>
      <c r="D219" s="239">
        <v>14004.2</v>
      </c>
      <c r="E219" s="241">
        <v>3956.6</v>
      </c>
      <c r="F219" s="241">
        <v>728.2</v>
      </c>
      <c r="G219" s="241">
        <v>371.7</v>
      </c>
      <c r="H219" s="239">
        <v>1770.9</v>
      </c>
      <c r="I219" s="241">
        <v>493.4</v>
      </c>
      <c r="J219" s="241">
        <v>2682.5</v>
      </c>
      <c r="K219" s="241">
        <v>817.2</v>
      </c>
      <c r="L219" s="242">
        <v>15663.3</v>
      </c>
      <c r="M219" s="115">
        <f t="shared" si="51"/>
        <v>2.1428579628285566E-3</v>
      </c>
      <c r="N219" s="116">
        <f t="shared" si="52"/>
        <v>-1.1824991523751893E-3</v>
      </c>
      <c r="O219" s="116">
        <f t="shared" si="53"/>
        <v>8.2151957157924926E-4</v>
      </c>
      <c r="P219" s="116">
        <f t="shared" si="54"/>
        <v>-2.5255884214957686E-2</v>
      </c>
      <c r="Q219" s="116">
        <f t="shared" si="55"/>
        <v>-1.7019949277910416E-2</v>
      </c>
      <c r="R219" s="116">
        <f t="shared" si="56"/>
        <v>1.2725229248636095E-2</v>
      </c>
      <c r="S219" s="116">
        <f t="shared" si="57"/>
        <v>-1.2402302690379433E-2</v>
      </c>
      <c r="T219" s="116">
        <f t="shared" si="58"/>
        <v>-9.2798729293966271E-3</v>
      </c>
      <c r="U219" s="116">
        <f t="shared" si="59"/>
        <v>2.7998151747466479E-3</v>
      </c>
      <c r="V219" s="116">
        <f t="shared" si="60"/>
        <v>-1.8338534389354538E-3</v>
      </c>
      <c r="W219" s="117">
        <f t="shared" si="61"/>
        <v>-1.9517054911371802E-3</v>
      </c>
    </row>
    <row r="220" spans="1:23">
      <c r="A220" s="237">
        <v>44880</v>
      </c>
      <c r="B220" s="239">
        <v>1118.8</v>
      </c>
      <c r="C220" s="239">
        <v>507.7</v>
      </c>
      <c r="D220" s="239">
        <v>13992.7</v>
      </c>
      <c r="E220" s="241">
        <v>4057.8</v>
      </c>
      <c r="F220" s="241">
        <v>740.7</v>
      </c>
      <c r="G220" s="241">
        <v>367</v>
      </c>
      <c r="H220" s="239">
        <v>1793</v>
      </c>
      <c r="I220" s="241">
        <v>498</v>
      </c>
      <c r="J220" s="241">
        <v>2675</v>
      </c>
      <c r="K220" s="241">
        <v>818.7</v>
      </c>
      <c r="L220" s="242">
        <v>15693.9</v>
      </c>
      <c r="M220" s="115">
        <f t="shared" si="51"/>
        <v>-9.5183745802533207E-3</v>
      </c>
      <c r="N220" s="116">
        <f t="shared" si="52"/>
        <v>1.2885498931435304E-2</v>
      </c>
      <c r="O220" s="116">
        <f t="shared" si="53"/>
        <v>2.1820870117335018E-3</v>
      </c>
      <c r="P220" s="116">
        <f t="shared" si="54"/>
        <v>8.7124950898286833E-3</v>
      </c>
      <c r="Q220" s="116">
        <f t="shared" si="55"/>
        <v>-2.4142553041615451E-2</v>
      </c>
      <c r="R220" s="116">
        <f t="shared" si="56"/>
        <v>9.8576920924995318E-3</v>
      </c>
      <c r="S220" s="116">
        <f t="shared" si="57"/>
        <v>9.6391690069064333E-3</v>
      </c>
      <c r="T220" s="116">
        <f t="shared" si="58"/>
        <v>-3.2077012267697313E-3</v>
      </c>
      <c r="U220" s="116">
        <f t="shared" si="59"/>
        <v>7.6553961380050883E-3</v>
      </c>
      <c r="V220" s="116">
        <f t="shared" si="60"/>
        <v>-5.1169702292646413E-3</v>
      </c>
      <c r="W220" s="117">
        <f t="shared" si="61"/>
        <v>2.7884053659029463E-3</v>
      </c>
    </row>
    <row r="221" spans="1:23">
      <c r="A221" s="237">
        <v>44879</v>
      </c>
      <c r="B221" s="239">
        <v>1129.5</v>
      </c>
      <c r="C221" s="239">
        <v>501.2</v>
      </c>
      <c r="D221" s="239">
        <v>13962.2</v>
      </c>
      <c r="E221" s="241">
        <v>4022.6</v>
      </c>
      <c r="F221" s="241">
        <v>758.8</v>
      </c>
      <c r="G221" s="241">
        <v>363.4</v>
      </c>
      <c r="H221" s="239">
        <v>1775.8</v>
      </c>
      <c r="I221" s="241">
        <v>499.6</v>
      </c>
      <c r="J221" s="241">
        <v>2654.6</v>
      </c>
      <c r="K221" s="241">
        <v>822.9</v>
      </c>
      <c r="L221" s="242">
        <v>15650.2</v>
      </c>
      <c r="M221" s="115">
        <f t="shared" si="51"/>
        <v>7.1971522184858094E-3</v>
      </c>
      <c r="N221" s="116">
        <f t="shared" si="52"/>
        <v>5.6022555486699727E-3</v>
      </c>
      <c r="O221" s="116">
        <f t="shared" si="53"/>
        <v>1.0721781888150747E-2</v>
      </c>
      <c r="P221" s="116">
        <f t="shared" si="54"/>
        <v>3.4115702639957324E-3</v>
      </c>
      <c r="Q221" s="116">
        <f t="shared" si="55"/>
        <v>1.4602675517845892E-2</v>
      </c>
      <c r="R221" s="116">
        <f t="shared" si="56"/>
        <v>2.2541652935089213E-2</v>
      </c>
      <c r="S221" s="116">
        <f t="shared" si="57"/>
        <v>5.4772998959011924E-3</v>
      </c>
      <c r="T221" s="116">
        <f t="shared" si="58"/>
        <v>8.0096119620480912E-4</v>
      </c>
      <c r="U221" s="116">
        <f t="shared" si="59"/>
        <v>-2.483164675630541E-3</v>
      </c>
      <c r="V221" s="116">
        <f t="shared" si="60"/>
        <v>-7.5060885105058791E-3</v>
      </c>
      <c r="W221" s="117">
        <f t="shared" si="61"/>
        <v>7.028911192595317E-5</v>
      </c>
    </row>
    <row r="222" spans="1:23">
      <c r="A222" s="237">
        <v>44876</v>
      </c>
      <c r="B222" s="239">
        <v>1121.4000000000001</v>
      </c>
      <c r="C222" s="239">
        <v>498.4</v>
      </c>
      <c r="D222" s="239">
        <v>13813.3</v>
      </c>
      <c r="E222" s="241">
        <v>4008.9</v>
      </c>
      <c r="F222" s="241">
        <v>747.8</v>
      </c>
      <c r="G222" s="241">
        <v>355.3</v>
      </c>
      <c r="H222" s="239">
        <v>1766.1</v>
      </c>
      <c r="I222" s="241">
        <v>499.2</v>
      </c>
      <c r="J222" s="241">
        <v>2661.2</v>
      </c>
      <c r="K222" s="241">
        <v>829.1</v>
      </c>
      <c r="L222" s="242">
        <v>15649.1</v>
      </c>
      <c r="M222" s="115">
        <f t="shared" si="51"/>
        <v>-8.0224633263787282E-4</v>
      </c>
      <c r="N222" s="116">
        <f t="shared" si="52"/>
        <v>2.5194343572749574E-2</v>
      </c>
      <c r="O222" s="116">
        <f t="shared" si="53"/>
        <v>1.122736988254487E-3</v>
      </c>
      <c r="P222" s="116">
        <f t="shared" si="54"/>
        <v>4.1493835468113969E-3</v>
      </c>
      <c r="Q222" s="116">
        <f t="shared" si="55"/>
        <v>4.4227104189494999E-3</v>
      </c>
      <c r="R222" s="116">
        <f t="shared" si="56"/>
        <v>-2.8141269356949609E-4</v>
      </c>
      <c r="S222" s="116">
        <f t="shared" si="57"/>
        <v>3.2046464431544568E-2</v>
      </c>
      <c r="T222" s="116">
        <f t="shared" si="58"/>
        <v>-9.7678440333673171E-3</v>
      </c>
      <c r="U222" s="116">
        <f t="shared" si="59"/>
        <v>1.8053262011736685E-3</v>
      </c>
      <c r="V222" s="116">
        <f t="shared" si="60"/>
        <v>3.6249435537133844E-3</v>
      </c>
      <c r="W222" s="117">
        <f t="shared" si="61"/>
        <v>1.3451862748663976E-2</v>
      </c>
    </row>
    <row r="223" spans="1:23">
      <c r="A223" s="237">
        <v>44875</v>
      </c>
      <c r="B223" s="239">
        <v>1122.3</v>
      </c>
      <c r="C223" s="239">
        <v>486</v>
      </c>
      <c r="D223" s="239">
        <v>13797.8</v>
      </c>
      <c r="E223" s="241">
        <v>3992.3</v>
      </c>
      <c r="F223" s="241">
        <v>744.5</v>
      </c>
      <c r="G223" s="241">
        <v>355.4</v>
      </c>
      <c r="H223" s="239">
        <v>1710.4</v>
      </c>
      <c r="I223" s="241">
        <v>504.1</v>
      </c>
      <c r="J223" s="241">
        <v>2656.4</v>
      </c>
      <c r="K223" s="241">
        <v>826.1</v>
      </c>
      <c r="L223" s="242">
        <v>15440</v>
      </c>
      <c r="M223" s="115">
        <f t="shared" si="51"/>
        <v>-6.3063672165263145E-3</v>
      </c>
      <c r="N223" s="116">
        <f t="shared" si="52"/>
        <v>-9.4205079238952605E-3</v>
      </c>
      <c r="O223" s="116">
        <f t="shared" si="53"/>
        <v>-9.549986025902327E-3</v>
      </c>
      <c r="P223" s="116">
        <f t="shared" si="54"/>
        <v>-1.226610079320719E-3</v>
      </c>
      <c r="Q223" s="116">
        <f t="shared" si="55"/>
        <v>-2.2314646188103159E-2</v>
      </c>
      <c r="R223" s="116">
        <f t="shared" si="56"/>
        <v>-5.6116870047767118E-3</v>
      </c>
      <c r="S223" s="116">
        <f t="shared" si="57"/>
        <v>-4.8991116300591969E-3</v>
      </c>
      <c r="T223" s="116">
        <f t="shared" si="58"/>
        <v>3.577110332586076E-3</v>
      </c>
      <c r="U223" s="116">
        <f t="shared" si="59"/>
        <v>1.5446345866902294E-3</v>
      </c>
      <c r="V223" s="116">
        <f t="shared" si="60"/>
        <v>-1.2630227439638422E-2</v>
      </c>
      <c r="W223" s="117">
        <f t="shared" si="61"/>
        <v>-8.2078039414124667E-3</v>
      </c>
    </row>
    <row r="224" spans="1:23">
      <c r="A224" s="237">
        <v>44874</v>
      </c>
      <c r="B224" s="239">
        <v>1129.4000000000001</v>
      </c>
      <c r="C224" s="239">
        <v>490.6</v>
      </c>
      <c r="D224" s="239">
        <v>13930.2</v>
      </c>
      <c r="E224" s="241">
        <v>3997.2</v>
      </c>
      <c r="F224" s="241">
        <v>761.3</v>
      </c>
      <c r="G224" s="241">
        <v>357.4</v>
      </c>
      <c r="H224" s="239">
        <v>1718.8</v>
      </c>
      <c r="I224" s="241">
        <v>502.3</v>
      </c>
      <c r="J224" s="241">
        <v>2652.3</v>
      </c>
      <c r="K224" s="241">
        <v>836.6</v>
      </c>
      <c r="L224" s="242">
        <v>15567.25</v>
      </c>
      <c r="M224" s="115">
        <f t="shared" si="51"/>
        <v>-1.3272576385449533E-3</v>
      </c>
      <c r="N224" s="116">
        <f t="shared" si="52"/>
        <v>-4.2695493215118813E-2</v>
      </c>
      <c r="O224" s="116">
        <f t="shared" si="53"/>
        <v>-1.1292618558937767E-2</v>
      </c>
      <c r="P224" s="116">
        <f t="shared" si="54"/>
        <v>9.1985870648542307E-3</v>
      </c>
      <c r="Q224" s="116">
        <f t="shared" si="55"/>
        <v>-3.4093922351471025E-3</v>
      </c>
      <c r="R224" s="116">
        <f t="shared" si="56"/>
        <v>-2.5150215855805859E-3</v>
      </c>
      <c r="S224" s="116">
        <f t="shared" si="57"/>
        <v>-3.3919005561062136E-2</v>
      </c>
      <c r="T224" s="116">
        <f t="shared" si="58"/>
        <v>-5.1628391088709025E-3</v>
      </c>
      <c r="U224" s="116">
        <f t="shared" si="59"/>
        <v>8.9377606908305988E-3</v>
      </c>
      <c r="V224" s="116">
        <f t="shared" si="60"/>
        <v>2.3934908506458076E-3</v>
      </c>
      <c r="W224" s="117">
        <f t="shared" si="61"/>
        <v>-3.0722482987951827E-3</v>
      </c>
    </row>
    <row r="225" spans="1:23">
      <c r="A225" s="237">
        <v>44872</v>
      </c>
      <c r="B225" s="239">
        <v>1130.9000000000001</v>
      </c>
      <c r="C225" s="239">
        <v>512</v>
      </c>
      <c r="D225" s="239">
        <v>14088.4</v>
      </c>
      <c r="E225" s="241">
        <v>3960.6</v>
      </c>
      <c r="F225" s="241">
        <v>763.9</v>
      </c>
      <c r="G225" s="241">
        <v>358.3</v>
      </c>
      <c r="H225" s="239">
        <v>1778.1</v>
      </c>
      <c r="I225" s="241">
        <v>504.9</v>
      </c>
      <c r="J225" s="241">
        <v>2628.7</v>
      </c>
      <c r="K225" s="241">
        <v>834.6</v>
      </c>
      <c r="L225" s="242">
        <v>15615.15</v>
      </c>
      <c r="M225" s="115">
        <f t="shared" si="51"/>
        <v>-1.3351098625372036E-2</v>
      </c>
      <c r="N225" s="116">
        <f t="shared" si="52"/>
        <v>1.6740912880890774E-2</v>
      </c>
      <c r="O225" s="116">
        <f t="shared" si="53"/>
        <v>-3.0262784662023002E-3</v>
      </c>
      <c r="P225" s="116">
        <f t="shared" si="54"/>
        <v>3.2669477929529706E-2</v>
      </c>
      <c r="Q225" s="116">
        <f t="shared" si="55"/>
        <v>7.0940917587269401E-3</v>
      </c>
      <c r="R225" s="116">
        <f t="shared" si="56"/>
        <v>-1.1101973590123415E-2</v>
      </c>
      <c r="S225" s="116">
        <f t="shared" si="57"/>
        <v>-1.1129557569663415E-2</v>
      </c>
      <c r="T225" s="116">
        <f t="shared" si="58"/>
        <v>-6.5726169733227355E-2</v>
      </c>
      <c r="U225" s="116">
        <f t="shared" si="59"/>
        <v>-7.3152106678609097E-3</v>
      </c>
      <c r="V225" s="116">
        <f t="shared" si="60"/>
        <v>-1.2739025777429714E-2</v>
      </c>
      <c r="W225" s="117">
        <f t="shared" si="61"/>
        <v>5.4132283987521953E-3</v>
      </c>
    </row>
    <row r="226" spans="1:23">
      <c r="A226" s="237">
        <v>44869</v>
      </c>
      <c r="B226" s="239">
        <v>1146.0999999999999</v>
      </c>
      <c r="C226" s="239">
        <v>503.5</v>
      </c>
      <c r="D226" s="239">
        <v>14131.1</v>
      </c>
      <c r="E226" s="241">
        <v>3833.3</v>
      </c>
      <c r="F226" s="241">
        <v>758.5</v>
      </c>
      <c r="G226" s="241">
        <v>362.3</v>
      </c>
      <c r="H226" s="239">
        <v>1798</v>
      </c>
      <c r="I226" s="241">
        <v>539.20000000000005</v>
      </c>
      <c r="J226" s="241">
        <v>2648</v>
      </c>
      <c r="K226" s="241">
        <v>845.3</v>
      </c>
      <c r="L226" s="242">
        <v>15530.85</v>
      </c>
      <c r="M226" s="115">
        <f t="shared" si="51"/>
        <v>-1.4723979842339686E-2</v>
      </c>
      <c r="N226" s="116">
        <f t="shared" si="52"/>
        <v>-4.1621306740306759E-3</v>
      </c>
      <c r="O226" s="116">
        <f t="shared" si="53"/>
        <v>9.9065984836572869E-3</v>
      </c>
      <c r="P226" s="116">
        <f t="shared" si="54"/>
        <v>6.5462434104927913E-2</v>
      </c>
      <c r="Q226" s="116">
        <f t="shared" si="55"/>
        <v>9.4046656487185524E-3</v>
      </c>
      <c r="R226" s="116">
        <f t="shared" si="56"/>
        <v>-3.3066990725424562E-3</v>
      </c>
      <c r="S226" s="116">
        <f t="shared" si="57"/>
        <v>-2.8879282539463215E-3</v>
      </c>
      <c r="T226" s="116">
        <f t="shared" si="58"/>
        <v>-9.2687002649982934E-4</v>
      </c>
      <c r="U226" s="116">
        <f t="shared" si="59"/>
        <v>1.6630134606010418E-3</v>
      </c>
      <c r="V226" s="116">
        <f t="shared" si="60"/>
        <v>-1.8751281860245998E-2</v>
      </c>
      <c r="W226" s="117">
        <f t="shared" si="61"/>
        <v>2.9759287879325591E-3</v>
      </c>
    </row>
    <row r="227" spans="1:23">
      <c r="A227" s="237">
        <v>44868</v>
      </c>
      <c r="B227" s="239">
        <v>1163.0999999999999</v>
      </c>
      <c r="C227" s="239">
        <v>505.6</v>
      </c>
      <c r="D227" s="239">
        <v>13991.8</v>
      </c>
      <c r="E227" s="241">
        <v>3590.4</v>
      </c>
      <c r="F227" s="241">
        <v>751.4</v>
      </c>
      <c r="G227" s="241">
        <v>363.5</v>
      </c>
      <c r="H227" s="239">
        <v>1803.2</v>
      </c>
      <c r="I227" s="241">
        <v>539.70000000000005</v>
      </c>
      <c r="J227" s="241">
        <v>2643.6</v>
      </c>
      <c r="K227" s="241">
        <v>861.3</v>
      </c>
      <c r="L227" s="242">
        <v>15484.7</v>
      </c>
      <c r="M227" s="115">
        <f t="shared" si="51"/>
        <v>3.2724796686374358E-3</v>
      </c>
      <c r="N227" s="116">
        <f t="shared" si="52"/>
        <v>1.8565260239252673E-2</v>
      </c>
      <c r="O227" s="116">
        <f t="shared" si="53"/>
        <v>-8.7382789251520508E-3</v>
      </c>
      <c r="P227" s="116">
        <f t="shared" si="54"/>
        <v>2.7053048809605696E-3</v>
      </c>
      <c r="Q227" s="116">
        <f t="shared" si="55"/>
        <v>-5.4416485729257532E-3</v>
      </c>
      <c r="R227" s="116">
        <f t="shared" si="56"/>
        <v>-4.118056608917486E-3</v>
      </c>
      <c r="S227" s="116">
        <f t="shared" si="57"/>
        <v>-1.2746974320005839E-3</v>
      </c>
      <c r="T227" s="116">
        <f t="shared" si="58"/>
        <v>1.8325120125880914E-2</v>
      </c>
      <c r="U227" s="116">
        <f t="shared" si="59"/>
        <v>3.4482139469572725E-3</v>
      </c>
      <c r="V227" s="116">
        <f t="shared" si="60"/>
        <v>-5.4232196936739183E-2</v>
      </c>
      <c r="W227" s="117">
        <f t="shared" si="61"/>
        <v>-8.2950726540652884E-4</v>
      </c>
    </row>
    <row r="228" spans="1:23">
      <c r="A228" s="237">
        <v>44867</v>
      </c>
      <c r="B228" s="239">
        <v>1159.3</v>
      </c>
      <c r="C228" s="239">
        <v>496.3</v>
      </c>
      <c r="D228" s="239">
        <v>14114.6</v>
      </c>
      <c r="E228" s="241">
        <v>3580.7</v>
      </c>
      <c r="F228" s="241">
        <v>755.5</v>
      </c>
      <c r="G228" s="241">
        <v>365</v>
      </c>
      <c r="H228" s="239">
        <v>1805.5</v>
      </c>
      <c r="I228" s="241">
        <v>529.9</v>
      </c>
      <c r="J228" s="241">
        <v>2634.5</v>
      </c>
      <c r="K228" s="241">
        <v>909.3</v>
      </c>
      <c r="L228" s="242">
        <v>15497.55</v>
      </c>
      <c r="M228" s="115">
        <f t="shared" si="51"/>
        <v>-1.208914281540388E-2</v>
      </c>
      <c r="N228" s="116">
        <f t="shared" si="52"/>
        <v>-4.8241299586816548E-3</v>
      </c>
      <c r="O228" s="116">
        <f t="shared" si="53"/>
        <v>2.440167482608664E-3</v>
      </c>
      <c r="P228" s="116">
        <f t="shared" si="54"/>
        <v>1.3973508505892962E-3</v>
      </c>
      <c r="Q228" s="116">
        <f t="shared" si="55"/>
        <v>1.7626307589293053E-2</v>
      </c>
      <c r="R228" s="116">
        <f t="shared" si="56"/>
        <v>7.7008081331785957E-3</v>
      </c>
      <c r="S228" s="116">
        <f t="shared" si="57"/>
        <v>-8.3834807924067084E-3</v>
      </c>
      <c r="T228" s="116">
        <f t="shared" si="58"/>
        <v>-2.8267238269967217E-3</v>
      </c>
      <c r="U228" s="116">
        <f t="shared" si="59"/>
        <v>-3.5238654959589403E-3</v>
      </c>
      <c r="V228" s="116">
        <f t="shared" si="60"/>
        <v>3.2997855438825181E-4</v>
      </c>
      <c r="W228" s="117">
        <f t="shared" si="61"/>
        <v>-2.5680738587241176E-3</v>
      </c>
    </row>
    <row r="229" spans="1:23">
      <c r="A229" s="237">
        <v>44866</v>
      </c>
      <c r="B229" s="239">
        <v>1173.4000000000001</v>
      </c>
      <c r="C229" s="239">
        <v>498.7</v>
      </c>
      <c r="D229" s="239">
        <v>14080.2</v>
      </c>
      <c r="E229" s="241">
        <v>3575.7</v>
      </c>
      <c r="F229" s="241">
        <v>742.3</v>
      </c>
      <c r="G229" s="241">
        <v>362.2</v>
      </c>
      <c r="H229" s="239">
        <v>1820.7</v>
      </c>
      <c r="I229" s="241">
        <v>531.4</v>
      </c>
      <c r="J229" s="241">
        <v>2643.8</v>
      </c>
      <c r="K229" s="241">
        <v>909</v>
      </c>
      <c r="L229" s="242">
        <v>15537.4</v>
      </c>
      <c r="M229" s="115">
        <f t="shared" si="51"/>
        <v>5.1264637220688521E-3</v>
      </c>
      <c r="N229" s="116">
        <f t="shared" si="52"/>
        <v>2.1279554593217211E-2</v>
      </c>
      <c r="O229" s="116">
        <f t="shared" si="53"/>
        <v>-4.7573233498378922E-4</v>
      </c>
      <c r="P229" s="116">
        <f t="shared" si="54"/>
        <v>6.5947162591444952E-2</v>
      </c>
      <c r="Q229" s="116">
        <f t="shared" si="55"/>
        <v>1.4829797122965216E-3</v>
      </c>
      <c r="R229" s="116">
        <f t="shared" si="56"/>
        <v>-2.7605245171857649E-4</v>
      </c>
      <c r="S229" s="116">
        <f t="shared" si="57"/>
        <v>2.1653077819994902E-2</v>
      </c>
      <c r="T229" s="116">
        <f t="shared" si="58"/>
        <v>1.287896589293973E-2</v>
      </c>
      <c r="U229" s="116">
        <f t="shared" si="59"/>
        <v>2.2723903461288882E-2</v>
      </c>
      <c r="V229" s="116">
        <f t="shared" si="60"/>
        <v>3.6750718797680611E-2</v>
      </c>
      <c r="W229" s="117">
        <f t="shared" si="61"/>
        <v>7.325282906093941E-3</v>
      </c>
    </row>
    <row r="230" spans="1:23">
      <c r="A230" s="237">
        <v>44865</v>
      </c>
      <c r="B230" s="239">
        <v>1167.4000000000001</v>
      </c>
      <c r="C230" s="239">
        <v>488.2</v>
      </c>
      <c r="D230" s="239">
        <v>14086.9</v>
      </c>
      <c r="E230" s="241">
        <v>3347.5</v>
      </c>
      <c r="F230" s="241">
        <v>741.2</v>
      </c>
      <c r="G230" s="241">
        <v>362.3</v>
      </c>
      <c r="H230" s="239">
        <v>1781.7</v>
      </c>
      <c r="I230" s="241">
        <v>524.6</v>
      </c>
      <c r="J230" s="241">
        <v>2584.4</v>
      </c>
      <c r="K230" s="241">
        <v>876.2</v>
      </c>
      <c r="L230" s="242">
        <v>15424</v>
      </c>
      <c r="M230" s="115">
        <f t="shared" si="51"/>
        <v>1.0505564631128868E-2</v>
      </c>
      <c r="N230" s="116">
        <f t="shared" si="52"/>
        <v>1.9024560547944526E-2</v>
      </c>
      <c r="O230" s="116">
        <f t="shared" si="53"/>
        <v>-1.7447802882950797E-3</v>
      </c>
      <c r="P230" s="116">
        <f t="shared" si="54"/>
        <v>7.2555334181257239E-3</v>
      </c>
      <c r="Q230" s="116">
        <f t="shared" si="55"/>
        <v>2.4314479086732913E-3</v>
      </c>
      <c r="R230" s="116">
        <f t="shared" si="56"/>
        <v>2.458911256440403E-2</v>
      </c>
      <c r="S230" s="116">
        <f t="shared" si="57"/>
        <v>1.0948190619600638E-2</v>
      </c>
      <c r="T230" s="116">
        <f t="shared" si="58"/>
        <v>1.0732184266884801E-2</v>
      </c>
      <c r="U230" s="116">
        <f t="shared" si="59"/>
        <v>9.251766671931937E-3</v>
      </c>
      <c r="V230" s="116">
        <f t="shared" si="60"/>
        <v>5.6080261425569596E-3</v>
      </c>
      <c r="W230" s="117">
        <f t="shared" si="61"/>
        <v>1.189620624378564E-2</v>
      </c>
    </row>
    <row r="231" spans="1:23">
      <c r="A231" s="237">
        <v>44862</v>
      </c>
      <c r="B231" s="239">
        <v>1155.2</v>
      </c>
      <c r="C231" s="239">
        <v>479</v>
      </c>
      <c r="D231" s="239">
        <v>14111.5</v>
      </c>
      <c r="E231" s="241">
        <v>3323.3</v>
      </c>
      <c r="F231" s="241">
        <v>739.4</v>
      </c>
      <c r="G231" s="241">
        <v>353.5</v>
      </c>
      <c r="H231" s="239">
        <v>1762.3</v>
      </c>
      <c r="I231" s="241">
        <v>519</v>
      </c>
      <c r="J231" s="241">
        <v>2560.6</v>
      </c>
      <c r="K231" s="241">
        <v>871.3</v>
      </c>
      <c r="L231" s="242">
        <v>15241.6</v>
      </c>
      <c r="M231" s="115">
        <f t="shared" si="51"/>
        <v>-9.2198318006839353E-3</v>
      </c>
      <c r="N231" s="116">
        <f t="shared" si="52"/>
        <v>1.4624467246639188E-3</v>
      </c>
      <c r="O231" s="116">
        <f t="shared" si="53"/>
        <v>-2.0388088529706963E-3</v>
      </c>
      <c r="P231" s="116">
        <f t="shared" si="54"/>
        <v>-5.1140894275265858E-4</v>
      </c>
      <c r="Q231" s="116">
        <f t="shared" si="55"/>
        <v>-2.5663551601424698E-3</v>
      </c>
      <c r="R231" s="116">
        <f t="shared" si="56"/>
        <v>-3.7205846024608809E-2</v>
      </c>
      <c r="S231" s="116">
        <f t="shared" si="57"/>
        <v>1.1987813384986706E-2</v>
      </c>
      <c r="T231" s="116">
        <f t="shared" si="58"/>
        <v>-9.6292737339344152E-4</v>
      </c>
      <c r="U231" s="116">
        <f t="shared" si="59"/>
        <v>-1.4829271010236491E-3</v>
      </c>
      <c r="V231" s="116">
        <f t="shared" si="60"/>
        <v>-3.4372169496041972E-3</v>
      </c>
      <c r="W231" s="117">
        <f t="shared" si="61"/>
        <v>-1.7385114777338724E-4</v>
      </c>
    </row>
    <row r="232" spans="1:23">
      <c r="A232" s="237">
        <v>44861</v>
      </c>
      <c r="B232" s="239">
        <v>1165.9000000000001</v>
      </c>
      <c r="C232" s="239">
        <v>478.3</v>
      </c>
      <c r="D232" s="239">
        <v>14140.3</v>
      </c>
      <c r="E232" s="241">
        <v>3325</v>
      </c>
      <c r="F232" s="241">
        <v>741.3</v>
      </c>
      <c r="G232" s="241">
        <v>366.9</v>
      </c>
      <c r="H232" s="239">
        <v>1741.3</v>
      </c>
      <c r="I232" s="241">
        <v>519.5</v>
      </c>
      <c r="J232" s="241">
        <v>2564.4</v>
      </c>
      <c r="K232" s="241">
        <v>874.3</v>
      </c>
      <c r="L232" s="242">
        <v>15244.25</v>
      </c>
      <c r="M232" s="115">
        <f t="shared" si="51"/>
        <v>8.6140596390240076E-3</v>
      </c>
      <c r="N232" s="116">
        <f t="shared" si="52"/>
        <v>-1.6176213365158586E-2</v>
      </c>
      <c r="O232" s="116">
        <f t="shared" si="53"/>
        <v>2.3577485583515692E-3</v>
      </c>
      <c r="P232" s="116">
        <f t="shared" si="54"/>
        <v>7.3957019611289926E-3</v>
      </c>
      <c r="Q232" s="116">
        <f t="shared" si="55"/>
        <v>1.214820963331598E-3</v>
      </c>
      <c r="R232" s="116">
        <f t="shared" si="56"/>
        <v>-2.9540278994206918E-2</v>
      </c>
      <c r="S232" s="116">
        <f t="shared" si="57"/>
        <v>-1.5556312456297692E-2</v>
      </c>
      <c r="T232" s="116">
        <f t="shared" si="58"/>
        <v>5.9851515667947693E-3</v>
      </c>
      <c r="U232" s="116">
        <f t="shared" si="59"/>
        <v>-2.0800719082724458E-2</v>
      </c>
      <c r="V232" s="116">
        <f t="shared" si="60"/>
        <v>8.038628496435312E-3</v>
      </c>
      <c r="W232" s="117">
        <f t="shared" si="61"/>
        <v>5.6673402276929156E-3</v>
      </c>
    </row>
    <row r="233" spans="1:23">
      <c r="A233" s="237">
        <v>44859</v>
      </c>
      <c r="B233" s="239">
        <v>1155.9000000000001</v>
      </c>
      <c r="C233" s="239">
        <v>486.1</v>
      </c>
      <c r="D233" s="239">
        <v>14107</v>
      </c>
      <c r="E233" s="241">
        <v>3300.5</v>
      </c>
      <c r="F233" s="241">
        <v>740.4</v>
      </c>
      <c r="G233" s="241">
        <v>377.9</v>
      </c>
      <c r="H233" s="239">
        <v>1768.6</v>
      </c>
      <c r="I233" s="241">
        <v>516.4</v>
      </c>
      <c r="J233" s="241">
        <v>2618.3000000000002</v>
      </c>
      <c r="K233" s="241">
        <v>867.3</v>
      </c>
      <c r="L233" s="242">
        <v>15158.1</v>
      </c>
      <c r="M233" s="115">
        <f t="shared" si="51"/>
        <v>7.8166109297448504E-3</v>
      </c>
      <c r="N233" s="116">
        <f t="shared" si="52"/>
        <v>-1.1454410366483866E-2</v>
      </c>
      <c r="O233" s="116">
        <f t="shared" si="53"/>
        <v>1.0998090165966434E-2</v>
      </c>
      <c r="P233" s="116">
        <f t="shared" si="54"/>
        <v>-2.8137924560174914E-3</v>
      </c>
      <c r="Q233" s="116">
        <f t="shared" si="55"/>
        <v>-4.5816007916272264E-3</v>
      </c>
      <c r="R233" s="116">
        <f t="shared" si="56"/>
        <v>1.0590416663638859E-3</v>
      </c>
      <c r="S233" s="116">
        <f t="shared" si="57"/>
        <v>-1.3924986376312566E-2</v>
      </c>
      <c r="T233" s="116">
        <f t="shared" si="58"/>
        <v>-6.7548264171826168E-3</v>
      </c>
      <c r="U233" s="116">
        <f t="shared" si="59"/>
        <v>-9.5785444796781631E-3</v>
      </c>
      <c r="V233" s="116">
        <f t="shared" si="60"/>
        <v>1.3845623534108342E-3</v>
      </c>
      <c r="W233" s="117">
        <f t="shared" si="61"/>
        <v>-2.6781450840063191E-3</v>
      </c>
    </row>
    <row r="234" spans="1:23">
      <c r="A234" s="237">
        <v>44858</v>
      </c>
      <c r="B234" s="239">
        <v>1146.9000000000001</v>
      </c>
      <c r="C234" s="239">
        <v>491.7</v>
      </c>
      <c r="D234" s="239">
        <v>13952.7</v>
      </c>
      <c r="E234" s="241">
        <v>3309.8</v>
      </c>
      <c r="F234" s="241">
        <v>743.8</v>
      </c>
      <c r="G234" s="241">
        <v>377.5</v>
      </c>
      <c r="H234" s="239">
        <v>1793.4</v>
      </c>
      <c r="I234" s="241">
        <v>519.9</v>
      </c>
      <c r="J234" s="241">
        <v>2643.5</v>
      </c>
      <c r="K234" s="241">
        <v>866.1</v>
      </c>
      <c r="L234" s="242">
        <v>15198.75</v>
      </c>
      <c r="M234" s="115">
        <f t="shared" si="51"/>
        <v>1.0606226435780654E-2</v>
      </c>
      <c r="N234" s="116">
        <f t="shared" si="52"/>
        <v>7.9632886360737863E-3</v>
      </c>
      <c r="O234" s="116">
        <f t="shared" si="53"/>
        <v>-3.2199924781979492E-3</v>
      </c>
      <c r="P234" s="116">
        <f t="shared" si="54"/>
        <v>-6.3427822776750749E-4</v>
      </c>
      <c r="Q234" s="116">
        <f t="shared" si="55"/>
        <v>2.6892564368056809E-4</v>
      </c>
      <c r="R234" s="116">
        <f t="shared" si="56"/>
        <v>1.0384862334391861E-2</v>
      </c>
      <c r="S234" s="116">
        <f t="shared" si="57"/>
        <v>8.0056410772173722E-3</v>
      </c>
      <c r="T234" s="116">
        <f t="shared" si="58"/>
        <v>1.3473199997897137E-3</v>
      </c>
      <c r="U234" s="116">
        <f t="shared" si="59"/>
        <v>2.1964713821991983E-3</v>
      </c>
      <c r="V234" s="116">
        <f t="shared" si="60"/>
        <v>3.4644032911897756E-4</v>
      </c>
      <c r="W234" s="117">
        <f t="shared" si="61"/>
        <v>7.77088341190458E-3</v>
      </c>
    </row>
    <row r="235" spans="1:23">
      <c r="A235" s="237">
        <v>44855</v>
      </c>
      <c r="B235" s="239">
        <v>1134.8</v>
      </c>
      <c r="C235" s="239">
        <v>487.8</v>
      </c>
      <c r="D235" s="239">
        <v>13997.7</v>
      </c>
      <c r="E235" s="241">
        <v>3311.9</v>
      </c>
      <c r="F235" s="241">
        <v>743.6</v>
      </c>
      <c r="G235" s="241">
        <v>373.6</v>
      </c>
      <c r="H235" s="239">
        <v>1779.1</v>
      </c>
      <c r="I235" s="241">
        <v>519.20000000000005</v>
      </c>
      <c r="J235" s="241">
        <v>2637.7</v>
      </c>
      <c r="K235" s="241">
        <v>865.8</v>
      </c>
      <c r="L235" s="242">
        <v>15081.1</v>
      </c>
      <c r="M235" s="115">
        <f t="shared" si="51"/>
        <v>-1.7608738481946042E-3</v>
      </c>
      <c r="N235" s="116">
        <f t="shared" si="52"/>
        <v>-5.5619715275093393E-2</v>
      </c>
      <c r="O235" s="116">
        <f t="shared" si="53"/>
        <v>9.8788216616525586E-3</v>
      </c>
      <c r="P235" s="116">
        <f t="shared" si="54"/>
        <v>-1.3555463225394249E-2</v>
      </c>
      <c r="Q235" s="116">
        <f t="shared" si="55"/>
        <v>1.2110611720382615E-3</v>
      </c>
      <c r="R235" s="116">
        <f t="shared" si="56"/>
        <v>-1.9613668772013367E-2</v>
      </c>
      <c r="S235" s="116">
        <f t="shared" si="57"/>
        <v>-2.918562996653325E-3</v>
      </c>
      <c r="T235" s="116">
        <f t="shared" si="58"/>
        <v>-9.0116610242936823E-3</v>
      </c>
      <c r="U235" s="116">
        <f t="shared" si="59"/>
        <v>-1.9559516096143127E-2</v>
      </c>
      <c r="V235" s="116">
        <f t="shared" si="60"/>
        <v>-3.9193133743944675E-3</v>
      </c>
      <c r="W235" s="117">
        <f t="shared" si="61"/>
        <v>-2.0534432185364618E-3</v>
      </c>
    </row>
    <row r="236" spans="1:23">
      <c r="A236" s="237">
        <v>44854</v>
      </c>
      <c r="B236" s="239">
        <v>1136.8</v>
      </c>
      <c r="C236" s="239">
        <v>515.70000000000005</v>
      </c>
      <c r="D236" s="239">
        <v>13860.1</v>
      </c>
      <c r="E236" s="241">
        <v>3357.1</v>
      </c>
      <c r="F236" s="241">
        <v>742.7</v>
      </c>
      <c r="G236" s="241">
        <v>381</v>
      </c>
      <c r="H236" s="239">
        <v>1784.3</v>
      </c>
      <c r="I236" s="241">
        <v>523.9</v>
      </c>
      <c r="J236" s="241">
        <v>2689.8</v>
      </c>
      <c r="K236" s="241">
        <v>869.2</v>
      </c>
      <c r="L236" s="242">
        <v>15112.1</v>
      </c>
      <c r="M236" s="115">
        <f t="shared" si="51"/>
        <v>1.3104490700249251E-2</v>
      </c>
      <c r="N236" s="116">
        <f t="shared" si="52"/>
        <v>1.9392999188103653E-4</v>
      </c>
      <c r="O236" s="116">
        <f t="shared" si="53"/>
        <v>2.3331501957409738E-3</v>
      </c>
      <c r="P236" s="116">
        <f t="shared" si="54"/>
        <v>2.4057593382593723E-2</v>
      </c>
      <c r="Q236" s="116">
        <f t="shared" si="55"/>
        <v>-1.3463480329982955E-4</v>
      </c>
      <c r="R236" s="116">
        <f t="shared" si="56"/>
        <v>-1.0703665694162246E-2</v>
      </c>
      <c r="S236" s="116">
        <f t="shared" si="57"/>
        <v>1.7388869898357594E-3</v>
      </c>
      <c r="T236" s="116">
        <f t="shared" si="58"/>
        <v>1.3257951905744967E-2</v>
      </c>
      <c r="U236" s="116">
        <f t="shared" si="59"/>
        <v>9.2627837895039901E-3</v>
      </c>
      <c r="V236" s="116">
        <f t="shared" si="60"/>
        <v>-6.8791832854421748E-3</v>
      </c>
      <c r="W236" s="117">
        <f t="shared" si="61"/>
        <v>2.8826389131015968E-3</v>
      </c>
    </row>
    <row r="237" spans="1:23">
      <c r="A237" s="237">
        <v>44853</v>
      </c>
      <c r="B237" s="239">
        <v>1122</v>
      </c>
      <c r="C237" s="239">
        <v>515.6</v>
      </c>
      <c r="D237" s="239">
        <v>13827.8</v>
      </c>
      <c r="E237" s="241">
        <v>3277.3</v>
      </c>
      <c r="F237" s="241">
        <v>742.8</v>
      </c>
      <c r="G237" s="241">
        <v>385.1</v>
      </c>
      <c r="H237" s="239">
        <v>1781.2</v>
      </c>
      <c r="I237" s="241">
        <v>517</v>
      </c>
      <c r="J237" s="241">
        <v>2665</v>
      </c>
      <c r="K237" s="241">
        <v>875.2</v>
      </c>
      <c r="L237" s="242">
        <v>15068.6</v>
      </c>
      <c r="M237" s="115">
        <f t="shared" si="51"/>
        <v>-3.4699087264432539E-3</v>
      </c>
      <c r="N237" s="116">
        <f t="shared" si="52"/>
        <v>-1.1630162194812596E-3</v>
      </c>
      <c r="O237" s="116">
        <f t="shared" si="53"/>
        <v>-1.0625111677820685E-3</v>
      </c>
      <c r="P237" s="116">
        <f t="shared" si="54"/>
        <v>-2.1336267543114388E-3</v>
      </c>
      <c r="Q237" s="116">
        <f t="shared" si="55"/>
        <v>1.573980933861046E-2</v>
      </c>
      <c r="R237" s="116">
        <f t="shared" si="56"/>
        <v>-6.7288038560201126E-3</v>
      </c>
      <c r="S237" s="116">
        <f t="shared" si="57"/>
        <v>1.1229015788565603E-4</v>
      </c>
      <c r="T237" s="116">
        <f t="shared" si="58"/>
        <v>2.129926257824849E-3</v>
      </c>
      <c r="U237" s="116">
        <f t="shared" si="59"/>
        <v>-1.7740391249540674E-2</v>
      </c>
      <c r="V237" s="116">
        <f t="shared" si="60"/>
        <v>2.2854531010236864E-4</v>
      </c>
      <c r="W237" s="117">
        <f t="shared" si="61"/>
        <v>7.9999605928344163E-4</v>
      </c>
    </row>
    <row r="238" spans="1:23">
      <c r="A238" s="237">
        <v>44852</v>
      </c>
      <c r="B238" s="239">
        <v>1125.9000000000001</v>
      </c>
      <c r="C238" s="239">
        <v>516.20000000000005</v>
      </c>
      <c r="D238" s="239">
        <v>13842.5</v>
      </c>
      <c r="E238" s="241">
        <v>3284.3</v>
      </c>
      <c r="F238" s="241">
        <v>731.2</v>
      </c>
      <c r="G238" s="241">
        <v>387.7</v>
      </c>
      <c r="H238" s="239">
        <v>1781</v>
      </c>
      <c r="I238" s="241">
        <v>515.9</v>
      </c>
      <c r="J238" s="241">
        <v>2712.7</v>
      </c>
      <c r="K238" s="241">
        <v>875</v>
      </c>
      <c r="L238" s="242">
        <v>15056.55</v>
      </c>
      <c r="M238" s="115">
        <f t="shared" si="51"/>
        <v>1.5845638375835677E-2</v>
      </c>
      <c r="N238" s="116">
        <f t="shared" si="52"/>
        <v>9.1467018928323984E-3</v>
      </c>
      <c r="O238" s="116">
        <f t="shared" si="53"/>
        <v>-3.0336738022127701E-4</v>
      </c>
      <c r="P238" s="116">
        <f t="shared" si="54"/>
        <v>2.2072961286056719E-2</v>
      </c>
      <c r="Q238" s="116">
        <f t="shared" si="55"/>
        <v>4.3859719432542679E-3</v>
      </c>
      <c r="R238" s="116">
        <f t="shared" si="56"/>
        <v>1.350319141029291E-2</v>
      </c>
      <c r="S238" s="116">
        <f t="shared" si="57"/>
        <v>2.0420448653134159E-2</v>
      </c>
      <c r="T238" s="116">
        <f t="shared" si="58"/>
        <v>3.689682795439104E-3</v>
      </c>
      <c r="U238" s="116">
        <f t="shared" si="59"/>
        <v>7.8829445420446533E-3</v>
      </c>
      <c r="V238" s="116">
        <f t="shared" si="60"/>
        <v>6.0755617618949726E-3</v>
      </c>
      <c r="W238" s="117">
        <f t="shared" si="61"/>
        <v>1.0039232992013883E-2</v>
      </c>
    </row>
    <row r="239" spans="1:23">
      <c r="A239" s="237">
        <v>44851</v>
      </c>
      <c r="B239" s="239">
        <v>1108.2</v>
      </c>
      <c r="C239" s="239">
        <v>511.5</v>
      </c>
      <c r="D239" s="239">
        <v>13846.7</v>
      </c>
      <c r="E239" s="241">
        <v>3212.6</v>
      </c>
      <c r="F239" s="241">
        <v>728</v>
      </c>
      <c r="G239" s="241">
        <v>382.5</v>
      </c>
      <c r="H239" s="239">
        <v>1745</v>
      </c>
      <c r="I239" s="241">
        <v>514</v>
      </c>
      <c r="J239" s="241">
        <v>2691.4</v>
      </c>
      <c r="K239" s="241">
        <v>869.7</v>
      </c>
      <c r="L239" s="242">
        <v>14906.15</v>
      </c>
      <c r="M239" s="115">
        <f t="shared" si="51"/>
        <v>-6.3145552592094119E-4</v>
      </c>
      <c r="N239" s="116">
        <f t="shared" si="52"/>
        <v>2.3487973217553287E-3</v>
      </c>
      <c r="O239" s="116">
        <f t="shared" si="53"/>
        <v>1.7926462951794672E-3</v>
      </c>
      <c r="P239" s="116">
        <f t="shared" si="54"/>
        <v>9.654163718329766E-4</v>
      </c>
      <c r="Q239" s="116">
        <f t="shared" si="55"/>
        <v>7.0301481904344902E-3</v>
      </c>
      <c r="R239" s="116">
        <f t="shared" si="56"/>
        <v>2.6178025420788799E-3</v>
      </c>
      <c r="S239" s="116">
        <f t="shared" si="57"/>
        <v>-4.0034368598092455E-3</v>
      </c>
      <c r="T239" s="116">
        <f t="shared" si="58"/>
        <v>4.8756800634839311E-3</v>
      </c>
      <c r="U239" s="116">
        <f t="shared" si="59"/>
        <v>2.6963525343892465E-2</v>
      </c>
      <c r="V239" s="116">
        <f t="shared" si="60"/>
        <v>-1.723247023031161E-3</v>
      </c>
      <c r="W239" s="117">
        <f t="shared" si="61"/>
        <v>6.1269485523500269E-3</v>
      </c>
    </row>
    <row r="240" spans="1:23">
      <c r="A240" s="237">
        <v>44848</v>
      </c>
      <c r="B240" s="239">
        <v>1108.9000000000001</v>
      </c>
      <c r="C240" s="239">
        <v>510.3</v>
      </c>
      <c r="D240" s="239">
        <v>13821.9</v>
      </c>
      <c r="E240" s="241">
        <v>3209.5</v>
      </c>
      <c r="F240" s="241">
        <v>722.9</v>
      </c>
      <c r="G240" s="241">
        <v>381.5</v>
      </c>
      <c r="H240" s="239">
        <v>1752</v>
      </c>
      <c r="I240" s="241">
        <v>511.5</v>
      </c>
      <c r="J240" s="241">
        <v>2619.8000000000002</v>
      </c>
      <c r="K240" s="241">
        <v>871.2</v>
      </c>
      <c r="L240" s="242">
        <v>14815.1</v>
      </c>
      <c r="M240" s="115">
        <f t="shared" si="51"/>
        <v>4.7003611803318355E-3</v>
      </c>
      <c r="N240" s="116">
        <f t="shared" si="52"/>
        <v>-4.6920907197292314E-3</v>
      </c>
      <c r="O240" s="116">
        <f t="shared" si="53"/>
        <v>-2.925848144397997E-3</v>
      </c>
      <c r="P240" s="116">
        <f t="shared" si="54"/>
        <v>-7.5118307038594756E-3</v>
      </c>
      <c r="Q240" s="116">
        <f t="shared" si="55"/>
        <v>-1.6586043885236912E-3</v>
      </c>
      <c r="R240" s="116">
        <f t="shared" si="56"/>
        <v>-6.2712512822402844E-3</v>
      </c>
      <c r="S240" s="116">
        <f t="shared" si="57"/>
        <v>9.0591755386290659E-3</v>
      </c>
      <c r="T240" s="116">
        <f t="shared" si="58"/>
        <v>-7.9836856733511985E-3</v>
      </c>
      <c r="U240" s="116">
        <f t="shared" si="59"/>
        <v>-6.8683942105623877E-4</v>
      </c>
      <c r="V240" s="116">
        <f t="shared" si="60"/>
        <v>-3.0943810147478004E-3</v>
      </c>
      <c r="W240" s="117">
        <f t="shared" si="61"/>
        <v>5.7403340524536271E-3</v>
      </c>
    </row>
    <row r="241" spans="1:23">
      <c r="A241" s="237">
        <v>44847</v>
      </c>
      <c r="B241" s="239">
        <v>1103.7</v>
      </c>
      <c r="C241" s="239">
        <v>512.70000000000005</v>
      </c>
      <c r="D241" s="239">
        <v>13862.4</v>
      </c>
      <c r="E241" s="241">
        <v>3233.7</v>
      </c>
      <c r="F241" s="239">
        <v>724.1</v>
      </c>
      <c r="G241" s="241">
        <v>383.9</v>
      </c>
      <c r="H241" s="239">
        <v>1736.2</v>
      </c>
      <c r="I241" s="241">
        <v>515.6</v>
      </c>
      <c r="J241" s="241">
        <v>2621.6</v>
      </c>
      <c r="K241" s="241">
        <v>873.9</v>
      </c>
      <c r="L241" s="242">
        <v>14730.3</v>
      </c>
      <c r="M241" s="115">
        <f t="shared" si="51"/>
        <v>-4.3395782775277674E-3</v>
      </c>
      <c r="N241" s="116">
        <f t="shared" si="52"/>
        <v>-1.6826622709746334E-2</v>
      </c>
      <c r="O241" s="116">
        <f t="shared" si="53"/>
        <v>-2.2265705974529107E-3</v>
      </c>
      <c r="P241" s="116">
        <f t="shared" si="54"/>
        <v>3.0972242679707688E-3</v>
      </c>
      <c r="Q241" s="116">
        <f t="shared" si="55"/>
        <v>2.4889393379741468E-3</v>
      </c>
      <c r="R241" s="116">
        <f t="shared" si="56"/>
        <v>-9.5917780098592927E-3</v>
      </c>
      <c r="S241" s="116">
        <f t="shared" si="57"/>
        <v>-6.3156895928782805E-3</v>
      </c>
      <c r="T241" s="116">
        <f t="shared" si="58"/>
        <v>1.4062731749733336E-2</v>
      </c>
      <c r="U241" s="116">
        <f t="shared" si="59"/>
        <v>-1.2735163021159989E-2</v>
      </c>
      <c r="V241" s="116">
        <f t="shared" si="60"/>
        <v>-4.5761355334667718E-4</v>
      </c>
      <c r="W241" s="117">
        <f t="shared" si="61"/>
        <v>-6.7421877340694044E-3</v>
      </c>
    </row>
    <row r="242" spans="1:23">
      <c r="A242" s="237">
        <v>44846</v>
      </c>
      <c r="B242" s="239">
        <v>1108.5</v>
      </c>
      <c r="C242" s="239">
        <v>521.4</v>
      </c>
      <c r="D242" s="239">
        <v>13893.3</v>
      </c>
      <c r="E242" s="241">
        <v>3223.7</v>
      </c>
      <c r="F242" s="239">
        <v>722.3</v>
      </c>
      <c r="G242" s="241">
        <v>387.6</v>
      </c>
      <c r="H242" s="239">
        <v>1747.2</v>
      </c>
      <c r="I242" s="241">
        <v>508.4</v>
      </c>
      <c r="J242" s="241">
        <v>2655.2</v>
      </c>
      <c r="K242" s="241">
        <v>874.3</v>
      </c>
      <c r="L242" s="242">
        <v>14829.95</v>
      </c>
      <c r="M242" s="115">
        <f t="shared" si="51"/>
        <v>-1.4423512822352694E-3</v>
      </c>
      <c r="N242" s="116">
        <f t="shared" si="52"/>
        <v>1.2933294840692422E-2</v>
      </c>
      <c r="O242" s="116">
        <f t="shared" si="53"/>
        <v>5.0294330839937441E-3</v>
      </c>
      <c r="P242" s="116">
        <f t="shared" si="54"/>
        <v>-1.5482710743358627E-2</v>
      </c>
      <c r="Q242" s="116">
        <f t="shared" si="55"/>
        <v>-4.5583337441257622E-3</v>
      </c>
      <c r="R242" s="116">
        <f t="shared" si="56"/>
        <v>1.7437006532052948E-2</v>
      </c>
      <c r="S242" s="116">
        <f t="shared" si="57"/>
        <v>-1.296504001728894E-2</v>
      </c>
      <c r="T242" s="116">
        <f t="shared" si="58"/>
        <v>2.9547938369953743E-3</v>
      </c>
      <c r="U242" s="116">
        <f t="shared" si="59"/>
        <v>1.6403770009443125E-2</v>
      </c>
      <c r="V242" s="116">
        <f t="shared" si="60"/>
        <v>8.0096119620458729E-4</v>
      </c>
      <c r="W242" s="117">
        <f t="shared" si="61"/>
        <v>7.3126035419045403E-3</v>
      </c>
    </row>
    <row r="243" spans="1:23">
      <c r="A243" s="237">
        <v>44845</v>
      </c>
      <c r="B243" s="239">
        <v>1110.0999999999999</v>
      </c>
      <c r="C243" s="239">
        <v>514.70000000000005</v>
      </c>
      <c r="D243" s="239">
        <v>13823.6</v>
      </c>
      <c r="E243" s="241">
        <v>3274</v>
      </c>
      <c r="F243" s="239">
        <v>725.6</v>
      </c>
      <c r="G243" s="241">
        <v>380.9</v>
      </c>
      <c r="H243" s="239">
        <v>1770</v>
      </c>
      <c r="I243" s="241">
        <v>506.9</v>
      </c>
      <c r="J243" s="241">
        <v>2612</v>
      </c>
      <c r="K243" s="241">
        <v>873.6</v>
      </c>
      <c r="L243" s="242">
        <v>14721.9</v>
      </c>
      <c r="M243" s="115">
        <f t="shared" si="51"/>
        <v>-7.8959584750742228E-3</v>
      </c>
      <c r="N243" s="116">
        <f t="shared" si="52"/>
        <v>-8.3196765071796713E-3</v>
      </c>
      <c r="O243" s="116">
        <f t="shared" si="53"/>
        <v>-1.0871275447673667E-2</v>
      </c>
      <c r="P243" s="116">
        <f t="shared" si="54"/>
        <v>8.4965926853673903E-3</v>
      </c>
      <c r="Q243" s="116">
        <f t="shared" si="55"/>
        <v>-7.6881213390134007E-3</v>
      </c>
      <c r="R243" s="116">
        <f t="shared" si="56"/>
        <v>-2.5659046684069417E-2</v>
      </c>
      <c r="S243" s="116">
        <f t="shared" si="57"/>
        <v>-3.1588473920053238E-3</v>
      </c>
      <c r="T243" s="116">
        <f t="shared" si="58"/>
        <v>-1.5658961573792048E-2</v>
      </c>
      <c r="U243" s="116">
        <f t="shared" si="59"/>
        <v>-1.274387194786469E-2</v>
      </c>
      <c r="V243" s="116">
        <f t="shared" si="60"/>
        <v>-2.9661041049262159E-2</v>
      </c>
      <c r="W243" s="117">
        <f t="shared" si="61"/>
        <v>-1.5485480581498897E-2</v>
      </c>
    </row>
    <row r="244" spans="1:23">
      <c r="A244" s="237">
        <v>44844</v>
      </c>
      <c r="B244" s="239">
        <v>1118.9000000000001</v>
      </c>
      <c r="C244" s="239">
        <v>519</v>
      </c>
      <c r="D244" s="239">
        <v>13974.7</v>
      </c>
      <c r="E244" s="241">
        <v>3246.3</v>
      </c>
      <c r="F244" s="241">
        <v>731.2</v>
      </c>
      <c r="G244" s="241">
        <v>390.8</v>
      </c>
      <c r="H244" s="239">
        <v>1775.6</v>
      </c>
      <c r="I244" s="241">
        <v>514.9</v>
      </c>
      <c r="J244" s="241">
        <v>2645.5</v>
      </c>
      <c r="K244" s="241">
        <v>899.9</v>
      </c>
      <c r="L244" s="242">
        <v>14951.65</v>
      </c>
      <c r="M244" s="115">
        <f t="shared" si="51"/>
        <v>-1.0313952904349022E-2</v>
      </c>
      <c r="N244" s="116">
        <f t="shared" si="52"/>
        <v>-4.9971274465546132E-3</v>
      </c>
      <c r="O244" s="116">
        <f t="shared" si="53"/>
        <v>8.7395176028707451E-3</v>
      </c>
      <c r="P244" s="116">
        <f t="shared" si="54"/>
        <v>-9.5955609869485935E-3</v>
      </c>
      <c r="Q244" s="116">
        <f t="shared" si="55"/>
        <v>-5.5915590622362477E-3</v>
      </c>
      <c r="R244" s="116">
        <f t="shared" si="56"/>
        <v>-1.8004797264255183E-2</v>
      </c>
      <c r="S244" s="116">
        <f t="shared" si="57"/>
        <v>-1.0365109465458591E-2</v>
      </c>
      <c r="T244" s="116">
        <f t="shared" si="58"/>
        <v>-1.2352984721964557E-2</v>
      </c>
      <c r="U244" s="116">
        <f t="shared" si="59"/>
        <v>-6.443005653630385E-3</v>
      </c>
      <c r="V244" s="116">
        <f t="shared" si="60"/>
        <v>-1.1600417332163661E-2</v>
      </c>
      <c r="W244" s="117">
        <f t="shared" si="61"/>
        <v>-5.6722179135231263E-3</v>
      </c>
    </row>
    <row r="245" spans="1:23">
      <c r="A245" s="237">
        <v>44841</v>
      </c>
      <c r="B245" s="239">
        <v>1130.5</v>
      </c>
      <c r="C245" s="239">
        <v>521.6</v>
      </c>
      <c r="D245" s="239">
        <v>13853.1</v>
      </c>
      <c r="E245" s="241">
        <v>3277.6</v>
      </c>
      <c r="F245" s="241">
        <v>735.3</v>
      </c>
      <c r="G245" s="241">
        <v>397.9</v>
      </c>
      <c r="H245" s="239">
        <v>1794.1</v>
      </c>
      <c r="I245" s="241">
        <v>521.29999999999995</v>
      </c>
      <c r="J245" s="241">
        <v>2662.6</v>
      </c>
      <c r="K245" s="241">
        <v>910.4</v>
      </c>
      <c r="L245" s="242">
        <v>15036.7</v>
      </c>
      <c r="M245" s="115">
        <f t="shared" si="51"/>
        <v>-3.5320125018718325E-3</v>
      </c>
      <c r="N245" s="116">
        <f t="shared" si="52"/>
        <v>1.6820116217220526E-2</v>
      </c>
      <c r="O245" s="116">
        <f t="shared" si="53"/>
        <v>-4.314620557052699E-3</v>
      </c>
      <c r="P245" s="116">
        <f t="shared" si="54"/>
        <v>-2.2552046860495598E-3</v>
      </c>
      <c r="Q245" s="116">
        <f t="shared" si="55"/>
        <v>5.4548069252710564E-3</v>
      </c>
      <c r="R245" s="116">
        <f t="shared" si="56"/>
        <v>-5.0137984198897209E-3</v>
      </c>
      <c r="S245" s="116">
        <f t="shared" si="57"/>
        <v>-1.2297961330058999E-2</v>
      </c>
      <c r="T245" s="116">
        <f t="shared" si="58"/>
        <v>-7.2630288697534684E-3</v>
      </c>
      <c r="U245" s="116">
        <f t="shared" si="59"/>
        <v>2.2536904275974665E-4</v>
      </c>
      <c r="V245" s="116">
        <f t="shared" si="60"/>
        <v>-1.2661160184527396E-2</v>
      </c>
      <c r="W245" s="117">
        <f t="shared" si="61"/>
        <v>-1.086748916766822E-3</v>
      </c>
    </row>
    <row r="246" spans="1:23">
      <c r="A246" s="237">
        <v>44840</v>
      </c>
      <c r="B246" s="239">
        <v>1134.5</v>
      </c>
      <c r="C246" s="239">
        <v>512.9</v>
      </c>
      <c r="D246" s="239">
        <v>13913</v>
      </c>
      <c r="E246" s="241">
        <v>3285</v>
      </c>
      <c r="F246" s="241">
        <v>731.3</v>
      </c>
      <c r="G246" s="241">
        <v>399.9</v>
      </c>
      <c r="H246" s="239">
        <v>1816.3</v>
      </c>
      <c r="I246" s="241">
        <v>525.1</v>
      </c>
      <c r="J246" s="241">
        <v>2662</v>
      </c>
      <c r="K246" s="241">
        <v>922</v>
      </c>
      <c r="L246" s="242">
        <v>15053.05</v>
      </c>
      <c r="M246" s="115">
        <f t="shared" si="51"/>
        <v>-8.9505687045342442E-3</v>
      </c>
      <c r="N246" s="116">
        <f t="shared" si="52"/>
        <v>5.8508046525199207E-4</v>
      </c>
      <c r="O246" s="116">
        <f t="shared" si="53"/>
        <v>-1.9244031674204613E-3</v>
      </c>
      <c r="P246" s="116">
        <f t="shared" si="54"/>
        <v>1.4503450757203966E-2</v>
      </c>
      <c r="Q246" s="116">
        <f t="shared" si="55"/>
        <v>1.6545255403594899E-2</v>
      </c>
      <c r="R246" s="116">
        <f t="shared" si="56"/>
        <v>5.0025013549470621E-4</v>
      </c>
      <c r="S246" s="116">
        <f t="shared" si="57"/>
        <v>-1.9356674258548926E-2</v>
      </c>
      <c r="T246" s="116">
        <f t="shared" si="58"/>
        <v>-1.9025880929479742E-3</v>
      </c>
      <c r="U246" s="116">
        <f t="shared" si="59"/>
        <v>-9.2359547484326E-3</v>
      </c>
      <c r="V246" s="116">
        <f t="shared" si="60"/>
        <v>-3.2485139558313327E-3</v>
      </c>
      <c r="W246" s="117">
        <f t="shared" si="61"/>
        <v>5.8130305252164158E-3</v>
      </c>
    </row>
    <row r="247" spans="1:23">
      <c r="A247" s="237">
        <v>44838</v>
      </c>
      <c r="B247" s="239">
        <v>1144.7</v>
      </c>
      <c r="C247" s="239">
        <v>512.6</v>
      </c>
      <c r="D247" s="239">
        <v>13939.8</v>
      </c>
      <c r="E247" s="241">
        <v>3237.7</v>
      </c>
      <c r="F247" s="241">
        <v>719.3</v>
      </c>
      <c r="G247" s="241">
        <v>399.7</v>
      </c>
      <c r="H247" s="239">
        <v>1851.8</v>
      </c>
      <c r="I247" s="241">
        <v>526.1</v>
      </c>
      <c r="J247" s="241">
        <v>2686.7</v>
      </c>
      <c r="K247" s="241">
        <v>925</v>
      </c>
      <c r="L247" s="242">
        <v>14965.8</v>
      </c>
      <c r="M247" s="115">
        <f t="shared" si="51"/>
        <v>1.2217247104995473E-2</v>
      </c>
      <c r="N247" s="116">
        <f t="shared" si="52"/>
        <v>1.5927974136307223E-2</v>
      </c>
      <c r="O247" s="116">
        <f t="shared" si="53"/>
        <v>-4.437834752072164E-3</v>
      </c>
      <c r="P247" s="116">
        <f t="shared" si="54"/>
        <v>2.5145969193992198E-2</v>
      </c>
      <c r="Q247" s="116">
        <f t="shared" si="55"/>
        <v>1.8380033379024389E-2</v>
      </c>
      <c r="R247" s="116">
        <f t="shared" si="56"/>
        <v>-4.4932676695385882E-3</v>
      </c>
      <c r="S247" s="116">
        <f t="shared" si="57"/>
        <v>3.0095181081538632E-2</v>
      </c>
      <c r="T247" s="116">
        <f t="shared" si="58"/>
        <v>-6.4418563046995123E-3</v>
      </c>
      <c r="U247" s="116">
        <f t="shared" si="59"/>
        <v>1.1379497678511208E-2</v>
      </c>
      <c r="V247" s="116">
        <f t="shared" si="60"/>
        <v>3.4983217546422356E-2</v>
      </c>
      <c r="W247" s="117">
        <f t="shared" si="61"/>
        <v>2.2112553677169369E-2</v>
      </c>
    </row>
    <row r="248" spans="1:23">
      <c r="A248" s="237">
        <v>44837</v>
      </c>
      <c r="B248" s="239">
        <v>1130.8</v>
      </c>
      <c r="C248" s="239">
        <v>504.5</v>
      </c>
      <c r="D248" s="239">
        <v>14001.8</v>
      </c>
      <c r="E248" s="241">
        <v>3157.3</v>
      </c>
      <c r="F248" s="239">
        <v>706.2</v>
      </c>
      <c r="G248" s="241">
        <v>401.5</v>
      </c>
      <c r="H248" s="239">
        <v>1796.9</v>
      </c>
      <c r="I248" s="241">
        <v>529.5</v>
      </c>
      <c r="J248" s="241">
        <v>2656.3</v>
      </c>
      <c r="K248" s="241">
        <v>893.2</v>
      </c>
      <c r="L248" s="242">
        <v>14638.5</v>
      </c>
      <c r="M248" s="115">
        <f t="shared" si="51"/>
        <v>1.4070941925216122E-2</v>
      </c>
      <c r="N248" s="116">
        <f t="shared" si="52"/>
        <v>-1.9044455038125508E-2</v>
      </c>
      <c r="O248" s="116">
        <f t="shared" si="53"/>
        <v>8.3623680910772519E-3</v>
      </c>
      <c r="P248" s="116">
        <f t="shared" si="54"/>
        <v>-9.0336746911506699E-2</v>
      </c>
      <c r="Q248" s="116">
        <f t="shared" si="55"/>
        <v>2.8324600104410666E-4</v>
      </c>
      <c r="R248" s="116">
        <f t="shared" si="56"/>
        <v>-2.5573068055218671E-2</v>
      </c>
      <c r="S248" s="116">
        <f t="shared" si="57"/>
        <v>-3.1983450100423888E-2</v>
      </c>
      <c r="T248" s="116">
        <f t="shared" si="58"/>
        <v>-1.5739504237735645E-2</v>
      </c>
      <c r="U248" s="116">
        <f t="shared" si="59"/>
        <v>-1.271853451611799E-2</v>
      </c>
      <c r="V248" s="116">
        <f t="shared" si="60"/>
        <v>-1.4780510228902926E-2</v>
      </c>
      <c r="W248" s="117">
        <f t="shared" si="61"/>
        <v>-1.2953280847612584E-2</v>
      </c>
    </row>
    <row r="249" spans="1:23">
      <c r="A249" s="237">
        <v>44834</v>
      </c>
      <c r="B249" s="239">
        <v>1115</v>
      </c>
      <c r="C249" s="239">
        <v>514.20000000000005</v>
      </c>
      <c r="D249" s="239">
        <v>13885.2</v>
      </c>
      <c r="E249" s="241">
        <v>3455.8</v>
      </c>
      <c r="F249" s="239">
        <v>706</v>
      </c>
      <c r="G249" s="241">
        <v>411.9</v>
      </c>
      <c r="H249" s="239">
        <v>1855.3</v>
      </c>
      <c r="I249" s="241">
        <v>537.9</v>
      </c>
      <c r="J249" s="241">
        <v>2690.3</v>
      </c>
      <c r="K249" s="241">
        <v>906.5</v>
      </c>
      <c r="L249" s="242">
        <v>14829.35</v>
      </c>
      <c r="M249" s="115">
        <f t="shared" si="51"/>
        <v>-8.0684929743648169E-4</v>
      </c>
      <c r="N249" s="116">
        <f t="shared" si="52"/>
        <v>-5.237137370204344E-3</v>
      </c>
      <c r="O249" s="116">
        <f t="shared" si="53"/>
        <v>2.0878739759300033E-2</v>
      </c>
      <c r="P249" s="116">
        <f t="shared" si="54"/>
        <v>-4.3023238239314277E-3</v>
      </c>
      <c r="Q249" s="116">
        <f t="shared" si="55"/>
        <v>-1.415428403330728E-3</v>
      </c>
      <c r="R249" s="116">
        <f t="shared" si="56"/>
        <v>-5.5683475194487483E-3</v>
      </c>
      <c r="S249" s="116">
        <f t="shared" si="57"/>
        <v>1.5206940522283391E-2</v>
      </c>
      <c r="T249" s="116">
        <f t="shared" si="58"/>
        <v>-9.2910905132116001E-4</v>
      </c>
      <c r="U249" s="116">
        <f t="shared" si="59"/>
        <v>-5.15340838356107E-3</v>
      </c>
      <c r="V249" s="116">
        <f t="shared" si="60"/>
        <v>5.8638216368164121E-3</v>
      </c>
      <c r="W249" s="117">
        <f t="shared" si="61"/>
        <v>1.5415578182773651E-2</v>
      </c>
    </row>
    <row r="250" spans="1:23">
      <c r="A250" s="237">
        <v>44833</v>
      </c>
      <c r="B250" s="239">
        <v>1115.9000000000001</v>
      </c>
      <c r="C250" s="239">
        <v>516.9</v>
      </c>
      <c r="D250" s="239">
        <v>13598.3</v>
      </c>
      <c r="E250" s="241">
        <v>3470.7</v>
      </c>
      <c r="F250" s="239">
        <v>707</v>
      </c>
      <c r="G250" s="241">
        <v>414.2</v>
      </c>
      <c r="H250" s="239">
        <v>1827.3</v>
      </c>
      <c r="I250" s="241">
        <v>538.4</v>
      </c>
      <c r="J250" s="241">
        <v>2704.2</v>
      </c>
      <c r="K250" s="241">
        <v>901.2</v>
      </c>
      <c r="L250" s="242">
        <v>14602.5</v>
      </c>
      <c r="M250" s="118">
        <f t="shared" si="51"/>
        <v>1.6899774128207413E-2</v>
      </c>
      <c r="N250" s="119">
        <f t="shared" si="52"/>
        <v>-1.3451394212180395E-2</v>
      </c>
      <c r="O250" s="119">
        <f t="shared" si="53"/>
        <v>-4.5302210513462192E-2</v>
      </c>
      <c r="P250" s="119">
        <f t="shared" si="54"/>
        <v>-2.225321545309504E-2</v>
      </c>
      <c r="Q250" s="119">
        <f t="shared" si="55"/>
        <v>3.8790819714979705E-2</v>
      </c>
      <c r="R250" s="119">
        <f t="shared" si="56"/>
        <v>1.8027284787078914E-2</v>
      </c>
      <c r="S250" s="119">
        <f t="shared" si="57"/>
        <v>4.1678151913516655E-3</v>
      </c>
      <c r="T250" s="119">
        <f t="shared" si="58"/>
        <v>-1.6578018276060619E-2</v>
      </c>
      <c r="U250" s="119">
        <f t="shared" si="59"/>
        <v>-2.3968995483959827E-2</v>
      </c>
      <c r="V250" s="119">
        <f t="shared" si="60"/>
        <v>4.4395117266353694E-4</v>
      </c>
      <c r="W250" s="120">
        <f t="shared" si="61"/>
        <v>-1.2387462188834016E-3</v>
      </c>
    </row>
    <row r="251" spans="1:23">
      <c r="A251" s="245">
        <v>44832</v>
      </c>
      <c r="B251" s="246">
        <v>1097.2</v>
      </c>
      <c r="C251" s="246">
        <v>523.9</v>
      </c>
      <c r="D251" s="246">
        <v>14228.5</v>
      </c>
      <c r="E251" s="247">
        <v>3548.8</v>
      </c>
      <c r="F251" s="247">
        <v>680.1</v>
      </c>
      <c r="G251" s="241">
        <v>406.8</v>
      </c>
      <c r="H251" s="246">
        <v>1819.7</v>
      </c>
      <c r="I251" s="247">
        <v>547.4</v>
      </c>
      <c r="J251" s="247">
        <v>2769.8</v>
      </c>
      <c r="K251" s="247">
        <v>900.8</v>
      </c>
      <c r="L251" s="248">
        <v>14620.6</v>
      </c>
    </row>
  </sheetData>
  <mergeCells count="1">
    <mergeCell ref="M1:W1"/>
  </mergeCells>
  <conditionalFormatting sqref="AC12:AK12 AB12:AB13">
    <cfRule type="cellIs" dxfId="2" priority="1" operator="greaterThan">
      <formula>0</formula>
    </cfRule>
  </conditionalFormatting>
  <dataValidations count="1">
    <dataValidation type="list" allowBlank="1" showInputMessage="1" showErrorMessage="1" sqref="AB27:AK27" xr:uid="{3D195EDE-0ABC-4478-8236-D1190D11AAB4}">
      <formula1>"-2,-1,0,1,2"</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39DA1-0C39-4961-A208-6A4B0F44C6C8}">
  <dimension ref="A1:AR251"/>
  <sheetViews>
    <sheetView showGridLines="0" topLeftCell="V53" workbookViewId="0">
      <selection activeCell="AG68" sqref="AG68"/>
    </sheetView>
  </sheetViews>
  <sheetFormatPr defaultRowHeight="14.4"/>
  <cols>
    <col min="1" max="1" width="15.88671875" customWidth="1"/>
    <col min="2" max="2" width="10.88671875" customWidth="1"/>
    <col min="3" max="3" width="11.109375" customWidth="1"/>
    <col min="4" max="4" width="11.5546875" customWidth="1"/>
    <col min="5" max="5" width="12.109375" customWidth="1"/>
    <col min="6" max="6" width="13.5546875" customWidth="1"/>
    <col min="7" max="7" width="13.88671875" customWidth="1"/>
    <col min="8" max="8" width="10.88671875" customWidth="1"/>
    <col min="9" max="9" width="14.33203125" customWidth="1"/>
    <col min="10" max="10" width="12.109375" customWidth="1"/>
    <col min="11" max="11" width="13.44140625" customWidth="1"/>
    <col min="13" max="13" width="10.88671875" customWidth="1"/>
    <col min="14" max="14" width="11.33203125" customWidth="1"/>
    <col min="15" max="15" width="10.5546875" customWidth="1"/>
    <col min="16" max="16" width="12.33203125" customWidth="1"/>
    <col min="17" max="17" width="14" customWidth="1"/>
    <col min="18" max="18" width="19.6640625" customWidth="1"/>
    <col min="19" max="19" width="6" customWidth="1"/>
    <col min="20" max="20" width="7.5546875" customWidth="1"/>
    <col min="21" max="21" width="8.6640625" customWidth="1"/>
    <col min="22" max="22" width="12.109375" customWidth="1"/>
    <col min="27" max="27" width="29" customWidth="1"/>
    <col min="28" max="29" width="16" customWidth="1"/>
    <col min="30" max="30" width="15.44140625" customWidth="1"/>
    <col min="31" max="31" width="9.109375" customWidth="1"/>
    <col min="35" max="35" width="10.44140625" bestFit="1" customWidth="1"/>
    <col min="36" max="36" width="11.44140625" bestFit="1" customWidth="1"/>
    <col min="37" max="37" width="13" customWidth="1"/>
    <col min="38" max="38" width="12.5546875" bestFit="1" customWidth="1"/>
    <col min="39" max="39" width="11.44140625" bestFit="1" customWidth="1"/>
    <col min="40" max="40" width="12.5546875" bestFit="1" customWidth="1"/>
    <col min="41" max="41" width="11.44140625" bestFit="1" customWidth="1"/>
    <col min="42" max="42" width="10.88671875" bestFit="1" customWidth="1"/>
    <col min="43" max="43" width="11.44140625" bestFit="1" customWidth="1"/>
    <col min="44" max="44" width="16.6640625" customWidth="1"/>
  </cols>
  <sheetData>
    <row r="1" spans="1:37">
      <c r="M1" s="348" t="s">
        <v>57</v>
      </c>
      <c r="N1" s="349"/>
      <c r="O1" s="349"/>
      <c r="P1" s="349"/>
      <c r="Q1" s="349"/>
      <c r="R1" s="349"/>
      <c r="S1" s="349"/>
      <c r="T1" s="349"/>
      <c r="U1" s="349"/>
      <c r="V1" s="349"/>
      <c r="W1" s="350"/>
    </row>
    <row r="2" spans="1:37">
      <c r="A2" s="129" t="s">
        <v>58</v>
      </c>
      <c r="B2" s="130" t="s">
        <v>3</v>
      </c>
      <c r="C2" s="130" t="s">
        <v>99</v>
      </c>
      <c r="D2" s="130" t="s">
        <v>100</v>
      </c>
      <c r="E2" s="130" t="s">
        <v>101</v>
      </c>
      <c r="F2" s="130" t="s">
        <v>102</v>
      </c>
      <c r="G2" s="130" t="s">
        <v>103</v>
      </c>
      <c r="H2" s="130" t="s">
        <v>5</v>
      </c>
      <c r="I2" s="130" t="s">
        <v>104</v>
      </c>
      <c r="J2" s="130" t="s">
        <v>105</v>
      </c>
      <c r="K2" s="130" t="s">
        <v>106</v>
      </c>
      <c r="L2" s="131" t="s">
        <v>12</v>
      </c>
      <c r="M2" s="132" t="str">
        <f t="shared" ref="M2:W2" si="0">B2</f>
        <v>Bharti Airtel</v>
      </c>
      <c r="N2" s="133" t="str">
        <f t="shared" si="0"/>
        <v xml:space="preserve">Adani Ports </v>
      </c>
      <c r="O2" s="133" t="str">
        <f t="shared" si="0"/>
        <v>Tata Power</v>
      </c>
      <c r="P2" s="133" t="str">
        <f t="shared" si="0"/>
        <v>Bajaj Finance</v>
      </c>
      <c r="Q2" s="133" t="str">
        <f t="shared" si="0"/>
        <v>Tech Mahindra</v>
      </c>
      <c r="R2" s="133" t="str">
        <f t="shared" si="0"/>
        <v>Dr Reddy's</v>
      </c>
      <c r="S2" s="133" t="str">
        <f t="shared" si="0"/>
        <v>ITC</v>
      </c>
      <c r="T2" s="133" t="str">
        <f t="shared" si="0"/>
        <v>BEML</v>
      </c>
      <c r="U2" s="133" t="str">
        <f t="shared" si="0"/>
        <v>HDFC</v>
      </c>
      <c r="V2" s="133" t="str">
        <f t="shared" si="0"/>
        <v>Maruti Suzuki</v>
      </c>
      <c r="W2" s="134" t="str">
        <f t="shared" si="0"/>
        <v>Nifty 500</v>
      </c>
    </row>
    <row r="3" spans="1:37">
      <c r="A3" s="104">
        <v>45197</v>
      </c>
      <c r="B3" s="97">
        <v>925.65</v>
      </c>
      <c r="C3" s="97">
        <v>823.1</v>
      </c>
      <c r="D3" s="98">
        <v>258.05</v>
      </c>
      <c r="E3" s="99">
        <v>7739</v>
      </c>
      <c r="F3" s="100">
        <v>1229.5</v>
      </c>
      <c r="G3" s="99">
        <v>5429.1</v>
      </c>
      <c r="H3" s="98">
        <v>440.75</v>
      </c>
      <c r="I3" s="100">
        <v>2322.35</v>
      </c>
      <c r="J3" s="99">
        <v>1523.7</v>
      </c>
      <c r="K3" s="99">
        <v>10565.35</v>
      </c>
      <c r="L3" s="106">
        <v>17170.45</v>
      </c>
      <c r="M3" s="112">
        <f>LN(B3/B4)</f>
        <v>5.8508211760551192E-3</v>
      </c>
      <c r="N3" s="113">
        <f t="shared" ref="N3:W18" si="1">LN(C3/C4)</f>
        <v>-9.191018866427635E-3</v>
      </c>
      <c r="O3" s="113">
        <f t="shared" si="1"/>
        <v>-6.5662653846006161E-3</v>
      </c>
      <c r="P3" s="113">
        <f t="shared" si="1"/>
        <v>-1.2653805235694511E-2</v>
      </c>
      <c r="Q3" s="113">
        <f t="shared" si="1"/>
        <v>-4.6987576095928012E-2</v>
      </c>
      <c r="R3" s="113">
        <f t="shared" si="1"/>
        <v>-1.2329054945379395E-2</v>
      </c>
      <c r="S3" s="113">
        <f t="shared" si="1"/>
        <v>-1.8879086397236032E-2</v>
      </c>
      <c r="T3" s="113">
        <f t="shared" si="1"/>
        <v>2.4790105281216868E-3</v>
      </c>
      <c r="U3" s="113">
        <f t="shared" si="1"/>
        <v>-2.06520209114941E-3</v>
      </c>
      <c r="V3" s="113">
        <f t="shared" si="1"/>
        <v>-1.0863277012550378E-2</v>
      </c>
      <c r="W3" s="114">
        <f>LN(L3/L4)</f>
        <v>-9.9183562294260924E-3</v>
      </c>
    </row>
    <row r="4" spans="1:37">
      <c r="A4" s="104">
        <v>45196</v>
      </c>
      <c r="B4" s="98">
        <v>920.25</v>
      </c>
      <c r="C4" s="98">
        <v>830.7</v>
      </c>
      <c r="D4" s="98">
        <v>259.75</v>
      </c>
      <c r="E4" s="100">
        <v>7837.55</v>
      </c>
      <c r="F4" s="100">
        <v>1288.6500000000001</v>
      </c>
      <c r="G4" s="100">
        <v>5496.45</v>
      </c>
      <c r="H4" s="98">
        <v>449.15</v>
      </c>
      <c r="I4" s="100">
        <v>2316.6</v>
      </c>
      <c r="J4" s="100">
        <v>1526.85</v>
      </c>
      <c r="K4" s="100">
        <v>10680.75</v>
      </c>
      <c r="L4" s="106">
        <v>17341.599999999999</v>
      </c>
      <c r="M4" s="115">
        <f t="shared" ref="M4:W40" si="2">LN(B4/B5)</f>
        <v>8.2381327362988435E-3</v>
      </c>
      <c r="N4" s="116">
        <f t="shared" si="1"/>
        <v>1.1319390857816931E-2</v>
      </c>
      <c r="O4" s="116">
        <f t="shared" si="1"/>
        <v>-3.8491147511419944E-4</v>
      </c>
      <c r="P4" s="116">
        <f t="shared" si="1"/>
        <v>-4.2143656167359161E-3</v>
      </c>
      <c r="Q4" s="116">
        <f t="shared" si="1"/>
        <v>4.9398182871052869E-3</v>
      </c>
      <c r="R4" s="116">
        <f t="shared" si="1"/>
        <v>5.2352320369828459E-3</v>
      </c>
      <c r="S4" s="116">
        <f t="shared" si="1"/>
        <v>1.5029443961856393E-2</v>
      </c>
      <c r="T4" s="116">
        <f t="shared" si="1"/>
        <v>-1.1246201717381695E-2</v>
      </c>
      <c r="U4" s="116">
        <f t="shared" si="1"/>
        <v>-7.0484873310618507E-3</v>
      </c>
      <c r="V4" s="116">
        <f t="shared" si="1"/>
        <v>1.1687062685498337E-2</v>
      </c>
      <c r="W4" s="117">
        <f t="shared" si="1"/>
        <v>3.7465723153881506E-3</v>
      </c>
      <c r="AA4" s="122" t="s">
        <v>14</v>
      </c>
      <c r="AB4" s="127" t="str">
        <f>B2</f>
        <v>Bharti Airtel</v>
      </c>
      <c r="AC4" s="127" t="str">
        <f t="shared" ref="AC4:AK4" si="3">C2</f>
        <v xml:space="preserve">Adani Ports </v>
      </c>
      <c r="AD4" s="127" t="str">
        <f t="shared" si="3"/>
        <v>Tata Power</v>
      </c>
      <c r="AE4" s="127" t="str">
        <f t="shared" si="3"/>
        <v>Bajaj Finance</v>
      </c>
      <c r="AF4" s="127" t="str">
        <f t="shared" si="3"/>
        <v>Tech Mahindra</v>
      </c>
      <c r="AG4" s="127" t="str">
        <f t="shared" si="3"/>
        <v>Dr Reddy's</v>
      </c>
      <c r="AH4" s="127" t="str">
        <f t="shared" si="3"/>
        <v>ITC</v>
      </c>
      <c r="AI4" s="127" t="str">
        <f t="shared" si="3"/>
        <v>BEML</v>
      </c>
      <c r="AJ4" s="127" t="str">
        <f t="shared" si="3"/>
        <v>HDFC</v>
      </c>
      <c r="AK4" s="128" t="str">
        <f t="shared" si="3"/>
        <v>Maruti Suzuki</v>
      </c>
    </row>
    <row r="5" spans="1:37">
      <c r="A5" s="104">
        <v>45195</v>
      </c>
      <c r="B5" s="98">
        <v>912.7</v>
      </c>
      <c r="C5" s="98">
        <v>821.35</v>
      </c>
      <c r="D5" s="98">
        <v>259.85000000000002</v>
      </c>
      <c r="E5" s="100">
        <v>7870.65</v>
      </c>
      <c r="F5" s="100">
        <v>1282.3</v>
      </c>
      <c r="G5" s="100">
        <v>5467.75</v>
      </c>
      <c r="H5" s="98">
        <v>442.45</v>
      </c>
      <c r="I5" s="100">
        <v>2342.8000000000002</v>
      </c>
      <c r="J5" s="100">
        <v>1537.65</v>
      </c>
      <c r="K5" s="100">
        <v>10556.65</v>
      </c>
      <c r="L5" s="106">
        <v>17276.75</v>
      </c>
      <c r="M5" s="115">
        <f t="shared" si="2"/>
        <v>2.5231761507652282E-3</v>
      </c>
      <c r="N5" s="116">
        <f t="shared" si="1"/>
        <v>-5.2216269217884173E-3</v>
      </c>
      <c r="O5" s="116">
        <f t="shared" si="1"/>
        <v>1.1417637338613161E-2</v>
      </c>
      <c r="P5" s="116">
        <f t="shared" si="1"/>
        <v>6.4752783531794407E-3</v>
      </c>
      <c r="Q5" s="116">
        <f t="shared" si="1"/>
        <v>-1.328575753918898E-2</v>
      </c>
      <c r="R5" s="116">
        <f t="shared" si="1"/>
        <v>5.3179422077718171E-3</v>
      </c>
      <c r="S5" s="116">
        <f t="shared" si="1"/>
        <v>-3.3896390359022414E-4</v>
      </c>
      <c r="T5" s="116">
        <f t="shared" si="1"/>
        <v>1.6569852542881371E-2</v>
      </c>
      <c r="U5" s="116">
        <f t="shared" si="1"/>
        <v>4.3341602398365708E-3</v>
      </c>
      <c r="V5" s="116">
        <f t="shared" si="1"/>
        <v>-2.9841803950939761E-3</v>
      </c>
      <c r="W5" s="117">
        <f t="shared" si="1"/>
        <v>2.4313083163420316E-4</v>
      </c>
      <c r="AA5" s="123"/>
      <c r="AB5" s="124"/>
      <c r="AC5" s="125"/>
      <c r="AD5" s="125"/>
      <c r="AE5" s="125"/>
      <c r="AF5" s="125"/>
      <c r="AG5" s="125"/>
      <c r="AH5" s="125"/>
      <c r="AI5" s="125"/>
      <c r="AJ5" s="125"/>
      <c r="AK5" s="126"/>
    </row>
    <row r="6" spans="1:37">
      <c r="A6" s="104">
        <v>45194</v>
      </c>
      <c r="B6" s="98">
        <v>910.4</v>
      </c>
      <c r="C6" s="98">
        <v>825.65</v>
      </c>
      <c r="D6" s="98">
        <v>256.89999999999998</v>
      </c>
      <c r="E6" s="100">
        <v>7819.85</v>
      </c>
      <c r="F6" s="100">
        <v>1299.45</v>
      </c>
      <c r="G6" s="100">
        <v>5438.75</v>
      </c>
      <c r="H6" s="98">
        <v>442.6</v>
      </c>
      <c r="I6" s="100">
        <v>2304.3000000000002</v>
      </c>
      <c r="J6" s="100">
        <v>1531</v>
      </c>
      <c r="K6" s="100">
        <v>10588.2</v>
      </c>
      <c r="L6" s="106">
        <v>17272.55</v>
      </c>
      <c r="M6" s="115">
        <f t="shared" si="2"/>
        <v>-1.0978154577156564E-3</v>
      </c>
      <c r="N6" s="116">
        <f t="shared" si="1"/>
        <v>-1.6941977792327841E-3</v>
      </c>
      <c r="O6" s="116">
        <f t="shared" si="1"/>
        <v>-7.7821015600613519E-4</v>
      </c>
      <c r="P6" s="116">
        <f t="shared" si="1"/>
        <v>4.5589667079695202E-2</v>
      </c>
      <c r="Q6" s="116">
        <f t="shared" si="1"/>
        <v>-4.5301060272660071E-3</v>
      </c>
      <c r="R6" s="116">
        <f t="shared" si="1"/>
        <v>-1.429404209297485E-2</v>
      </c>
      <c r="S6" s="116">
        <f t="shared" si="1"/>
        <v>-1.1290505884945627E-3</v>
      </c>
      <c r="T6" s="116">
        <f t="shared" si="1"/>
        <v>-1.9978753065749432E-2</v>
      </c>
      <c r="U6" s="116">
        <f t="shared" si="1"/>
        <v>8.8216561027838671E-4</v>
      </c>
      <c r="V6" s="116">
        <f t="shared" si="1"/>
        <v>5.0228880868751127E-3</v>
      </c>
      <c r="W6" s="117">
        <f t="shared" si="1"/>
        <v>6.8050162833519097E-4</v>
      </c>
      <c r="AA6" s="109" t="s">
        <v>69</v>
      </c>
      <c r="AB6" s="107">
        <f>COUNT(K3:K251)</f>
        <v>249</v>
      </c>
      <c r="AC6" s="107"/>
      <c r="AD6" s="107"/>
      <c r="AE6" s="107"/>
      <c r="AF6" s="107"/>
      <c r="AG6" s="107"/>
      <c r="AH6" s="107"/>
      <c r="AI6" s="107"/>
      <c r="AJ6" s="107"/>
      <c r="AK6" s="110"/>
    </row>
    <row r="7" spans="1:37">
      <c r="A7" s="104">
        <v>45191</v>
      </c>
      <c r="B7" s="98">
        <v>911.4</v>
      </c>
      <c r="C7" s="98">
        <v>827.05</v>
      </c>
      <c r="D7" s="98">
        <v>257.10000000000002</v>
      </c>
      <c r="E7" s="100">
        <v>7471.35</v>
      </c>
      <c r="F7" s="100">
        <v>1305.3499999999999</v>
      </c>
      <c r="G7" s="100">
        <v>5517.05</v>
      </c>
      <c r="H7" s="98">
        <v>443.1</v>
      </c>
      <c r="I7" s="100">
        <v>2350.8000000000002</v>
      </c>
      <c r="J7" s="100">
        <v>1529.65</v>
      </c>
      <c r="K7" s="100">
        <v>10535.15</v>
      </c>
      <c r="L7" s="106">
        <v>17260.8</v>
      </c>
      <c r="M7" s="115">
        <f t="shared" si="2"/>
        <v>-7.1610440764325019E-3</v>
      </c>
      <c r="N7" s="116">
        <f t="shared" si="1"/>
        <v>-4.8849718707505603E-3</v>
      </c>
      <c r="O7" s="116">
        <f t="shared" si="1"/>
        <v>1.7518252655318763E-3</v>
      </c>
      <c r="P7" s="116">
        <f t="shared" si="1"/>
        <v>-1.7184260240723516E-3</v>
      </c>
      <c r="Q7" s="116">
        <f t="shared" si="1"/>
        <v>1.055073322124103E-2</v>
      </c>
      <c r="R7" s="116">
        <f t="shared" si="1"/>
        <v>-2.7081235329788664E-2</v>
      </c>
      <c r="S7" s="116">
        <f t="shared" si="1"/>
        <v>-9.8810595094661526E-3</v>
      </c>
      <c r="T7" s="116">
        <f t="shared" si="1"/>
        <v>-3.0369017234866125E-3</v>
      </c>
      <c r="U7" s="116">
        <f t="shared" si="1"/>
        <v>-1.5374937960348454E-2</v>
      </c>
      <c r="V7" s="116">
        <f t="shared" si="1"/>
        <v>2.4098824901480017E-2</v>
      </c>
      <c r="W7" s="117">
        <f t="shared" si="1"/>
        <v>-2.470758656901665E-3</v>
      </c>
      <c r="AA7" s="109" t="s">
        <v>15</v>
      </c>
      <c r="AB7" s="107">
        <v>910.3</v>
      </c>
      <c r="AC7" s="107">
        <v>776.1</v>
      </c>
      <c r="AD7" s="107">
        <v>220.3</v>
      </c>
      <c r="AE7" s="107">
        <v>7484.7</v>
      </c>
      <c r="AF7" s="107">
        <v>1100.2</v>
      </c>
      <c r="AG7" s="107">
        <v>5600</v>
      </c>
      <c r="AH7" s="107">
        <v>441.65</v>
      </c>
      <c r="AI7" s="107">
        <v>1925</v>
      </c>
      <c r="AJ7" s="107">
        <v>1643.2</v>
      </c>
      <c r="AK7" s="110">
        <v>10262.1</v>
      </c>
    </row>
    <row r="8" spans="1:37">
      <c r="A8" s="104">
        <v>45190</v>
      </c>
      <c r="B8" s="98">
        <v>917.95</v>
      </c>
      <c r="C8" s="98">
        <v>831.1</v>
      </c>
      <c r="D8" s="98">
        <v>256.64999999999998</v>
      </c>
      <c r="E8" s="100">
        <v>7484.2</v>
      </c>
      <c r="F8" s="100">
        <v>1291.6500000000001</v>
      </c>
      <c r="G8" s="100">
        <v>5668.5</v>
      </c>
      <c r="H8" s="98">
        <v>447.5</v>
      </c>
      <c r="I8" s="100">
        <v>2357.9499999999998</v>
      </c>
      <c r="J8" s="100">
        <v>1553.35</v>
      </c>
      <c r="K8" s="100">
        <v>10284.299999999999</v>
      </c>
      <c r="L8" s="106">
        <v>17303.5</v>
      </c>
      <c r="M8" s="115">
        <f t="shared" si="2"/>
        <v>7.9293883324417728E-3</v>
      </c>
      <c r="N8" s="116">
        <f t="shared" si="1"/>
        <v>1.5826665129895265E-2</v>
      </c>
      <c r="O8" s="116">
        <f t="shared" si="1"/>
        <v>-2.0631214754784716E-2</v>
      </c>
      <c r="P8" s="116">
        <f t="shared" si="1"/>
        <v>-7.2954154976147441E-3</v>
      </c>
      <c r="Q8" s="116">
        <f t="shared" si="1"/>
        <v>1.348422613352836E-2</v>
      </c>
      <c r="R8" s="116">
        <f t="shared" si="1"/>
        <v>9.4740396052551516E-3</v>
      </c>
      <c r="S8" s="116">
        <f t="shared" si="1"/>
        <v>-1.2105206400386726E-2</v>
      </c>
      <c r="T8" s="116">
        <f t="shared" si="1"/>
        <v>7.9408581622604172E-3</v>
      </c>
      <c r="U8" s="116">
        <f t="shared" si="1"/>
        <v>-6.6409188417107913E-3</v>
      </c>
      <c r="V8" s="116">
        <f t="shared" si="1"/>
        <v>-6.0540002314350841E-3</v>
      </c>
      <c r="W8" s="117">
        <f t="shared" si="1"/>
        <v>-8.3936054908760674E-3</v>
      </c>
      <c r="AA8" s="109" t="s">
        <v>16</v>
      </c>
      <c r="AB8" s="107">
        <v>70</v>
      </c>
      <c r="AC8" s="107">
        <v>50</v>
      </c>
      <c r="AD8" s="107">
        <v>40</v>
      </c>
      <c r="AE8" s="107">
        <v>10</v>
      </c>
      <c r="AF8" s="107">
        <v>60</v>
      </c>
      <c r="AG8" s="107">
        <v>80</v>
      </c>
      <c r="AH8" s="107">
        <v>50</v>
      </c>
      <c r="AI8" s="107">
        <v>70</v>
      </c>
      <c r="AJ8" s="107">
        <v>40</v>
      </c>
      <c r="AK8" s="110">
        <v>20</v>
      </c>
    </row>
    <row r="9" spans="1:37">
      <c r="A9" s="104">
        <v>45189</v>
      </c>
      <c r="B9" s="98">
        <v>910.7</v>
      </c>
      <c r="C9" s="98">
        <v>818.05</v>
      </c>
      <c r="D9" s="98">
        <v>262</v>
      </c>
      <c r="E9" s="100">
        <v>7539</v>
      </c>
      <c r="F9" s="100">
        <v>1274.3499999999999</v>
      </c>
      <c r="G9" s="100">
        <v>5615.05</v>
      </c>
      <c r="H9" s="98">
        <v>452.95</v>
      </c>
      <c r="I9" s="100">
        <v>2339.3000000000002</v>
      </c>
      <c r="J9" s="100">
        <v>1563.7</v>
      </c>
      <c r="K9" s="100">
        <v>10346.75</v>
      </c>
      <c r="L9" s="106">
        <v>17449.349999999999</v>
      </c>
      <c r="M9" s="115">
        <f t="shared" si="2"/>
        <v>-1.0377503147595368E-2</v>
      </c>
      <c r="N9" s="116">
        <f t="shared" si="1"/>
        <v>-1.6007132540978405E-2</v>
      </c>
      <c r="O9" s="116">
        <f t="shared" si="1"/>
        <v>-1.345864310731138E-2</v>
      </c>
      <c r="P9" s="116">
        <f t="shared" si="1"/>
        <v>-1.2791920963017157E-3</v>
      </c>
      <c r="Q9" s="116">
        <f t="shared" si="1"/>
        <v>-1.2050922899521284E-2</v>
      </c>
      <c r="R9" s="116">
        <f t="shared" si="1"/>
        <v>-1.9915936788083392E-2</v>
      </c>
      <c r="S9" s="116">
        <f t="shared" si="1"/>
        <v>1.9889509319213298E-3</v>
      </c>
      <c r="T9" s="116">
        <f t="shared" si="1"/>
        <v>-3.58438617174086E-3</v>
      </c>
      <c r="U9" s="116">
        <f t="shared" si="1"/>
        <v>-4.0942214958641754E-2</v>
      </c>
      <c r="V9" s="116">
        <f t="shared" si="1"/>
        <v>-1.6805346421865982E-2</v>
      </c>
      <c r="W9" s="117">
        <f t="shared" si="1"/>
        <v>-9.3689322458289578E-3</v>
      </c>
      <c r="AA9" s="109" t="s">
        <v>17</v>
      </c>
      <c r="AB9" s="107">
        <f>AB8*AB7</f>
        <v>63721</v>
      </c>
      <c r="AC9" s="107">
        <f t="shared" ref="AC9:AK9" si="4">AC8*AC7</f>
        <v>38805</v>
      </c>
      <c r="AD9" s="107">
        <f t="shared" si="4"/>
        <v>8812</v>
      </c>
      <c r="AE9" s="107">
        <f t="shared" si="4"/>
        <v>74847</v>
      </c>
      <c r="AF9" s="107">
        <f t="shared" si="4"/>
        <v>66012</v>
      </c>
      <c r="AG9" s="107">
        <f t="shared" si="4"/>
        <v>448000</v>
      </c>
      <c r="AH9" s="107">
        <f t="shared" si="4"/>
        <v>22082.5</v>
      </c>
      <c r="AI9" s="107">
        <f t="shared" si="4"/>
        <v>134750</v>
      </c>
      <c r="AJ9" s="107">
        <f t="shared" si="4"/>
        <v>65728</v>
      </c>
      <c r="AK9" s="110">
        <f t="shared" si="4"/>
        <v>205242</v>
      </c>
    </row>
    <row r="10" spans="1:37">
      <c r="A10" s="104">
        <v>45187</v>
      </c>
      <c r="B10" s="98">
        <v>920.2</v>
      </c>
      <c r="C10" s="98">
        <v>831.25</v>
      </c>
      <c r="D10" s="98">
        <v>265.55</v>
      </c>
      <c r="E10" s="100">
        <v>7548.65</v>
      </c>
      <c r="F10" s="100">
        <v>1289.8</v>
      </c>
      <c r="G10" s="100">
        <v>5728</v>
      </c>
      <c r="H10" s="98">
        <v>452.05</v>
      </c>
      <c r="I10" s="100">
        <v>2347.6999999999998</v>
      </c>
      <c r="J10" s="100">
        <v>1629.05</v>
      </c>
      <c r="K10" s="100">
        <v>10522.1</v>
      </c>
      <c r="L10" s="106">
        <v>17613.599999999999</v>
      </c>
      <c r="M10" s="115">
        <f t="shared" si="2"/>
        <v>-1.7184682326793384E-2</v>
      </c>
      <c r="N10" s="116">
        <f t="shared" si="1"/>
        <v>-1.7174970449987077E-2</v>
      </c>
      <c r="O10" s="116">
        <f t="shared" si="1"/>
        <v>6.0434555987831018E-3</v>
      </c>
      <c r="P10" s="116">
        <f t="shared" si="1"/>
        <v>7.5062599588491498E-3</v>
      </c>
      <c r="Q10" s="116">
        <f t="shared" si="1"/>
        <v>-7.9155576721866433E-3</v>
      </c>
      <c r="R10" s="116">
        <f t="shared" si="1"/>
        <v>-1.5847917741549467E-2</v>
      </c>
      <c r="S10" s="116">
        <f t="shared" si="1"/>
        <v>8.2186157853188918E-3</v>
      </c>
      <c r="T10" s="116">
        <f t="shared" si="1"/>
        <v>-2.5858616698103468E-2</v>
      </c>
      <c r="U10" s="116">
        <f t="shared" si="1"/>
        <v>-1.9874241113584896E-2</v>
      </c>
      <c r="V10" s="116">
        <f t="shared" si="1"/>
        <v>-2.9932509541756591E-4</v>
      </c>
      <c r="W10" s="117">
        <f t="shared" si="1"/>
        <v>-2.959236160098337E-3</v>
      </c>
      <c r="AA10" s="109"/>
      <c r="AB10" s="107"/>
      <c r="AC10" s="107"/>
      <c r="AD10" s="107"/>
      <c r="AE10" s="107"/>
      <c r="AF10" s="107"/>
      <c r="AG10" s="107"/>
      <c r="AH10" s="107"/>
      <c r="AI10" s="107"/>
      <c r="AJ10" s="107"/>
      <c r="AK10" s="110"/>
    </row>
    <row r="11" spans="1:37">
      <c r="A11" s="104">
        <v>45184</v>
      </c>
      <c r="B11" s="98">
        <v>936.15</v>
      </c>
      <c r="C11" s="98">
        <v>845.65</v>
      </c>
      <c r="D11" s="98">
        <v>263.95</v>
      </c>
      <c r="E11" s="100">
        <v>7492.2</v>
      </c>
      <c r="F11" s="100">
        <v>1300.05</v>
      </c>
      <c r="G11" s="100">
        <v>5819.5</v>
      </c>
      <c r="H11" s="98">
        <v>448.35</v>
      </c>
      <c r="I11" s="100">
        <v>2409.1999999999998</v>
      </c>
      <c r="J11" s="100">
        <v>1661.75</v>
      </c>
      <c r="K11" s="100">
        <v>10525.25</v>
      </c>
      <c r="L11" s="106">
        <v>17665.8</v>
      </c>
      <c r="M11" s="115">
        <f t="shared" si="2"/>
        <v>2.2906301074465316E-2</v>
      </c>
      <c r="N11" s="116">
        <f t="shared" si="1"/>
        <v>-4.8954652606601947E-3</v>
      </c>
      <c r="O11" s="116">
        <f t="shared" si="1"/>
        <v>-4.3474220253547028E-3</v>
      </c>
      <c r="P11" s="116">
        <f t="shared" si="1"/>
        <v>-2.8025222883867927E-4</v>
      </c>
      <c r="Q11" s="116">
        <f t="shared" si="1"/>
        <v>1.565984170179241E-2</v>
      </c>
      <c r="R11" s="116">
        <f t="shared" si="1"/>
        <v>1.294536049636884E-2</v>
      </c>
      <c r="S11" s="116">
        <f t="shared" si="1"/>
        <v>-3.5622880819009316E-3</v>
      </c>
      <c r="T11" s="116">
        <f t="shared" si="1"/>
        <v>1.4276252290848784E-2</v>
      </c>
      <c r="U11" s="116">
        <f t="shared" si="1"/>
        <v>1.1408291009400063E-2</v>
      </c>
      <c r="V11" s="116">
        <f t="shared" si="1"/>
        <v>3.5310838368472304E-3</v>
      </c>
      <c r="W11" s="117">
        <f t="shared" si="1"/>
        <v>3.5328211672060739E-3</v>
      </c>
      <c r="AA11" s="138" t="s">
        <v>18</v>
      </c>
      <c r="AB11" s="139">
        <f>B3*AB8</f>
        <v>64795.5</v>
      </c>
      <c r="AC11" s="139">
        <f>C3*AC8</f>
        <v>41155</v>
      </c>
      <c r="AD11" s="139">
        <f t="shared" ref="AD11:AK11" si="5">D3*AD8</f>
        <v>10322</v>
      </c>
      <c r="AE11" s="139">
        <f t="shared" si="5"/>
        <v>77390</v>
      </c>
      <c r="AF11" s="139">
        <f t="shared" si="5"/>
        <v>73770</v>
      </c>
      <c r="AG11" s="139">
        <f t="shared" si="5"/>
        <v>434328</v>
      </c>
      <c r="AH11" s="139">
        <f t="shared" si="5"/>
        <v>22037.5</v>
      </c>
      <c r="AI11" s="139">
        <f t="shared" si="5"/>
        <v>162564.5</v>
      </c>
      <c r="AJ11" s="139">
        <f t="shared" si="5"/>
        <v>60948</v>
      </c>
      <c r="AK11" s="140">
        <f t="shared" si="5"/>
        <v>211307</v>
      </c>
    </row>
    <row r="12" spans="1:37">
      <c r="A12" s="104">
        <v>45183</v>
      </c>
      <c r="B12" s="98">
        <v>914.95</v>
      </c>
      <c r="C12" s="98">
        <v>849.8</v>
      </c>
      <c r="D12" s="98">
        <v>265.10000000000002</v>
      </c>
      <c r="E12" s="100">
        <v>7494.3</v>
      </c>
      <c r="F12" s="100">
        <v>1279.8499999999999</v>
      </c>
      <c r="G12" s="100">
        <v>5744.65</v>
      </c>
      <c r="H12" s="98">
        <v>449.95</v>
      </c>
      <c r="I12" s="100">
        <v>2375.0500000000002</v>
      </c>
      <c r="J12" s="100">
        <v>1642.9</v>
      </c>
      <c r="K12" s="100">
        <v>10488.15</v>
      </c>
      <c r="L12" s="106">
        <v>17603.5</v>
      </c>
      <c r="M12" s="115">
        <f t="shared" si="2"/>
        <v>-2.1856729227489149E-4</v>
      </c>
      <c r="N12" s="116">
        <f t="shared" si="1"/>
        <v>1.176816712155453E-4</v>
      </c>
      <c r="O12" s="116">
        <f t="shared" si="1"/>
        <v>3.7728730875780206E-4</v>
      </c>
      <c r="P12" s="116">
        <f t="shared" si="1"/>
        <v>2.4582182289726276E-3</v>
      </c>
      <c r="Q12" s="116">
        <f t="shared" si="1"/>
        <v>1.5313752663551552E-2</v>
      </c>
      <c r="R12" s="116">
        <f t="shared" si="1"/>
        <v>1.0014325675494085E-3</v>
      </c>
      <c r="S12" s="116">
        <f t="shared" si="1"/>
        <v>-7.8588040752337329E-3</v>
      </c>
      <c r="T12" s="116">
        <f t="shared" si="1"/>
        <v>-1.9286096119719397E-2</v>
      </c>
      <c r="U12" s="116">
        <f t="shared" si="1"/>
        <v>-6.0849460317358151E-4</v>
      </c>
      <c r="V12" s="116">
        <f t="shared" si="1"/>
        <v>1.4073389071409261E-3</v>
      </c>
      <c r="W12" s="117">
        <f t="shared" si="1"/>
        <v>4.3694606278294086E-3</v>
      </c>
      <c r="AA12" s="135" t="s">
        <v>19</v>
      </c>
      <c r="AB12" s="136">
        <f>AB9-AB11</f>
        <v>-1074.5</v>
      </c>
      <c r="AC12" s="136">
        <f t="shared" ref="AC12:AK12" si="6">AC9-AC11</f>
        <v>-2350</v>
      </c>
      <c r="AD12" s="136">
        <f t="shared" si="6"/>
        <v>-1510</v>
      </c>
      <c r="AE12" s="136">
        <f t="shared" si="6"/>
        <v>-2543</v>
      </c>
      <c r="AF12" s="136">
        <f t="shared" si="6"/>
        <v>-7758</v>
      </c>
      <c r="AG12" s="136">
        <f t="shared" si="6"/>
        <v>13672</v>
      </c>
      <c r="AH12" s="136">
        <f t="shared" si="6"/>
        <v>45</v>
      </c>
      <c r="AI12" s="136">
        <f t="shared" si="6"/>
        <v>-27814.5</v>
      </c>
      <c r="AJ12" s="136">
        <f t="shared" si="6"/>
        <v>4780</v>
      </c>
      <c r="AK12" s="137">
        <f t="shared" si="6"/>
        <v>-6065</v>
      </c>
    </row>
    <row r="13" spans="1:37">
      <c r="A13" s="104">
        <v>45182</v>
      </c>
      <c r="B13" s="98">
        <v>915.15</v>
      </c>
      <c r="C13" s="98">
        <v>849.7</v>
      </c>
      <c r="D13" s="98">
        <v>265</v>
      </c>
      <c r="E13" s="100">
        <v>7475.9</v>
      </c>
      <c r="F13" s="100">
        <v>1260.4000000000001</v>
      </c>
      <c r="G13" s="100">
        <v>5738.9</v>
      </c>
      <c r="H13" s="98">
        <v>453.5</v>
      </c>
      <c r="I13" s="100">
        <v>2421.3000000000002</v>
      </c>
      <c r="J13" s="100">
        <v>1643.9</v>
      </c>
      <c r="K13" s="100">
        <v>10473.4</v>
      </c>
      <c r="L13" s="106">
        <v>17526.75</v>
      </c>
      <c r="M13" s="115">
        <f t="shared" si="2"/>
        <v>2.7417186304636031E-2</v>
      </c>
      <c r="N13" s="116">
        <f t="shared" si="1"/>
        <v>-1.0594497527063424E-2</v>
      </c>
      <c r="O13" s="116">
        <f t="shared" si="1"/>
        <v>8.7171292947281522E-3</v>
      </c>
      <c r="P13" s="116">
        <f t="shared" si="1"/>
        <v>5.9837035894182182E-3</v>
      </c>
      <c r="Q13" s="116">
        <f t="shared" si="1"/>
        <v>-4.4331928210019269E-3</v>
      </c>
      <c r="R13" s="116">
        <f t="shared" si="1"/>
        <v>1.1408467072497935E-2</v>
      </c>
      <c r="S13" s="116">
        <f t="shared" si="1"/>
        <v>5.1953911146815383E-3</v>
      </c>
      <c r="T13" s="116">
        <f t="shared" si="1"/>
        <v>4.6213261737598071E-2</v>
      </c>
      <c r="U13" s="116">
        <f t="shared" si="1"/>
        <v>4.2672583651557714E-3</v>
      </c>
      <c r="V13" s="116">
        <f t="shared" si="1"/>
        <v>-2.8793460327749031E-3</v>
      </c>
      <c r="W13" s="117">
        <f t="shared" si="1"/>
        <v>3.7842347938272106E-3</v>
      </c>
      <c r="AA13" s="10"/>
      <c r="AB13" s="10"/>
    </row>
    <row r="14" spans="1:37">
      <c r="A14" s="104">
        <v>45181</v>
      </c>
      <c r="B14" s="98">
        <v>890.4</v>
      </c>
      <c r="C14" s="98">
        <v>858.75</v>
      </c>
      <c r="D14" s="98">
        <v>262.7</v>
      </c>
      <c r="E14" s="100">
        <v>7431.3</v>
      </c>
      <c r="F14" s="100">
        <v>1266</v>
      </c>
      <c r="G14" s="100">
        <v>5673.8</v>
      </c>
      <c r="H14" s="98">
        <v>451.15</v>
      </c>
      <c r="I14" s="100">
        <v>2311.9499999999998</v>
      </c>
      <c r="J14" s="100">
        <v>1636.9</v>
      </c>
      <c r="K14" s="100">
        <v>10503.6</v>
      </c>
      <c r="L14" s="106">
        <v>17460.55</v>
      </c>
      <c r="M14" s="115">
        <f t="shared" si="2"/>
        <v>-4.4913542187741324E-4</v>
      </c>
      <c r="N14" s="116">
        <f t="shared" si="1"/>
        <v>-2.7224286442015595E-2</v>
      </c>
      <c r="O14" s="116">
        <f t="shared" si="1"/>
        <v>-3.4421654946930821E-2</v>
      </c>
      <c r="P14" s="116">
        <f t="shared" si="1"/>
        <v>5.3498250439056472E-3</v>
      </c>
      <c r="Q14" s="116">
        <f t="shared" si="1"/>
        <v>-2.2486547140116312E-3</v>
      </c>
      <c r="R14" s="116">
        <f t="shared" si="1"/>
        <v>1.0631235181038012E-2</v>
      </c>
      <c r="S14" s="116">
        <f t="shared" si="1"/>
        <v>8.7939565996201664E-3</v>
      </c>
      <c r="T14" s="116">
        <f t="shared" si="1"/>
        <v>-0.11911099810186862</v>
      </c>
      <c r="U14" s="116">
        <f t="shared" si="1"/>
        <v>3.1205091556091012E-3</v>
      </c>
      <c r="V14" s="116">
        <f t="shared" si="1"/>
        <v>-2.8758258104696513E-3</v>
      </c>
      <c r="W14" s="117">
        <f t="shared" si="1"/>
        <v>-1.0981516580897521E-2</v>
      </c>
      <c r="AA14" s="108" t="s">
        <v>20</v>
      </c>
      <c r="AB14" s="145">
        <f>(B3/B251)-1</f>
        <v>0.21564121084772458</v>
      </c>
      <c r="AC14" s="145">
        <f>(C3/C251)-1</f>
        <v>-4.8361745859025751E-3</v>
      </c>
      <c r="AD14" s="145">
        <f t="shared" ref="AD14:AK14" si="7">(D3/D251)-1</f>
        <v>0.20640486208508646</v>
      </c>
      <c r="AE14" s="145">
        <f t="shared" si="7"/>
        <v>7.4488024991322455E-2</v>
      </c>
      <c r="AF14" s="145">
        <f t="shared" si="7"/>
        <v>0.21478890634417214</v>
      </c>
      <c r="AG14" s="145">
        <f t="shared" si="7"/>
        <v>0.27154132608848403</v>
      </c>
      <c r="AH14" s="145">
        <f t="shared" si="7"/>
        <v>0.3647200891751301</v>
      </c>
      <c r="AI14" s="145">
        <f t="shared" si="7"/>
        <v>0.59661063559176375</v>
      </c>
      <c r="AJ14" s="145">
        <f t="shared" si="7"/>
        <v>9.6542045986110603E-2</v>
      </c>
      <c r="AK14" s="146">
        <f t="shared" si="7"/>
        <v>0.21068553585240779</v>
      </c>
    </row>
    <row r="15" spans="1:37">
      <c r="A15" s="104">
        <v>45180</v>
      </c>
      <c r="B15" s="98">
        <v>890.8</v>
      </c>
      <c r="C15" s="98">
        <v>882.45</v>
      </c>
      <c r="D15" s="98">
        <v>271.89999999999998</v>
      </c>
      <c r="E15" s="100">
        <v>7391.65</v>
      </c>
      <c r="F15" s="100">
        <v>1268.8499999999999</v>
      </c>
      <c r="G15" s="100">
        <v>5613.8</v>
      </c>
      <c r="H15" s="98">
        <v>447.2</v>
      </c>
      <c r="I15" s="100">
        <v>2604.4</v>
      </c>
      <c r="J15" s="100">
        <v>1631.8</v>
      </c>
      <c r="K15" s="100">
        <v>10533.85</v>
      </c>
      <c r="L15" s="106">
        <v>17653.349999999999</v>
      </c>
      <c r="M15" s="115">
        <f t="shared" si="2"/>
        <v>5.5722993367660571E-3</v>
      </c>
      <c r="N15" s="116">
        <f t="shared" si="1"/>
        <v>6.7318743643893758E-2</v>
      </c>
      <c r="O15" s="116">
        <f t="shared" si="1"/>
        <v>1.1280748382737776E-2</v>
      </c>
      <c r="P15" s="116">
        <f t="shared" si="1"/>
        <v>-2.5671700255687629E-3</v>
      </c>
      <c r="Q15" s="116">
        <f t="shared" si="1"/>
        <v>4.6607241331472204E-3</v>
      </c>
      <c r="R15" s="116">
        <f t="shared" si="1"/>
        <v>5.3583038827101203E-3</v>
      </c>
      <c r="S15" s="116">
        <f t="shared" si="1"/>
        <v>1.0226531783831374E-2</v>
      </c>
      <c r="T15" s="116">
        <f t="shared" si="1"/>
        <v>3.9241384561343653E-3</v>
      </c>
      <c r="U15" s="116">
        <f t="shared" si="1"/>
        <v>5.1609846676245264E-3</v>
      </c>
      <c r="V15" s="116">
        <f t="shared" si="1"/>
        <v>1.9348006121131099E-2</v>
      </c>
      <c r="W15" s="117">
        <f t="shared" si="1"/>
        <v>9.442086266578718E-3</v>
      </c>
      <c r="AA15" s="109" t="s">
        <v>21</v>
      </c>
      <c r="AB15" s="141">
        <f>(((1+AB14)^(1/249))-1)</f>
        <v>7.8453121080634958E-4</v>
      </c>
      <c r="AC15" s="141">
        <f t="shared" ref="AC15:AK15" si="8">(((1+AC14)^(1/249))-1)</f>
        <v>-1.9469315367004469E-5</v>
      </c>
      <c r="AD15" s="141">
        <f t="shared" si="8"/>
        <v>7.5387739031862466E-4</v>
      </c>
      <c r="AE15" s="141">
        <f t="shared" si="8"/>
        <v>2.885729235824197E-4</v>
      </c>
      <c r="AF15" s="141">
        <f t="shared" si="8"/>
        <v>7.8171229383849905E-4</v>
      </c>
      <c r="AG15" s="141">
        <f t="shared" si="8"/>
        <v>9.6524389046237502E-4</v>
      </c>
      <c r="AH15" s="141">
        <f t="shared" si="8"/>
        <v>1.2495726152248476E-3</v>
      </c>
      <c r="AI15" s="141">
        <f t="shared" si="8"/>
        <v>1.880814829240407E-3</v>
      </c>
      <c r="AJ15" s="141">
        <f t="shared" si="8"/>
        <v>3.7019554873163329E-4</v>
      </c>
      <c r="AK15" s="147">
        <f t="shared" si="8"/>
        <v>7.6811315207159225E-4</v>
      </c>
    </row>
    <row r="16" spans="1:37">
      <c r="A16" s="104">
        <v>45177</v>
      </c>
      <c r="B16" s="98">
        <v>885.85</v>
      </c>
      <c r="C16" s="98">
        <v>825</v>
      </c>
      <c r="D16" s="98">
        <v>268.85000000000002</v>
      </c>
      <c r="E16" s="100">
        <v>7410.65</v>
      </c>
      <c r="F16" s="100">
        <v>1262.95</v>
      </c>
      <c r="G16" s="100">
        <v>5583.8</v>
      </c>
      <c r="H16" s="98">
        <v>442.65</v>
      </c>
      <c r="I16" s="100">
        <v>2594.1999999999998</v>
      </c>
      <c r="J16" s="100">
        <v>1623.4</v>
      </c>
      <c r="K16" s="100">
        <v>10332</v>
      </c>
      <c r="L16" s="106">
        <v>17487.45</v>
      </c>
      <c r="M16" s="115">
        <f t="shared" si="2"/>
        <v>1.1980951308054121E-2</v>
      </c>
      <c r="N16" s="116">
        <f t="shared" si="1"/>
        <v>1.8472603079736812E-2</v>
      </c>
      <c r="O16" s="116">
        <f t="shared" si="1"/>
        <v>1.9341509896446289E-2</v>
      </c>
      <c r="P16" s="116">
        <f t="shared" si="1"/>
        <v>6.4235339002187654E-3</v>
      </c>
      <c r="Q16" s="116">
        <f t="shared" si="1"/>
        <v>-4.9759205425178197E-3</v>
      </c>
      <c r="R16" s="116">
        <f t="shared" si="1"/>
        <v>-5.598753792363899E-3</v>
      </c>
      <c r="S16" s="116">
        <f t="shared" si="1"/>
        <v>-7.3153215763728822E-3</v>
      </c>
      <c r="T16" s="116">
        <f t="shared" si="1"/>
        <v>5.8292807877616468E-2</v>
      </c>
      <c r="U16" s="116">
        <f t="shared" si="1"/>
        <v>7.7607253547401847E-3</v>
      </c>
      <c r="V16" s="116">
        <f t="shared" si="1"/>
        <v>4.9726606693784592E-3</v>
      </c>
      <c r="W16" s="117">
        <f t="shared" si="1"/>
        <v>5.8469553304739824E-3</v>
      </c>
      <c r="AA16" s="148" t="s">
        <v>22</v>
      </c>
      <c r="AB16" s="142">
        <f>AB15*252</f>
        <v>0.19770186512320009</v>
      </c>
      <c r="AC16" s="142">
        <f t="shared" ref="AC16:AK16" si="9">AC15*252</f>
        <v>-4.9062674724851263E-3</v>
      </c>
      <c r="AD16" s="142">
        <f>AD15*252</f>
        <v>0.18997710236029342</v>
      </c>
      <c r="AE16" s="142">
        <f t="shared" si="9"/>
        <v>7.2720376742769766E-2</v>
      </c>
      <c r="AF16" s="142">
        <f t="shared" si="9"/>
        <v>0.19699149804730176</v>
      </c>
      <c r="AG16" s="142">
        <f t="shared" si="9"/>
        <v>0.24324146039651851</v>
      </c>
      <c r="AH16" s="142">
        <f t="shared" si="9"/>
        <v>0.3148922990366616</v>
      </c>
      <c r="AI16" s="142">
        <f t="shared" si="9"/>
        <v>0.47396533696858256</v>
      </c>
      <c r="AJ16" s="142">
        <f t="shared" si="9"/>
        <v>9.328927828037159E-2</v>
      </c>
      <c r="AK16" s="149">
        <f t="shared" si="9"/>
        <v>0.19356451432204125</v>
      </c>
    </row>
    <row r="17" spans="1:37">
      <c r="A17" s="104">
        <v>45176</v>
      </c>
      <c r="B17" s="98">
        <v>875.3</v>
      </c>
      <c r="C17" s="98">
        <v>809.9</v>
      </c>
      <c r="D17" s="98">
        <v>263.7</v>
      </c>
      <c r="E17" s="100">
        <v>7363.2</v>
      </c>
      <c r="F17" s="100">
        <v>1269.25</v>
      </c>
      <c r="G17" s="100">
        <v>5615.15</v>
      </c>
      <c r="H17" s="98">
        <v>445.9</v>
      </c>
      <c r="I17" s="100">
        <v>2447.3000000000002</v>
      </c>
      <c r="J17" s="100">
        <v>1610.85</v>
      </c>
      <c r="K17" s="100">
        <v>10280.75</v>
      </c>
      <c r="L17" s="106">
        <v>17385.5</v>
      </c>
      <c r="M17" s="115">
        <f t="shared" si="2"/>
        <v>-5.6960737284681429E-3</v>
      </c>
      <c r="N17" s="116">
        <f t="shared" si="1"/>
        <v>3.525159035655619E-3</v>
      </c>
      <c r="O17" s="116">
        <f t="shared" si="1"/>
        <v>2.3792373255450149E-2</v>
      </c>
      <c r="P17" s="116">
        <f t="shared" si="1"/>
        <v>-3.3353701858341209E-3</v>
      </c>
      <c r="Q17" s="116">
        <f t="shared" si="1"/>
        <v>1.6122976528849361E-2</v>
      </c>
      <c r="R17" s="116">
        <f t="shared" si="1"/>
        <v>5.6883025562029553E-3</v>
      </c>
      <c r="S17" s="116">
        <f t="shared" si="1"/>
        <v>-3.4700879954362765E-3</v>
      </c>
      <c r="T17" s="116">
        <f t="shared" si="1"/>
        <v>-1.9022752669783923E-2</v>
      </c>
      <c r="U17" s="116">
        <f t="shared" si="1"/>
        <v>9.5748232540368329E-3</v>
      </c>
      <c r="V17" s="116">
        <f t="shared" si="1"/>
        <v>9.9611764242247738E-3</v>
      </c>
      <c r="W17" s="117">
        <f t="shared" si="1"/>
        <v>5.8205938182118357E-3</v>
      </c>
      <c r="AA17" s="109" t="s">
        <v>23</v>
      </c>
      <c r="AB17" s="143">
        <v>7.0599999999999996E-2</v>
      </c>
      <c r="AC17" s="143">
        <v>7.0599999999999996E-2</v>
      </c>
      <c r="AD17" s="143">
        <v>7.0599999999999996E-2</v>
      </c>
      <c r="AE17" s="143">
        <v>7.0599999999999996E-2</v>
      </c>
      <c r="AF17" s="143">
        <v>7.0599999999999996E-2</v>
      </c>
      <c r="AG17" s="143">
        <v>7.0599999999999996E-2</v>
      </c>
      <c r="AH17" s="143">
        <v>7.0599999999999996E-2</v>
      </c>
      <c r="AI17" s="143">
        <v>7.0599999999999996E-2</v>
      </c>
      <c r="AJ17" s="143">
        <v>7.0599999999999996E-2</v>
      </c>
      <c r="AK17" s="150">
        <v>7.0599999999999996E-2</v>
      </c>
    </row>
    <row r="18" spans="1:37">
      <c r="A18" s="104">
        <v>45175</v>
      </c>
      <c r="B18" s="98">
        <v>880.3</v>
      </c>
      <c r="C18" s="98">
        <v>807.05</v>
      </c>
      <c r="D18" s="98">
        <v>257.5</v>
      </c>
      <c r="E18" s="100">
        <v>7387.8</v>
      </c>
      <c r="F18" s="100">
        <v>1248.95</v>
      </c>
      <c r="G18" s="100">
        <v>5583.3</v>
      </c>
      <c r="H18" s="98">
        <v>447.45</v>
      </c>
      <c r="I18" s="100">
        <v>2494.3000000000002</v>
      </c>
      <c r="J18" s="100">
        <v>1595.5</v>
      </c>
      <c r="K18" s="100">
        <v>10178.85</v>
      </c>
      <c r="L18" s="106">
        <v>17284.599999999999</v>
      </c>
      <c r="M18" s="115">
        <f t="shared" si="2"/>
        <v>1.6493330013104851E-2</v>
      </c>
      <c r="N18" s="116">
        <f t="shared" si="1"/>
        <v>2.6054605309852319E-3</v>
      </c>
      <c r="O18" s="116">
        <f t="shared" si="1"/>
        <v>-3.6825315382574284E-3</v>
      </c>
      <c r="P18" s="116">
        <f t="shared" si="1"/>
        <v>5.7965668077021035E-3</v>
      </c>
      <c r="Q18" s="116">
        <f t="shared" si="1"/>
        <v>-4.4737442301132782E-3</v>
      </c>
      <c r="R18" s="116">
        <f t="shared" si="1"/>
        <v>7.8837509234687907E-4</v>
      </c>
      <c r="S18" s="116">
        <f t="shared" si="1"/>
        <v>9.7693214234232956E-3</v>
      </c>
      <c r="T18" s="116">
        <f t="shared" si="1"/>
        <v>-3.6616518326703686E-3</v>
      </c>
      <c r="U18" s="116">
        <f t="shared" si="1"/>
        <v>1.2995388537763107E-2</v>
      </c>
      <c r="V18" s="116">
        <f t="shared" si="1"/>
        <v>-8.1454590214474262E-3</v>
      </c>
      <c r="W18" s="117">
        <f t="shared" si="1"/>
        <v>1.8820564554973389E-3</v>
      </c>
      <c r="AA18" s="109" t="s">
        <v>24</v>
      </c>
      <c r="AB18" s="144">
        <f>_xlfn.COVARIANCE.S(M3:M250,$W$3:$W$250)/_xlfn.VAR.S($W$3:$W$250)+1</f>
        <v>1.6799054937230906</v>
      </c>
      <c r="AC18" s="144">
        <f>_xlfn.COVARIANCE.S(N3:N250,$W$3:$W$250)/_xlfn.VAR.S($W$3:$W$250)+1</f>
        <v>3.3549891488336483</v>
      </c>
      <c r="AD18" s="144">
        <f>_xlfn.COVARIANCE.S(O3:O250,$W$3:$W$250)/_xlfn.VAR.S($W$3:$W$250)+1</f>
        <v>2.3142079210998681</v>
      </c>
      <c r="AE18" s="144">
        <f t="shared" ref="AE18:AK18" si="10">_xlfn.COVARIANCE.S(P3:P250,$W$3:$W$250)/_xlfn.VAR.S($W$3:$W$250)+1</f>
        <v>2.0851081248174159</v>
      </c>
      <c r="AF18" s="144">
        <f t="shared" si="10"/>
        <v>2.0056497365258004</v>
      </c>
      <c r="AG18" s="144">
        <f t="shared" si="10"/>
        <v>1.3459785580038595</v>
      </c>
      <c r="AH18" s="144">
        <f t="shared" si="10"/>
        <v>1.6790260451291694</v>
      </c>
      <c r="AI18" s="144">
        <f t="shared" si="10"/>
        <v>2.1001092400842492</v>
      </c>
      <c r="AJ18" s="144">
        <f t="shared" si="10"/>
        <v>2.0674483127141547</v>
      </c>
      <c r="AK18" s="151">
        <f t="shared" si="10"/>
        <v>1.7338013874317149</v>
      </c>
    </row>
    <row r="19" spans="1:37">
      <c r="A19" s="104">
        <v>45174</v>
      </c>
      <c r="B19" s="98">
        <v>865.9</v>
      </c>
      <c r="C19" s="98">
        <v>804.95</v>
      </c>
      <c r="D19" s="98">
        <v>258.45</v>
      </c>
      <c r="E19" s="100">
        <v>7345.1</v>
      </c>
      <c r="F19" s="100">
        <v>1254.55</v>
      </c>
      <c r="G19" s="100">
        <v>5578.9</v>
      </c>
      <c r="H19" s="98">
        <v>443.1</v>
      </c>
      <c r="I19" s="100">
        <v>2503.4499999999998</v>
      </c>
      <c r="J19" s="100">
        <v>1574.9</v>
      </c>
      <c r="K19" s="100">
        <v>10262.1</v>
      </c>
      <c r="L19" s="106">
        <v>17252.099999999999</v>
      </c>
      <c r="M19" s="115">
        <f t="shared" si="2"/>
        <v>6.9316084106242517E-4</v>
      </c>
      <c r="N19" s="116">
        <f t="shared" si="2"/>
        <v>4.8567965955801677E-3</v>
      </c>
      <c r="O19" s="116">
        <f t="shared" si="2"/>
        <v>-2.7047929936671669E-3</v>
      </c>
      <c r="P19" s="116">
        <f t="shared" si="2"/>
        <v>1.0242745387402889E-2</v>
      </c>
      <c r="Q19" s="116">
        <f t="shared" si="2"/>
        <v>-1.7520810439170832E-3</v>
      </c>
      <c r="R19" s="116">
        <f t="shared" si="2"/>
        <v>-1.4335090005055489E-2</v>
      </c>
      <c r="S19" s="116">
        <f t="shared" si="2"/>
        <v>1.2718772407774831E-2</v>
      </c>
      <c r="T19" s="116">
        <f t="shared" si="2"/>
        <v>-1.397972941516768E-4</v>
      </c>
      <c r="U19" s="116">
        <f t="shared" si="2"/>
        <v>-6.1086771483729206E-3</v>
      </c>
      <c r="V19" s="116">
        <f t="shared" si="2"/>
        <v>-9.7311981978639127E-3</v>
      </c>
      <c r="W19" s="117">
        <f t="shared" si="2"/>
        <v>4.1326633140922036E-3</v>
      </c>
      <c r="AA19" s="111" t="s">
        <v>25</v>
      </c>
      <c r="AB19" s="152">
        <f>AB16-AB17</f>
        <v>0.1271018651232001</v>
      </c>
      <c r="AC19" s="152">
        <f t="shared" ref="AC19:AK19" si="11">AC16-AC17</f>
        <v>-7.5506267472485122E-2</v>
      </c>
      <c r="AD19" s="152">
        <f>AD16-AD17</f>
        <v>0.11937710236029342</v>
      </c>
      <c r="AE19" s="152">
        <f t="shared" si="11"/>
        <v>2.1203767427697695E-3</v>
      </c>
      <c r="AF19" s="152">
        <f t="shared" si="11"/>
        <v>0.12639149804730176</v>
      </c>
      <c r="AG19" s="152">
        <f t="shared" si="11"/>
        <v>0.17264146039651851</v>
      </c>
      <c r="AH19" s="152">
        <f t="shared" si="11"/>
        <v>0.24429229903666161</v>
      </c>
      <c r="AI19" s="152">
        <f t="shared" si="11"/>
        <v>0.40336533696858257</v>
      </c>
      <c r="AJ19" s="152">
        <f t="shared" si="11"/>
        <v>2.2689278280371594E-2</v>
      </c>
      <c r="AK19" s="153">
        <f t="shared" si="11"/>
        <v>0.12296451432204125</v>
      </c>
    </row>
    <row r="20" spans="1:37">
      <c r="A20" s="104">
        <v>45173</v>
      </c>
      <c r="B20" s="98">
        <v>865.3</v>
      </c>
      <c r="C20" s="98">
        <v>801.05</v>
      </c>
      <c r="D20" s="98">
        <v>259.14999999999998</v>
      </c>
      <c r="E20" s="100">
        <v>7270.25</v>
      </c>
      <c r="F20" s="100">
        <v>1256.75</v>
      </c>
      <c r="G20" s="100">
        <v>5659.45</v>
      </c>
      <c r="H20" s="98">
        <v>437.5</v>
      </c>
      <c r="I20" s="100">
        <v>2503.8000000000002</v>
      </c>
      <c r="J20" s="100">
        <v>1584.55</v>
      </c>
      <c r="K20" s="100">
        <v>10362.450000000001</v>
      </c>
      <c r="L20" s="106">
        <v>17180.95</v>
      </c>
      <c r="M20" s="115">
        <f t="shared" si="2"/>
        <v>-7.5090256235918842E-4</v>
      </c>
      <c r="N20" s="116">
        <f t="shared" si="2"/>
        <v>1.936834818714423E-3</v>
      </c>
      <c r="O20" s="116">
        <f t="shared" si="2"/>
        <v>1.4771891542062527E-2</v>
      </c>
      <c r="P20" s="116">
        <f t="shared" si="2"/>
        <v>-6.9016129775678137E-3</v>
      </c>
      <c r="Q20" s="116">
        <f t="shared" si="2"/>
        <v>2.3101478082117703E-2</v>
      </c>
      <c r="R20" s="116">
        <f t="shared" si="2"/>
        <v>1.4397828354788441E-2</v>
      </c>
      <c r="S20" s="116">
        <f t="shared" si="2"/>
        <v>-8.0815419071067988E-3</v>
      </c>
      <c r="T20" s="116">
        <f t="shared" si="2"/>
        <v>3.4406915319685673E-3</v>
      </c>
      <c r="U20" s="116">
        <f t="shared" si="2"/>
        <v>6.2356774025442534E-3</v>
      </c>
      <c r="V20" s="116">
        <f t="shared" si="2"/>
        <v>3.0154127721048777E-3</v>
      </c>
      <c r="W20" s="117">
        <f t="shared" si="2"/>
        <v>6.2121610937123381E-3</v>
      </c>
    </row>
    <row r="21" spans="1:37">
      <c r="A21" s="104">
        <v>45170</v>
      </c>
      <c r="B21" s="98">
        <v>865.95</v>
      </c>
      <c r="C21" s="98">
        <v>799.5</v>
      </c>
      <c r="D21" s="98">
        <v>255.35</v>
      </c>
      <c r="E21" s="100">
        <v>7320.6</v>
      </c>
      <c r="F21" s="100">
        <v>1228.05</v>
      </c>
      <c r="G21" s="100">
        <v>5578.55</v>
      </c>
      <c r="H21" s="98">
        <v>441.05</v>
      </c>
      <c r="I21" s="100">
        <v>2495.1999999999998</v>
      </c>
      <c r="J21" s="100">
        <v>1574.7</v>
      </c>
      <c r="K21" s="100">
        <v>10331.25</v>
      </c>
      <c r="L21" s="106">
        <v>17074.55</v>
      </c>
      <c r="M21" s="115">
        <f t="shared" si="2"/>
        <v>1.1089613459524653E-2</v>
      </c>
      <c r="N21" s="116">
        <f t="shared" si="2"/>
        <v>9.1726470861926476E-3</v>
      </c>
      <c r="O21" s="116">
        <f t="shared" si="2"/>
        <v>4.0968862559586129E-2</v>
      </c>
      <c r="P21" s="116">
        <f t="shared" si="2"/>
        <v>2.1763404194892411E-2</v>
      </c>
      <c r="Q21" s="116">
        <f t="shared" si="2"/>
        <v>2.1482307598377465E-2</v>
      </c>
      <c r="R21" s="116">
        <f t="shared" si="2"/>
        <v>-5.2385158771909718E-3</v>
      </c>
      <c r="S21" s="116">
        <f t="shared" si="2"/>
        <v>3.0655715180115018E-3</v>
      </c>
      <c r="T21" s="116">
        <f t="shared" si="2"/>
        <v>1.1467391556317316E-2</v>
      </c>
      <c r="U21" s="116">
        <f t="shared" si="2"/>
        <v>2.0660179305075775E-3</v>
      </c>
      <c r="V21" s="116">
        <f t="shared" si="2"/>
        <v>3.2208261774866111E-2</v>
      </c>
      <c r="W21" s="117">
        <f t="shared" si="2"/>
        <v>8.8385917838426781E-3</v>
      </c>
      <c r="AA21" s="135" t="s">
        <v>26</v>
      </c>
      <c r="AB21" s="154">
        <f>AB17+AB18*AB19</f>
        <v>0.28411912148291513</v>
      </c>
      <c r="AC21" s="154">
        <f t="shared" ref="AC21:AK21" si="12">AC17+AC18*AC19</f>
        <v>-0.18272270803911866</v>
      </c>
      <c r="AD21" s="154">
        <f t="shared" si="12"/>
        <v>0.34686343588014079</v>
      </c>
      <c r="AE21" s="154">
        <f t="shared" si="12"/>
        <v>7.5021214774023126E-2</v>
      </c>
      <c r="AF21" s="154">
        <f t="shared" si="12"/>
        <v>0.32409707475767197</v>
      </c>
      <c r="AG21" s="154">
        <f t="shared" si="12"/>
        <v>0.30297170391618639</v>
      </c>
      <c r="AH21" s="154">
        <f t="shared" si="12"/>
        <v>0.48077313270703836</v>
      </c>
      <c r="AI21" s="154">
        <f t="shared" si="12"/>
        <v>0.91771127129741703</v>
      </c>
      <c r="AJ21" s="154">
        <f t="shared" si="12"/>
        <v>0.11750891009745618</v>
      </c>
      <c r="AK21" s="155">
        <f t="shared" si="12"/>
        <v>0.28379604553642213</v>
      </c>
    </row>
    <row r="22" spans="1:37">
      <c r="A22" s="104">
        <v>45169</v>
      </c>
      <c r="B22" s="98">
        <v>856.4</v>
      </c>
      <c r="C22" s="98">
        <v>792.2</v>
      </c>
      <c r="D22" s="98">
        <v>245.1</v>
      </c>
      <c r="E22" s="100">
        <v>7163</v>
      </c>
      <c r="F22" s="100">
        <v>1201.95</v>
      </c>
      <c r="G22" s="100">
        <v>5607.85</v>
      </c>
      <c r="H22" s="98">
        <v>439.7</v>
      </c>
      <c r="I22" s="100">
        <v>2466.75</v>
      </c>
      <c r="J22" s="100">
        <v>1571.45</v>
      </c>
      <c r="K22" s="100">
        <v>10003.799999999999</v>
      </c>
      <c r="L22" s="106">
        <v>16924.3</v>
      </c>
      <c r="M22" s="115">
        <f t="shared" si="2"/>
        <v>-1.5751250230313923E-3</v>
      </c>
      <c r="N22" s="116">
        <f t="shared" si="2"/>
        <v>-3.2903831194586154E-2</v>
      </c>
      <c r="O22" s="116">
        <f t="shared" si="2"/>
        <v>-9.1380471396506763E-3</v>
      </c>
      <c r="P22" s="116">
        <f t="shared" si="2"/>
        <v>-1.4566021750270412E-2</v>
      </c>
      <c r="Q22" s="116">
        <f t="shared" si="2"/>
        <v>3.9597409136454074E-3</v>
      </c>
      <c r="R22" s="116">
        <f t="shared" si="2"/>
        <v>-7.443894520774927E-3</v>
      </c>
      <c r="S22" s="116">
        <f t="shared" si="2"/>
        <v>-7.0255246477174248E-3</v>
      </c>
      <c r="T22" s="116">
        <f t="shared" si="2"/>
        <v>3.012387521272996E-2</v>
      </c>
      <c r="U22" s="116">
        <f t="shared" si="2"/>
        <v>-4.6029635418249224E-3</v>
      </c>
      <c r="V22" s="116">
        <f t="shared" si="2"/>
        <v>2.0950049562995364E-2</v>
      </c>
      <c r="W22" s="117">
        <f t="shared" si="2"/>
        <v>-2.6347444302078273E-3</v>
      </c>
    </row>
    <row r="23" spans="1:37">
      <c r="A23" s="104">
        <v>45168</v>
      </c>
      <c r="B23" s="98">
        <v>857.75</v>
      </c>
      <c r="C23" s="98">
        <v>818.7</v>
      </c>
      <c r="D23" s="98">
        <v>247.35</v>
      </c>
      <c r="E23" s="100">
        <v>7268.1</v>
      </c>
      <c r="F23" s="100">
        <v>1197.2</v>
      </c>
      <c r="G23" s="100">
        <v>5649.75</v>
      </c>
      <c r="H23" s="98">
        <v>442.8</v>
      </c>
      <c r="I23" s="100">
        <v>2393.5500000000002</v>
      </c>
      <c r="J23" s="100">
        <v>1578.7</v>
      </c>
      <c r="K23" s="100">
        <v>9796.4</v>
      </c>
      <c r="L23" s="106">
        <v>16968.95</v>
      </c>
      <c r="M23" s="115">
        <f t="shared" si="2"/>
        <v>2.9773220277235354E-3</v>
      </c>
      <c r="N23" s="116">
        <f t="shared" si="2"/>
        <v>-5.9065478462822551E-3</v>
      </c>
      <c r="O23" s="116">
        <f t="shared" si="2"/>
        <v>1.8209413225836991E-3</v>
      </c>
      <c r="P23" s="116">
        <f t="shared" si="2"/>
        <v>-3.4680646924313062E-3</v>
      </c>
      <c r="Q23" s="116">
        <f t="shared" si="2"/>
        <v>-6.6800269685072112E-4</v>
      </c>
      <c r="R23" s="116">
        <f t="shared" si="2"/>
        <v>-1.302162409101244E-2</v>
      </c>
      <c r="S23" s="116">
        <f t="shared" si="2"/>
        <v>6.1162270174360536E-3</v>
      </c>
      <c r="T23" s="116">
        <f t="shared" si="2"/>
        <v>-2.7952674213690271E-2</v>
      </c>
      <c r="U23" s="116">
        <f t="shared" si="2"/>
        <v>-7.3209541241888538E-3</v>
      </c>
      <c r="V23" s="116">
        <f t="shared" si="2"/>
        <v>1.8040777382945506E-2</v>
      </c>
      <c r="W23" s="117">
        <f t="shared" si="2"/>
        <v>2.4575002226752173E-3</v>
      </c>
      <c r="AA23" s="135" t="s">
        <v>27</v>
      </c>
      <c r="AB23" s="156">
        <f>SUM(M3:M250)</f>
        <v>0.19527168313748614</v>
      </c>
      <c r="AC23" s="156">
        <f t="shared" ref="AC23:AK23" si="13">SUM(N3:N250)</f>
        <v>-4.8479067192603673E-3</v>
      </c>
      <c r="AD23" s="156">
        <f t="shared" si="13"/>
        <v>0.18764474850637605</v>
      </c>
      <c r="AE23" s="156">
        <f t="shared" si="13"/>
        <v>7.1844292311775512E-2</v>
      </c>
      <c r="AF23" s="156">
        <f t="shared" si="13"/>
        <v>0.19457032206360628</v>
      </c>
      <c r="AG23" s="156">
        <f t="shared" si="13"/>
        <v>0.24022980719101841</v>
      </c>
      <c r="AH23" s="156">
        <f t="shared" si="13"/>
        <v>0.31094934473329433</v>
      </c>
      <c r="AI23" s="156">
        <f t="shared" si="13"/>
        <v>0.46788302960770262</v>
      </c>
      <c r="AJ23" s="156">
        <f t="shared" si="13"/>
        <v>9.2161633773199539E-2</v>
      </c>
      <c r="AK23" s="157">
        <f t="shared" si="13"/>
        <v>0.19118675773065438</v>
      </c>
    </row>
    <row r="24" spans="1:37">
      <c r="A24" s="104">
        <v>45167</v>
      </c>
      <c r="B24" s="98">
        <v>855.2</v>
      </c>
      <c r="C24" s="98">
        <v>823.55</v>
      </c>
      <c r="D24" s="98">
        <v>246.9</v>
      </c>
      <c r="E24" s="100">
        <v>7293.35</v>
      </c>
      <c r="F24" s="100">
        <v>1198</v>
      </c>
      <c r="G24" s="100">
        <v>5723.8</v>
      </c>
      <c r="H24" s="98">
        <v>440.1</v>
      </c>
      <c r="I24" s="100">
        <v>2461.4</v>
      </c>
      <c r="J24" s="100">
        <v>1590.3</v>
      </c>
      <c r="K24" s="100">
        <v>9621.25</v>
      </c>
      <c r="L24" s="106">
        <v>16927.3</v>
      </c>
      <c r="M24" s="115">
        <f t="shared" si="2"/>
        <v>-1.7560069887882803E-2</v>
      </c>
      <c r="N24" s="116">
        <f t="shared" si="2"/>
        <v>1.9743130553608629E-2</v>
      </c>
      <c r="O24" s="116">
        <f t="shared" si="2"/>
        <v>7.929288266550075E-3</v>
      </c>
      <c r="P24" s="116">
        <f t="shared" si="2"/>
        <v>7.9496872296729859E-3</v>
      </c>
      <c r="Q24" s="116">
        <f t="shared" si="2"/>
        <v>1.1121717827696999E-2</v>
      </c>
      <c r="R24" s="116">
        <f t="shared" si="2"/>
        <v>-9.0611679384732281E-3</v>
      </c>
      <c r="S24" s="116">
        <f t="shared" si="2"/>
        <v>-2.9495200055902034E-3</v>
      </c>
      <c r="T24" s="116">
        <f t="shared" si="2"/>
        <v>0.12374760728392135</v>
      </c>
      <c r="U24" s="116">
        <f t="shared" si="2"/>
        <v>7.9228961975210798E-3</v>
      </c>
      <c r="V24" s="116">
        <f t="shared" si="2"/>
        <v>2.4507074306045476E-3</v>
      </c>
      <c r="W24" s="117">
        <f t="shared" si="2"/>
        <v>3.0766888357338087E-3</v>
      </c>
    </row>
    <row r="25" spans="1:37">
      <c r="A25" s="104">
        <v>45166</v>
      </c>
      <c r="B25" s="98">
        <v>870.35</v>
      </c>
      <c r="C25" s="98">
        <v>807.45</v>
      </c>
      <c r="D25" s="98">
        <v>244.95</v>
      </c>
      <c r="E25" s="100">
        <v>7235.6</v>
      </c>
      <c r="F25" s="100">
        <v>1184.75</v>
      </c>
      <c r="G25" s="100">
        <v>5775.9</v>
      </c>
      <c r="H25" s="98">
        <v>441.4</v>
      </c>
      <c r="I25" s="100">
        <v>2174.9</v>
      </c>
      <c r="J25" s="100">
        <v>1577.75</v>
      </c>
      <c r="K25" s="100">
        <v>9597.7000000000007</v>
      </c>
      <c r="L25" s="106">
        <v>16875.3</v>
      </c>
      <c r="M25" s="115">
        <f t="shared" si="2"/>
        <v>-3.612699975392937E-3</v>
      </c>
      <c r="N25" s="116">
        <f t="shared" si="2"/>
        <v>1.0532512358081936E-3</v>
      </c>
      <c r="O25" s="116">
        <f t="shared" si="2"/>
        <v>-2.6500881884036166E-3</v>
      </c>
      <c r="P25" s="116">
        <f t="shared" si="2"/>
        <v>3.3363128039149729E-3</v>
      </c>
      <c r="Q25" s="116">
        <f t="shared" si="2"/>
        <v>-4.0012688953147257E-3</v>
      </c>
      <c r="R25" s="116">
        <f t="shared" si="2"/>
        <v>-5.7982805828680388E-4</v>
      </c>
      <c r="S25" s="116">
        <f t="shared" si="2"/>
        <v>-4.4080320033800507E-3</v>
      </c>
      <c r="T25" s="116">
        <f t="shared" si="2"/>
        <v>3.3903137164023656E-2</v>
      </c>
      <c r="U25" s="116">
        <f t="shared" si="2"/>
        <v>1.035288374121569E-2</v>
      </c>
      <c r="V25" s="116">
        <f t="shared" si="2"/>
        <v>9.6318677573227467E-3</v>
      </c>
      <c r="W25" s="117">
        <f t="shared" si="2"/>
        <v>3.2318260331116516E-3</v>
      </c>
      <c r="AA25" s="135" t="s">
        <v>28</v>
      </c>
      <c r="AB25" s="136">
        <f>_xlfn.STDEV.S(M3:M250)*SQRT(249)</f>
        <v>0.17718937874186499</v>
      </c>
      <c r="AC25" s="136">
        <f t="shared" ref="AC25:AK25" si="14">_xlfn.STDEV.S(N3:N250)*SQRT(249)</f>
        <v>0.45361918349101732</v>
      </c>
      <c r="AD25" s="136">
        <f t="shared" si="14"/>
        <v>0.22030958062753495</v>
      </c>
      <c r="AE25" s="136">
        <f t="shared" si="14"/>
        <v>0.23578073047898335</v>
      </c>
      <c r="AF25" s="136">
        <f t="shared" si="14"/>
        <v>0.24986761477502645</v>
      </c>
      <c r="AG25" s="136">
        <f t="shared" si="14"/>
        <v>0.18287419718388762</v>
      </c>
      <c r="AH25" s="136">
        <f t="shared" si="14"/>
        <v>0.17913704384904142</v>
      </c>
      <c r="AI25" s="136">
        <f t="shared" si="14"/>
        <v>0.38282436795617059</v>
      </c>
      <c r="AJ25" s="136">
        <f t="shared" si="14"/>
        <v>0.18189546571093237</v>
      </c>
      <c r="AK25" s="137">
        <f t="shared" si="14"/>
        <v>0.17196573891114447</v>
      </c>
    </row>
    <row r="26" spans="1:37">
      <c r="A26" s="104">
        <v>45163</v>
      </c>
      <c r="B26" s="98">
        <v>873.5</v>
      </c>
      <c r="C26" s="98">
        <v>806.6</v>
      </c>
      <c r="D26" s="98">
        <v>245.6</v>
      </c>
      <c r="E26" s="100">
        <v>7211.5</v>
      </c>
      <c r="F26" s="100">
        <v>1189.5</v>
      </c>
      <c r="G26" s="100">
        <v>5779.25</v>
      </c>
      <c r="H26" s="98">
        <v>443.35</v>
      </c>
      <c r="I26" s="100">
        <v>2102.4</v>
      </c>
      <c r="J26" s="100">
        <v>1561.5</v>
      </c>
      <c r="K26" s="100">
        <v>9505.7000000000007</v>
      </c>
      <c r="L26" s="106">
        <v>16820.849999999999</v>
      </c>
      <c r="M26" s="115">
        <f t="shared" si="2"/>
        <v>4.6473017460334186E-3</v>
      </c>
      <c r="N26" s="116">
        <f t="shared" si="2"/>
        <v>-1.9338212748010293E-2</v>
      </c>
      <c r="O26" s="116">
        <f t="shared" si="2"/>
        <v>-1.6756221255675503E-2</v>
      </c>
      <c r="P26" s="116">
        <f t="shared" si="2"/>
        <v>1.0321404337776622E-2</v>
      </c>
      <c r="Q26" s="116">
        <f t="shared" si="2"/>
        <v>-8.0382246423750352E-3</v>
      </c>
      <c r="R26" s="116">
        <f t="shared" si="2"/>
        <v>-2.1889565123949489E-2</v>
      </c>
      <c r="S26" s="116">
        <f t="shared" si="2"/>
        <v>-1.6886059601022324E-2</v>
      </c>
      <c r="T26" s="116">
        <f t="shared" si="2"/>
        <v>-4.0205366087849727E-2</v>
      </c>
      <c r="U26" s="116">
        <f t="shared" si="2"/>
        <v>-1.1334813152875572E-2</v>
      </c>
      <c r="V26" s="116">
        <f t="shared" si="2"/>
        <v>-7.1281369356472656E-3</v>
      </c>
      <c r="W26" s="117">
        <f t="shared" si="2"/>
        <v>-6.4768677723708442E-3</v>
      </c>
      <c r="AA26" s="15"/>
      <c r="AB26" s="15"/>
    </row>
    <row r="27" spans="1:37">
      <c r="A27" s="104">
        <v>45162</v>
      </c>
      <c r="B27" s="98">
        <v>869.45</v>
      </c>
      <c r="C27" s="98">
        <v>822.35</v>
      </c>
      <c r="D27" s="98">
        <v>249.75</v>
      </c>
      <c r="E27" s="100">
        <v>7137.45</v>
      </c>
      <c r="F27" s="100">
        <v>1199.0999999999999</v>
      </c>
      <c r="G27" s="100">
        <v>5907.15</v>
      </c>
      <c r="H27" s="98">
        <v>450.9</v>
      </c>
      <c r="I27" s="100">
        <v>2188.65</v>
      </c>
      <c r="J27" s="100">
        <v>1579.3</v>
      </c>
      <c r="K27" s="100">
        <v>9573.7000000000007</v>
      </c>
      <c r="L27" s="106">
        <v>16930.150000000001</v>
      </c>
      <c r="M27" s="115">
        <f t="shared" si="2"/>
        <v>1.4963170379310947E-3</v>
      </c>
      <c r="N27" s="116">
        <f t="shared" si="2"/>
        <v>-4.0654162361048593E-3</v>
      </c>
      <c r="O27" s="116">
        <f t="shared" si="2"/>
        <v>1.6756221255675482E-2</v>
      </c>
      <c r="P27" s="116">
        <f t="shared" si="2"/>
        <v>2.9465641254558953E-3</v>
      </c>
      <c r="Q27" s="116">
        <f t="shared" si="2"/>
        <v>-1.5832676945961423E-3</v>
      </c>
      <c r="R27" s="116">
        <f t="shared" si="2"/>
        <v>-7.790604724897638E-3</v>
      </c>
      <c r="S27" s="116">
        <f t="shared" si="2"/>
        <v>9.9850232958960004E-4</v>
      </c>
      <c r="T27" s="116">
        <f t="shared" si="2"/>
        <v>1.1858118957375536E-2</v>
      </c>
      <c r="U27" s="116">
        <f t="shared" si="2"/>
        <v>-4.611650991893668E-3</v>
      </c>
      <c r="V27" s="116">
        <f t="shared" si="2"/>
        <v>-2.8422962969609235E-3</v>
      </c>
      <c r="W27" s="117">
        <f t="shared" si="2"/>
        <v>-1.1865268626191547E-3</v>
      </c>
      <c r="AA27" s="158" t="s">
        <v>29</v>
      </c>
      <c r="AB27" s="159">
        <v>2</v>
      </c>
      <c r="AC27" s="159">
        <v>1</v>
      </c>
      <c r="AD27" s="159">
        <v>1</v>
      </c>
      <c r="AE27" s="159">
        <v>1</v>
      </c>
      <c r="AF27" s="159">
        <v>1</v>
      </c>
      <c r="AG27" s="159">
        <v>1</v>
      </c>
      <c r="AH27" s="159">
        <v>1</v>
      </c>
      <c r="AI27" s="159">
        <v>1</v>
      </c>
      <c r="AJ27" s="159">
        <v>1</v>
      </c>
      <c r="AK27" s="160">
        <v>1</v>
      </c>
    </row>
    <row r="28" spans="1:37">
      <c r="A28" s="104">
        <v>45161</v>
      </c>
      <c r="B28" s="98">
        <v>868.15</v>
      </c>
      <c r="C28" s="98">
        <v>825.7</v>
      </c>
      <c r="D28" s="98">
        <v>245.6</v>
      </c>
      <c r="E28" s="100">
        <v>7116.45</v>
      </c>
      <c r="F28" s="100">
        <v>1201</v>
      </c>
      <c r="G28" s="100">
        <v>5953.35</v>
      </c>
      <c r="H28" s="98">
        <v>450.45</v>
      </c>
      <c r="I28" s="100">
        <v>2162.85</v>
      </c>
      <c r="J28" s="100">
        <v>1586.6</v>
      </c>
      <c r="K28" s="100">
        <v>9600.9500000000007</v>
      </c>
      <c r="L28" s="106">
        <v>16950.25</v>
      </c>
      <c r="M28" s="115">
        <f t="shared" si="2"/>
        <v>-1.0883370112207993E-2</v>
      </c>
      <c r="N28" s="116">
        <f t="shared" si="2"/>
        <v>-3.4284991132262688E-2</v>
      </c>
      <c r="O28" s="116">
        <f t="shared" si="2"/>
        <v>8.5872537503429002E-3</v>
      </c>
      <c r="P28" s="116">
        <f t="shared" si="2"/>
        <v>6.5555978305066771E-3</v>
      </c>
      <c r="Q28" s="116">
        <f t="shared" si="2"/>
        <v>-1.0106953734442547E-2</v>
      </c>
      <c r="R28" s="116">
        <f t="shared" si="2"/>
        <v>4.6805766111417315E-3</v>
      </c>
      <c r="S28" s="116">
        <f t="shared" si="2"/>
        <v>-8.4006241788315682E-3</v>
      </c>
      <c r="T28" s="116">
        <f t="shared" si="2"/>
        <v>3.7977756605315799E-2</v>
      </c>
      <c r="U28" s="116">
        <f t="shared" si="2"/>
        <v>2.4611125286649028E-3</v>
      </c>
      <c r="V28" s="116">
        <f t="shared" si="2"/>
        <v>1.1423248580575826E-2</v>
      </c>
      <c r="W28" s="117">
        <f t="shared" si="2"/>
        <v>2.6583584056213061E-3</v>
      </c>
      <c r="AA28" s="15"/>
      <c r="AB28" s="15"/>
    </row>
    <row r="29" spans="1:37">
      <c r="A29" s="104">
        <v>45160</v>
      </c>
      <c r="B29" s="98">
        <v>877.65</v>
      </c>
      <c r="C29" s="98">
        <v>854.5</v>
      </c>
      <c r="D29" s="98">
        <v>243.5</v>
      </c>
      <c r="E29" s="100">
        <v>7069.95</v>
      </c>
      <c r="F29" s="100">
        <v>1213.2</v>
      </c>
      <c r="G29" s="100">
        <v>5925.55</v>
      </c>
      <c r="H29" s="98">
        <v>454.25</v>
      </c>
      <c r="I29" s="100">
        <v>2082.25</v>
      </c>
      <c r="J29" s="100">
        <v>1582.7</v>
      </c>
      <c r="K29" s="100">
        <v>9491.9</v>
      </c>
      <c r="L29" s="106">
        <v>16905.25</v>
      </c>
      <c r="M29" s="115">
        <f t="shared" si="2"/>
        <v>6.5157980868854621E-3</v>
      </c>
      <c r="N29" s="116">
        <f t="shared" si="2"/>
        <v>-4.2624068270018167E-3</v>
      </c>
      <c r="O29" s="116">
        <f t="shared" si="2"/>
        <v>1.7190026684126371E-2</v>
      </c>
      <c r="P29" s="116">
        <f t="shared" si="2"/>
        <v>3.0811426719303744E-3</v>
      </c>
      <c r="Q29" s="116">
        <f t="shared" si="2"/>
        <v>-4.6462944136597484E-3</v>
      </c>
      <c r="R29" s="116">
        <f t="shared" si="2"/>
        <v>2.4838646138587465E-3</v>
      </c>
      <c r="S29" s="116">
        <f t="shared" si="2"/>
        <v>1.4301003111626017E-2</v>
      </c>
      <c r="T29" s="116">
        <f t="shared" si="2"/>
        <v>6.2386539976667949E-3</v>
      </c>
      <c r="U29" s="116">
        <f t="shared" si="2"/>
        <v>-4.2872520116199238E-3</v>
      </c>
      <c r="V29" s="116">
        <f t="shared" si="2"/>
        <v>5.6099498974134443E-3</v>
      </c>
      <c r="W29" s="117">
        <f t="shared" si="2"/>
        <v>3.1519134553535375E-3</v>
      </c>
      <c r="AA29" s="122" t="s">
        <v>30</v>
      </c>
      <c r="AB29" s="161">
        <f>AB23-(0.5*AB27*AB25*AB25)</f>
        <v>0.16387560719855807</v>
      </c>
      <c r="AC29" s="161">
        <f t="shared" ref="AC29:AK29" si="15">AC23-(0.5*AC27*AC25*AC25)</f>
        <v>-0.107733088534789</v>
      </c>
      <c r="AD29" s="161">
        <f t="shared" si="15"/>
        <v>0.16337659284823589</v>
      </c>
      <c r="AE29" s="161">
        <f t="shared" si="15"/>
        <v>4.4048015879174021E-2</v>
      </c>
      <c r="AF29" s="161">
        <f t="shared" si="15"/>
        <v>0.16335340960692576</v>
      </c>
      <c r="AG29" s="161">
        <f t="shared" si="15"/>
        <v>0.22350832119319269</v>
      </c>
      <c r="AH29" s="161">
        <f t="shared" si="15"/>
        <v>0.29490430449380761</v>
      </c>
      <c r="AI29" s="161">
        <f t="shared" si="15"/>
        <v>0.39460578125718188</v>
      </c>
      <c r="AJ29" s="161">
        <f t="shared" si="15"/>
        <v>7.5618653550101056E-2</v>
      </c>
      <c r="AK29" s="162">
        <f t="shared" si="15"/>
        <v>0.17640065005102643</v>
      </c>
    </row>
    <row r="30" spans="1:37">
      <c r="A30" s="104">
        <v>45159</v>
      </c>
      <c r="B30" s="98">
        <v>871.95</v>
      </c>
      <c r="C30" s="98">
        <v>858.15</v>
      </c>
      <c r="D30" s="98">
        <v>239.35</v>
      </c>
      <c r="E30" s="100">
        <v>7048.2</v>
      </c>
      <c r="F30" s="100">
        <v>1218.8499999999999</v>
      </c>
      <c r="G30" s="100">
        <v>5910.85</v>
      </c>
      <c r="H30" s="98">
        <v>447.8</v>
      </c>
      <c r="I30" s="100">
        <v>2069.3000000000002</v>
      </c>
      <c r="J30" s="100">
        <v>1589.5</v>
      </c>
      <c r="K30" s="100">
        <v>9438.7999999999993</v>
      </c>
      <c r="L30" s="106">
        <v>16852.05</v>
      </c>
      <c r="M30" s="115">
        <f t="shared" si="2"/>
        <v>1.8169693239034213E-2</v>
      </c>
      <c r="N30" s="116">
        <f t="shared" si="2"/>
        <v>2.6269920677537056E-2</v>
      </c>
      <c r="O30" s="116">
        <f t="shared" si="2"/>
        <v>3.9412918797197743E-2</v>
      </c>
      <c r="P30" s="116">
        <f t="shared" si="2"/>
        <v>2.67587477349014E-2</v>
      </c>
      <c r="Q30" s="116">
        <f t="shared" si="2"/>
        <v>6.6264930805221703E-3</v>
      </c>
      <c r="R30" s="116">
        <f t="shared" si="2"/>
        <v>6.177206476796631E-3</v>
      </c>
      <c r="S30" s="116">
        <f t="shared" si="2"/>
        <v>1.3828990973513203E-2</v>
      </c>
      <c r="T30" s="116">
        <f t="shared" si="2"/>
        <v>2.0554855250908569E-2</v>
      </c>
      <c r="U30" s="116">
        <f t="shared" si="2"/>
        <v>-7.8610176204413958E-4</v>
      </c>
      <c r="V30" s="116">
        <f t="shared" si="2"/>
        <v>-1.8258948647350717E-3</v>
      </c>
      <c r="W30" s="117">
        <f t="shared" si="2"/>
        <v>5.6144569859991455E-3</v>
      </c>
    </row>
    <row r="31" spans="1:37">
      <c r="A31" s="104">
        <v>45156</v>
      </c>
      <c r="B31" s="98">
        <v>856.25</v>
      </c>
      <c r="C31" s="98">
        <v>835.9</v>
      </c>
      <c r="D31" s="98">
        <v>230.1</v>
      </c>
      <c r="E31" s="100">
        <v>6862.1</v>
      </c>
      <c r="F31" s="100">
        <v>1210.8</v>
      </c>
      <c r="G31" s="100">
        <v>5874.45</v>
      </c>
      <c r="H31" s="98">
        <v>441.65</v>
      </c>
      <c r="I31" s="100">
        <v>2027.2</v>
      </c>
      <c r="J31" s="100">
        <v>1590.75</v>
      </c>
      <c r="K31" s="100">
        <v>9456.0499999999993</v>
      </c>
      <c r="L31" s="106">
        <v>16757.7</v>
      </c>
      <c r="M31" s="115">
        <f t="shared" si="2"/>
        <v>-5.2540939356324201E-4</v>
      </c>
      <c r="N31" s="116">
        <f t="shared" si="2"/>
        <v>3.1906933185630662E-2</v>
      </c>
      <c r="O31" s="116">
        <f t="shared" si="2"/>
        <v>-1.0376227986090858E-2</v>
      </c>
      <c r="P31" s="116">
        <f t="shared" si="2"/>
        <v>-8.8717952153768015E-3</v>
      </c>
      <c r="Q31" s="116">
        <f t="shared" si="2"/>
        <v>-1.7154624276508972E-2</v>
      </c>
      <c r="R31" s="116">
        <f t="shared" si="2"/>
        <v>-1.0548613920615597E-3</v>
      </c>
      <c r="S31" s="116">
        <f t="shared" si="2"/>
        <v>1.4728377442951622E-3</v>
      </c>
      <c r="T31" s="116">
        <f t="shared" si="2"/>
        <v>-7.0537926880852404E-3</v>
      </c>
      <c r="U31" s="116">
        <f t="shared" si="2"/>
        <v>-4.109100683009439E-3</v>
      </c>
      <c r="V31" s="116">
        <f t="shared" si="2"/>
        <v>8.5761769533314672E-3</v>
      </c>
      <c r="W31" s="117">
        <f t="shared" si="2"/>
        <v>-2.6549518797586622E-3</v>
      </c>
    </row>
    <row r="32" spans="1:37">
      <c r="A32" s="104">
        <v>45155</v>
      </c>
      <c r="B32" s="98">
        <v>856.7</v>
      </c>
      <c r="C32" s="98">
        <v>809.65</v>
      </c>
      <c r="D32" s="98">
        <v>232.5</v>
      </c>
      <c r="E32" s="100">
        <v>6923.25</v>
      </c>
      <c r="F32" s="100">
        <v>1231.75</v>
      </c>
      <c r="G32" s="100">
        <v>5880.65</v>
      </c>
      <c r="H32" s="98">
        <v>441</v>
      </c>
      <c r="I32" s="100">
        <v>2041.55</v>
      </c>
      <c r="J32" s="100">
        <v>1597.3</v>
      </c>
      <c r="K32" s="100">
        <v>9375.2999999999993</v>
      </c>
      <c r="L32" s="106">
        <v>16802.25</v>
      </c>
      <c r="M32" s="115">
        <f t="shared" si="2"/>
        <v>-2.9177486858298962E-4</v>
      </c>
      <c r="N32" s="116">
        <f t="shared" si="2"/>
        <v>4.2320677659386699E-2</v>
      </c>
      <c r="O32" s="116">
        <f t="shared" si="2"/>
        <v>-1.0482500521413642E-2</v>
      </c>
      <c r="P32" s="116">
        <f t="shared" si="2"/>
        <v>-8.3784808438788529E-3</v>
      </c>
      <c r="Q32" s="116">
        <f t="shared" si="2"/>
        <v>3.1712500150172769E-3</v>
      </c>
      <c r="R32" s="116">
        <f t="shared" si="2"/>
        <v>3.8846579498351469E-3</v>
      </c>
      <c r="S32" s="116">
        <f t="shared" si="2"/>
        <v>-2.0758108609219447E-2</v>
      </c>
      <c r="T32" s="116">
        <f t="shared" si="2"/>
        <v>5.8497682055914789E-2</v>
      </c>
      <c r="U32" s="116">
        <f t="shared" si="2"/>
        <v>-5.5564369584509294E-3</v>
      </c>
      <c r="V32" s="116">
        <f t="shared" si="2"/>
        <v>-4.7087454020930345E-3</v>
      </c>
      <c r="W32" s="117">
        <f t="shared" si="2"/>
        <v>-3.0188433073017377E-3</v>
      </c>
    </row>
    <row r="33" spans="1:31">
      <c r="A33" s="104">
        <v>45154</v>
      </c>
      <c r="B33" s="98">
        <v>856.95</v>
      </c>
      <c r="C33" s="98">
        <v>776.1</v>
      </c>
      <c r="D33" s="98">
        <v>234.95</v>
      </c>
      <c r="E33" s="100">
        <v>6981.5</v>
      </c>
      <c r="F33" s="100">
        <v>1227.8499999999999</v>
      </c>
      <c r="G33" s="100">
        <v>5857.85</v>
      </c>
      <c r="H33" s="98">
        <v>450.25</v>
      </c>
      <c r="I33" s="100">
        <v>1925.55</v>
      </c>
      <c r="J33" s="100">
        <v>1606.2</v>
      </c>
      <c r="K33" s="100">
        <v>9419.5499999999993</v>
      </c>
      <c r="L33" s="106">
        <v>16853.05</v>
      </c>
      <c r="M33" s="115">
        <f t="shared" si="2"/>
        <v>-1.1717071405976972E-2</v>
      </c>
      <c r="N33" s="116">
        <f t="shared" si="2"/>
        <v>-1.4137449600544808E-2</v>
      </c>
      <c r="O33" s="116">
        <f t="shared" si="2"/>
        <v>1.6305875114590137E-2</v>
      </c>
      <c r="P33" s="116">
        <f t="shared" si="2"/>
        <v>-5.2216082724367884E-3</v>
      </c>
      <c r="Q33" s="116">
        <f t="shared" si="2"/>
        <v>6.6187527131087122E-3</v>
      </c>
      <c r="R33" s="116">
        <f t="shared" si="2"/>
        <v>5.90694454583841E-3</v>
      </c>
      <c r="S33" s="116">
        <f t="shared" si="2"/>
        <v>2.3347611917772892E-3</v>
      </c>
      <c r="T33" s="116">
        <f t="shared" si="2"/>
        <v>-4.0943306742661422E-3</v>
      </c>
      <c r="U33" s="116">
        <f t="shared" si="2"/>
        <v>-2.9218882495580601E-3</v>
      </c>
      <c r="V33" s="116">
        <f t="shared" si="2"/>
        <v>1.0447665091957416E-2</v>
      </c>
      <c r="W33" s="117">
        <f t="shared" si="2"/>
        <v>1.6330848735873189E-3</v>
      </c>
      <c r="AA33" s="165" t="s">
        <v>31</v>
      </c>
      <c r="AB33" s="166" t="s">
        <v>32</v>
      </c>
      <c r="AC33" s="166" t="s">
        <v>33</v>
      </c>
      <c r="AD33" s="166" t="s">
        <v>34</v>
      </c>
      <c r="AE33" s="167" t="s">
        <v>35</v>
      </c>
    </row>
    <row r="34" spans="1:31">
      <c r="A34" s="104">
        <v>45152</v>
      </c>
      <c r="B34" s="98">
        <v>867.05</v>
      </c>
      <c r="C34" s="98">
        <v>787.15</v>
      </c>
      <c r="D34" s="98">
        <v>231.15</v>
      </c>
      <c r="E34" s="100">
        <v>7018.05</v>
      </c>
      <c r="F34" s="100">
        <v>1219.75</v>
      </c>
      <c r="G34" s="100">
        <v>5823.35</v>
      </c>
      <c r="H34" s="98">
        <v>449.2</v>
      </c>
      <c r="I34" s="100">
        <v>1933.45</v>
      </c>
      <c r="J34" s="100">
        <v>1610.9</v>
      </c>
      <c r="K34" s="100">
        <v>9321.65</v>
      </c>
      <c r="L34" s="106">
        <v>16825.55</v>
      </c>
      <c r="M34" s="115">
        <f t="shared" si="2"/>
        <v>-4.0285505680491499E-3</v>
      </c>
      <c r="N34" s="116">
        <f t="shared" si="2"/>
        <v>-1.7504539632085248E-2</v>
      </c>
      <c r="O34" s="116">
        <f t="shared" si="2"/>
        <v>-2.1612053329027436E-2</v>
      </c>
      <c r="P34" s="116">
        <f t="shared" si="2"/>
        <v>-6.0446320572041454E-3</v>
      </c>
      <c r="Q34" s="116">
        <f t="shared" si="2"/>
        <v>-5.7372348102696668E-4</v>
      </c>
      <c r="R34" s="116">
        <f t="shared" si="2"/>
        <v>6.0104668004224377E-5</v>
      </c>
      <c r="S34" s="116">
        <f t="shared" si="2"/>
        <v>1.0022830617994448E-3</v>
      </c>
      <c r="T34" s="116">
        <f t="shared" si="2"/>
        <v>-1.6262606394477994E-2</v>
      </c>
      <c r="U34" s="116">
        <f t="shared" si="2"/>
        <v>-4.8921049977905511E-3</v>
      </c>
      <c r="V34" s="116">
        <f t="shared" si="2"/>
        <v>-3.7690437315647755E-3</v>
      </c>
      <c r="W34" s="117">
        <f t="shared" si="2"/>
        <v>-2.0542848845602904E-3</v>
      </c>
      <c r="AA34" s="168" t="str">
        <f>B2</f>
        <v>Bharti Airtel</v>
      </c>
      <c r="AB34" s="125">
        <f>AB9</f>
        <v>63721</v>
      </c>
      <c r="AC34" s="169">
        <f>AB34/$AB$44</f>
        <v>5.6490273266965103E-2</v>
      </c>
      <c r="AD34" s="170">
        <f>_xlfn.STDEV.S($M$3:$M$250)*SQRT(249)</f>
        <v>0.17718937874186499</v>
      </c>
      <c r="AE34" s="126">
        <f>AC34*AD34</f>
        <v>1.0009476425131732E-2</v>
      </c>
    </row>
    <row r="35" spans="1:31">
      <c r="A35" s="104">
        <v>45149</v>
      </c>
      <c r="B35" s="98">
        <v>870.55</v>
      </c>
      <c r="C35" s="98">
        <v>801.05</v>
      </c>
      <c r="D35" s="98">
        <v>236.2</v>
      </c>
      <c r="E35" s="100">
        <v>7060.6</v>
      </c>
      <c r="F35" s="100">
        <v>1220.45</v>
      </c>
      <c r="G35" s="100">
        <v>5823</v>
      </c>
      <c r="H35" s="98">
        <v>448.75</v>
      </c>
      <c r="I35" s="100">
        <v>1965.15</v>
      </c>
      <c r="J35" s="100">
        <v>1618.8</v>
      </c>
      <c r="K35" s="100">
        <v>9356.85</v>
      </c>
      <c r="L35" s="106">
        <v>16860.150000000001</v>
      </c>
      <c r="M35" s="115">
        <f t="shared" si="2"/>
        <v>-4.8700929900052769E-3</v>
      </c>
      <c r="N35" s="116">
        <f t="shared" si="2"/>
        <v>-2.1822498294597819E-3</v>
      </c>
      <c r="O35" s="116">
        <f t="shared" si="2"/>
        <v>-4.013948560328843E-3</v>
      </c>
      <c r="P35" s="116">
        <f t="shared" si="2"/>
        <v>-1.1721812983474626E-2</v>
      </c>
      <c r="Q35" s="116">
        <f t="shared" si="2"/>
        <v>-1.2498890449905639E-2</v>
      </c>
      <c r="R35" s="116">
        <f t="shared" si="2"/>
        <v>-4.8226302658118236E-3</v>
      </c>
      <c r="S35" s="116">
        <f t="shared" si="2"/>
        <v>-6.6629896698492553E-3</v>
      </c>
      <c r="T35" s="116">
        <f t="shared" si="2"/>
        <v>-8.2098522701928092E-3</v>
      </c>
      <c r="U35" s="116">
        <f t="shared" si="2"/>
        <v>-1.047741291590328E-2</v>
      </c>
      <c r="V35" s="116">
        <f t="shared" si="2"/>
        <v>-4.3456421413534795E-3</v>
      </c>
      <c r="W35" s="117">
        <f t="shared" si="2"/>
        <v>-4.7159850718361575E-3</v>
      </c>
      <c r="AA35" s="164" t="str">
        <f>C2</f>
        <v xml:space="preserve">Adani Ports </v>
      </c>
      <c r="AB35" s="107">
        <f>AC9</f>
        <v>38805</v>
      </c>
      <c r="AC35" s="163">
        <f>AB35/$AB$44</f>
        <v>3.4401610993621892E-2</v>
      </c>
      <c r="AD35" s="121">
        <f>_xlfn.STDEV.S($N$3:$N$250)*SQRT(249)</f>
        <v>0.45361918349101732</v>
      </c>
      <c r="AE35" s="110">
        <f t="shared" ref="AE35:AE43" si="16">AC35*AD35</f>
        <v>1.5605230689702368E-2</v>
      </c>
    </row>
    <row r="36" spans="1:31">
      <c r="A36" s="104">
        <v>45148</v>
      </c>
      <c r="B36" s="98">
        <v>874.8</v>
      </c>
      <c r="C36" s="98">
        <v>802.8</v>
      </c>
      <c r="D36" s="98">
        <v>237.15</v>
      </c>
      <c r="E36" s="100">
        <v>7143.85</v>
      </c>
      <c r="F36" s="100">
        <v>1235.8</v>
      </c>
      <c r="G36" s="100">
        <v>5851.15</v>
      </c>
      <c r="H36" s="98">
        <v>451.75</v>
      </c>
      <c r="I36" s="100">
        <v>1981.35</v>
      </c>
      <c r="J36" s="100">
        <v>1635.85</v>
      </c>
      <c r="K36" s="100">
        <v>9397.6</v>
      </c>
      <c r="L36" s="106">
        <v>16939.849999999999</v>
      </c>
      <c r="M36" s="115">
        <f t="shared" si="2"/>
        <v>-1.0122349721346076E-2</v>
      </c>
      <c r="N36" s="116">
        <f t="shared" si="2"/>
        <v>1.4681234894832305E-2</v>
      </c>
      <c r="O36" s="116">
        <f t="shared" si="2"/>
        <v>9.5329606587236868E-3</v>
      </c>
      <c r="P36" s="116">
        <f t="shared" si="2"/>
        <v>2.5929989579816575E-3</v>
      </c>
      <c r="Q36" s="116">
        <f t="shared" si="2"/>
        <v>6.3317039197913413E-3</v>
      </c>
      <c r="R36" s="116">
        <f t="shared" si="2"/>
        <v>-3.3867539612542239E-3</v>
      </c>
      <c r="S36" s="116">
        <f t="shared" si="2"/>
        <v>-1.5158462483326633E-2</v>
      </c>
      <c r="T36" s="116">
        <f t="shared" si="2"/>
        <v>-2.218625371471462E-2</v>
      </c>
      <c r="U36" s="116">
        <f t="shared" si="2"/>
        <v>-8.9157253756338671E-3</v>
      </c>
      <c r="V36" s="116">
        <f t="shared" si="2"/>
        <v>-6.9456874160382116E-3</v>
      </c>
      <c r="W36" s="117">
        <f t="shared" si="2"/>
        <v>-3.7709546007363695E-3</v>
      </c>
      <c r="AA36" s="164" t="str">
        <f>D2</f>
        <v>Tata Power</v>
      </c>
      <c r="AB36" s="107">
        <f>AD9</f>
        <v>8812</v>
      </c>
      <c r="AC36" s="163">
        <f t="shared" ref="AC36:AC44" si="17">AB36/$AB$44</f>
        <v>7.8120602003812949E-3</v>
      </c>
      <c r="AD36" s="121">
        <f>_xlfn.STDEV.S($O$3:$O$250)*SQRT(249)</f>
        <v>0.22030958062753495</v>
      </c>
      <c r="AE36" s="110">
        <f t="shared" si="16"/>
        <v>1.7210717065830597E-3</v>
      </c>
    </row>
    <row r="37" spans="1:31">
      <c r="A37" s="104">
        <v>45147</v>
      </c>
      <c r="B37" s="98">
        <v>883.7</v>
      </c>
      <c r="C37" s="98">
        <v>791.1</v>
      </c>
      <c r="D37" s="98">
        <v>234.9</v>
      </c>
      <c r="E37" s="100">
        <v>7125.35</v>
      </c>
      <c r="F37" s="100">
        <v>1228</v>
      </c>
      <c r="G37" s="100">
        <v>5871</v>
      </c>
      <c r="H37" s="98">
        <v>458.65</v>
      </c>
      <c r="I37" s="100">
        <v>2025.8</v>
      </c>
      <c r="J37" s="100">
        <v>1650.5</v>
      </c>
      <c r="K37" s="100">
        <v>9463.1</v>
      </c>
      <c r="L37" s="106">
        <v>17003.849999999999</v>
      </c>
      <c r="M37" s="115">
        <f t="shared" si="2"/>
        <v>-1.9218817740818857E-3</v>
      </c>
      <c r="N37" s="116">
        <f t="shared" si="2"/>
        <v>8.7602921691195008E-3</v>
      </c>
      <c r="O37" s="116">
        <f t="shared" si="2"/>
        <v>4.2662180747337587E-3</v>
      </c>
      <c r="P37" s="116">
        <f t="shared" si="2"/>
        <v>-6.7487729004545713E-3</v>
      </c>
      <c r="Q37" s="116">
        <f t="shared" si="2"/>
        <v>1.8575367658144045E-2</v>
      </c>
      <c r="R37" s="116">
        <f t="shared" si="2"/>
        <v>3.6963341286612481E-2</v>
      </c>
      <c r="S37" s="116">
        <f t="shared" si="2"/>
        <v>1.3831175483913858E-2</v>
      </c>
      <c r="T37" s="116">
        <f t="shared" si="2"/>
        <v>-1.0825778036861642E-2</v>
      </c>
      <c r="U37" s="116">
        <f t="shared" si="2"/>
        <v>3.6359229584893962E-4</v>
      </c>
      <c r="V37" s="116">
        <f t="shared" si="2"/>
        <v>-8.3607203969981881E-3</v>
      </c>
      <c r="W37" s="117">
        <f t="shared" si="2"/>
        <v>3.216203943972467E-3</v>
      </c>
      <c r="AA37" s="164" t="str">
        <f>E2</f>
        <v>Bajaj Finance</v>
      </c>
      <c r="AB37" s="107">
        <f>AE9</f>
        <v>74847</v>
      </c>
      <c r="AC37" s="163">
        <f t="shared" si="17"/>
        <v>6.6353752816379799E-2</v>
      </c>
      <c r="AD37" s="121">
        <f>_xlfn.STDEV.S($P$3:$P$250)*SQRT(249)</f>
        <v>0.23578073047898335</v>
      </c>
      <c r="AE37" s="110">
        <f t="shared" si="16"/>
        <v>1.5644936309067929E-2</v>
      </c>
    </row>
    <row r="38" spans="1:31">
      <c r="A38" s="104">
        <v>45146</v>
      </c>
      <c r="B38" s="98">
        <v>885.4</v>
      </c>
      <c r="C38" s="98">
        <v>784.2</v>
      </c>
      <c r="D38" s="98">
        <v>233.9</v>
      </c>
      <c r="E38" s="100">
        <v>7173.6</v>
      </c>
      <c r="F38" s="100">
        <v>1205.4000000000001</v>
      </c>
      <c r="G38" s="100">
        <v>5657.95</v>
      </c>
      <c r="H38" s="98">
        <v>452.35</v>
      </c>
      <c r="I38" s="100">
        <v>2047.85</v>
      </c>
      <c r="J38" s="100">
        <v>1649.9</v>
      </c>
      <c r="K38" s="100">
        <v>9542.5499999999993</v>
      </c>
      <c r="L38" s="106">
        <v>16949.25</v>
      </c>
      <c r="M38" s="115">
        <f t="shared" si="2"/>
        <v>-6.7537402144148247E-3</v>
      </c>
      <c r="N38" s="116">
        <f t="shared" si="2"/>
        <v>-9.1394390930925329E-3</v>
      </c>
      <c r="O38" s="116">
        <f t="shared" si="2"/>
        <v>4.7139577328505671E-3</v>
      </c>
      <c r="P38" s="116">
        <f t="shared" si="2"/>
        <v>7.1979745223262641E-3</v>
      </c>
      <c r="Q38" s="116">
        <f t="shared" si="2"/>
        <v>1.8208577413789978E-2</v>
      </c>
      <c r="R38" s="116">
        <f t="shared" si="2"/>
        <v>4.8278674472596282E-3</v>
      </c>
      <c r="S38" s="116">
        <f t="shared" si="2"/>
        <v>-5.6213981042077263E-3</v>
      </c>
      <c r="T38" s="116">
        <f t="shared" si="2"/>
        <v>2.1296038679127865E-2</v>
      </c>
      <c r="U38" s="116">
        <f t="shared" si="2"/>
        <v>-8.1789683913625183E-4</v>
      </c>
      <c r="V38" s="116">
        <f t="shared" si="2"/>
        <v>1.9668165164620126E-3</v>
      </c>
      <c r="W38" s="117">
        <f t="shared" si="2"/>
        <v>-4.1880987823714167E-4</v>
      </c>
      <c r="AA38" s="164" t="str">
        <f>F2</f>
        <v>Tech Mahindra</v>
      </c>
      <c r="AB38" s="107">
        <f>AF9</f>
        <v>66012</v>
      </c>
      <c r="AC38" s="163">
        <f t="shared" si="17"/>
        <v>5.8521302536038357E-2</v>
      </c>
      <c r="AD38" s="121">
        <f>_xlfn.STDEV.S($Q$3:$Q$250)*SQRT(249)</f>
        <v>0.24986761477502645</v>
      </c>
      <c r="AE38" s="110">
        <f t="shared" si="16"/>
        <v>1.462257827820761E-2</v>
      </c>
    </row>
    <row r="39" spans="1:31">
      <c r="A39" s="104">
        <v>45145</v>
      </c>
      <c r="B39" s="98">
        <v>891.4</v>
      </c>
      <c r="C39" s="98">
        <v>791.4</v>
      </c>
      <c r="D39" s="98">
        <v>232.8</v>
      </c>
      <c r="E39" s="100">
        <v>7122.15</v>
      </c>
      <c r="F39" s="100">
        <v>1183.6500000000001</v>
      </c>
      <c r="G39" s="100">
        <v>5630.7</v>
      </c>
      <c r="H39" s="98">
        <v>454.9</v>
      </c>
      <c r="I39" s="100">
        <v>2004.7</v>
      </c>
      <c r="J39" s="100">
        <v>1651.25</v>
      </c>
      <c r="K39" s="100">
        <v>9523.7999999999993</v>
      </c>
      <c r="L39" s="106">
        <v>16956.349999999999</v>
      </c>
      <c r="M39" s="115">
        <f t="shared" si="2"/>
        <v>1.965133559610152E-3</v>
      </c>
      <c r="N39" s="116">
        <f t="shared" si="2"/>
        <v>2.0617970970765512E-2</v>
      </c>
      <c r="O39" s="116">
        <f t="shared" si="2"/>
        <v>-1.2167937512457127E-2</v>
      </c>
      <c r="P39" s="116">
        <f t="shared" si="2"/>
        <v>-3.7208758597942438E-3</v>
      </c>
      <c r="Q39" s="116">
        <f t="shared" si="2"/>
        <v>7.1645387754862271E-3</v>
      </c>
      <c r="R39" s="116">
        <f t="shared" si="2"/>
        <v>-3.3421276205613036E-3</v>
      </c>
      <c r="S39" s="116">
        <f t="shared" si="2"/>
        <v>-1.0990822674141462E-4</v>
      </c>
      <c r="T39" s="116">
        <f t="shared" si="2"/>
        <v>-2.9925187255733921E-4</v>
      </c>
      <c r="U39" s="116">
        <f t="shared" si="2"/>
        <v>-5.7515629186991935E-4</v>
      </c>
      <c r="V39" s="116">
        <f t="shared" si="2"/>
        <v>5.6227838697900864E-3</v>
      </c>
      <c r="W39" s="117">
        <f t="shared" si="2"/>
        <v>3.8851407706909265E-3</v>
      </c>
      <c r="AA39" s="164" t="str">
        <f>G2</f>
        <v>Dr Reddy's</v>
      </c>
      <c r="AB39" s="107">
        <f>AG9</f>
        <v>448000</v>
      </c>
      <c r="AC39" s="163">
        <f t="shared" si="17"/>
        <v>0.39716329661493643</v>
      </c>
      <c r="AD39" s="121">
        <f>_xlfn.STDEV.S($R$3:$R$250)*SQRT(249)</f>
        <v>0.18287419718388762</v>
      </c>
      <c r="AE39" s="110">
        <f t="shared" si="16"/>
        <v>7.2630919019362736E-2</v>
      </c>
    </row>
    <row r="40" spans="1:31">
      <c r="A40" s="104">
        <v>45142</v>
      </c>
      <c r="B40" s="98">
        <v>889.65</v>
      </c>
      <c r="C40" s="98">
        <v>775.25</v>
      </c>
      <c r="D40" s="98">
        <v>235.65</v>
      </c>
      <c r="E40" s="100">
        <v>7148.7</v>
      </c>
      <c r="F40" s="100">
        <v>1175.2</v>
      </c>
      <c r="G40" s="100">
        <v>5649.55</v>
      </c>
      <c r="H40" s="98">
        <v>454.95</v>
      </c>
      <c r="I40" s="100">
        <v>2005.3</v>
      </c>
      <c r="J40" s="100">
        <v>1652.2</v>
      </c>
      <c r="K40" s="100">
        <v>9470.4</v>
      </c>
      <c r="L40" s="106">
        <v>16890.599999999999</v>
      </c>
      <c r="M40" s="115">
        <f t="shared" si="2"/>
        <v>2.0382798935314844E-2</v>
      </c>
      <c r="N40" s="116">
        <f t="shared" si="2"/>
        <v>2.4538304964094779E-3</v>
      </c>
      <c r="O40" s="116">
        <f t="shared" si="2"/>
        <v>8.4907668017633262E-4</v>
      </c>
      <c r="P40" s="116">
        <f t="shared" si="2"/>
        <v>5.6603726203991985E-3</v>
      </c>
      <c r="Q40" s="116">
        <f t="shared" si="2"/>
        <v>2.7956954503049553E-2</v>
      </c>
      <c r="R40" s="116">
        <f t="shared" si="2"/>
        <v>-1.7596531215997805E-3</v>
      </c>
      <c r="S40" s="116">
        <f t="shared" si="2"/>
        <v>-2.414929823467706E-3</v>
      </c>
      <c r="T40" s="116">
        <f t="shared" si="2"/>
        <v>-1.957966381726052E-2</v>
      </c>
      <c r="U40" s="116">
        <f t="shared" si="2"/>
        <v>1.4356282350878453E-2</v>
      </c>
      <c r="V40" s="116">
        <f t="shared" ref="V40:W103" si="18">LN(K40/K41)</f>
        <v>-7.7101059859790112E-3</v>
      </c>
      <c r="W40" s="117">
        <f t="shared" si="18"/>
        <v>7.0285380644381787E-3</v>
      </c>
      <c r="AA40" s="164" t="str">
        <f>H2</f>
        <v>ITC</v>
      </c>
      <c r="AB40" s="107">
        <f>AH9</f>
        <v>22082.5</v>
      </c>
      <c r="AC40" s="163">
        <f t="shared" si="17"/>
        <v>1.95766930747753E-2</v>
      </c>
      <c r="AD40" s="121">
        <f>_xlfn.STDEV.S($S$3:$S$250)*SQRT(249)</f>
        <v>0.17913704384904142</v>
      </c>
      <c r="AE40" s="110">
        <f t="shared" si="16"/>
        <v>3.5069109257552483E-3</v>
      </c>
    </row>
    <row r="41" spans="1:31">
      <c r="A41" s="104">
        <v>45141</v>
      </c>
      <c r="B41" s="98">
        <v>871.7</v>
      </c>
      <c r="C41" s="98">
        <v>773.35</v>
      </c>
      <c r="D41" s="98">
        <v>235.45</v>
      </c>
      <c r="E41" s="100">
        <v>7108.35</v>
      </c>
      <c r="F41" s="100">
        <v>1142.8</v>
      </c>
      <c r="G41" s="100">
        <v>5659.5</v>
      </c>
      <c r="H41" s="98">
        <v>456.05</v>
      </c>
      <c r="I41" s="100">
        <v>2044.95</v>
      </c>
      <c r="J41" s="100">
        <v>1628.65</v>
      </c>
      <c r="K41" s="100">
        <v>9543.7000000000007</v>
      </c>
      <c r="L41" s="106">
        <v>16772.3</v>
      </c>
      <c r="M41" s="115">
        <f t="shared" ref="M41:U69" si="19">LN(B41/B42)</f>
        <v>-7.3151543484194434E-3</v>
      </c>
      <c r="N41" s="116">
        <f t="shared" si="19"/>
        <v>1.5507217186448895E-2</v>
      </c>
      <c r="O41" s="116">
        <f t="shared" si="19"/>
        <v>-1.2733448240033821E-3</v>
      </c>
      <c r="P41" s="116">
        <f t="shared" si="19"/>
        <v>-1.3289928552218697E-2</v>
      </c>
      <c r="Q41" s="116">
        <f t="shared" si="19"/>
        <v>-2.4907701487336272E-3</v>
      </c>
      <c r="R41" s="116">
        <f t="shared" si="19"/>
        <v>-1.6784526472819961E-4</v>
      </c>
      <c r="S41" s="116">
        <f t="shared" si="19"/>
        <v>-8.8414045352555124E-3</v>
      </c>
      <c r="T41" s="116">
        <f t="shared" si="19"/>
        <v>-4.5618179982171306E-3</v>
      </c>
      <c r="U41" s="116">
        <f t="shared" si="19"/>
        <v>-7.2496226236299123E-3</v>
      </c>
      <c r="V41" s="116">
        <f t="shared" si="18"/>
        <v>-1.1470369282076858E-2</v>
      </c>
      <c r="W41" s="117">
        <f t="shared" si="18"/>
        <v>-5.1529569513148179E-3</v>
      </c>
      <c r="AA41" s="164" t="str">
        <f>I2</f>
        <v>BEML</v>
      </c>
      <c r="AB41" s="107">
        <f>AI9</f>
        <v>134750</v>
      </c>
      <c r="AC41" s="163">
        <f t="shared" si="17"/>
        <v>0.11945927280996135</v>
      </c>
      <c r="AD41" s="121">
        <f>_xlfn.STDEV.S($T$3:$T$250)*SQRT(249)</f>
        <v>0.38282436795617059</v>
      </c>
      <c r="AE41" s="110">
        <f t="shared" si="16"/>
        <v>4.573192060997721E-2</v>
      </c>
    </row>
    <row r="42" spans="1:31">
      <c r="A42" s="104">
        <v>45140</v>
      </c>
      <c r="B42" s="98">
        <v>878.1</v>
      </c>
      <c r="C42" s="98">
        <v>761.45</v>
      </c>
      <c r="D42" s="98">
        <v>235.75</v>
      </c>
      <c r="E42" s="100">
        <v>7203.45</v>
      </c>
      <c r="F42" s="100">
        <v>1145.6500000000001</v>
      </c>
      <c r="G42" s="100">
        <v>5660.45</v>
      </c>
      <c r="H42" s="98">
        <v>460.1</v>
      </c>
      <c r="I42" s="100">
        <v>2054.3000000000002</v>
      </c>
      <c r="J42" s="100">
        <v>1640.5</v>
      </c>
      <c r="K42" s="100">
        <v>9653.7999999999993</v>
      </c>
      <c r="L42" s="106">
        <v>16858.95</v>
      </c>
      <c r="M42" s="115">
        <f t="shared" si="19"/>
        <v>-1.5313196532572328E-2</v>
      </c>
      <c r="N42" s="116">
        <f t="shared" si="19"/>
        <v>-5.1087352400162774E-3</v>
      </c>
      <c r="O42" s="116">
        <f t="shared" si="19"/>
        <v>-3.6034305783873372E-2</v>
      </c>
      <c r="P42" s="116">
        <f t="shared" si="19"/>
        <v>-9.1549472944437299E-3</v>
      </c>
      <c r="Q42" s="116">
        <f t="shared" si="19"/>
        <v>1.8784270425158127E-3</v>
      </c>
      <c r="R42" s="116">
        <f t="shared" si="19"/>
        <v>-1.1653058039048914E-3</v>
      </c>
      <c r="S42" s="116">
        <f t="shared" si="19"/>
        <v>-1.016334837627856E-2</v>
      </c>
      <c r="T42" s="116">
        <f t="shared" si="19"/>
        <v>3.9619955571761442E-2</v>
      </c>
      <c r="U42" s="116">
        <f t="shared" si="19"/>
        <v>-1.3171032881408029E-2</v>
      </c>
      <c r="V42" s="116">
        <f t="shared" si="18"/>
        <v>-6.4995801985669212E-3</v>
      </c>
      <c r="W42" s="117">
        <f t="shared" si="18"/>
        <v>-1.1335977081008511E-2</v>
      </c>
      <c r="AA42" s="164" t="str">
        <f>J2</f>
        <v>HDFC</v>
      </c>
      <c r="AB42" s="107">
        <f>AJ9</f>
        <v>65728</v>
      </c>
      <c r="AC42" s="163">
        <f t="shared" si="17"/>
        <v>5.8269529374791393E-2</v>
      </c>
      <c r="AD42" s="121">
        <f>_xlfn.STDEV.S($U$3:$U$250)*SQRT(249)</f>
        <v>0.18189546571093237</v>
      </c>
      <c r="AE42" s="110">
        <f t="shared" si="16"/>
        <v>1.0598963182384534E-2</v>
      </c>
    </row>
    <row r="43" spans="1:31">
      <c r="A43" s="104">
        <v>45139</v>
      </c>
      <c r="B43" s="98">
        <v>891.65</v>
      </c>
      <c r="C43" s="98">
        <v>765.35</v>
      </c>
      <c r="D43" s="98">
        <v>244.4</v>
      </c>
      <c r="E43" s="100">
        <v>7269.7</v>
      </c>
      <c r="F43" s="100">
        <v>1143.5</v>
      </c>
      <c r="G43" s="100">
        <v>5667.05</v>
      </c>
      <c r="H43" s="98">
        <v>464.8</v>
      </c>
      <c r="I43" s="100">
        <v>1974.5</v>
      </c>
      <c r="J43" s="100">
        <v>1662.25</v>
      </c>
      <c r="K43" s="100">
        <v>9716.75</v>
      </c>
      <c r="L43" s="106">
        <v>17051.150000000001</v>
      </c>
      <c r="M43" s="115">
        <f t="shared" si="19"/>
        <v>1.9645820357057785E-3</v>
      </c>
      <c r="N43" s="116">
        <f t="shared" si="19"/>
        <v>-1.6200457995414308E-2</v>
      </c>
      <c r="O43" s="116">
        <f t="shared" si="19"/>
        <v>3.2012710777501979E-2</v>
      </c>
      <c r="P43" s="116">
        <f t="shared" si="19"/>
        <v>-4.2004179809115652E-3</v>
      </c>
      <c r="Q43" s="116">
        <f t="shared" si="19"/>
        <v>2.4790999590248566E-2</v>
      </c>
      <c r="R43" s="116">
        <f t="shared" si="19"/>
        <v>4.7048505977929566E-3</v>
      </c>
      <c r="S43" s="116">
        <f t="shared" si="19"/>
        <v>-1.9344444506300368E-3</v>
      </c>
      <c r="T43" s="116">
        <f t="shared" si="19"/>
        <v>-2.0254364631016389E-2</v>
      </c>
      <c r="U43" s="116">
        <f t="shared" si="19"/>
        <v>6.6698099953207664E-3</v>
      </c>
      <c r="V43" s="116">
        <f t="shared" si="18"/>
        <v>-1.0646293774443384E-2</v>
      </c>
      <c r="W43" s="117">
        <f t="shared" si="18"/>
        <v>-4.6027356306470839E-4</v>
      </c>
      <c r="AA43" s="171" t="str">
        <f>K2</f>
        <v>Maruti Suzuki</v>
      </c>
      <c r="AB43" s="139">
        <f>AK9</f>
        <v>205242</v>
      </c>
      <c r="AC43" s="172">
        <f t="shared" si="17"/>
        <v>0.18195220831214906</v>
      </c>
      <c r="AD43" s="173">
        <f>_xlfn.STDEV.S($V$3:$V$250)*SQRT(249)</f>
        <v>0.17196573891114447</v>
      </c>
      <c r="AE43" s="140">
        <f t="shared" si="16"/>
        <v>3.1289545948913193E-2</v>
      </c>
    </row>
    <row r="44" spans="1:31">
      <c r="A44" s="104">
        <v>45138</v>
      </c>
      <c r="B44" s="98">
        <v>889.9</v>
      </c>
      <c r="C44" s="98">
        <v>777.85</v>
      </c>
      <c r="D44" s="98">
        <v>236.7</v>
      </c>
      <c r="E44" s="100">
        <v>7300.3</v>
      </c>
      <c r="F44" s="100">
        <v>1115.5</v>
      </c>
      <c r="G44" s="100">
        <v>5640.45</v>
      </c>
      <c r="H44" s="98">
        <v>465.7</v>
      </c>
      <c r="I44" s="100">
        <v>2014.9</v>
      </c>
      <c r="J44" s="100">
        <v>1651.2</v>
      </c>
      <c r="K44" s="100">
        <v>9820.75</v>
      </c>
      <c r="L44" s="106">
        <v>17059</v>
      </c>
      <c r="M44" s="115">
        <f t="shared" si="19"/>
        <v>-5.8263470140768169E-3</v>
      </c>
      <c r="N44" s="116">
        <f t="shared" si="19"/>
        <v>2.8889231506456368E-2</v>
      </c>
      <c r="O44" s="116">
        <f t="shared" si="19"/>
        <v>8.6984742795114204E-3</v>
      </c>
      <c r="P44" s="116">
        <f t="shared" si="19"/>
        <v>-1.1074974081865561E-2</v>
      </c>
      <c r="Q44" s="116">
        <f t="shared" si="19"/>
        <v>2.2162199575449449E-2</v>
      </c>
      <c r="R44" s="116">
        <f t="shared" si="19"/>
        <v>1.0237583232954673E-2</v>
      </c>
      <c r="S44" s="116">
        <f t="shared" si="19"/>
        <v>-5.8877224088656928E-3</v>
      </c>
      <c r="T44" s="116">
        <f t="shared" si="19"/>
        <v>0.10401588872691971</v>
      </c>
      <c r="U44" s="116">
        <f t="shared" si="19"/>
        <v>4.6741821829694883E-3</v>
      </c>
      <c r="V44" s="116">
        <f t="shared" si="18"/>
        <v>1.5438161426512647E-2</v>
      </c>
      <c r="W44" s="117">
        <f t="shared" si="18"/>
        <v>6.507439743011564E-3</v>
      </c>
      <c r="AA44" s="165" t="s">
        <v>36</v>
      </c>
      <c r="AB44" s="166">
        <f>SUM(AB34:AB43)</f>
        <v>1127999.5</v>
      </c>
      <c r="AC44" s="174">
        <f t="shared" si="17"/>
        <v>1</v>
      </c>
      <c r="AD44" s="166"/>
      <c r="AE44" s="175"/>
    </row>
    <row r="45" spans="1:31">
      <c r="A45" s="104">
        <v>45135</v>
      </c>
      <c r="B45" s="98">
        <v>895.1</v>
      </c>
      <c r="C45" s="98">
        <v>755.7</v>
      </c>
      <c r="D45" s="98">
        <v>234.65</v>
      </c>
      <c r="E45" s="100">
        <v>7381.6</v>
      </c>
      <c r="F45" s="100">
        <v>1091.05</v>
      </c>
      <c r="G45" s="100">
        <v>5583</v>
      </c>
      <c r="H45" s="98">
        <v>468.45</v>
      </c>
      <c r="I45" s="100">
        <v>1815.85</v>
      </c>
      <c r="J45" s="100">
        <v>1643.5</v>
      </c>
      <c r="K45" s="100">
        <v>9670.2999999999993</v>
      </c>
      <c r="L45" s="106">
        <v>16948.349999999999</v>
      </c>
      <c r="M45" s="115">
        <f t="shared" si="19"/>
        <v>-5.585812038876667E-5</v>
      </c>
      <c r="N45" s="116">
        <f t="shared" si="19"/>
        <v>9.2393225970152076E-3</v>
      </c>
      <c r="O45" s="116">
        <f t="shared" si="19"/>
        <v>6.0384931814355114E-2</v>
      </c>
      <c r="P45" s="116">
        <f t="shared" si="19"/>
        <v>1.3296526790602226E-2</v>
      </c>
      <c r="Q45" s="116">
        <f t="shared" si="19"/>
        <v>-8.078731265933229E-3</v>
      </c>
      <c r="R45" s="116">
        <f t="shared" si="19"/>
        <v>1.3706256047878991E-2</v>
      </c>
      <c r="S45" s="116">
        <f t="shared" si="19"/>
        <v>7.2844457087213321E-3</v>
      </c>
      <c r="T45" s="116">
        <f t="shared" si="19"/>
        <v>6.6304080240232573E-3</v>
      </c>
      <c r="U45" s="116">
        <f t="shared" si="19"/>
        <v>-1.7879963158075825E-2</v>
      </c>
      <c r="V45" s="116">
        <f t="shared" si="18"/>
        <v>-8.5771148612037076E-3</v>
      </c>
      <c r="W45" s="117">
        <f t="shared" si="18"/>
        <v>1.7214122189677828E-3</v>
      </c>
    </row>
    <row r="46" spans="1:31">
      <c r="A46" s="104">
        <v>45134</v>
      </c>
      <c r="B46" s="98">
        <v>895.15</v>
      </c>
      <c r="C46" s="98">
        <v>748.75</v>
      </c>
      <c r="D46" s="98">
        <v>220.9</v>
      </c>
      <c r="E46" s="100">
        <v>7284.1</v>
      </c>
      <c r="F46" s="100">
        <v>1099.9000000000001</v>
      </c>
      <c r="G46" s="100">
        <v>5507</v>
      </c>
      <c r="H46" s="98">
        <v>465.05</v>
      </c>
      <c r="I46" s="100">
        <v>1803.85</v>
      </c>
      <c r="J46" s="100">
        <v>1673.15</v>
      </c>
      <c r="K46" s="100">
        <v>9753.6</v>
      </c>
      <c r="L46" s="106">
        <v>16919.2</v>
      </c>
      <c r="M46" s="115">
        <f t="shared" si="19"/>
        <v>6.4442239206859838E-3</v>
      </c>
      <c r="N46" s="116">
        <f t="shared" si="19"/>
        <v>-5.1951628768537785E-3</v>
      </c>
      <c r="O46" s="116">
        <f t="shared" si="19"/>
        <v>-2.7124790591187766E-3</v>
      </c>
      <c r="P46" s="116">
        <f t="shared" si="19"/>
        <v>-2.0255835325072989E-2</v>
      </c>
      <c r="Q46" s="116">
        <f t="shared" si="19"/>
        <v>-3.8612081052586643E-2</v>
      </c>
      <c r="R46" s="116">
        <f t="shared" si="19"/>
        <v>5.709020163427724E-3</v>
      </c>
      <c r="S46" s="116">
        <f t="shared" si="19"/>
        <v>-1.5363579693142943E-2</v>
      </c>
      <c r="T46" s="116">
        <f t="shared" si="19"/>
        <v>1.0261104384944174E-3</v>
      </c>
      <c r="U46" s="116">
        <f t="shared" si="19"/>
        <v>-1.0434567080570887E-2</v>
      </c>
      <c r="V46" s="116">
        <f t="shared" si="18"/>
        <v>-2.8190743884139603E-4</v>
      </c>
      <c r="W46" s="117">
        <f t="shared" si="18"/>
        <v>-3.292601708356613E-3</v>
      </c>
      <c r="AA46" s="35" t="s">
        <v>37</v>
      </c>
      <c r="AB46" s="26"/>
      <c r="AC46" s="32">
        <f>SUM(AB11:AK11)</f>
        <v>1158617.5</v>
      </c>
    </row>
    <row r="47" spans="1:31">
      <c r="A47" s="104">
        <v>45133</v>
      </c>
      <c r="B47" s="98">
        <v>889.4</v>
      </c>
      <c r="C47" s="98">
        <v>752.65</v>
      </c>
      <c r="D47" s="98">
        <v>221.5</v>
      </c>
      <c r="E47" s="100">
        <v>7433.15</v>
      </c>
      <c r="F47" s="100">
        <v>1143.2</v>
      </c>
      <c r="G47" s="100">
        <v>5475.65</v>
      </c>
      <c r="H47" s="98">
        <v>472.25</v>
      </c>
      <c r="I47" s="100">
        <v>1802</v>
      </c>
      <c r="J47" s="100">
        <v>1690.7</v>
      </c>
      <c r="K47" s="100">
        <v>9756.35</v>
      </c>
      <c r="L47" s="106">
        <v>16975</v>
      </c>
      <c r="M47" s="115">
        <f t="shared" si="19"/>
        <v>6.4860214407900163E-3</v>
      </c>
      <c r="N47" s="116">
        <f t="shared" si="19"/>
        <v>4.5276061097403461E-3</v>
      </c>
      <c r="O47" s="116">
        <f t="shared" si="19"/>
        <v>9.298173350947396E-3</v>
      </c>
      <c r="P47" s="116">
        <f t="shared" si="19"/>
        <v>-2.3046845757316855E-2</v>
      </c>
      <c r="Q47" s="116">
        <f t="shared" si="19"/>
        <v>-1.156685505583618E-2</v>
      </c>
      <c r="R47" s="116">
        <f t="shared" si="19"/>
        <v>9.2193606896228079E-3</v>
      </c>
      <c r="S47" s="116">
        <f t="shared" si="19"/>
        <v>2.1294475387439171E-2</v>
      </c>
      <c r="T47" s="116">
        <f t="shared" si="19"/>
        <v>-1.3586770241607693E-3</v>
      </c>
      <c r="U47" s="116">
        <f t="shared" si="19"/>
        <v>-3.4836040307136039E-3</v>
      </c>
      <c r="V47" s="116">
        <f t="shared" si="18"/>
        <v>-2.3059244425117058E-4</v>
      </c>
      <c r="W47" s="117">
        <f t="shared" si="18"/>
        <v>4.6115002940929619E-3</v>
      </c>
      <c r="AA47" s="36" t="s">
        <v>38</v>
      </c>
      <c r="AB47" s="21"/>
      <c r="AC47" s="33">
        <f>AC46-AB44</f>
        <v>30618</v>
      </c>
    </row>
    <row r="48" spans="1:31">
      <c r="A48" s="104">
        <v>45132</v>
      </c>
      <c r="B48" s="98">
        <v>883.65</v>
      </c>
      <c r="C48" s="98">
        <v>749.25</v>
      </c>
      <c r="D48" s="98">
        <v>219.45</v>
      </c>
      <c r="E48" s="100">
        <v>7606.45</v>
      </c>
      <c r="F48" s="100">
        <v>1156.5</v>
      </c>
      <c r="G48" s="100">
        <v>5425.4</v>
      </c>
      <c r="H48" s="98">
        <v>462.3</v>
      </c>
      <c r="I48" s="100">
        <v>1804.45</v>
      </c>
      <c r="J48" s="100">
        <v>1696.6</v>
      </c>
      <c r="K48" s="100">
        <v>9758.6</v>
      </c>
      <c r="L48" s="106">
        <v>16896.900000000001</v>
      </c>
      <c r="M48" s="115">
        <f t="shared" si="19"/>
        <v>-5.079591010088742E-3</v>
      </c>
      <c r="N48" s="116">
        <f t="shared" si="19"/>
        <v>1.8794126994596167E-2</v>
      </c>
      <c r="O48" s="116">
        <f t="shared" si="19"/>
        <v>9.6154586994419734E-3</v>
      </c>
      <c r="P48" s="116">
        <f t="shared" si="19"/>
        <v>3.2723124001484863E-3</v>
      </c>
      <c r="Q48" s="116">
        <f t="shared" si="19"/>
        <v>-4.6153596281278339E-3</v>
      </c>
      <c r="R48" s="116">
        <f t="shared" si="19"/>
        <v>6.2308953473338945E-3</v>
      </c>
      <c r="S48" s="116">
        <f t="shared" si="19"/>
        <v>-1.938688684797963E-2</v>
      </c>
      <c r="T48" s="116">
        <f t="shared" si="19"/>
        <v>1.7836648439309846E-2</v>
      </c>
      <c r="U48" s="116">
        <f t="shared" si="19"/>
        <v>1.078528973160164E-2</v>
      </c>
      <c r="V48" s="116">
        <f t="shared" si="18"/>
        <v>6.5592882216472422E-3</v>
      </c>
      <c r="W48" s="117">
        <f t="shared" si="18"/>
        <v>1.8808105171041084E-3</v>
      </c>
      <c r="AA48" s="36" t="s">
        <v>39</v>
      </c>
      <c r="AB48" s="22"/>
      <c r="AC48" s="34">
        <f>AC47/AC46</f>
        <v>2.6426322751037335E-2</v>
      </c>
    </row>
    <row r="49" spans="1:44">
      <c r="A49" s="104">
        <v>45131</v>
      </c>
      <c r="B49" s="98">
        <v>888.15</v>
      </c>
      <c r="C49" s="98">
        <v>735.3</v>
      </c>
      <c r="D49" s="98">
        <v>217.35</v>
      </c>
      <c r="E49" s="100">
        <v>7581.6</v>
      </c>
      <c r="F49" s="100">
        <v>1161.8499999999999</v>
      </c>
      <c r="G49" s="100">
        <v>5391.7</v>
      </c>
      <c r="H49" s="98">
        <v>471.35</v>
      </c>
      <c r="I49" s="100">
        <v>1772.55</v>
      </c>
      <c r="J49" s="100">
        <v>1678.4</v>
      </c>
      <c r="K49" s="100">
        <v>9694.7999999999993</v>
      </c>
      <c r="L49" s="106">
        <v>16865.150000000001</v>
      </c>
      <c r="M49" s="115">
        <f t="shared" si="19"/>
        <v>2.4236970408138942E-3</v>
      </c>
      <c r="N49" s="116">
        <f t="shared" si="19"/>
        <v>9.3595901021716246E-3</v>
      </c>
      <c r="O49" s="116">
        <f t="shared" si="19"/>
        <v>-2.3001725230801395E-4</v>
      </c>
      <c r="P49" s="116">
        <f t="shared" si="19"/>
        <v>-1.9784546291434129E-5</v>
      </c>
      <c r="Q49" s="116">
        <f t="shared" si="19"/>
        <v>-2.8216301573213483E-2</v>
      </c>
      <c r="R49" s="116">
        <f t="shared" si="19"/>
        <v>1.9382810763186972E-2</v>
      </c>
      <c r="S49" s="116">
        <f t="shared" si="19"/>
        <v>-3.9722419168165234E-2</v>
      </c>
      <c r="T49" s="116">
        <f t="shared" si="19"/>
        <v>5.1900692034106632E-2</v>
      </c>
      <c r="U49" s="116">
        <f t="shared" si="19"/>
        <v>1.5801324039658191E-3</v>
      </c>
      <c r="V49" s="116">
        <f t="shared" si="18"/>
        <v>-7.73192445733687E-3</v>
      </c>
      <c r="W49" s="117">
        <f t="shared" si="18"/>
        <v>-2.3186648014622692E-3</v>
      </c>
      <c r="AA49" s="37" t="s">
        <v>36</v>
      </c>
      <c r="AB49" s="21"/>
      <c r="AC49" s="23"/>
    </row>
    <row r="50" spans="1:44">
      <c r="A50" s="104">
        <v>45128</v>
      </c>
      <c r="B50" s="98">
        <v>886</v>
      </c>
      <c r="C50" s="98">
        <v>728.45</v>
      </c>
      <c r="D50" s="98">
        <v>217.4</v>
      </c>
      <c r="E50" s="100">
        <v>7581.75</v>
      </c>
      <c r="F50" s="100">
        <v>1195.0999999999999</v>
      </c>
      <c r="G50" s="100">
        <v>5288.2</v>
      </c>
      <c r="H50" s="98">
        <v>490.45</v>
      </c>
      <c r="I50" s="100">
        <v>1682.9</v>
      </c>
      <c r="J50" s="100">
        <v>1675.75</v>
      </c>
      <c r="K50" s="100">
        <v>9770.0499999999993</v>
      </c>
      <c r="L50" s="106">
        <v>16904.3</v>
      </c>
      <c r="M50" s="115">
        <f t="shared" si="19"/>
        <v>1.298811487886952E-3</v>
      </c>
      <c r="N50" s="116">
        <f t="shared" si="19"/>
        <v>-5.4760900757741078E-3</v>
      </c>
      <c r="O50" s="116">
        <f t="shared" si="19"/>
        <v>-3.4439248825095543E-3</v>
      </c>
      <c r="P50" s="116">
        <f t="shared" si="19"/>
        <v>-1.9567350519859358E-3</v>
      </c>
      <c r="Q50" s="116">
        <f t="shared" si="19"/>
        <v>-4.7270906997189763E-2</v>
      </c>
      <c r="R50" s="116">
        <f t="shared" si="19"/>
        <v>-9.6166349204691408E-3</v>
      </c>
      <c r="S50" s="116">
        <f t="shared" si="19"/>
        <v>-3.4602110648956196E-3</v>
      </c>
      <c r="T50" s="116">
        <f t="shared" si="19"/>
        <v>4.7145549021551061E-2</v>
      </c>
      <c r="U50" s="116">
        <f t="shared" si="19"/>
        <v>-7.7277840363415527E-3</v>
      </c>
      <c r="V50" s="116">
        <f t="shared" si="18"/>
        <v>-2.5073493610983105E-4</v>
      </c>
      <c r="W50" s="117">
        <f t="shared" si="18"/>
        <v>-8.1451306573404377E-3</v>
      </c>
      <c r="AA50" s="36" t="s">
        <v>40</v>
      </c>
      <c r="AB50" s="22"/>
      <c r="AC50" s="34">
        <f>SUM(AE34:AE43)</f>
        <v>0.22136155309508565</v>
      </c>
    </row>
    <row r="51" spans="1:44">
      <c r="A51" s="104">
        <v>45127</v>
      </c>
      <c r="B51" s="98">
        <v>884.85</v>
      </c>
      <c r="C51" s="98">
        <v>732.45</v>
      </c>
      <c r="D51" s="98">
        <v>218.15</v>
      </c>
      <c r="E51" s="100">
        <v>7596.6</v>
      </c>
      <c r="F51" s="100">
        <v>1252.95</v>
      </c>
      <c r="G51" s="100">
        <v>5339.3</v>
      </c>
      <c r="H51" s="98">
        <v>492.15</v>
      </c>
      <c r="I51" s="100">
        <v>1605.4</v>
      </c>
      <c r="J51" s="100">
        <v>1688.75</v>
      </c>
      <c r="K51" s="100">
        <v>9772.5</v>
      </c>
      <c r="L51" s="106">
        <v>17042.55</v>
      </c>
      <c r="M51" s="115">
        <f t="shared" si="19"/>
        <v>1.6063229871083433E-2</v>
      </c>
      <c r="N51" s="116">
        <f t="shared" si="19"/>
        <v>1.4345734604982758E-3</v>
      </c>
      <c r="O51" s="116">
        <f t="shared" si="19"/>
        <v>-6.169332945607434E-3</v>
      </c>
      <c r="P51" s="116">
        <f t="shared" si="19"/>
        <v>1.5677185006897295E-3</v>
      </c>
      <c r="Q51" s="116">
        <f t="shared" si="19"/>
        <v>6.6062338630931226E-3</v>
      </c>
      <c r="R51" s="116">
        <f t="shared" si="19"/>
        <v>2.2338569089605392E-2</v>
      </c>
      <c r="S51" s="116">
        <f t="shared" si="19"/>
        <v>2.7396152107591828E-2</v>
      </c>
      <c r="T51" s="116">
        <f t="shared" si="19"/>
        <v>-3.4200823064434432E-3</v>
      </c>
      <c r="U51" s="116">
        <f t="shared" si="19"/>
        <v>2.1637010679118741E-3</v>
      </c>
      <c r="V51" s="116">
        <f t="shared" si="18"/>
        <v>1.7023070974153853E-2</v>
      </c>
      <c r="W51" s="117">
        <f t="shared" si="18"/>
        <v>5.238855906448763E-3</v>
      </c>
      <c r="AA51" s="38" t="s">
        <v>36</v>
      </c>
      <c r="AB51" s="24" t="s">
        <v>36</v>
      </c>
      <c r="AC51" s="25" t="s">
        <v>36</v>
      </c>
    </row>
    <row r="52" spans="1:44">
      <c r="A52" s="104">
        <v>45126</v>
      </c>
      <c r="B52" s="98">
        <v>870.75</v>
      </c>
      <c r="C52" s="98">
        <v>731.4</v>
      </c>
      <c r="D52" s="98">
        <v>219.5</v>
      </c>
      <c r="E52" s="100">
        <v>7584.7</v>
      </c>
      <c r="F52" s="100">
        <v>1244.7</v>
      </c>
      <c r="G52" s="100">
        <v>5221.3500000000004</v>
      </c>
      <c r="H52" s="98">
        <v>478.85</v>
      </c>
      <c r="I52" s="100">
        <v>1610.9</v>
      </c>
      <c r="J52" s="100">
        <v>1685.1</v>
      </c>
      <c r="K52" s="100">
        <v>9607.5499999999993</v>
      </c>
      <c r="L52" s="106">
        <v>16953.5</v>
      </c>
      <c r="M52" s="115">
        <f t="shared" si="19"/>
        <v>-5.3831306262153138E-3</v>
      </c>
      <c r="N52" s="116">
        <f t="shared" si="19"/>
        <v>4.4534347866914481E-3</v>
      </c>
      <c r="O52" s="116">
        <f t="shared" si="19"/>
        <v>-9.0703569699642651E-3</v>
      </c>
      <c r="P52" s="116">
        <f t="shared" si="19"/>
        <v>2.1954003092146762E-2</v>
      </c>
      <c r="Q52" s="116">
        <f t="shared" si="19"/>
        <v>-2.2870909758742359E-3</v>
      </c>
      <c r="R52" s="116">
        <f t="shared" si="19"/>
        <v>5.8296323025447665E-3</v>
      </c>
      <c r="S52" s="116">
        <f t="shared" si="19"/>
        <v>1.3349649033831011E-2</v>
      </c>
      <c r="T52" s="116">
        <f t="shared" si="19"/>
        <v>1.1299555253933466E-2</v>
      </c>
      <c r="U52" s="116">
        <f t="shared" si="19"/>
        <v>4.52031936065972E-3</v>
      </c>
      <c r="V52" s="116">
        <f t="shared" si="18"/>
        <v>-6.0291156627459638E-3</v>
      </c>
      <c r="W52" s="117">
        <f t="shared" si="18"/>
        <v>4.8188590094433801E-3</v>
      </c>
    </row>
    <row r="53" spans="1:44">
      <c r="A53" s="104">
        <v>45125</v>
      </c>
      <c r="B53" s="98">
        <v>875.45</v>
      </c>
      <c r="C53" s="98">
        <v>728.15</v>
      </c>
      <c r="D53" s="98">
        <v>221.5</v>
      </c>
      <c r="E53" s="100">
        <v>7420</v>
      </c>
      <c r="F53" s="100">
        <v>1247.55</v>
      </c>
      <c r="G53" s="100">
        <v>5191</v>
      </c>
      <c r="H53" s="98">
        <v>472.5</v>
      </c>
      <c r="I53" s="100">
        <v>1592.8</v>
      </c>
      <c r="J53" s="100">
        <v>1677.5</v>
      </c>
      <c r="K53" s="100">
        <v>9665.65</v>
      </c>
      <c r="L53" s="106">
        <v>16872</v>
      </c>
      <c r="M53" s="115">
        <f t="shared" si="19"/>
        <v>-3.0224424936239787E-3</v>
      </c>
      <c r="N53" s="116">
        <f t="shared" si="19"/>
        <v>-3.9747859348575783E-3</v>
      </c>
      <c r="O53" s="116">
        <f t="shared" si="19"/>
        <v>-8.9888245684332183E-3</v>
      </c>
      <c r="P53" s="116">
        <f t="shared" si="19"/>
        <v>-1.2182898599219678E-2</v>
      </c>
      <c r="Q53" s="116">
        <f t="shared" si="19"/>
        <v>4.1366351483287161E-3</v>
      </c>
      <c r="R53" s="116">
        <f t="shared" si="19"/>
        <v>-7.4371189420007321E-3</v>
      </c>
      <c r="S53" s="116">
        <f t="shared" si="19"/>
        <v>3.1751071865398285E-4</v>
      </c>
      <c r="T53" s="116">
        <f t="shared" si="19"/>
        <v>-1.4460486331054167E-2</v>
      </c>
      <c r="U53" s="116">
        <f t="shared" si="19"/>
        <v>-8.3422719651563676E-4</v>
      </c>
      <c r="V53" s="116">
        <f t="shared" si="18"/>
        <v>-2.4696218222738562E-3</v>
      </c>
      <c r="W53" s="117">
        <f t="shared" si="18"/>
        <v>-2.963485414473316E-6</v>
      </c>
      <c r="AH53" t="s">
        <v>94</v>
      </c>
    </row>
    <row r="54" spans="1:44">
      <c r="A54" s="104">
        <v>45124</v>
      </c>
      <c r="B54" s="98">
        <v>878.1</v>
      </c>
      <c r="C54" s="98">
        <v>731.05</v>
      </c>
      <c r="D54" s="98">
        <v>223.5</v>
      </c>
      <c r="E54" s="100">
        <v>7510.95</v>
      </c>
      <c r="F54" s="100">
        <v>1242.4000000000001</v>
      </c>
      <c r="G54" s="100">
        <v>5229.75</v>
      </c>
      <c r="H54" s="98">
        <v>472.35</v>
      </c>
      <c r="I54" s="100">
        <v>1616</v>
      </c>
      <c r="J54" s="100">
        <v>1678.9</v>
      </c>
      <c r="K54" s="100">
        <v>9689.5499999999993</v>
      </c>
      <c r="L54" s="106">
        <v>16872.05</v>
      </c>
      <c r="M54" s="115">
        <f t="shared" si="19"/>
        <v>-9.5206431483127445E-3</v>
      </c>
      <c r="N54" s="116">
        <f t="shared" si="19"/>
        <v>6.7941104772458287E-3</v>
      </c>
      <c r="O54" s="116">
        <f t="shared" si="19"/>
        <v>1.1022493781371306E-2</v>
      </c>
      <c r="P54" s="116">
        <f t="shared" si="19"/>
        <v>3.8150420105412539E-3</v>
      </c>
      <c r="Q54" s="116">
        <f t="shared" si="19"/>
        <v>1.1128987204756573E-2</v>
      </c>
      <c r="R54" s="116">
        <f t="shared" si="19"/>
        <v>2.6682975815711402E-2</v>
      </c>
      <c r="S54" s="116">
        <f t="shared" si="19"/>
        <v>-1.1637134346866285E-3</v>
      </c>
      <c r="T54" s="116">
        <f t="shared" si="19"/>
        <v>1.5496934860526E-2</v>
      </c>
      <c r="U54" s="116">
        <f t="shared" si="19"/>
        <v>2.070243041324089E-2</v>
      </c>
      <c r="V54" s="116">
        <f t="shared" si="18"/>
        <v>8.9047506495877581E-3</v>
      </c>
      <c r="W54" s="117">
        <f t="shared" si="18"/>
        <v>6.3381854695688106E-3</v>
      </c>
      <c r="AA54" s="315" t="s">
        <v>42</v>
      </c>
      <c r="AB54" s="21"/>
      <c r="AC54" s="21"/>
      <c r="AD54" s="21"/>
      <c r="AE54" s="21"/>
    </row>
    <row r="55" spans="1:44">
      <c r="A55" s="104">
        <v>45121</v>
      </c>
      <c r="B55" s="98">
        <v>886.5</v>
      </c>
      <c r="C55" s="98">
        <v>726.1</v>
      </c>
      <c r="D55" s="98">
        <v>221.05</v>
      </c>
      <c r="E55" s="100">
        <v>7482.35</v>
      </c>
      <c r="F55" s="100">
        <v>1228.6500000000001</v>
      </c>
      <c r="G55" s="100">
        <v>5092.05</v>
      </c>
      <c r="H55" s="98">
        <v>472.9</v>
      </c>
      <c r="I55" s="100">
        <v>1591.15</v>
      </c>
      <c r="J55" s="100">
        <v>1644.5</v>
      </c>
      <c r="K55" s="100">
        <v>9603.65</v>
      </c>
      <c r="L55" s="106">
        <v>16765.45</v>
      </c>
      <c r="M55" s="115">
        <f t="shared" si="19"/>
        <v>1.6369849270971308E-3</v>
      </c>
      <c r="N55" s="116">
        <f t="shared" si="19"/>
        <v>1.2333004655223292E-2</v>
      </c>
      <c r="O55" s="116">
        <f t="shared" si="19"/>
        <v>-3.6125575526662107E-3</v>
      </c>
      <c r="P55" s="116">
        <f t="shared" si="19"/>
        <v>1.0363076287053395E-3</v>
      </c>
      <c r="Q55" s="116">
        <f t="shared" si="19"/>
        <v>4.4435114725480819E-2</v>
      </c>
      <c r="R55" s="116">
        <f t="shared" si="19"/>
        <v>-9.8491196289026764E-3</v>
      </c>
      <c r="S55" s="116">
        <f t="shared" si="19"/>
        <v>1.9049640642745899E-3</v>
      </c>
      <c r="T55" s="116">
        <f t="shared" si="19"/>
        <v>1.4528560423693156E-2</v>
      </c>
      <c r="U55" s="116">
        <f t="shared" si="19"/>
        <v>2.0696379435296217E-3</v>
      </c>
      <c r="V55" s="116">
        <f t="shared" si="18"/>
        <v>-4.5607625597715931E-3</v>
      </c>
      <c r="W55" s="117">
        <f t="shared" si="18"/>
        <v>8.4788022529624467E-3</v>
      </c>
      <c r="AA55" s="235" t="s">
        <v>43</v>
      </c>
      <c r="AB55" s="235" t="s">
        <v>44</v>
      </c>
      <c r="AC55" s="235" t="s">
        <v>73</v>
      </c>
      <c r="AD55" s="235" t="s">
        <v>46</v>
      </c>
      <c r="AE55" s="235" t="s">
        <v>95</v>
      </c>
      <c r="AF55" s="207"/>
      <c r="AG55" s="207"/>
      <c r="AH55" s="190" t="s">
        <v>36</v>
      </c>
      <c r="AI55" s="190" t="s">
        <v>3</v>
      </c>
      <c r="AJ55" s="190" t="s">
        <v>99</v>
      </c>
      <c r="AK55" s="190" t="s">
        <v>100</v>
      </c>
      <c r="AL55" s="190" t="s">
        <v>101</v>
      </c>
      <c r="AM55" s="190" t="s">
        <v>102</v>
      </c>
      <c r="AN55" s="190" t="s">
        <v>103</v>
      </c>
      <c r="AO55" s="190" t="s">
        <v>5</v>
      </c>
      <c r="AP55" s="190" t="s">
        <v>104</v>
      </c>
      <c r="AQ55" s="190" t="s">
        <v>105</v>
      </c>
      <c r="AR55" s="190" t="s">
        <v>106</v>
      </c>
    </row>
    <row r="56" spans="1:44">
      <c r="A56" s="104">
        <v>45120</v>
      </c>
      <c r="B56" s="98">
        <v>885.05</v>
      </c>
      <c r="C56" s="98">
        <v>717.2</v>
      </c>
      <c r="D56" s="98">
        <v>221.85</v>
      </c>
      <c r="E56" s="100">
        <v>7474.6</v>
      </c>
      <c r="F56" s="100">
        <v>1175.25</v>
      </c>
      <c r="G56" s="100">
        <v>5142.45</v>
      </c>
      <c r="H56" s="98">
        <v>472</v>
      </c>
      <c r="I56" s="100">
        <v>1568.2</v>
      </c>
      <c r="J56" s="100">
        <v>1641.1</v>
      </c>
      <c r="K56" s="100">
        <v>9647.5499999999993</v>
      </c>
      <c r="L56" s="106">
        <v>16623.900000000001</v>
      </c>
      <c r="M56" s="115">
        <f t="shared" si="19"/>
        <v>-5.5211407855965573E-3</v>
      </c>
      <c r="N56" s="116">
        <f t="shared" si="19"/>
        <v>-9.7128556005630275E-3</v>
      </c>
      <c r="O56" s="116">
        <f t="shared" si="19"/>
        <v>-1.9860074814573303E-2</v>
      </c>
      <c r="P56" s="116">
        <f t="shared" si="19"/>
        <v>5.7223323145105549E-3</v>
      </c>
      <c r="Q56" s="116">
        <f t="shared" si="19"/>
        <v>1.3578260998607405E-2</v>
      </c>
      <c r="R56" s="116">
        <f t="shared" si="19"/>
        <v>-9.0113807853185734E-3</v>
      </c>
      <c r="S56" s="116">
        <f t="shared" si="19"/>
        <v>-6.3539131651604852E-4</v>
      </c>
      <c r="T56" s="116">
        <f t="shared" si="19"/>
        <v>-2.1657438874830371E-3</v>
      </c>
      <c r="U56" s="116">
        <f t="shared" si="19"/>
        <v>4.9785536774427531E-3</v>
      </c>
      <c r="V56" s="116">
        <f t="shared" si="18"/>
        <v>-1.9324793572305841E-2</v>
      </c>
      <c r="W56" s="117">
        <f t="shared" si="18"/>
        <v>-1.0311154244624604E-3</v>
      </c>
      <c r="AA56" s="236" t="s">
        <v>59</v>
      </c>
      <c r="AB56" s="202">
        <v>5.6490273266965103E-2</v>
      </c>
      <c r="AC56" s="142">
        <f>$AB$15*252</f>
        <v>0.19770186512320009</v>
      </c>
      <c r="AD56" s="107">
        <f t="shared" ref="AD56:AD65" si="20">AC34*AD34</f>
        <v>1.0009476425131732E-2</v>
      </c>
      <c r="AE56" s="232">
        <f t="shared" ref="AE56:AE65" si="21">7.06%</f>
        <v>7.0599999999999996E-2</v>
      </c>
      <c r="AF56" s="40"/>
      <c r="AG56" s="40"/>
      <c r="AH56" s="21" t="s">
        <v>3</v>
      </c>
      <c r="AI56" s="21">
        <v>1.26E-4</v>
      </c>
      <c r="AJ56" s="191">
        <v>4.6300000000000001E-5</v>
      </c>
      <c r="AK56" s="191">
        <v>2.2367699999999999E-5</v>
      </c>
      <c r="AL56" s="191">
        <v>2.5000000000000001E-5</v>
      </c>
      <c r="AM56" s="191">
        <v>1.73E-5</v>
      </c>
      <c r="AN56" s="191">
        <v>1.9899999999999999E-5</v>
      </c>
      <c r="AO56" s="191">
        <v>2.1500000000000001E-5</v>
      </c>
      <c r="AP56" s="191">
        <v>1.34E-5</v>
      </c>
      <c r="AQ56" s="191">
        <v>3.4400000000000003E-5</v>
      </c>
      <c r="AR56" s="191">
        <v>2.6427E-5</v>
      </c>
    </row>
    <row r="57" spans="1:44">
      <c r="A57" s="104">
        <v>45119</v>
      </c>
      <c r="B57" s="98">
        <v>889.95</v>
      </c>
      <c r="C57" s="98">
        <v>724.2</v>
      </c>
      <c r="D57" s="98">
        <v>226.3</v>
      </c>
      <c r="E57" s="100">
        <v>7431.95</v>
      </c>
      <c r="F57" s="100">
        <v>1159.4000000000001</v>
      </c>
      <c r="G57" s="100">
        <v>5189</v>
      </c>
      <c r="H57" s="98">
        <v>472.3</v>
      </c>
      <c r="I57" s="100">
        <v>1571.6</v>
      </c>
      <c r="J57" s="100">
        <v>1632.95</v>
      </c>
      <c r="K57" s="100">
        <v>9835.7999999999993</v>
      </c>
      <c r="L57" s="106">
        <v>16641.05</v>
      </c>
      <c r="M57" s="115">
        <f t="shared" si="19"/>
        <v>-2.1887372993996679E-3</v>
      </c>
      <c r="N57" s="116">
        <f t="shared" si="19"/>
        <v>-7.8399411260457012E-3</v>
      </c>
      <c r="O57" s="116">
        <f t="shared" si="19"/>
        <v>3.541393696758756E-3</v>
      </c>
      <c r="P57" s="116">
        <f t="shared" si="19"/>
        <v>-1.6200649552527541E-3</v>
      </c>
      <c r="Q57" s="116">
        <f t="shared" si="19"/>
        <v>-1.7665945952096791E-3</v>
      </c>
      <c r="R57" s="116">
        <f t="shared" si="19"/>
        <v>4.471342138152555E-3</v>
      </c>
      <c r="S57" s="116">
        <f t="shared" si="19"/>
        <v>-1.798086052170149E-3</v>
      </c>
      <c r="T57" s="116">
        <f t="shared" si="19"/>
        <v>-2.6528420023723135E-2</v>
      </c>
      <c r="U57" s="116">
        <f t="shared" si="19"/>
        <v>-9.416925456522925E-3</v>
      </c>
      <c r="V57" s="116">
        <f t="shared" si="18"/>
        <v>-6.521117862584168E-3</v>
      </c>
      <c r="W57" s="117">
        <f t="shared" si="18"/>
        <v>-4.175547275142576E-4</v>
      </c>
      <c r="AA57" s="236" t="s">
        <v>60</v>
      </c>
      <c r="AB57" s="202">
        <v>3.4401610993621892E-2</v>
      </c>
      <c r="AC57" s="142">
        <f>$AC$15*252</f>
        <v>-4.9062674724851263E-3</v>
      </c>
      <c r="AD57" s="107">
        <f t="shared" si="20"/>
        <v>1.5605230689702368E-2</v>
      </c>
      <c r="AE57" s="232">
        <f t="shared" si="21"/>
        <v>7.0599999999999996E-2</v>
      </c>
      <c r="AF57" s="40"/>
      <c r="AG57" s="40"/>
      <c r="AH57" s="21" t="s">
        <v>99</v>
      </c>
      <c r="AI57" s="191">
        <v>4.6300000000000001E-5</v>
      </c>
      <c r="AJ57" s="21">
        <v>8.2299999999999995E-4</v>
      </c>
      <c r="AK57" s="21">
        <v>1.4668400000000001E-4</v>
      </c>
      <c r="AL57" s="21">
        <v>1.16E-4</v>
      </c>
      <c r="AM57" s="191">
        <v>6.5400000000000004E-5</v>
      </c>
      <c r="AN57" s="191">
        <v>4.6700000000000002E-6</v>
      </c>
      <c r="AO57" s="191">
        <v>1.7399999999999999E-5</v>
      </c>
      <c r="AP57" s="21">
        <v>2.12E-4</v>
      </c>
      <c r="AQ57" s="191">
        <v>6.4599999999999998E-5</v>
      </c>
      <c r="AR57" s="191">
        <v>6.4352999999999999E-5</v>
      </c>
    </row>
    <row r="58" spans="1:44">
      <c r="A58" s="104">
        <v>45118</v>
      </c>
      <c r="B58" s="98">
        <v>891.9</v>
      </c>
      <c r="C58" s="98">
        <v>729.9</v>
      </c>
      <c r="D58" s="98">
        <v>225.5</v>
      </c>
      <c r="E58" s="100">
        <v>7444</v>
      </c>
      <c r="F58" s="100">
        <v>1161.45</v>
      </c>
      <c r="G58" s="100">
        <v>5165.8500000000004</v>
      </c>
      <c r="H58" s="98">
        <v>473.15</v>
      </c>
      <c r="I58" s="100">
        <v>1613.85</v>
      </c>
      <c r="J58" s="100">
        <v>1648.4</v>
      </c>
      <c r="K58" s="100">
        <v>9900.15</v>
      </c>
      <c r="L58" s="106">
        <v>16648</v>
      </c>
      <c r="M58" s="115">
        <f t="shared" si="19"/>
        <v>7.31449837412111E-3</v>
      </c>
      <c r="N58" s="116">
        <f t="shared" si="19"/>
        <v>1.3517447202765535E-2</v>
      </c>
      <c r="O58" s="116">
        <f t="shared" si="19"/>
        <v>2.21975673831281E-3</v>
      </c>
      <c r="P58" s="116">
        <f t="shared" si="19"/>
        <v>-1.1918216822039765E-2</v>
      </c>
      <c r="Q58" s="116">
        <f t="shared" si="19"/>
        <v>1.2388618984671309E-2</v>
      </c>
      <c r="R58" s="116">
        <f t="shared" si="19"/>
        <v>2.1122401466131917E-3</v>
      </c>
      <c r="S58" s="116">
        <f t="shared" si="19"/>
        <v>1.5548769057807615E-2</v>
      </c>
      <c r="T58" s="116">
        <f t="shared" si="19"/>
        <v>2.9938401497749647E-2</v>
      </c>
      <c r="U58" s="116">
        <f t="shared" si="19"/>
        <v>-4.8716376965871585E-3</v>
      </c>
      <c r="V58" s="116">
        <f t="shared" si="18"/>
        <v>1.6688739854652079E-2</v>
      </c>
      <c r="W58" s="117">
        <f t="shared" si="18"/>
        <v>5.6774268322963223E-3</v>
      </c>
      <c r="AA58" s="236" t="s">
        <v>61</v>
      </c>
      <c r="AB58" s="202">
        <v>7.8120602003812949E-3</v>
      </c>
      <c r="AC58" s="142">
        <f>$AD$15*252</f>
        <v>0.18997710236029342</v>
      </c>
      <c r="AD58" s="107">
        <f t="shared" si="20"/>
        <v>1.7210717065830597E-3</v>
      </c>
      <c r="AE58" s="232">
        <f t="shared" si="21"/>
        <v>7.0599999999999996E-2</v>
      </c>
      <c r="AF58" s="40"/>
      <c r="AG58" s="40"/>
      <c r="AH58" s="21" t="s">
        <v>100</v>
      </c>
      <c r="AI58" s="191">
        <v>2.2399999999999999E-5</v>
      </c>
      <c r="AJ58" s="21">
        <v>1.47E-4</v>
      </c>
      <c r="AK58" s="21">
        <v>1.9413899999999999E-4</v>
      </c>
      <c r="AL58" s="191">
        <v>5.7200000000000001E-5</v>
      </c>
      <c r="AM58" s="191">
        <v>3.4E-5</v>
      </c>
      <c r="AN58" s="191">
        <v>1.6699999999999999E-5</v>
      </c>
      <c r="AO58" s="191">
        <v>3.0700000000000001E-5</v>
      </c>
      <c r="AP58" s="191">
        <v>9.48E-5</v>
      </c>
      <c r="AQ58" s="191">
        <v>3.0300000000000001E-5</v>
      </c>
      <c r="AR58" s="191">
        <v>4.4013E-5</v>
      </c>
    </row>
    <row r="59" spans="1:44">
      <c r="A59" s="104">
        <v>45117</v>
      </c>
      <c r="B59" s="98">
        <v>885.4</v>
      </c>
      <c r="C59" s="98">
        <v>720.1</v>
      </c>
      <c r="D59" s="98">
        <v>225</v>
      </c>
      <c r="E59" s="100">
        <v>7533.25</v>
      </c>
      <c r="F59" s="100">
        <v>1147.1500000000001</v>
      </c>
      <c r="G59" s="100">
        <v>5154.95</v>
      </c>
      <c r="H59" s="98">
        <v>465.85</v>
      </c>
      <c r="I59" s="100">
        <v>1566.25</v>
      </c>
      <c r="J59" s="100">
        <v>1656.45</v>
      </c>
      <c r="K59" s="100">
        <v>9736.2999999999993</v>
      </c>
      <c r="L59" s="106">
        <v>16553.75</v>
      </c>
      <c r="M59" s="115">
        <f t="shared" si="19"/>
        <v>1.7029200993313613E-2</v>
      </c>
      <c r="N59" s="116">
        <f t="shared" si="19"/>
        <v>1.9460667804242532E-3</v>
      </c>
      <c r="O59" s="116">
        <f t="shared" si="19"/>
        <v>-1.324522675002068E-2</v>
      </c>
      <c r="P59" s="116">
        <f t="shared" si="19"/>
        <v>-1.1758165501460891E-2</v>
      </c>
      <c r="Q59" s="116">
        <f t="shared" si="19"/>
        <v>-7.6851647161518466E-3</v>
      </c>
      <c r="R59" s="116">
        <f t="shared" si="19"/>
        <v>-5.330147226960652E-3</v>
      </c>
      <c r="S59" s="116">
        <f t="shared" si="19"/>
        <v>-5.4589378271282709E-3</v>
      </c>
      <c r="T59" s="116">
        <f t="shared" si="19"/>
        <v>1.563637803424911E-2</v>
      </c>
      <c r="U59" s="116">
        <f t="shared" si="19"/>
        <v>-2.3817790176342162E-3</v>
      </c>
      <c r="V59" s="116">
        <f t="shared" si="18"/>
        <v>-1.1635666886311976E-2</v>
      </c>
      <c r="W59" s="117">
        <f t="shared" si="18"/>
        <v>-6.7333664997032644E-4</v>
      </c>
      <c r="AA59" s="236" t="s">
        <v>62</v>
      </c>
      <c r="AB59" s="202">
        <v>6.6353752816379799E-2</v>
      </c>
      <c r="AC59" s="142">
        <f>$AE$15*252</f>
        <v>7.2720376742769766E-2</v>
      </c>
      <c r="AD59" s="107">
        <f t="shared" si="20"/>
        <v>1.5644936309067929E-2</v>
      </c>
      <c r="AE59" s="232">
        <f t="shared" si="21"/>
        <v>7.0599999999999996E-2</v>
      </c>
      <c r="AF59" s="40"/>
      <c r="AG59" s="40"/>
      <c r="AH59" s="21" t="s">
        <v>101</v>
      </c>
      <c r="AI59" s="191">
        <v>2.5000000000000001E-5</v>
      </c>
      <c r="AJ59" s="21">
        <v>1.16E-4</v>
      </c>
      <c r="AK59" s="191">
        <v>5.71934E-5</v>
      </c>
      <c r="AL59" s="21">
        <v>2.22E-4</v>
      </c>
      <c r="AM59" s="191">
        <v>4.5599999999999997E-5</v>
      </c>
      <c r="AN59" s="191">
        <v>8.1500000000000003E-7</v>
      </c>
      <c r="AO59" s="191">
        <v>2.2799999999999999E-5</v>
      </c>
      <c r="AP59" s="191">
        <v>4.1300000000000001E-5</v>
      </c>
      <c r="AQ59" s="191">
        <v>5.3300000000000001E-5</v>
      </c>
      <c r="AR59" s="191">
        <v>3.4128999999999998E-5</v>
      </c>
    </row>
    <row r="60" spans="1:44">
      <c r="A60" s="104">
        <v>45114</v>
      </c>
      <c r="B60" s="98">
        <v>870.45</v>
      </c>
      <c r="C60" s="98">
        <v>718.7</v>
      </c>
      <c r="D60" s="98">
        <v>228</v>
      </c>
      <c r="E60" s="100">
        <v>7622.35</v>
      </c>
      <c r="F60" s="100">
        <v>1156</v>
      </c>
      <c r="G60" s="100">
        <v>5182.5</v>
      </c>
      <c r="H60" s="98">
        <v>468.4</v>
      </c>
      <c r="I60" s="100">
        <v>1541.95</v>
      </c>
      <c r="J60" s="100">
        <v>1660.4</v>
      </c>
      <c r="K60" s="100">
        <v>9850.25</v>
      </c>
      <c r="L60" s="106">
        <v>16564.900000000001</v>
      </c>
      <c r="M60" s="115">
        <f t="shared" si="19"/>
        <v>9.1948745056473729E-4</v>
      </c>
      <c r="N60" s="116">
        <f t="shared" si="19"/>
        <v>-2.9273727008800727E-2</v>
      </c>
      <c r="O60" s="116">
        <f t="shared" si="19"/>
        <v>-6.9930354909705254E-3</v>
      </c>
      <c r="P60" s="116">
        <f t="shared" si="19"/>
        <v>-1.8702701292261585E-2</v>
      </c>
      <c r="Q60" s="116">
        <f t="shared" si="19"/>
        <v>-1.9912872932048305E-2</v>
      </c>
      <c r="R60" s="116">
        <f t="shared" si="19"/>
        <v>-9.467821796762239E-3</v>
      </c>
      <c r="S60" s="116">
        <f t="shared" si="19"/>
        <v>-1.167369724998034E-2</v>
      </c>
      <c r="T60" s="116">
        <f t="shared" si="19"/>
        <v>-2.958493197061365E-2</v>
      </c>
      <c r="U60" s="116">
        <f t="shared" si="19"/>
        <v>-8.7546280802831035E-3</v>
      </c>
      <c r="V60" s="116">
        <f t="shared" si="18"/>
        <v>-9.2847926344010508E-4</v>
      </c>
      <c r="W60" s="117">
        <f t="shared" si="18"/>
        <v>-7.8262693907810831E-3</v>
      </c>
      <c r="AA60" s="236" t="s">
        <v>63</v>
      </c>
      <c r="AB60" s="202">
        <v>5.8521302536038357E-2</v>
      </c>
      <c r="AC60" s="142">
        <f>$AF$15*252</f>
        <v>0.19699149804730176</v>
      </c>
      <c r="AD60" s="107">
        <f t="shared" si="20"/>
        <v>1.462257827820761E-2</v>
      </c>
      <c r="AE60" s="232">
        <f t="shared" si="21"/>
        <v>7.0599999999999996E-2</v>
      </c>
      <c r="AF60" s="40"/>
      <c r="AG60" s="40"/>
      <c r="AH60" s="21" t="s">
        <v>102</v>
      </c>
      <c r="AI60" s="191">
        <v>1.73E-5</v>
      </c>
      <c r="AJ60" s="191">
        <v>6.5400000000000004E-5</v>
      </c>
      <c r="AK60" s="191">
        <v>3.3982700000000002E-5</v>
      </c>
      <c r="AL60" s="191">
        <v>4.5599999999999997E-5</v>
      </c>
      <c r="AM60" s="21">
        <v>2.5000000000000001E-4</v>
      </c>
      <c r="AN60" s="191">
        <v>2.2200000000000001E-5</v>
      </c>
      <c r="AO60" s="191">
        <v>9.8400000000000007E-6</v>
      </c>
      <c r="AP60" s="191">
        <v>2.2799999999999999E-5</v>
      </c>
      <c r="AQ60" s="191">
        <v>3.9700000000000003E-5</v>
      </c>
      <c r="AR60" s="191">
        <v>2.6156000000000002E-5</v>
      </c>
    </row>
    <row r="61" spans="1:44">
      <c r="A61" s="104">
        <v>45113</v>
      </c>
      <c r="B61" s="98">
        <v>869.65</v>
      </c>
      <c r="C61" s="98">
        <v>740.05</v>
      </c>
      <c r="D61" s="98">
        <v>229.6</v>
      </c>
      <c r="E61" s="100">
        <v>7766.25</v>
      </c>
      <c r="F61" s="100">
        <v>1179.25</v>
      </c>
      <c r="G61" s="100">
        <v>5231.8</v>
      </c>
      <c r="H61" s="98">
        <v>473.9</v>
      </c>
      <c r="I61" s="100">
        <v>1588.25</v>
      </c>
      <c r="J61" s="100">
        <v>1675</v>
      </c>
      <c r="K61" s="100">
        <v>9859.4</v>
      </c>
      <c r="L61" s="106">
        <v>16695.05</v>
      </c>
      <c r="M61" s="115">
        <f t="shared" si="19"/>
        <v>3.4556274668429781E-3</v>
      </c>
      <c r="N61" s="116">
        <f t="shared" si="19"/>
        <v>-3.6417628595193708E-3</v>
      </c>
      <c r="O61" s="116">
        <f t="shared" si="19"/>
        <v>3.5013547823145523E-2</v>
      </c>
      <c r="P61" s="116">
        <f t="shared" si="19"/>
        <v>-9.2919604793269984E-3</v>
      </c>
      <c r="Q61" s="116">
        <f t="shared" si="19"/>
        <v>3.6104955861117724E-3</v>
      </c>
      <c r="R61" s="116">
        <f t="shared" si="19"/>
        <v>1.026891441405484E-2</v>
      </c>
      <c r="S61" s="116">
        <f t="shared" si="19"/>
        <v>-2.5289792193331326E-3</v>
      </c>
      <c r="T61" s="116">
        <f t="shared" si="19"/>
        <v>-3.45694876009364E-3</v>
      </c>
      <c r="U61" s="116">
        <f t="shared" si="19"/>
        <v>1.0154407586390028E-3</v>
      </c>
      <c r="V61" s="116">
        <f t="shared" si="18"/>
        <v>-1.3389481555767278E-2</v>
      </c>
      <c r="W61" s="117">
        <f t="shared" si="18"/>
        <v>5.8782618632628415E-3</v>
      </c>
      <c r="AA61" s="236" t="s">
        <v>64</v>
      </c>
      <c r="AB61" s="202">
        <v>0.39716329661493643</v>
      </c>
      <c r="AC61" s="142">
        <f>$AG$15*252</f>
        <v>0.24324146039651851</v>
      </c>
      <c r="AD61" s="107">
        <f t="shared" si="20"/>
        <v>7.2630919019362736E-2</v>
      </c>
      <c r="AE61" s="232">
        <f t="shared" si="21"/>
        <v>7.0599999999999996E-2</v>
      </c>
      <c r="AF61" s="40"/>
      <c r="AG61" s="40"/>
      <c r="AH61" s="21" t="s">
        <v>103</v>
      </c>
      <c r="AI61" s="191">
        <v>1.9899999999999999E-5</v>
      </c>
      <c r="AJ61" s="191">
        <v>4.6700000000000002E-6</v>
      </c>
      <c r="AK61" s="191">
        <v>1.6679499999999998E-5</v>
      </c>
      <c r="AL61" s="191">
        <v>8.1500000000000003E-7</v>
      </c>
      <c r="AM61" s="191">
        <v>2.2200000000000001E-5</v>
      </c>
      <c r="AN61" s="21">
        <v>1.34E-4</v>
      </c>
      <c r="AO61" s="191">
        <v>2.62E-5</v>
      </c>
      <c r="AP61" s="191">
        <v>1.3900000000000001E-5</v>
      </c>
      <c r="AQ61" s="191">
        <v>1.6399999999999999E-5</v>
      </c>
      <c r="AR61" s="191">
        <v>-2.7719000000000001E-6</v>
      </c>
    </row>
    <row r="62" spans="1:44">
      <c r="A62" s="104">
        <v>45112</v>
      </c>
      <c r="B62" s="98">
        <v>866.65</v>
      </c>
      <c r="C62" s="98">
        <v>742.75</v>
      </c>
      <c r="D62" s="98">
        <v>221.7</v>
      </c>
      <c r="E62" s="100">
        <v>7838.75</v>
      </c>
      <c r="F62" s="100">
        <v>1175</v>
      </c>
      <c r="G62" s="100">
        <v>5178.3500000000004</v>
      </c>
      <c r="H62" s="98">
        <v>475.1</v>
      </c>
      <c r="I62" s="100">
        <v>1593.75</v>
      </c>
      <c r="J62" s="100">
        <v>1673.3</v>
      </c>
      <c r="K62" s="100">
        <v>9992.2999999999993</v>
      </c>
      <c r="L62" s="106">
        <v>16597.2</v>
      </c>
      <c r="M62" s="115">
        <f t="shared" si="19"/>
        <v>1.7323020846620582E-3</v>
      </c>
      <c r="N62" s="116">
        <f t="shared" si="19"/>
        <v>1.4146656002044788E-3</v>
      </c>
      <c r="O62" s="116">
        <f t="shared" si="19"/>
        <v>4.7473809067095502E-3</v>
      </c>
      <c r="P62" s="116">
        <f t="shared" si="19"/>
        <v>-2.7644738355906587E-3</v>
      </c>
      <c r="Q62" s="116">
        <f t="shared" si="19"/>
        <v>2.3246849698747692E-2</v>
      </c>
      <c r="R62" s="116">
        <f t="shared" si="19"/>
        <v>-1.9388917738758496E-3</v>
      </c>
      <c r="S62" s="116">
        <f t="shared" si="19"/>
        <v>1.8588883020003208E-2</v>
      </c>
      <c r="T62" s="116">
        <f t="shared" si="19"/>
        <v>1.0882529921620697E-2</v>
      </c>
      <c r="U62" s="116">
        <f t="shared" si="19"/>
        <v>-3.2282679906771042E-2</v>
      </c>
      <c r="V62" s="116">
        <f t="shared" si="18"/>
        <v>3.5126347395496207E-2</v>
      </c>
      <c r="W62" s="117">
        <f t="shared" si="18"/>
        <v>2.4824125014470053E-3</v>
      </c>
      <c r="AA62" s="236" t="s">
        <v>65</v>
      </c>
      <c r="AB62" s="202">
        <v>1.95766930747753E-2</v>
      </c>
      <c r="AC62" s="142">
        <f>$AH$15*252</f>
        <v>0.3148922990366616</v>
      </c>
      <c r="AD62" s="107">
        <f t="shared" si="20"/>
        <v>3.5069109257552483E-3</v>
      </c>
      <c r="AE62" s="232">
        <f t="shared" si="21"/>
        <v>7.0599999999999996E-2</v>
      </c>
      <c r="AF62" s="40"/>
      <c r="AG62" s="40"/>
      <c r="AH62" s="21" t="s">
        <v>5</v>
      </c>
      <c r="AI62" s="191">
        <v>2.1500000000000001E-5</v>
      </c>
      <c r="AJ62" s="191">
        <v>1.7399999999999999E-5</v>
      </c>
      <c r="AK62" s="191">
        <v>3.0651300000000002E-5</v>
      </c>
      <c r="AL62" s="191">
        <v>2.2799999999999999E-5</v>
      </c>
      <c r="AM62" s="191">
        <v>9.8400000000000007E-6</v>
      </c>
      <c r="AN62" s="191">
        <v>2.62E-5</v>
      </c>
      <c r="AO62" s="21">
        <v>1.2799999999999999E-4</v>
      </c>
      <c r="AP62" s="191">
        <v>-8.8000000000000004E-6</v>
      </c>
      <c r="AQ62" s="191">
        <v>1.3900000000000001E-5</v>
      </c>
      <c r="AR62" s="191">
        <v>2.3986E-5</v>
      </c>
    </row>
    <row r="63" spans="1:44">
      <c r="A63" s="104">
        <v>45111</v>
      </c>
      <c r="B63" s="98">
        <v>865.15</v>
      </c>
      <c r="C63" s="98">
        <v>741.7</v>
      </c>
      <c r="D63" s="98">
        <v>220.65</v>
      </c>
      <c r="E63" s="100">
        <v>7860.45</v>
      </c>
      <c r="F63" s="100">
        <v>1148</v>
      </c>
      <c r="G63" s="100">
        <v>5188.3999999999996</v>
      </c>
      <c r="H63" s="98">
        <v>466.35</v>
      </c>
      <c r="I63" s="100">
        <v>1576.5</v>
      </c>
      <c r="J63" s="100">
        <v>1728.2</v>
      </c>
      <c r="K63" s="100">
        <v>9647.4</v>
      </c>
      <c r="L63" s="106">
        <v>16556.05</v>
      </c>
      <c r="M63" s="115">
        <f t="shared" si="19"/>
        <v>-1.6052629287890537E-2</v>
      </c>
      <c r="N63" s="116">
        <f t="shared" si="19"/>
        <v>5.814362942468434E-3</v>
      </c>
      <c r="O63" s="116">
        <f t="shared" si="19"/>
        <v>-5.6490942229920323E-3</v>
      </c>
      <c r="P63" s="116">
        <f t="shared" si="19"/>
        <v>6.9459147599021734E-2</v>
      </c>
      <c r="Q63" s="116">
        <f t="shared" si="19"/>
        <v>2.3398807060676912E-2</v>
      </c>
      <c r="R63" s="116">
        <f t="shared" si="19"/>
        <v>1.7518213655338441E-2</v>
      </c>
      <c r="S63" s="116">
        <f t="shared" si="19"/>
        <v>6.6695600074032895E-3</v>
      </c>
      <c r="T63" s="116">
        <f t="shared" si="19"/>
        <v>-1.1791920222458457E-2</v>
      </c>
      <c r="U63" s="116">
        <f t="shared" si="19"/>
        <v>4.8723994305027848E-3</v>
      </c>
      <c r="V63" s="116">
        <f t="shared" si="18"/>
        <v>-2.6500502041261107E-3</v>
      </c>
      <c r="W63" s="117">
        <f t="shared" si="18"/>
        <v>1.6987067317811508E-3</v>
      </c>
      <c r="AA63" s="236" t="s">
        <v>66</v>
      </c>
      <c r="AB63" s="202">
        <v>0.11945927280996135</v>
      </c>
      <c r="AC63" s="142">
        <f>$AI$15*252</f>
        <v>0.47396533696858256</v>
      </c>
      <c r="AD63" s="107">
        <f t="shared" si="20"/>
        <v>4.573192060997721E-2</v>
      </c>
      <c r="AE63" s="232">
        <f t="shared" si="21"/>
        <v>7.0599999999999996E-2</v>
      </c>
      <c r="AF63" s="40"/>
      <c r="AG63" s="40"/>
      <c r="AH63" s="21" t="s">
        <v>104</v>
      </c>
      <c r="AI63" s="191">
        <v>1.34E-5</v>
      </c>
      <c r="AJ63" s="21">
        <v>2.12E-4</v>
      </c>
      <c r="AK63" s="191">
        <v>9.4831800000000002E-5</v>
      </c>
      <c r="AL63" s="191">
        <v>4.1300000000000001E-5</v>
      </c>
      <c r="AM63" s="191">
        <v>2.2799999999999999E-5</v>
      </c>
      <c r="AN63" s="191">
        <v>1.3900000000000001E-5</v>
      </c>
      <c r="AO63" s="191">
        <v>-8.8000000000000004E-6</v>
      </c>
      <c r="AP63" s="21">
        <v>5.8600000000000004E-4</v>
      </c>
      <c r="AQ63" s="191">
        <v>3.3000000000000003E-5</v>
      </c>
      <c r="AR63" s="191">
        <v>3.4180000000000001E-5</v>
      </c>
    </row>
    <row r="64" spans="1:44">
      <c r="A64" s="104">
        <v>45110</v>
      </c>
      <c r="B64" s="98">
        <v>879.15</v>
      </c>
      <c r="C64" s="98">
        <v>737.4</v>
      </c>
      <c r="D64" s="98">
        <v>221.9</v>
      </c>
      <c r="E64" s="100">
        <v>7333</v>
      </c>
      <c r="F64" s="100">
        <v>1121.45</v>
      </c>
      <c r="G64" s="100">
        <v>5098.3</v>
      </c>
      <c r="H64" s="98">
        <v>463.25</v>
      </c>
      <c r="I64" s="100">
        <v>1595.2</v>
      </c>
      <c r="J64" s="100">
        <v>1719.8</v>
      </c>
      <c r="K64" s="100">
        <v>9673</v>
      </c>
      <c r="L64" s="106">
        <v>16527.95</v>
      </c>
      <c r="M64" s="115">
        <f t="shared" si="19"/>
        <v>4.5508846567321448E-4</v>
      </c>
      <c r="N64" s="116">
        <f t="shared" si="19"/>
        <v>-2.5056729325425358E-3</v>
      </c>
      <c r="O64" s="116">
        <f t="shared" si="19"/>
        <v>2.2535211362984488E-4</v>
      </c>
      <c r="P64" s="116">
        <f t="shared" si="19"/>
        <v>2.3790932767356825E-2</v>
      </c>
      <c r="Q64" s="116">
        <f t="shared" si="19"/>
        <v>-8.3470715069857721E-3</v>
      </c>
      <c r="R64" s="116">
        <f t="shared" si="19"/>
        <v>-1.1951906279801628E-2</v>
      </c>
      <c r="S64" s="116">
        <f t="shared" si="19"/>
        <v>2.5470032889962212E-2</v>
      </c>
      <c r="T64" s="116">
        <f t="shared" si="19"/>
        <v>-1.5920734286844939E-2</v>
      </c>
      <c r="U64" s="116">
        <f t="shared" si="19"/>
        <v>1.0756563435012086E-2</v>
      </c>
      <c r="V64" s="116">
        <f t="shared" si="18"/>
        <v>-1.192591483987073E-2</v>
      </c>
      <c r="W64" s="117">
        <f t="shared" si="18"/>
        <v>5.943955154120723E-3</v>
      </c>
      <c r="AA64" s="236" t="s">
        <v>67</v>
      </c>
      <c r="AB64" s="202">
        <v>5.8269529374791393E-2</v>
      </c>
      <c r="AC64" s="142">
        <f>$AJ$15*252</f>
        <v>9.328927828037159E-2</v>
      </c>
      <c r="AD64" s="107">
        <f t="shared" si="20"/>
        <v>1.0598963182384534E-2</v>
      </c>
      <c r="AE64" s="232">
        <f t="shared" si="21"/>
        <v>7.0599999999999996E-2</v>
      </c>
      <c r="AF64" s="40"/>
      <c r="AG64" s="40"/>
      <c r="AH64" s="21" t="s">
        <v>105</v>
      </c>
      <c r="AI64" s="191">
        <v>3.4400000000000003E-5</v>
      </c>
      <c r="AJ64" s="191">
        <v>6.4599999999999998E-5</v>
      </c>
      <c r="AK64" s="191">
        <v>3.0326999999999999E-5</v>
      </c>
      <c r="AL64" s="191">
        <v>5.3300000000000001E-5</v>
      </c>
      <c r="AM64" s="191">
        <v>3.9700000000000003E-5</v>
      </c>
      <c r="AN64" s="191">
        <v>1.6399999999999999E-5</v>
      </c>
      <c r="AO64" s="191">
        <v>1.3900000000000001E-5</v>
      </c>
      <c r="AP64" s="191">
        <v>3.3000000000000003E-5</v>
      </c>
      <c r="AQ64" s="21">
        <v>1.3200000000000001E-4</v>
      </c>
      <c r="AR64" s="191">
        <v>8.6579000000000006E-6</v>
      </c>
    </row>
    <row r="65" spans="1:44">
      <c r="A65" s="104">
        <v>45107</v>
      </c>
      <c r="B65" s="98">
        <v>878.75</v>
      </c>
      <c r="C65" s="98">
        <v>739.25</v>
      </c>
      <c r="D65" s="98">
        <v>221.85</v>
      </c>
      <c r="E65" s="100">
        <v>7160.6</v>
      </c>
      <c r="F65" s="100">
        <v>1130.8499999999999</v>
      </c>
      <c r="G65" s="100">
        <v>5159.6000000000004</v>
      </c>
      <c r="H65" s="98">
        <v>451.6</v>
      </c>
      <c r="I65" s="100">
        <v>1620.8</v>
      </c>
      <c r="J65" s="100">
        <v>1701.4</v>
      </c>
      <c r="K65" s="100">
        <v>9789.0499999999993</v>
      </c>
      <c r="L65" s="106">
        <v>16430</v>
      </c>
      <c r="M65" s="115">
        <f t="shared" si="19"/>
        <v>7.4816877162084639E-3</v>
      </c>
      <c r="N65" s="116">
        <f t="shared" si="19"/>
        <v>-2.3066374495823994E-2</v>
      </c>
      <c r="O65" s="116">
        <f t="shared" si="19"/>
        <v>1.7277083536142945E-2</v>
      </c>
      <c r="P65" s="116">
        <f t="shared" si="19"/>
        <v>9.8802274534178849E-3</v>
      </c>
      <c r="Q65" s="116">
        <f t="shared" si="19"/>
        <v>2.0322725383540904E-2</v>
      </c>
      <c r="R65" s="116">
        <f t="shared" si="19"/>
        <v>1.0080485070593136E-2</v>
      </c>
      <c r="S65" s="116">
        <f t="shared" si="19"/>
        <v>4.9947381711244231E-3</v>
      </c>
      <c r="T65" s="116">
        <f t="shared" si="19"/>
        <v>5.4131935391468567E-3</v>
      </c>
      <c r="U65" s="116">
        <f t="shared" si="19"/>
        <v>1.4951944697852253E-2</v>
      </c>
      <c r="V65" s="116">
        <f t="shared" si="18"/>
        <v>2.5702796729205099E-2</v>
      </c>
      <c r="W65" s="117">
        <f t="shared" si="18"/>
        <v>9.3435764387783636E-3</v>
      </c>
      <c r="AA65" s="236" t="s">
        <v>68</v>
      </c>
      <c r="AB65" s="202">
        <v>0.18195220831214906</v>
      </c>
      <c r="AC65" s="142">
        <f>$AK$15*252</f>
        <v>0.19356451432204125</v>
      </c>
      <c r="AD65" s="107">
        <f t="shared" si="20"/>
        <v>3.1289545948913193E-2</v>
      </c>
      <c r="AE65" s="232">
        <f t="shared" si="21"/>
        <v>7.0599999999999996E-2</v>
      </c>
      <c r="AF65" s="40"/>
      <c r="AG65" s="40"/>
      <c r="AH65" s="24" t="s">
        <v>106</v>
      </c>
      <c r="AI65" s="192">
        <v>2.6400000000000001E-5</v>
      </c>
      <c r="AJ65" s="192">
        <v>6.4399999999999993E-5</v>
      </c>
      <c r="AK65" s="192">
        <v>4.40129E-5</v>
      </c>
      <c r="AL65" s="192">
        <v>3.4100000000000002E-5</v>
      </c>
      <c r="AM65" s="192">
        <v>2.62E-5</v>
      </c>
      <c r="AN65" s="192">
        <v>-2.7999999999999999E-6</v>
      </c>
      <c r="AO65" s="192">
        <v>2.4000000000000001E-5</v>
      </c>
      <c r="AP65" s="192">
        <v>3.4199999999999998E-5</v>
      </c>
      <c r="AQ65" s="192">
        <v>8.6600000000000001E-6</v>
      </c>
      <c r="AR65" s="24">
        <v>1.1828999999999999E-4</v>
      </c>
    </row>
    <row r="66" spans="1:44">
      <c r="A66" s="104">
        <v>45105</v>
      </c>
      <c r="B66" s="98">
        <v>872.2</v>
      </c>
      <c r="C66" s="98">
        <v>756.5</v>
      </c>
      <c r="D66" s="98">
        <v>218.05</v>
      </c>
      <c r="E66" s="100">
        <v>7090.2</v>
      </c>
      <c r="F66" s="100">
        <v>1108.0999999999999</v>
      </c>
      <c r="G66" s="100">
        <v>5107.8500000000004</v>
      </c>
      <c r="H66" s="98">
        <v>449.35</v>
      </c>
      <c r="I66" s="100">
        <v>1612.05</v>
      </c>
      <c r="J66" s="100">
        <v>1676.15</v>
      </c>
      <c r="K66" s="100">
        <v>9540.65</v>
      </c>
      <c r="L66" s="106">
        <v>16277.2</v>
      </c>
      <c r="M66" s="115">
        <f t="shared" si="19"/>
        <v>8.4048620961999446E-3</v>
      </c>
      <c r="N66" s="116">
        <f t="shared" si="19"/>
        <v>4.9104159263772727E-2</v>
      </c>
      <c r="O66" s="116">
        <f t="shared" si="19"/>
        <v>-5.4882369635169273E-3</v>
      </c>
      <c r="P66" s="116">
        <f t="shared" si="19"/>
        <v>1.005717416754926E-2</v>
      </c>
      <c r="Q66" s="116">
        <f t="shared" si="19"/>
        <v>-1.0413955323871675E-2</v>
      </c>
      <c r="R66" s="116">
        <f t="shared" si="19"/>
        <v>1.6233722236005745E-2</v>
      </c>
      <c r="S66" s="116">
        <f t="shared" si="19"/>
        <v>9.5031180825737079E-3</v>
      </c>
      <c r="T66" s="116">
        <f t="shared" si="19"/>
        <v>2.4077126348453153E-2</v>
      </c>
      <c r="U66" s="116">
        <f t="shared" si="19"/>
        <v>1.0525623826828411E-2</v>
      </c>
      <c r="V66" s="116">
        <f t="shared" si="18"/>
        <v>8.383531588768367E-3</v>
      </c>
      <c r="W66" s="117">
        <f t="shared" si="18"/>
        <v>7.0097418099959738E-3</v>
      </c>
      <c r="AA66" s="21"/>
      <c r="AB66" s="21"/>
      <c r="AC66" s="21"/>
      <c r="AD66" s="21"/>
      <c r="AE66" s="21"/>
    </row>
    <row r="67" spans="1:44">
      <c r="A67" s="104">
        <v>45104</v>
      </c>
      <c r="B67" s="98">
        <v>864.9</v>
      </c>
      <c r="C67" s="98">
        <v>720.25</v>
      </c>
      <c r="D67" s="98">
        <v>219.25</v>
      </c>
      <c r="E67" s="100">
        <v>7019.25</v>
      </c>
      <c r="F67" s="100">
        <v>1119.7</v>
      </c>
      <c r="G67" s="100">
        <v>5025.6000000000004</v>
      </c>
      <c r="H67" s="98">
        <v>445.1</v>
      </c>
      <c r="I67" s="100">
        <v>1573.7</v>
      </c>
      <c r="J67" s="100">
        <v>1658.6</v>
      </c>
      <c r="K67" s="100">
        <v>9461</v>
      </c>
      <c r="L67" s="106">
        <v>16163.5</v>
      </c>
      <c r="M67" s="115">
        <f t="shared" si="19"/>
        <v>1.5086053651217927E-2</v>
      </c>
      <c r="N67" s="116">
        <f t="shared" si="19"/>
        <v>-5.7453520446203834E-3</v>
      </c>
      <c r="O67" s="116">
        <f t="shared" si="19"/>
        <v>2.9690555098541623E-3</v>
      </c>
      <c r="P67" s="116">
        <f t="shared" si="19"/>
        <v>2.9319572007728252E-3</v>
      </c>
      <c r="Q67" s="116">
        <f t="shared" si="19"/>
        <v>6.9905285569477546E-3</v>
      </c>
      <c r="R67" s="116">
        <f t="shared" si="19"/>
        <v>-3.1786422186280369E-3</v>
      </c>
      <c r="S67" s="116">
        <f t="shared" si="19"/>
        <v>-1.3471039307013707E-3</v>
      </c>
      <c r="T67" s="116">
        <f t="shared" si="19"/>
        <v>5.7206421391664737E-4</v>
      </c>
      <c r="U67" s="116">
        <f t="shared" si="19"/>
        <v>1.3994733815354841E-2</v>
      </c>
      <c r="V67" s="116">
        <f t="shared" si="18"/>
        <v>-9.7194057685162053E-4</v>
      </c>
      <c r="W67" s="117">
        <f t="shared" si="18"/>
        <v>6.0410396053752376E-3</v>
      </c>
      <c r="AA67" s="21" t="s">
        <v>48</v>
      </c>
      <c r="AB67" s="212">
        <f>SUM(AB56:AB65)</f>
        <v>1</v>
      </c>
      <c r="AC67" s="210">
        <f>SUMPRODUCT(AB56:AB65,AC56:AC65)</f>
        <v>0.22888312823750331</v>
      </c>
      <c r="AD67" s="213" cm="1">
        <f t="array" ref="AD67">SQRT(MMULT(MMULT(TRANSPOSE(AB56:AB65),AI56:AR65),AB56:AB65*252))</f>
        <v>0.11536321371223579</v>
      </c>
      <c r="AE67" s="21"/>
    </row>
    <row r="68" spans="1:44">
      <c r="A68" s="104">
        <v>45103</v>
      </c>
      <c r="B68" s="98">
        <v>851.95</v>
      </c>
      <c r="C68" s="98">
        <v>724.4</v>
      </c>
      <c r="D68" s="98">
        <v>218.6</v>
      </c>
      <c r="E68" s="100">
        <v>6998.7</v>
      </c>
      <c r="F68" s="100">
        <v>1111.9000000000001</v>
      </c>
      <c r="G68" s="100">
        <v>5041.6000000000004</v>
      </c>
      <c r="H68" s="98">
        <v>445.7</v>
      </c>
      <c r="I68" s="100">
        <v>1572.8</v>
      </c>
      <c r="J68" s="100">
        <v>1635.55</v>
      </c>
      <c r="K68" s="100">
        <v>9470.2000000000007</v>
      </c>
      <c r="L68" s="106">
        <v>16066.15</v>
      </c>
      <c r="M68" s="115">
        <f t="shared" si="19"/>
        <v>-3.3396837837442457E-3</v>
      </c>
      <c r="N68" s="116">
        <f t="shared" si="19"/>
        <v>1.404068384833152E-2</v>
      </c>
      <c r="O68" s="116">
        <f t="shared" si="19"/>
        <v>1.3733121865399235E-3</v>
      </c>
      <c r="P68" s="116">
        <f t="shared" si="19"/>
        <v>1.2939340612260039E-3</v>
      </c>
      <c r="Q68" s="116">
        <f t="shared" si="19"/>
        <v>-3.2324711633835925E-3</v>
      </c>
      <c r="R68" s="116">
        <f t="shared" si="19"/>
        <v>9.5063243926100174E-3</v>
      </c>
      <c r="S68" s="116">
        <f t="shared" si="19"/>
        <v>2.1337534065654852E-3</v>
      </c>
      <c r="T68" s="116">
        <f t="shared" si="19"/>
        <v>-3.5293004316007216E-2</v>
      </c>
      <c r="U68" s="116">
        <f t="shared" si="19"/>
        <v>-4.8489749025256938E-3</v>
      </c>
      <c r="V68" s="116">
        <f t="shared" si="18"/>
        <v>1.5204442388526775E-2</v>
      </c>
      <c r="W68" s="117">
        <f t="shared" si="18"/>
        <v>3.3886237747346591E-3</v>
      </c>
      <c r="AA68" s="21" t="s">
        <v>49</v>
      </c>
      <c r="AB68" s="229">
        <f>AB69/AD67</f>
        <v>1.3720415992599497</v>
      </c>
      <c r="AC68" s="21"/>
      <c r="AD68" s="21"/>
      <c r="AE68" s="21"/>
      <c r="AF68" s="40"/>
    </row>
    <row r="69" spans="1:44">
      <c r="A69" s="104">
        <v>45100</v>
      </c>
      <c r="B69" s="98">
        <v>854.8</v>
      </c>
      <c r="C69" s="98">
        <v>714.3</v>
      </c>
      <c r="D69" s="98">
        <v>218.3</v>
      </c>
      <c r="E69" s="100">
        <v>6989.65</v>
      </c>
      <c r="F69" s="100">
        <v>1115.5</v>
      </c>
      <c r="G69" s="100">
        <v>4993.8999999999996</v>
      </c>
      <c r="H69" s="98">
        <v>444.75</v>
      </c>
      <c r="I69" s="100">
        <v>1629.3</v>
      </c>
      <c r="J69" s="100">
        <v>1643.5</v>
      </c>
      <c r="K69" s="100">
        <v>9327.2999999999993</v>
      </c>
      <c r="L69" s="106">
        <v>16011.8</v>
      </c>
      <c r="M69" s="115">
        <f t="shared" si="19"/>
        <v>1.4137841514958678E-2</v>
      </c>
      <c r="N69" s="116">
        <f t="shared" si="19"/>
        <v>-4.2886221210454753E-2</v>
      </c>
      <c r="O69" s="116">
        <f t="shared" si="19"/>
        <v>-1.2744824307502341E-2</v>
      </c>
      <c r="P69" s="116">
        <f t="shared" ref="M69:U97" si="22">LN(E69/E70)</f>
        <v>-5.7562223612338493E-3</v>
      </c>
      <c r="Q69" s="116">
        <f t="shared" si="22"/>
        <v>-3.1773761935511005E-3</v>
      </c>
      <c r="R69" s="116">
        <f t="shared" si="22"/>
        <v>1.9094213709571588E-2</v>
      </c>
      <c r="S69" s="116">
        <f t="shared" si="22"/>
        <v>-6.4993505342204562E-3</v>
      </c>
      <c r="T69" s="116">
        <f t="shared" si="22"/>
        <v>3.9358023870730147E-3</v>
      </c>
      <c r="U69" s="116">
        <f t="shared" si="22"/>
        <v>-6.0843904980523334E-5</v>
      </c>
      <c r="V69" s="116">
        <f t="shared" si="18"/>
        <v>-8.0885208220473036E-3</v>
      </c>
      <c r="W69" s="117">
        <f t="shared" si="18"/>
        <v>-8.0242774880614053E-3</v>
      </c>
      <c r="AA69" s="21" t="s">
        <v>50</v>
      </c>
      <c r="AB69" s="229" cm="1">
        <f t="array" ref="AB69">SUM(AB56:AB65*TRANSPOSE(AB19:AK19))</f>
        <v>0.15828312823750335</v>
      </c>
      <c r="AC69" s="21"/>
      <c r="AD69" s="21"/>
      <c r="AE69" s="21"/>
      <c r="AF69" s="40"/>
    </row>
    <row r="70" spans="1:44">
      <c r="A70" s="104">
        <v>45099</v>
      </c>
      <c r="B70" s="98">
        <v>842.8</v>
      </c>
      <c r="C70" s="98">
        <v>745.6</v>
      </c>
      <c r="D70" s="98">
        <v>221.1</v>
      </c>
      <c r="E70" s="100">
        <v>7030</v>
      </c>
      <c r="F70" s="100">
        <v>1119.05</v>
      </c>
      <c r="G70" s="100">
        <v>4899.45</v>
      </c>
      <c r="H70" s="98">
        <v>447.65</v>
      </c>
      <c r="I70" s="100">
        <v>1622.9</v>
      </c>
      <c r="J70" s="100">
        <v>1643.6</v>
      </c>
      <c r="K70" s="100">
        <v>9403.0499999999993</v>
      </c>
      <c r="L70" s="106">
        <v>16140.8</v>
      </c>
      <c r="M70" s="115">
        <f t="shared" si="22"/>
        <v>4.518975462827677E-3</v>
      </c>
      <c r="N70" s="116">
        <f t="shared" si="22"/>
        <v>-5.1503408052233383E-3</v>
      </c>
      <c r="O70" s="116">
        <f t="shared" si="22"/>
        <v>-1.4369353662762091E-2</v>
      </c>
      <c r="P70" s="116">
        <f t="shared" si="22"/>
        <v>-2.4748122273356012E-2</v>
      </c>
      <c r="Q70" s="116">
        <f t="shared" si="22"/>
        <v>-7.5928452250960485E-4</v>
      </c>
      <c r="R70" s="116">
        <f t="shared" si="22"/>
        <v>-2.2324509646428885E-3</v>
      </c>
      <c r="S70" s="116">
        <f t="shared" si="22"/>
        <v>1.3412318988378885E-3</v>
      </c>
      <c r="T70" s="116">
        <f t="shared" si="22"/>
        <v>-1.1456703654614007E-2</v>
      </c>
      <c r="U70" s="116">
        <f t="shared" si="22"/>
        <v>4.87924851876747E-3</v>
      </c>
      <c r="V70" s="116">
        <f t="shared" si="18"/>
        <v>-4.0119137440403968E-3</v>
      </c>
      <c r="W70" s="117">
        <f t="shared" si="18"/>
        <v>-6.185602651209595E-3</v>
      </c>
      <c r="AA70" s="40"/>
      <c r="AB70" s="42"/>
      <c r="AC70" s="208"/>
      <c r="AE70" s="42"/>
      <c r="AF70" s="42"/>
    </row>
    <row r="71" spans="1:44">
      <c r="A71" s="104">
        <v>45098</v>
      </c>
      <c r="B71" s="98">
        <v>839</v>
      </c>
      <c r="C71" s="98">
        <v>749.45</v>
      </c>
      <c r="D71" s="98">
        <v>224.3</v>
      </c>
      <c r="E71" s="100">
        <v>7206.15</v>
      </c>
      <c r="F71" s="100">
        <v>1119.9000000000001</v>
      </c>
      <c r="G71" s="100">
        <v>4910.3999999999996</v>
      </c>
      <c r="H71" s="98">
        <v>447.05</v>
      </c>
      <c r="I71" s="100">
        <v>1641.6</v>
      </c>
      <c r="J71" s="100">
        <v>1635.6</v>
      </c>
      <c r="K71" s="100">
        <v>9440.85</v>
      </c>
      <c r="L71" s="106">
        <v>16240.95</v>
      </c>
      <c r="M71" s="115">
        <f t="shared" si="22"/>
        <v>9.3402666821885329E-3</v>
      </c>
      <c r="N71" s="116">
        <f t="shared" si="22"/>
        <v>1.5666819014029738E-2</v>
      </c>
      <c r="O71" s="116">
        <f t="shared" si="22"/>
        <v>-2.8937137610185091E-3</v>
      </c>
      <c r="P71" s="116">
        <f t="shared" si="22"/>
        <v>-5.9011098297843132E-3</v>
      </c>
      <c r="Q71" s="116">
        <f t="shared" si="22"/>
        <v>1.1269622022793715E-2</v>
      </c>
      <c r="R71" s="116">
        <f t="shared" si="22"/>
        <v>1.8753317901802746E-3</v>
      </c>
      <c r="S71" s="116">
        <f t="shared" si="22"/>
        <v>-1.2890499639630404E-2</v>
      </c>
      <c r="T71" s="116">
        <f t="shared" si="22"/>
        <v>7.8585265373954626E-3</v>
      </c>
      <c r="U71" s="116">
        <f t="shared" si="22"/>
        <v>1.7329532378712754E-2</v>
      </c>
      <c r="V71" s="116">
        <f t="shared" si="18"/>
        <v>-5.4138552288292433E-3</v>
      </c>
      <c r="W71" s="117">
        <f t="shared" si="18"/>
        <v>2.5276747457411365E-3</v>
      </c>
      <c r="AA71" s="315" t="s">
        <v>96</v>
      </c>
      <c r="AB71" s="42"/>
      <c r="AC71" s="208"/>
      <c r="AE71" s="42"/>
      <c r="AF71" s="42"/>
    </row>
    <row r="72" spans="1:44">
      <c r="A72" s="104">
        <v>45097</v>
      </c>
      <c r="B72" s="98">
        <v>831.2</v>
      </c>
      <c r="C72" s="98">
        <v>737.8</v>
      </c>
      <c r="D72" s="98">
        <v>224.95</v>
      </c>
      <c r="E72" s="100">
        <v>7248.8</v>
      </c>
      <c r="F72" s="100">
        <v>1107.3499999999999</v>
      </c>
      <c r="G72" s="100">
        <v>4901.2</v>
      </c>
      <c r="H72" s="98">
        <v>452.85</v>
      </c>
      <c r="I72" s="100">
        <v>1628.75</v>
      </c>
      <c r="J72" s="100">
        <v>1607.5</v>
      </c>
      <c r="K72" s="100">
        <v>9492.1</v>
      </c>
      <c r="L72" s="106">
        <v>16199.95</v>
      </c>
      <c r="M72" s="115">
        <f t="shared" si="22"/>
        <v>3.6761423868544329E-3</v>
      </c>
      <c r="N72" s="116">
        <f t="shared" si="22"/>
        <v>2.9183230186192967E-3</v>
      </c>
      <c r="O72" s="116">
        <f t="shared" si="22"/>
        <v>8.0339642119022104E-3</v>
      </c>
      <c r="P72" s="116">
        <f t="shared" si="22"/>
        <v>-1.8777456394208549E-2</v>
      </c>
      <c r="Q72" s="116">
        <f t="shared" si="22"/>
        <v>1.2494767156114533E-2</v>
      </c>
      <c r="R72" s="116">
        <f t="shared" si="22"/>
        <v>4.5397922594543252E-3</v>
      </c>
      <c r="S72" s="116">
        <f t="shared" si="22"/>
        <v>-1.6548075925848461E-3</v>
      </c>
      <c r="T72" s="116">
        <f t="shared" si="22"/>
        <v>3.5209734891349487E-2</v>
      </c>
      <c r="U72" s="116">
        <f t="shared" si="22"/>
        <v>2.086155848206457E-3</v>
      </c>
      <c r="V72" s="116">
        <f t="shared" si="18"/>
        <v>-4.1946855309468907E-3</v>
      </c>
      <c r="W72" s="117">
        <f t="shared" si="18"/>
        <v>3.5742924260102294E-3</v>
      </c>
      <c r="AA72" s="218" t="s">
        <v>43</v>
      </c>
      <c r="AB72" s="219" t="s">
        <v>44</v>
      </c>
      <c r="AC72" s="219" t="s">
        <v>73</v>
      </c>
      <c r="AD72" s="219" t="s">
        <v>46</v>
      </c>
      <c r="AE72" s="219" t="s">
        <v>95</v>
      </c>
      <c r="AF72" s="42"/>
    </row>
    <row r="73" spans="1:44">
      <c r="A73" s="104">
        <v>45096</v>
      </c>
      <c r="B73" s="98">
        <v>828.15</v>
      </c>
      <c r="C73" s="98">
        <v>735.65</v>
      </c>
      <c r="D73" s="98">
        <v>223.15</v>
      </c>
      <c r="E73" s="100">
        <v>7386.2</v>
      </c>
      <c r="F73" s="100">
        <v>1093.5999999999999</v>
      </c>
      <c r="G73" s="100">
        <v>4879</v>
      </c>
      <c r="H73" s="98">
        <v>453.6</v>
      </c>
      <c r="I73" s="100">
        <v>1572.4</v>
      </c>
      <c r="J73" s="100">
        <v>1604.15</v>
      </c>
      <c r="K73" s="100">
        <v>9532</v>
      </c>
      <c r="L73" s="106">
        <v>16142.15</v>
      </c>
      <c r="M73" s="115">
        <f t="shared" si="22"/>
        <v>-1.1585111114771169E-2</v>
      </c>
      <c r="N73" s="116">
        <f t="shared" si="22"/>
        <v>-1.5846054907427579E-2</v>
      </c>
      <c r="O73" s="116">
        <f t="shared" si="22"/>
        <v>4.0413166812649668E-3</v>
      </c>
      <c r="P73" s="116">
        <f t="shared" si="22"/>
        <v>2.5088022589646455E-2</v>
      </c>
      <c r="Q73" s="116">
        <f t="shared" si="22"/>
        <v>1.5109924472295727E-2</v>
      </c>
      <c r="R73" s="116">
        <f t="shared" si="22"/>
        <v>-7.3616456536654768E-3</v>
      </c>
      <c r="S73" s="116">
        <f t="shared" si="22"/>
        <v>1.1029007404498288E-3</v>
      </c>
      <c r="T73" s="116">
        <f t="shared" si="22"/>
        <v>1.3767706982298187E-2</v>
      </c>
      <c r="U73" s="116">
        <f t="shared" si="22"/>
        <v>8.7311739620136726E-4</v>
      </c>
      <c r="V73" s="116">
        <f t="shared" si="18"/>
        <v>-7.4938816500366417E-3</v>
      </c>
      <c r="W73" s="117">
        <f t="shared" si="18"/>
        <v>-2.4316610380646399E-3</v>
      </c>
      <c r="AA73" s="220" t="s">
        <v>59</v>
      </c>
      <c r="AB73" s="221">
        <v>0.1</v>
      </c>
      <c r="AC73" s="142">
        <f>$AB$15*252</f>
        <v>0.19770186512320009</v>
      </c>
      <c r="AD73" s="107">
        <f>$AC$34*$AD$34</f>
        <v>1.0009476425131732E-2</v>
      </c>
      <c r="AE73" s="222">
        <v>7.0599999999999996E-2</v>
      </c>
      <c r="AF73" s="42"/>
    </row>
    <row r="74" spans="1:44">
      <c r="A74" s="104">
        <v>45093</v>
      </c>
      <c r="B74" s="98">
        <v>837.8</v>
      </c>
      <c r="C74" s="98">
        <v>747.4</v>
      </c>
      <c r="D74" s="98">
        <v>222.25</v>
      </c>
      <c r="E74" s="100">
        <v>7203.2</v>
      </c>
      <c r="F74" s="100">
        <v>1077.2</v>
      </c>
      <c r="G74" s="100">
        <v>4915.05</v>
      </c>
      <c r="H74" s="98">
        <v>453.1</v>
      </c>
      <c r="I74" s="100">
        <v>1550.9</v>
      </c>
      <c r="J74" s="100">
        <v>1602.75</v>
      </c>
      <c r="K74" s="100">
        <v>9603.7000000000007</v>
      </c>
      <c r="L74" s="106">
        <v>16181.45</v>
      </c>
      <c r="M74" s="115">
        <f t="shared" si="22"/>
        <v>9.7152188426946999E-3</v>
      </c>
      <c r="N74" s="116">
        <f t="shared" si="22"/>
        <v>1.0626234900529099E-2</v>
      </c>
      <c r="O74" s="116">
        <f t="shared" si="22"/>
        <v>7.4517675746119862E-3</v>
      </c>
      <c r="P74" s="116">
        <f t="shared" si="22"/>
        <v>1.0691109382190958E-2</v>
      </c>
      <c r="Q74" s="116">
        <f t="shared" si="22"/>
        <v>-3.9838844556695828E-3</v>
      </c>
      <c r="R74" s="116">
        <f t="shared" si="22"/>
        <v>2.2967516750599222E-2</v>
      </c>
      <c r="S74" s="116">
        <f t="shared" si="22"/>
        <v>1.1096429880995221E-2</v>
      </c>
      <c r="T74" s="116">
        <f t="shared" si="22"/>
        <v>2.8648133139776592E-2</v>
      </c>
      <c r="U74" s="116">
        <f t="shared" si="22"/>
        <v>1.299942947663371E-2</v>
      </c>
      <c r="V74" s="116">
        <f t="shared" si="18"/>
        <v>9.2194469132944536E-4</v>
      </c>
      <c r="W74" s="117">
        <f t="shared" si="18"/>
        <v>7.6427882206176537E-3</v>
      </c>
      <c r="AA74" s="220" t="s">
        <v>60</v>
      </c>
      <c r="AB74" s="221">
        <v>0</v>
      </c>
      <c r="AC74" s="142">
        <f>$AC$15*252</f>
        <v>-4.9062674724851263E-3</v>
      </c>
      <c r="AD74" s="107">
        <f>$AC$35*$AD$35</f>
        <v>1.5605230689702368E-2</v>
      </c>
      <c r="AE74" s="222">
        <v>7.0599999999999996E-2</v>
      </c>
      <c r="AF74" s="42"/>
    </row>
    <row r="75" spans="1:44">
      <c r="A75" s="104">
        <v>45092</v>
      </c>
      <c r="B75" s="98">
        <v>829.7</v>
      </c>
      <c r="C75" s="98">
        <v>739.5</v>
      </c>
      <c r="D75" s="98">
        <v>220.6</v>
      </c>
      <c r="E75" s="100">
        <v>7126.6</v>
      </c>
      <c r="F75" s="100">
        <v>1081.5</v>
      </c>
      <c r="G75" s="100">
        <v>4803.45</v>
      </c>
      <c r="H75" s="98">
        <v>448.1</v>
      </c>
      <c r="I75" s="100">
        <v>1507.1</v>
      </c>
      <c r="J75" s="100">
        <v>1582.05</v>
      </c>
      <c r="K75" s="100">
        <v>9594.85</v>
      </c>
      <c r="L75" s="106">
        <v>16058.25</v>
      </c>
      <c r="M75" s="115">
        <f t="shared" si="22"/>
        <v>2.1114235817464226E-3</v>
      </c>
      <c r="N75" s="116">
        <f t="shared" si="22"/>
        <v>2.0286033135807007E-4</v>
      </c>
      <c r="O75" s="116">
        <f t="shared" si="22"/>
        <v>-1.5964363782046499E-2</v>
      </c>
      <c r="P75" s="116">
        <f t="shared" si="22"/>
        <v>4.1832387197382921E-3</v>
      </c>
      <c r="Q75" s="116">
        <f t="shared" si="22"/>
        <v>3.6126202969593863E-3</v>
      </c>
      <c r="R75" s="116">
        <f t="shared" si="22"/>
        <v>2.198468961608769E-2</v>
      </c>
      <c r="S75" s="116">
        <f t="shared" si="22"/>
        <v>8.0663668381380973E-3</v>
      </c>
      <c r="T75" s="116">
        <f t="shared" si="22"/>
        <v>-4.7990295483073871E-3</v>
      </c>
      <c r="U75" s="116">
        <f t="shared" si="22"/>
        <v>-1.2375307128398027E-2</v>
      </c>
      <c r="V75" s="116">
        <f t="shared" si="18"/>
        <v>6.5194834456210882E-3</v>
      </c>
      <c r="W75" s="117">
        <f t="shared" si="18"/>
        <v>-1.6053615043695498E-3</v>
      </c>
      <c r="AA75" s="220" t="s">
        <v>61</v>
      </c>
      <c r="AB75" s="221">
        <v>0</v>
      </c>
      <c r="AC75" s="142">
        <f>$AD$15*252</f>
        <v>0.18997710236029342</v>
      </c>
      <c r="AD75" s="107">
        <f>$AC$36*$AD$36</f>
        <v>1.7210717065830597E-3</v>
      </c>
      <c r="AE75" s="222">
        <v>7.0599999999999996E-2</v>
      </c>
      <c r="AF75" s="42"/>
    </row>
    <row r="76" spans="1:44">
      <c r="A76" s="104">
        <v>45091</v>
      </c>
      <c r="B76" s="98">
        <v>827.95</v>
      </c>
      <c r="C76" s="98">
        <v>739.35</v>
      </c>
      <c r="D76" s="98">
        <v>224.15</v>
      </c>
      <c r="E76" s="100">
        <v>7096.85</v>
      </c>
      <c r="F76" s="100">
        <v>1077.5999999999999</v>
      </c>
      <c r="G76" s="100">
        <v>4699</v>
      </c>
      <c r="H76" s="98">
        <v>444.5</v>
      </c>
      <c r="I76" s="100">
        <v>1514.35</v>
      </c>
      <c r="J76" s="100">
        <v>1601.75</v>
      </c>
      <c r="K76" s="100">
        <v>9532.5</v>
      </c>
      <c r="L76" s="106">
        <v>16084.05</v>
      </c>
      <c r="M76" s="115">
        <f t="shared" si="22"/>
        <v>-7.7002125044185604E-3</v>
      </c>
      <c r="N76" s="116">
        <f t="shared" si="22"/>
        <v>2.030869910037932E-3</v>
      </c>
      <c r="O76" s="116">
        <f t="shared" si="22"/>
        <v>1.0539395685181838E-2</v>
      </c>
      <c r="P76" s="116">
        <f t="shared" si="22"/>
        <v>-9.8012506765336477E-3</v>
      </c>
      <c r="Q76" s="116">
        <f t="shared" si="22"/>
        <v>-1.6689850883884079E-3</v>
      </c>
      <c r="R76" s="116">
        <f t="shared" si="22"/>
        <v>-6.3822999719909807E-4</v>
      </c>
      <c r="S76" s="116">
        <f t="shared" si="22"/>
        <v>-2.0226998693078828E-3</v>
      </c>
      <c r="T76" s="116">
        <f t="shared" si="22"/>
        <v>1.0154729857244665E-2</v>
      </c>
      <c r="U76" s="116">
        <f t="shared" si="22"/>
        <v>-1.0919586140787159E-3</v>
      </c>
      <c r="V76" s="116">
        <f t="shared" si="18"/>
        <v>1.574803475066391E-3</v>
      </c>
      <c r="W76" s="117">
        <f t="shared" si="18"/>
        <v>2.2314039555429745E-3</v>
      </c>
      <c r="AA76" s="220" t="s">
        <v>62</v>
      </c>
      <c r="AB76" s="221">
        <v>0</v>
      </c>
      <c r="AC76" s="142">
        <f>$AE$15*252</f>
        <v>7.2720376742769766E-2</v>
      </c>
      <c r="AD76" s="107">
        <f>$AC$37*$AD$37</f>
        <v>1.5644936309067929E-2</v>
      </c>
      <c r="AE76" s="222">
        <v>7.0599999999999996E-2</v>
      </c>
      <c r="AF76" s="42"/>
    </row>
    <row r="77" spans="1:44">
      <c r="A77" s="104">
        <v>45090</v>
      </c>
      <c r="B77" s="98">
        <v>834.35</v>
      </c>
      <c r="C77" s="98">
        <v>737.85</v>
      </c>
      <c r="D77" s="98">
        <v>221.8</v>
      </c>
      <c r="E77" s="100">
        <v>7166.75</v>
      </c>
      <c r="F77" s="100">
        <v>1079.4000000000001</v>
      </c>
      <c r="G77" s="100">
        <v>4702</v>
      </c>
      <c r="H77" s="98">
        <v>445.4</v>
      </c>
      <c r="I77" s="100">
        <v>1499.05</v>
      </c>
      <c r="J77" s="100">
        <v>1603.5</v>
      </c>
      <c r="K77" s="100">
        <v>9517.5</v>
      </c>
      <c r="L77" s="106">
        <v>16048.2</v>
      </c>
      <c r="M77" s="115">
        <f t="shared" si="22"/>
        <v>-2.394207165105953E-3</v>
      </c>
      <c r="N77" s="116">
        <f t="shared" si="22"/>
        <v>-5.7434530666293322E-3</v>
      </c>
      <c r="O77" s="116">
        <f t="shared" si="22"/>
        <v>3.839643339517741E-3</v>
      </c>
      <c r="P77" s="116">
        <f t="shared" si="22"/>
        <v>9.6814864006649539E-3</v>
      </c>
      <c r="Q77" s="116">
        <f t="shared" si="22"/>
        <v>4.317254808151658E-3</v>
      </c>
      <c r="R77" s="116">
        <f t="shared" si="22"/>
        <v>5.6197596088805937E-3</v>
      </c>
      <c r="S77" s="116">
        <f t="shared" si="22"/>
        <v>1.9153982749713944E-2</v>
      </c>
      <c r="T77" s="116">
        <f t="shared" si="22"/>
        <v>-1.104580432091805E-2</v>
      </c>
      <c r="U77" s="116">
        <f t="shared" si="22"/>
        <v>1.6852358636860185E-3</v>
      </c>
      <c r="V77" s="116">
        <f t="shared" si="18"/>
        <v>-3.4560645268397069E-3</v>
      </c>
      <c r="W77" s="117">
        <f t="shared" si="18"/>
        <v>7.4490686032951704E-3</v>
      </c>
      <c r="AA77" s="220" t="s">
        <v>63</v>
      </c>
      <c r="AB77" s="221">
        <v>0.06</v>
      </c>
      <c r="AC77" s="142">
        <f>$AF$15*252</f>
        <v>0.19699149804730176</v>
      </c>
      <c r="AD77" s="107">
        <f>$AC$38*$AD$38</f>
        <v>1.462257827820761E-2</v>
      </c>
      <c r="AE77" s="222">
        <v>7.0599999999999996E-2</v>
      </c>
      <c r="AF77" s="42"/>
    </row>
    <row r="78" spans="1:44">
      <c r="A78" s="104">
        <v>45089</v>
      </c>
      <c r="B78" s="98">
        <v>836.35</v>
      </c>
      <c r="C78" s="98">
        <v>742.1</v>
      </c>
      <c r="D78" s="98">
        <v>220.95</v>
      </c>
      <c r="E78" s="100">
        <v>7097.7</v>
      </c>
      <c r="F78" s="100">
        <v>1074.75</v>
      </c>
      <c r="G78" s="100">
        <v>4675.6499999999996</v>
      </c>
      <c r="H78" s="98">
        <v>436.95</v>
      </c>
      <c r="I78" s="100">
        <v>1515.7</v>
      </c>
      <c r="J78" s="100">
        <v>1600.8</v>
      </c>
      <c r="K78" s="100">
        <v>9550.4500000000007</v>
      </c>
      <c r="L78" s="106">
        <v>15929.1</v>
      </c>
      <c r="M78" s="115">
        <f t="shared" si="22"/>
        <v>3.4134835671689838E-3</v>
      </c>
      <c r="N78" s="116">
        <f t="shared" si="22"/>
        <v>9.6815352880912416E-3</v>
      </c>
      <c r="O78" s="116">
        <f t="shared" si="22"/>
        <v>-1.1308380714308197E-3</v>
      </c>
      <c r="P78" s="116">
        <f t="shared" si="22"/>
        <v>8.5675292453217308E-3</v>
      </c>
      <c r="Q78" s="116">
        <f t="shared" si="22"/>
        <v>1.0945941452016288E-2</v>
      </c>
      <c r="R78" s="116">
        <f t="shared" si="22"/>
        <v>1.8945785414323183E-3</v>
      </c>
      <c r="S78" s="116">
        <f t="shared" si="22"/>
        <v>-3.427008151811291E-3</v>
      </c>
      <c r="T78" s="116">
        <f t="shared" si="22"/>
        <v>1.224728629303957E-2</v>
      </c>
      <c r="U78" s="116">
        <f t="shared" si="22"/>
        <v>-6.1032760919208229E-3</v>
      </c>
      <c r="V78" s="116">
        <f t="shared" si="18"/>
        <v>-8.066473157556809E-3</v>
      </c>
      <c r="W78" s="117">
        <f t="shared" si="18"/>
        <v>3.2509106963840633E-3</v>
      </c>
      <c r="AA78" s="220" t="s">
        <v>64</v>
      </c>
      <c r="AB78" s="221">
        <v>0.2</v>
      </c>
      <c r="AC78" s="142">
        <f>$AG$15*252</f>
        <v>0.24324146039651851</v>
      </c>
      <c r="AD78" s="107">
        <f>$AC$39*$AD$39</f>
        <v>7.2630919019362736E-2</v>
      </c>
      <c r="AE78" s="222">
        <v>7.0599999999999996E-2</v>
      </c>
      <c r="AF78" s="42"/>
    </row>
    <row r="79" spans="1:44">
      <c r="A79" s="104">
        <v>45086</v>
      </c>
      <c r="B79" s="98">
        <v>833.5</v>
      </c>
      <c r="C79" s="98">
        <v>734.95</v>
      </c>
      <c r="D79" s="98">
        <v>221.2</v>
      </c>
      <c r="E79" s="100">
        <v>7037.15</v>
      </c>
      <c r="F79" s="100">
        <v>1063.05</v>
      </c>
      <c r="G79" s="100">
        <v>4666.8</v>
      </c>
      <c r="H79" s="98">
        <v>438.45</v>
      </c>
      <c r="I79" s="100">
        <v>1497.25</v>
      </c>
      <c r="J79" s="100">
        <v>1610.6</v>
      </c>
      <c r="K79" s="100">
        <v>9627.7999999999993</v>
      </c>
      <c r="L79" s="106">
        <v>15877.4</v>
      </c>
      <c r="M79" s="115">
        <f t="shared" si="22"/>
        <v>-2.9949108938529044E-3</v>
      </c>
      <c r="N79" s="116">
        <f t="shared" si="22"/>
        <v>-1.9709796709259965E-3</v>
      </c>
      <c r="O79" s="116">
        <f t="shared" si="22"/>
        <v>2.4895339326233413E-3</v>
      </c>
      <c r="P79" s="116">
        <f t="shared" si="22"/>
        <v>3.8512923789085943E-3</v>
      </c>
      <c r="Q79" s="116">
        <f t="shared" si="22"/>
        <v>-7.7307293441377378E-3</v>
      </c>
      <c r="R79" s="116">
        <f t="shared" si="22"/>
        <v>3.7354329517425545E-3</v>
      </c>
      <c r="S79" s="116">
        <f t="shared" si="22"/>
        <v>-1.0098230703787814E-2</v>
      </c>
      <c r="T79" s="116">
        <f t="shared" si="22"/>
        <v>-9.968515842451852E-3</v>
      </c>
      <c r="U79" s="116">
        <f t="shared" si="22"/>
        <v>1.1803809651823303E-3</v>
      </c>
      <c r="V79" s="116">
        <f t="shared" si="18"/>
        <v>-3.1939632262727182E-3</v>
      </c>
      <c r="W79" s="117">
        <f t="shared" si="18"/>
        <v>-2.7454185607795069E-3</v>
      </c>
      <c r="AA79" s="220" t="s">
        <v>65</v>
      </c>
      <c r="AB79" s="221">
        <v>0.39</v>
      </c>
      <c r="AC79" s="142">
        <f>$AH$15*252</f>
        <v>0.3148922990366616</v>
      </c>
      <c r="AD79" s="107">
        <f>$AC$40*$AD$40</f>
        <v>3.5069109257552483E-3</v>
      </c>
      <c r="AE79" s="222">
        <v>7.0599999999999996E-2</v>
      </c>
      <c r="AF79" s="42"/>
    </row>
    <row r="80" spans="1:44">
      <c r="A80" s="104">
        <v>45085</v>
      </c>
      <c r="B80" s="98">
        <v>836</v>
      </c>
      <c r="C80" s="98">
        <v>736.4</v>
      </c>
      <c r="D80" s="98">
        <v>220.65</v>
      </c>
      <c r="E80" s="100">
        <v>7010.1</v>
      </c>
      <c r="F80" s="100">
        <v>1071.3</v>
      </c>
      <c r="G80" s="100">
        <v>4649.3999999999996</v>
      </c>
      <c r="H80" s="98">
        <v>442.9</v>
      </c>
      <c r="I80" s="100">
        <v>1512.25</v>
      </c>
      <c r="J80" s="100">
        <v>1608.7</v>
      </c>
      <c r="K80" s="100">
        <v>9658.6</v>
      </c>
      <c r="L80" s="106">
        <v>15921.05</v>
      </c>
      <c r="M80" s="115">
        <f t="shared" si="22"/>
        <v>-9.820046180975461E-3</v>
      </c>
      <c r="N80" s="116">
        <f t="shared" si="22"/>
        <v>-9.9315075009167066E-3</v>
      </c>
      <c r="O80" s="116">
        <f t="shared" si="22"/>
        <v>1.0020580318111516E-2</v>
      </c>
      <c r="P80" s="116">
        <f t="shared" si="22"/>
        <v>-9.91487925381343E-3</v>
      </c>
      <c r="Q80" s="116">
        <f t="shared" si="22"/>
        <v>-2.2520564142835205E-2</v>
      </c>
      <c r="R80" s="116">
        <f t="shared" si="22"/>
        <v>-5.2235682933640818E-3</v>
      </c>
      <c r="S80" s="116">
        <f t="shared" si="22"/>
        <v>-2.3679325491833578E-3</v>
      </c>
      <c r="T80" s="116">
        <f t="shared" si="22"/>
        <v>-6.5908955016597973E-3</v>
      </c>
      <c r="U80" s="116">
        <f t="shared" si="22"/>
        <v>6.2181322734789228E-4</v>
      </c>
      <c r="V80" s="116">
        <f t="shared" si="18"/>
        <v>-5.0500724385007375E-3</v>
      </c>
      <c r="W80" s="117">
        <f t="shared" si="18"/>
        <v>-5.3652515732826658E-3</v>
      </c>
      <c r="AA80" s="220" t="s">
        <v>66</v>
      </c>
      <c r="AB80" s="221">
        <v>0.16</v>
      </c>
      <c r="AC80" s="142">
        <f>$AI$15*252</f>
        <v>0.47396533696858256</v>
      </c>
      <c r="AD80" s="107">
        <f>$AC$41*$AD$41</f>
        <v>4.573192060997721E-2</v>
      </c>
      <c r="AE80" s="222">
        <v>7.0599999999999996E-2</v>
      </c>
      <c r="AF80" s="40"/>
    </row>
    <row r="81" spans="1:32">
      <c r="A81" s="104">
        <v>45084</v>
      </c>
      <c r="B81" s="98">
        <v>844.25</v>
      </c>
      <c r="C81" s="98">
        <v>743.75</v>
      </c>
      <c r="D81" s="98">
        <v>218.45</v>
      </c>
      <c r="E81" s="100">
        <v>7079.95</v>
      </c>
      <c r="F81" s="100">
        <v>1095.7</v>
      </c>
      <c r="G81" s="100">
        <v>4673.75</v>
      </c>
      <c r="H81" s="98">
        <v>443.95</v>
      </c>
      <c r="I81" s="100">
        <v>1522.25</v>
      </c>
      <c r="J81" s="100">
        <v>1607.7</v>
      </c>
      <c r="K81" s="100">
        <v>9707.5</v>
      </c>
      <c r="L81" s="106">
        <v>16006.7</v>
      </c>
      <c r="M81" s="115">
        <f t="shared" si="22"/>
        <v>1.7685828727392956E-2</v>
      </c>
      <c r="N81" s="116">
        <f t="shared" si="22"/>
        <v>-2.2160301853184502E-3</v>
      </c>
      <c r="O81" s="116">
        <f t="shared" si="22"/>
        <v>7.8125397367936247E-3</v>
      </c>
      <c r="P81" s="116">
        <f t="shared" si="22"/>
        <v>-4.7907995730508482E-3</v>
      </c>
      <c r="Q81" s="116">
        <f t="shared" si="22"/>
        <v>8.6620308317458643E-3</v>
      </c>
      <c r="R81" s="116">
        <f t="shared" si="22"/>
        <v>7.9696245847098602E-3</v>
      </c>
      <c r="S81" s="116">
        <f t="shared" si="22"/>
        <v>2.5937426438539749E-3</v>
      </c>
      <c r="T81" s="116">
        <f t="shared" si="22"/>
        <v>1.5524715569151212E-2</v>
      </c>
      <c r="U81" s="116">
        <f t="shared" si="22"/>
        <v>5.1760272711247777E-3</v>
      </c>
      <c r="V81" s="116">
        <f t="shared" si="18"/>
        <v>-2.952115167723719E-3</v>
      </c>
      <c r="W81" s="117">
        <f t="shared" si="18"/>
        <v>8.0476895131783039E-3</v>
      </c>
      <c r="AA81" s="220" t="s">
        <v>67</v>
      </c>
      <c r="AB81" s="221">
        <v>0</v>
      </c>
      <c r="AC81" s="142">
        <f>$AJ$15*252</f>
        <v>9.328927828037159E-2</v>
      </c>
      <c r="AD81" s="107">
        <f>$AC$42*$AD$42</f>
        <v>1.0598963182384534E-2</v>
      </c>
      <c r="AE81" s="222">
        <v>7.0599999999999996E-2</v>
      </c>
      <c r="AF81" s="40"/>
    </row>
    <row r="82" spans="1:32">
      <c r="A82" s="104">
        <v>45083</v>
      </c>
      <c r="B82" s="98">
        <v>829.45</v>
      </c>
      <c r="C82" s="98">
        <v>745.4</v>
      </c>
      <c r="D82" s="98">
        <v>216.75</v>
      </c>
      <c r="E82" s="100">
        <v>7113.95</v>
      </c>
      <c r="F82" s="100">
        <v>1086.25</v>
      </c>
      <c r="G82" s="100">
        <v>4636.6499999999996</v>
      </c>
      <c r="H82" s="98">
        <v>442.8</v>
      </c>
      <c r="I82" s="100">
        <v>1498.8</v>
      </c>
      <c r="J82" s="100">
        <v>1599.4</v>
      </c>
      <c r="K82" s="100">
        <v>9736.2000000000007</v>
      </c>
      <c r="L82" s="106">
        <v>15878.4</v>
      </c>
      <c r="M82" s="115">
        <f t="shared" si="22"/>
        <v>-6.0699125636055999E-3</v>
      </c>
      <c r="N82" s="116">
        <f t="shared" si="22"/>
        <v>8.8937387200730706E-3</v>
      </c>
      <c r="O82" s="116">
        <f t="shared" si="22"/>
        <v>-1.0555398599256341E-2</v>
      </c>
      <c r="P82" s="116">
        <f t="shared" si="22"/>
        <v>9.9950327568441282E-3</v>
      </c>
      <c r="Q82" s="116">
        <f t="shared" si="22"/>
        <v>-2.1042860618989447E-2</v>
      </c>
      <c r="R82" s="116">
        <f t="shared" si="22"/>
        <v>7.1643777365126534E-3</v>
      </c>
      <c r="S82" s="116">
        <f t="shared" si="22"/>
        <v>4.8672912888123275E-3</v>
      </c>
      <c r="T82" s="116">
        <f t="shared" si="22"/>
        <v>-7.7759339071944199E-3</v>
      </c>
      <c r="U82" s="116">
        <f t="shared" si="22"/>
        <v>-3.1212959981083027E-3</v>
      </c>
      <c r="V82" s="116">
        <f t="shared" si="18"/>
        <v>1.5954123150329243E-2</v>
      </c>
      <c r="W82" s="117">
        <f t="shared" si="18"/>
        <v>1.1910052167363042E-3</v>
      </c>
      <c r="AA82" s="220" t="s">
        <v>68</v>
      </c>
      <c r="AB82" s="221">
        <v>0.1</v>
      </c>
      <c r="AC82" s="142">
        <f>$AK$15*252</f>
        <v>0.19356451432204125</v>
      </c>
      <c r="AD82" s="107">
        <f>$AC$43*$AD$43</f>
        <v>3.1289545948913193E-2</v>
      </c>
      <c r="AE82" s="222">
        <v>7.0599999999999996E-2</v>
      </c>
      <c r="AF82" s="40"/>
    </row>
    <row r="83" spans="1:32">
      <c r="A83" s="104">
        <v>45082</v>
      </c>
      <c r="B83" s="98">
        <v>834.5</v>
      </c>
      <c r="C83" s="98">
        <v>738.8</v>
      </c>
      <c r="D83" s="98">
        <v>219.05</v>
      </c>
      <c r="E83" s="100">
        <v>7043.2</v>
      </c>
      <c r="F83" s="100">
        <v>1109.3499999999999</v>
      </c>
      <c r="G83" s="100">
        <v>4603.55</v>
      </c>
      <c r="H83" s="98">
        <v>440.65</v>
      </c>
      <c r="I83" s="100">
        <v>1510.5</v>
      </c>
      <c r="J83" s="100">
        <v>1604.4</v>
      </c>
      <c r="K83" s="100">
        <v>9582.1</v>
      </c>
      <c r="L83" s="106">
        <v>15859.5</v>
      </c>
      <c r="M83" s="115">
        <f t="shared" si="22"/>
        <v>-2.3937773249889339E-3</v>
      </c>
      <c r="N83" s="116">
        <f t="shared" si="22"/>
        <v>2.9822443141198736E-3</v>
      </c>
      <c r="O83" s="116">
        <f t="shared" si="22"/>
        <v>1.5643291166055263E-2</v>
      </c>
      <c r="P83" s="116">
        <f t="shared" si="22"/>
        <v>2.7439930205857572E-3</v>
      </c>
      <c r="Q83" s="116">
        <f t="shared" si="22"/>
        <v>-1.2318460770399116E-2</v>
      </c>
      <c r="R83" s="116">
        <f t="shared" si="22"/>
        <v>-1.4977211395314353E-3</v>
      </c>
      <c r="S83" s="116">
        <f t="shared" si="22"/>
        <v>-6.2213876365415843E-3</v>
      </c>
      <c r="T83" s="116">
        <f t="shared" si="22"/>
        <v>9.1446310212652433E-3</v>
      </c>
      <c r="U83" s="116">
        <f t="shared" si="22"/>
        <v>-1.3080446600153414E-3</v>
      </c>
      <c r="V83" s="116">
        <f t="shared" si="18"/>
        <v>1.0148271565900393E-2</v>
      </c>
      <c r="W83" s="117">
        <f t="shared" si="18"/>
        <v>3.0501401892600775E-3</v>
      </c>
      <c r="AA83" s="21"/>
      <c r="AB83" s="21"/>
      <c r="AC83" s="21"/>
      <c r="AD83" s="21"/>
      <c r="AE83" s="21"/>
      <c r="AF83" s="40"/>
    </row>
    <row r="84" spans="1:32">
      <c r="A84" s="104">
        <v>45079</v>
      </c>
      <c r="B84" s="98">
        <v>836.5</v>
      </c>
      <c r="C84" s="98">
        <v>736.6</v>
      </c>
      <c r="D84" s="98">
        <v>215.65</v>
      </c>
      <c r="E84" s="100">
        <v>7023.9</v>
      </c>
      <c r="F84" s="100">
        <v>1123.0999999999999</v>
      </c>
      <c r="G84" s="100">
        <v>4610.45</v>
      </c>
      <c r="H84" s="98">
        <v>443.4</v>
      </c>
      <c r="I84" s="100">
        <v>1496.75</v>
      </c>
      <c r="J84" s="100">
        <v>1606.5</v>
      </c>
      <c r="K84" s="100">
        <v>9485.35</v>
      </c>
      <c r="L84" s="106">
        <v>15811.2</v>
      </c>
      <c r="M84" s="115">
        <f t="shared" si="22"/>
        <v>1.0273754338385302E-2</v>
      </c>
      <c r="N84" s="116">
        <f t="shared" si="22"/>
        <v>6.1961863714738259E-3</v>
      </c>
      <c r="O84" s="116">
        <f t="shared" si="22"/>
        <v>1.6243187235348722E-3</v>
      </c>
      <c r="P84" s="116">
        <f t="shared" si="22"/>
        <v>-2.360571045809614E-3</v>
      </c>
      <c r="Q84" s="116">
        <f t="shared" si="22"/>
        <v>2.0500029461931655E-3</v>
      </c>
      <c r="R84" s="116">
        <f t="shared" si="22"/>
        <v>1.274778518101443E-2</v>
      </c>
      <c r="S84" s="116">
        <f t="shared" si="22"/>
        <v>8.3796209954467103E-3</v>
      </c>
      <c r="T84" s="116">
        <f t="shared" si="22"/>
        <v>-9.682967083211616E-4</v>
      </c>
      <c r="U84" s="116">
        <f t="shared" si="22"/>
        <v>1.5573901294533177E-3</v>
      </c>
      <c r="V84" s="116">
        <f t="shared" si="18"/>
        <v>1.6695712749212881E-2</v>
      </c>
      <c r="W84" s="117">
        <f t="shared" si="18"/>
        <v>3.2212573643301242E-3</v>
      </c>
      <c r="AA84" s="21" t="s">
        <v>48</v>
      </c>
      <c r="AB84" s="212">
        <f>SUM(AB73:AB82)</f>
        <v>1.01</v>
      </c>
      <c r="AC84" s="210">
        <f>SUMPRODUCT(AB73:AB82,AC73:AC82)</f>
        <v>0.29823687044593716</v>
      </c>
      <c r="AD84" s="213" cm="1">
        <f t="array" ref="AD84">SQRT(MMULT(MMULT(TRANSPOSE(AB73:AB82),AI56:AR65),AB73:AB82*252))</f>
        <v>0.11803722365423545</v>
      </c>
      <c r="AE84" s="21"/>
    </row>
    <row r="85" spans="1:32">
      <c r="A85" s="104">
        <v>45078</v>
      </c>
      <c r="B85" s="98">
        <v>827.95</v>
      </c>
      <c r="C85" s="98">
        <v>732.05</v>
      </c>
      <c r="D85" s="98">
        <v>215.3</v>
      </c>
      <c r="E85" s="100">
        <v>7040.5</v>
      </c>
      <c r="F85" s="100">
        <v>1120.8</v>
      </c>
      <c r="G85" s="100">
        <v>4552.05</v>
      </c>
      <c r="H85" s="98">
        <v>439.7</v>
      </c>
      <c r="I85" s="100">
        <v>1498.2</v>
      </c>
      <c r="J85" s="100">
        <v>1604</v>
      </c>
      <c r="K85" s="100">
        <v>9328.2999999999993</v>
      </c>
      <c r="L85" s="106">
        <v>15760.35</v>
      </c>
      <c r="M85" s="115">
        <f t="shared" si="22"/>
        <v>-2.6165929416087211E-2</v>
      </c>
      <c r="N85" s="116">
        <f t="shared" si="22"/>
        <v>-9.2461057101518498E-3</v>
      </c>
      <c r="O85" s="116">
        <f t="shared" si="22"/>
        <v>8.1614070828418817E-3</v>
      </c>
      <c r="P85" s="116">
        <f t="shared" si="22"/>
        <v>7.2200935872307487E-3</v>
      </c>
      <c r="Q85" s="116">
        <f t="shared" si="22"/>
        <v>4.6951592053783653E-3</v>
      </c>
      <c r="R85" s="116">
        <f t="shared" si="22"/>
        <v>1.1266978054861996E-2</v>
      </c>
      <c r="S85" s="116">
        <f t="shared" si="22"/>
        <v>-1.3104570724099551E-2</v>
      </c>
      <c r="T85" s="116">
        <f t="shared" si="22"/>
        <v>4.2019981878044517E-2</v>
      </c>
      <c r="U85" s="116">
        <f t="shared" si="22"/>
        <v>-4.261480545875369E-3</v>
      </c>
      <c r="V85" s="116">
        <f t="shared" si="18"/>
        <v>-4.2148115454863633E-3</v>
      </c>
      <c r="W85" s="117">
        <f t="shared" si="18"/>
        <v>-3.8380106254306108E-4</v>
      </c>
      <c r="AA85" s="21" t="s">
        <v>49</v>
      </c>
      <c r="AB85" s="229">
        <f>AB86/AD84</f>
        <v>1.9225364967129537</v>
      </c>
      <c r="AC85" s="21"/>
      <c r="AD85" s="21"/>
      <c r="AE85" s="21"/>
    </row>
    <row r="86" spans="1:32">
      <c r="A86" s="104">
        <v>45077</v>
      </c>
      <c r="B86" s="98">
        <v>849.9</v>
      </c>
      <c r="C86" s="98">
        <v>738.85</v>
      </c>
      <c r="D86" s="98">
        <v>213.55</v>
      </c>
      <c r="E86" s="100">
        <v>6989.85</v>
      </c>
      <c r="F86" s="100">
        <v>1115.55</v>
      </c>
      <c r="G86" s="100">
        <v>4501.05</v>
      </c>
      <c r="H86" s="98">
        <v>445.5</v>
      </c>
      <c r="I86" s="100">
        <v>1436.55</v>
      </c>
      <c r="J86" s="100">
        <v>1610.85</v>
      </c>
      <c r="K86" s="100">
        <v>9367.7000000000007</v>
      </c>
      <c r="L86" s="106">
        <v>15766.4</v>
      </c>
      <c r="M86" s="115">
        <f t="shared" si="22"/>
        <v>3.7706387914216891E-2</v>
      </c>
      <c r="N86" s="116">
        <f t="shared" si="22"/>
        <v>6.5177771641737152E-3</v>
      </c>
      <c r="O86" s="116">
        <f t="shared" si="22"/>
        <v>-1.5565420545353136E-2</v>
      </c>
      <c r="P86" s="116">
        <f t="shared" si="22"/>
        <v>-2.2792806200755376E-3</v>
      </c>
      <c r="Q86" s="116">
        <f t="shared" si="22"/>
        <v>1.5492981363657536E-2</v>
      </c>
      <c r="R86" s="116">
        <f t="shared" si="22"/>
        <v>-3.9578985031230203E-3</v>
      </c>
      <c r="S86" s="116">
        <f t="shared" si="22"/>
        <v>-9.8280889362625384E-3</v>
      </c>
      <c r="T86" s="116">
        <f t="shared" si="22"/>
        <v>3.1723371151469639E-3</v>
      </c>
      <c r="U86" s="116">
        <f t="shared" si="22"/>
        <v>-1.5950578348865652E-2</v>
      </c>
      <c r="V86" s="116">
        <f t="shared" si="18"/>
        <v>-1.669240243493676E-3</v>
      </c>
      <c r="W86" s="117">
        <f t="shared" si="18"/>
        <v>-2.0940359329454615E-3</v>
      </c>
      <c r="AA86" s="21" t="s">
        <v>50</v>
      </c>
      <c r="AB86" s="229" cm="1">
        <f t="array" ref="AB86">SUM(AB73:AB82*TRANSPOSE(AB19:AK19))</f>
        <v>0.22693087044593721</v>
      </c>
      <c r="AC86" s="21"/>
      <c r="AD86" s="21"/>
      <c r="AE86" s="21"/>
    </row>
    <row r="87" spans="1:32">
      <c r="A87" s="104">
        <v>45076</v>
      </c>
      <c r="B87" s="98">
        <v>818.45</v>
      </c>
      <c r="C87" s="98">
        <v>734.05</v>
      </c>
      <c r="D87" s="98">
        <v>216.9</v>
      </c>
      <c r="E87" s="100">
        <v>7005.8</v>
      </c>
      <c r="F87" s="100">
        <v>1098.4000000000001</v>
      </c>
      <c r="G87" s="100">
        <v>4518.8999999999996</v>
      </c>
      <c r="H87" s="98">
        <v>449.9</v>
      </c>
      <c r="I87" s="100">
        <v>1432</v>
      </c>
      <c r="J87" s="100">
        <v>1636.75</v>
      </c>
      <c r="K87" s="100">
        <v>9383.35</v>
      </c>
      <c r="L87" s="106">
        <v>15799.45</v>
      </c>
      <c r="M87" s="115">
        <f t="shared" si="22"/>
        <v>-3.4152622084566292E-3</v>
      </c>
      <c r="N87" s="116">
        <f t="shared" si="22"/>
        <v>-4.6889420285056542E-3</v>
      </c>
      <c r="O87" s="116">
        <f t="shared" si="22"/>
        <v>-4.609357076308659E-4</v>
      </c>
      <c r="P87" s="116">
        <f t="shared" si="22"/>
        <v>1.0582792655164779E-2</v>
      </c>
      <c r="Q87" s="116">
        <f t="shared" si="22"/>
        <v>-1.4147448329653688E-2</v>
      </c>
      <c r="R87" s="116">
        <f t="shared" si="22"/>
        <v>-8.2313153800891627E-3</v>
      </c>
      <c r="S87" s="116">
        <f t="shared" si="22"/>
        <v>7.9219382217555374E-3</v>
      </c>
      <c r="T87" s="116">
        <f t="shared" si="22"/>
        <v>5.637368524673763E-3</v>
      </c>
      <c r="U87" s="116">
        <f t="shared" si="22"/>
        <v>7.6400034276221708E-4</v>
      </c>
      <c r="V87" s="116">
        <f t="shared" si="18"/>
        <v>5.326763624432085E-3</v>
      </c>
      <c r="W87" s="117">
        <f t="shared" si="18"/>
        <v>1.716722306337494E-3</v>
      </c>
      <c r="AA87" s="188"/>
    </row>
    <row r="88" spans="1:32">
      <c r="A88" s="104">
        <v>45075</v>
      </c>
      <c r="B88" s="98">
        <v>821.25</v>
      </c>
      <c r="C88" s="98">
        <v>737.5</v>
      </c>
      <c r="D88" s="98">
        <v>217</v>
      </c>
      <c r="E88" s="100">
        <v>6932.05</v>
      </c>
      <c r="F88" s="100">
        <v>1114.05</v>
      </c>
      <c r="G88" s="100">
        <v>4556.25</v>
      </c>
      <c r="H88" s="98">
        <v>446.35</v>
      </c>
      <c r="I88" s="100">
        <v>1423.95</v>
      </c>
      <c r="J88" s="100">
        <v>1635.5</v>
      </c>
      <c r="K88" s="100">
        <v>9333.5</v>
      </c>
      <c r="L88" s="106">
        <v>15772.35</v>
      </c>
      <c r="M88" s="115">
        <f t="shared" si="22"/>
        <v>4.0263597586398629E-3</v>
      </c>
      <c r="N88" s="116">
        <f t="shared" si="22"/>
        <v>1.4545959341640968E-2</v>
      </c>
      <c r="O88" s="116">
        <f t="shared" si="22"/>
        <v>2.2368127360576851E-2</v>
      </c>
      <c r="P88" s="116">
        <f t="shared" si="22"/>
        <v>3.9822118096404565E-3</v>
      </c>
      <c r="Q88" s="116">
        <f t="shared" si="22"/>
        <v>-6.281407241709874E-4</v>
      </c>
      <c r="R88" s="116">
        <f t="shared" si="22"/>
        <v>5.5682862423085582E-3</v>
      </c>
      <c r="S88" s="116">
        <f t="shared" si="22"/>
        <v>1.2330668050391328E-2</v>
      </c>
      <c r="T88" s="116">
        <f t="shared" si="22"/>
        <v>-4.5637254833615906E-4</v>
      </c>
      <c r="U88" s="116">
        <f t="shared" si="22"/>
        <v>1.2118377932830438E-2</v>
      </c>
      <c r="V88" s="116">
        <f t="shared" si="18"/>
        <v>-7.0942916223608564E-3</v>
      </c>
      <c r="W88" s="117">
        <f t="shared" si="18"/>
        <v>4.8047224380550584E-3</v>
      </c>
      <c r="AA88" s="315" t="s">
        <v>97</v>
      </c>
      <c r="AB88" s="22"/>
      <c r="AC88" s="244"/>
      <c r="AE88" s="22"/>
    </row>
    <row r="89" spans="1:32">
      <c r="A89" s="104">
        <v>45072</v>
      </c>
      <c r="B89" s="98">
        <v>817.95</v>
      </c>
      <c r="C89" s="98">
        <v>726.85</v>
      </c>
      <c r="D89" s="98">
        <v>212.2</v>
      </c>
      <c r="E89" s="100">
        <v>6904.5</v>
      </c>
      <c r="F89" s="100">
        <v>1114.75</v>
      </c>
      <c r="G89" s="100">
        <v>4530.95</v>
      </c>
      <c r="H89" s="98">
        <v>440.88</v>
      </c>
      <c r="I89" s="100">
        <v>1424.6</v>
      </c>
      <c r="J89" s="100">
        <v>1615.8</v>
      </c>
      <c r="K89" s="100">
        <v>9399.9500000000007</v>
      </c>
      <c r="L89" s="106">
        <v>15696.75</v>
      </c>
      <c r="M89" s="115">
        <f t="shared" si="22"/>
        <v>-5.79040413470433E-3</v>
      </c>
      <c r="N89" s="116">
        <f t="shared" si="22"/>
        <v>3.2383671115968544E-3</v>
      </c>
      <c r="O89" s="116">
        <f t="shared" si="22"/>
        <v>6.6194095126754548E-3</v>
      </c>
      <c r="P89" s="116">
        <f t="shared" si="22"/>
        <v>9.2175267858773408E-3</v>
      </c>
      <c r="Q89" s="116">
        <f t="shared" si="22"/>
        <v>1.5048750903918618E-2</v>
      </c>
      <c r="R89" s="116">
        <f t="shared" si="22"/>
        <v>5.9768410000919604E-3</v>
      </c>
      <c r="S89" s="116">
        <f t="shared" si="22"/>
        <v>5.5269493496153555E-3</v>
      </c>
      <c r="T89" s="116">
        <f t="shared" si="22"/>
        <v>9.7341531823565697E-3</v>
      </c>
      <c r="U89" s="116">
        <f t="shared" si="22"/>
        <v>3.8444891401882395E-3</v>
      </c>
      <c r="V89" s="116">
        <f t="shared" si="18"/>
        <v>1.2643489734748423E-2</v>
      </c>
      <c r="W89" s="117">
        <f t="shared" si="18"/>
        <v>9.0554823330411798E-3</v>
      </c>
      <c r="AA89" s="218" t="s">
        <v>43</v>
      </c>
      <c r="AB89" s="219" t="s">
        <v>44</v>
      </c>
      <c r="AC89" s="219" t="s">
        <v>73</v>
      </c>
      <c r="AD89" s="219" t="s">
        <v>46</v>
      </c>
      <c r="AE89" s="219" t="s">
        <v>95</v>
      </c>
    </row>
    <row r="90" spans="1:32">
      <c r="A90" s="104">
        <v>45071</v>
      </c>
      <c r="B90" s="98">
        <v>822.7</v>
      </c>
      <c r="C90" s="98">
        <v>724.5</v>
      </c>
      <c r="D90" s="98">
        <v>210.8</v>
      </c>
      <c r="E90" s="100">
        <v>6841.15</v>
      </c>
      <c r="F90" s="100">
        <v>1098.0999999999999</v>
      </c>
      <c r="G90" s="100">
        <v>4503.95</v>
      </c>
      <c r="H90" s="98">
        <v>438.45</v>
      </c>
      <c r="I90" s="100">
        <v>1410.8</v>
      </c>
      <c r="J90" s="100">
        <v>1609.6</v>
      </c>
      <c r="K90" s="100">
        <v>9281.85</v>
      </c>
      <c r="L90" s="106">
        <v>15555.25</v>
      </c>
      <c r="M90" s="115">
        <f t="shared" si="22"/>
        <v>2.6231415972840434E-2</v>
      </c>
      <c r="N90" s="116">
        <f t="shared" si="22"/>
        <v>8.6640639013380368E-3</v>
      </c>
      <c r="O90" s="116">
        <f t="shared" si="22"/>
        <v>1.7466648143796427E-2</v>
      </c>
      <c r="P90" s="116">
        <f t="shared" si="22"/>
        <v>8.1015479333140638E-3</v>
      </c>
      <c r="Q90" s="116">
        <f t="shared" si="22"/>
        <v>-5.9175639571924495E-4</v>
      </c>
      <c r="R90" s="116">
        <f t="shared" si="22"/>
        <v>-3.3912613403960039E-3</v>
      </c>
      <c r="S90" s="116">
        <f t="shared" si="22"/>
        <v>1.7485778539588749E-2</v>
      </c>
      <c r="T90" s="116">
        <f t="shared" si="22"/>
        <v>-1.417534909170596E-4</v>
      </c>
      <c r="U90" s="116">
        <f t="shared" si="22"/>
        <v>-3.8444891401881731E-3</v>
      </c>
      <c r="V90" s="116">
        <f t="shared" si="18"/>
        <v>1.1965979242216955E-3</v>
      </c>
      <c r="W90" s="117">
        <f t="shared" si="18"/>
        <v>2.5296751305106183E-3</v>
      </c>
      <c r="AA90" s="220" t="s">
        <v>59</v>
      </c>
      <c r="AB90" s="221">
        <v>0.1</v>
      </c>
      <c r="AC90" s="142">
        <f>$AB$15*252</f>
        <v>0.19770186512320009</v>
      </c>
      <c r="AD90" s="107">
        <f>$AC$34*$AD$34</f>
        <v>1.0009476425131732E-2</v>
      </c>
      <c r="AE90" s="222">
        <v>7.0599999999999996E-2</v>
      </c>
    </row>
    <row r="91" spans="1:32">
      <c r="A91" s="104">
        <v>45070</v>
      </c>
      <c r="B91" s="98">
        <v>801.4</v>
      </c>
      <c r="C91" s="98">
        <v>718.25</v>
      </c>
      <c r="D91" s="98">
        <v>207.15</v>
      </c>
      <c r="E91" s="100">
        <v>6785.95</v>
      </c>
      <c r="F91" s="100">
        <v>1098.75</v>
      </c>
      <c r="G91" s="100">
        <v>4519.25</v>
      </c>
      <c r="H91" s="98">
        <v>430.85</v>
      </c>
      <c r="I91" s="100">
        <v>1411</v>
      </c>
      <c r="J91" s="100">
        <v>1615.8</v>
      </c>
      <c r="K91" s="100">
        <v>9270.75</v>
      </c>
      <c r="L91" s="106">
        <v>15515.95</v>
      </c>
      <c r="M91" s="115">
        <f t="shared" si="22"/>
        <v>1.8109724873232372E-3</v>
      </c>
      <c r="N91" s="116">
        <f t="shared" si="22"/>
        <v>-2.1759448326070387E-2</v>
      </c>
      <c r="O91" s="116">
        <f t="shared" si="22"/>
        <v>1.2075837719133691E-3</v>
      </c>
      <c r="P91" s="116">
        <f t="shared" si="22"/>
        <v>7.9607861794610377E-4</v>
      </c>
      <c r="Q91" s="116">
        <f t="shared" si="22"/>
        <v>7.5368633577030057E-3</v>
      </c>
      <c r="R91" s="116">
        <f t="shared" si="22"/>
        <v>1.307397405829077E-2</v>
      </c>
      <c r="S91" s="116">
        <f t="shared" si="22"/>
        <v>1.0100742535797151E-2</v>
      </c>
      <c r="T91" s="116">
        <f t="shared" si="22"/>
        <v>-6.041247110179399E-3</v>
      </c>
      <c r="U91" s="116">
        <f t="shared" si="22"/>
        <v>-1.3157275572639725E-2</v>
      </c>
      <c r="V91" s="116">
        <f t="shared" si="18"/>
        <v>7.584714336854299E-3</v>
      </c>
      <c r="W91" s="117">
        <f t="shared" si="18"/>
        <v>-1.8544339472979731E-3</v>
      </c>
      <c r="AA91" s="220" t="s">
        <v>60</v>
      </c>
      <c r="AB91" s="221">
        <v>0</v>
      </c>
      <c r="AC91" s="142">
        <f>$AC$15*252</f>
        <v>-4.9062674724851263E-3</v>
      </c>
      <c r="AD91" s="107">
        <f>$AC$35*$AD$35</f>
        <v>1.5605230689702368E-2</v>
      </c>
      <c r="AE91" s="222">
        <v>7.0599999999999996E-2</v>
      </c>
    </row>
    <row r="92" spans="1:32">
      <c r="A92" s="104">
        <v>45069</v>
      </c>
      <c r="B92" s="98">
        <v>799.95</v>
      </c>
      <c r="C92" s="98">
        <v>734.05</v>
      </c>
      <c r="D92" s="98">
        <v>206.9</v>
      </c>
      <c r="E92" s="100">
        <v>6780.55</v>
      </c>
      <c r="F92" s="100">
        <v>1090.5</v>
      </c>
      <c r="G92" s="100">
        <v>4460.55</v>
      </c>
      <c r="H92" s="98">
        <v>426.52</v>
      </c>
      <c r="I92" s="100">
        <v>1419.55</v>
      </c>
      <c r="J92" s="100">
        <v>1637.2</v>
      </c>
      <c r="K92" s="100">
        <v>9200.7000000000007</v>
      </c>
      <c r="L92" s="106">
        <v>15544.75</v>
      </c>
      <c r="M92" s="115">
        <f t="shared" si="22"/>
        <v>-2.3723322400968447E-3</v>
      </c>
      <c r="N92" s="116">
        <f t="shared" si="22"/>
        <v>5.9436554138949027E-3</v>
      </c>
      <c r="O92" s="116">
        <f t="shared" si="22"/>
        <v>3.3890131686378452E-3</v>
      </c>
      <c r="P92" s="116">
        <f t="shared" si="22"/>
        <v>-1.8418110941257359E-3</v>
      </c>
      <c r="Q92" s="116">
        <f t="shared" si="22"/>
        <v>-1.2711166841151826E-2</v>
      </c>
      <c r="R92" s="116">
        <f t="shared" si="22"/>
        <v>6.5035547581709257E-4</v>
      </c>
      <c r="S92" s="116">
        <f t="shared" si="22"/>
        <v>1.0298558034469801E-2</v>
      </c>
      <c r="T92" s="116">
        <f t="shared" si="22"/>
        <v>-1.2982877929340553E-2</v>
      </c>
      <c r="U92" s="116">
        <f t="shared" si="22"/>
        <v>-2.3488152337470883E-3</v>
      </c>
      <c r="V92" s="116">
        <f t="shared" si="18"/>
        <v>4.7991768470899438E-3</v>
      </c>
      <c r="W92" s="117">
        <f t="shared" si="18"/>
        <v>2.6249058913955098E-3</v>
      </c>
      <c r="AA92" s="220" t="s">
        <v>61</v>
      </c>
      <c r="AB92" s="221">
        <v>0</v>
      </c>
      <c r="AC92" s="142">
        <f>$AD$15*252</f>
        <v>0.18997710236029342</v>
      </c>
      <c r="AD92" s="107">
        <f>$AC$36*$AD$36</f>
        <v>1.7210717065830597E-3</v>
      </c>
      <c r="AE92" s="222">
        <v>7.0599999999999996E-2</v>
      </c>
    </row>
    <row r="93" spans="1:32">
      <c r="A93" s="104">
        <v>45068</v>
      </c>
      <c r="B93" s="98">
        <v>801.85</v>
      </c>
      <c r="C93" s="98">
        <v>729.7</v>
      </c>
      <c r="D93" s="98">
        <v>206.2</v>
      </c>
      <c r="E93" s="100">
        <v>6793.05</v>
      </c>
      <c r="F93" s="100">
        <v>1104.45</v>
      </c>
      <c r="G93" s="100">
        <v>4457.6499999999996</v>
      </c>
      <c r="H93" s="98">
        <v>422.15</v>
      </c>
      <c r="I93" s="100">
        <v>1438.1</v>
      </c>
      <c r="J93" s="100">
        <v>1641.05</v>
      </c>
      <c r="K93" s="100">
        <v>9156.65</v>
      </c>
      <c r="L93" s="106">
        <v>15504</v>
      </c>
      <c r="M93" s="115">
        <f t="shared" si="22"/>
        <v>-4.8519627407293976E-3</v>
      </c>
      <c r="N93" s="116">
        <f t="shared" si="22"/>
        <v>5.869931456314019E-2</v>
      </c>
      <c r="O93" s="116">
        <f t="shared" si="22"/>
        <v>1.6988233669459204E-3</v>
      </c>
      <c r="P93" s="116">
        <f t="shared" si="22"/>
        <v>1.303651513139483E-3</v>
      </c>
      <c r="Q93" s="116">
        <f t="shared" si="22"/>
        <v>2.9681495267595798E-2</v>
      </c>
      <c r="R93" s="116">
        <f t="shared" si="22"/>
        <v>1.4848401531446013E-2</v>
      </c>
      <c r="S93" s="116">
        <f t="shared" si="22"/>
        <v>1.1603241817275439E-2</v>
      </c>
      <c r="T93" s="116">
        <f t="shared" si="22"/>
        <v>1.3899080685657331E-2</v>
      </c>
      <c r="U93" s="116">
        <f t="shared" si="22"/>
        <v>-3.558452028167743E-3</v>
      </c>
      <c r="V93" s="116">
        <f t="shared" si="18"/>
        <v>5.5523452575761681E-3</v>
      </c>
      <c r="W93" s="117">
        <f t="shared" si="18"/>
        <v>6.240406126609358E-3</v>
      </c>
      <c r="AA93" s="220" t="s">
        <v>62</v>
      </c>
      <c r="AB93" s="221">
        <v>0</v>
      </c>
      <c r="AC93" s="142">
        <f>$AE$15*252</f>
        <v>7.2720376742769766E-2</v>
      </c>
      <c r="AD93" s="107">
        <f>$AC$37*$AD$37</f>
        <v>1.5644936309067929E-2</v>
      </c>
      <c r="AE93" s="222">
        <v>7.0599999999999996E-2</v>
      </c>
    </row>
    <row r="94" spans="1:32">
      <c r="A94" s="104">
        <v>45065</v>
      </c>
      <c r="B94" s="98">
        <v>805.75</v>
      </c>
      <c r="C94" s="98">
        <v>688.1</v>
      </c>
      <c r="D94" s="98">
        <v>205.85</v>
      </c>
      <c r="E94" s="100">
        <v>6784.2</v>
      </c>
      <c r="F94" s="100">
        <v>1072.1500000000001</v>
      </c>
      <c r="G94" s="100">
        <v>4391.95</v>
      </c>
      <c r="H94" s="98">
        <v>417.28</v>
      </c>
      <c r="I94" s="100">
        <v>1418.25</v>
      </c>
      <c r="J94" s="100">
        <v>1646.9</v>
      </c>
      <c r="K94" s="100">
        <v>9105.9500000000007</v>
      </c>
      <c r="L94" s="106">
        <v>15407.55</v>
      </c>
      <c r="M94" s="115">
        <f t="shared" si="22"/>
        <v>7.9746232846462442E-3</v>
      </c>
      <c r="N94" s="116">
        <f t="shared" si="22"/>
        <v>3.4222326349261888E-2</v>
      </c>
      <c r="O94" s="116">
        <f t="shared" si="22"/>
        <v>6.0908946983875816E-3</v>
      </c>
      <c r="P94" s="116">
        <f t="shared" si="22"/>
        <v>-7.6619323604483968E-4</v>
      </c>
      <c r="Q94" s="116">
        <f t="shared" si="22"/>
        <v>2.2114676374880252E-2</v>
      </c>
      <c r="R94" s="116">
        <f t="shared" si="22"/>
        <v>-7.0674879121892537E-3</v>
      </c>
      <c r="S94" s="116">
        <f t="shared" si="22"/>
        <v>3.5953548403252301E-4</v>
      </c>
      <c r="T94" s="116">
        <f t="shared" si="22"/>
        <v>-1.9446560414069902E-2</v>
      </c>
      <c r="U94" s="116">
        <f t="shared" si="22"/>
        <v>1.1543486806906277E-3</v>
      </c>
      <c r="V94" s="116">
        <f t="shared" si="18"/>
        <v>5.7987138819024656E-3</v>
      </c>
      <c r="W94" s="117">
        <f t="shared" si="18"/>
        <v>2.9867600605787449E-3</v>
      </c>
      <c r="AA94" s="220" t="s">
        <v>63</v>
      </c>
      <c r="AB94" s="221">
        <v>0.06</v>
      </c>
      <c r="AC94" s="142">
        <f>$AF$15*252</f>
        <v>0.19699149804730176</v>
      </c>
      <c r="AD94" s="107">
        <f>$AC$38*$AD$38</f>
        <v>1.462257827820761E-2</v>
      </c>
      <c r="AE94" s="222">
        <v>7.0599999999999996E-2</v>
      </c>
    </row>
    <row r="95" spans="1:32">
      <c r="A95" s="104">
        <v>45064</v>
      </c>
      <c r="B95" s="98">
        <v>799.35</v>
      </c>
      <c r="C95" s="98">
        <v>664.95</v>
      </c>
      <c r="D95" s="98">
        <v>204.6</v>
      </c>
      <c r="E95" s="100">
        <v>6789.4</v>
      </c>
      <c r="F95" s="100">
        <v>1048.7</v>
      </c>
      <c r="G95" s="100">
        <v>4423.1000000000004</v>
      </c>
      <c r="H95" s="98">
        <v>417.13</v>
      </c>
      <c r="I95" s="100">
        <v>1446.1</v>
      </c>
      <c r="J95" s="100">
        <v>1645</v>
      </c>
      <c r="K95" s="100">
        <v>9053.2999999999993</v>
      </c>
      <c r="L95" s="106">
        <v>15361.6</v>
      </c>
      <c r="M95" s="115">
        <f t="shared" si="22"/>
        <v>8.9218988398709186E-3</v>
      </c>
      <c r="N95" s="116">
        <f t="shared" si="22"/>
        <v>-2.9122876236912707E-2</v>
      </c>
      <c r="O95" s="116">
        <f t="shared" si="22"/>
        <v>-1.5278580218031459E-2</v>
      </c>
      <c r="P95" s="116">
        <f t="shared" si="22"/>
        <v>1.2501598595773508E-2</v>
      </c>
      <c r="Q95" s="116">
        <f t="shared" si="22"/>
        <v>-5.1834531256430274E-3</v>
      </c>
      <c r="R95" s="116">
        <f t="shared" si="22"/>
        <v>-1.3117004095817446E-2</v>
      </c>
      <c r="S95" s="116">
        <f t="shared" si="22"/>
        <v>-1.8644185179385448E-2</v>
      </c>
      <c r="T95" s="116">
        <f t="shared" si="22"/>
        <v>1.6559844334965341E-2</v>
      </c>
      <c r="U95" s="116">
        <f t="shared" si="22"/>
        <v>3.9897112418103243E-3</v>
      </c>
      <c r="V95" s="116">
        <f t="shared" si="18"/>
        <v>-7.2746803178511121E-3</v>
      </c>
      <c r="W95" s="117">
        <f t="shared" si="18"/>
        <v>-4.2061972598740277E-3</v>
      </c>
      <c r="AA95" s="220" t="s">
        <v>64</v>
      </c>
      <c r="AB95" s="221">
        <v>0.2</v>
      </c>
      <c r="AC95" s="142">
        <f>$AG$15*252</f>
        <v>0.24324146039651851</v>
      </c>
      <c r="AD95" s="107">
        <f>$AC$39*$AD$39</f>
        <v>7.2630919019362736E-2</v>
      </c>
      <c r="AE95" s="222">
        <v>7.0599999999999996E-2</v>
      </c>
    </row>
    <row r="96" spans="1:32">
      <c r="A96" s="104">
        <v>45063</v>
      </c>
      <c r="B96" s="98">
        <v>792.25</v>
      </c>
      <c r="C96" s="98">
        <v>684.6</v>
      </c>
      <c r="D96" s="98">
        <v>207.75</v>
      </c>
      <c r="E96" s="100">
        <v>6705.05</v>
      </c>
      <c r="F96" s="100">
        <v>1054.1500000000001</v>
      </c>
      <c r="G96" s="100">
        <v>4481.5</v>
      </c>
      <c r="H96" s="98">
        <v>424.98</v>
      </c>
      <c r="I96" s="100">
        <v>1422.35</v>
      </c>
      <c r="J96" s="100">
        <v>1638.45</v>
      </c>
      <c r="K96" s="100">
        <v>9119.4</v>
      </c>
      <c r="L96" s="106">
        <v>15426.35</v>
      </c>
      <c r="M96" s="115">
        <f t="shared" si="22"/>
        <v>6.2041222046116317E-3</v>
      </c>
      <c r="N96" s="116">
        <f t="shared" si="22"/>
        <v>-3.4995661262643253E-3</v>
      </c>
      <c r="O96" s="116">
        <f t="shared" si="22"/>
        <v>-1.7180093277241317E-2</v>
      </c>
      <c r="P96" s="116">
        <f t="shared" si="22"/>
        <v>-1.1794364147553086E-2</v>
      </c>
      <c r="Q96" s="116">
        <f t="shared" si="22"/>
        <v>-2.8891487641316384E-3</v>
      </c>
      <c r="R96" s="116">
        <f t="shared" si="22"/>
        <v>-7.4584491894716803E-3</v>
      </c>
      <c r="S96" s="116">
        <f t="shared" si="22"/>
        <v>8.5782667752238671E-3</v>
      </c>
      <c r="T96" s="116">
        <f t="shared" si="22"/>
        <v>-1.0540370591484933E-3</v>
      </c>
      <c r="U96" s="116">
        <f t="shared" si="22"/>
        <v>-5.3869109952747705E-3</v>
      </c>
      <c r="V96" s="116">
        <f t="shared" si="18"/>
        <v>5.2829170598338903E-3</v>
      </c>
      <c r="W96" s="117">
        <f t="shared" si="18"/>
        <v>-4.2724948760344871E-3</v>
      </c>
      <c r="AA96" s="220" t="s">
        <v>65</v>
      </c>
      <c r="AB96" s="221">
        <v>0.39</v>
      </c>
      <c r="AC96" s="142">
        <f>$AH$15*252</f>
        <v>0.3148922990366616</v>
      </c>
      <c r="AD96" s="107">
        <f>$AC$40*$AD$40</f>
        <v>3.5069109257552483E-3</v>
      </c>
      <c r="AE96" s="222">
        <v>7.0599999999999996E-2</v>
      </c>
    </row>
    <row r="97" spans="1:31">
      <c r="A97" s="104">
        <v>45062</v>
      </c>
      <c r="B97" s="98">
        <v>787.35</v>
      </c>
      <c r="C97" s="98">
        <v>687</v>
      </c>
      <c r="D97" s="98">
        <v>211.35</v>
      </c>
      <c r="E97" s="100">
        <v>6784.6</v>
      </c>
      <c r="F97" s="100">
        <v>1057.2</v>
      </c>
      <c r="G97" s="100">
        <v>4515.05</v>
      </c>
      <c r="H97" s="98">
        <v>421.35</v>
      </c>
      <c r="I97" s="100">
        <v>1423.85</v>
      </c>
      <c r="J97" s="100">
        <v>1647.3</v>
      </c>
      <c r="K97" s="100">
        <v>9071.35</v>
      </c>
      <c r="L97" s="106">
        <v>15492.4</v>
      </c>
      <c r="M97" s="115">
        <f t="shared" si="22"/>
        <v>-1.2244535713237139E-2</v>
      </c>
      <c r="N97" s="116">
        <f t="shared" si="22"/>
        <v>-1.0209711798768874E-2</v>
      </c>
      <c r="O97" s="116">
        <f t="shared" si="22"/>
        <v>1.5256553371814384E-2</v>
      </c>
      <c r="P97" s="116">
        <f t="shared" si="22"/>
        <v>1.0713673742129977E-2</v>
      </c>
      <c r="Q97" s="116">
        <f t="shared" si="22"/>
        <v>-6.8343300916132669E-3</v>
      </c>
      <c r="R97" s="116">
        <f t="shared" si="22"/>
        <v>-7.7488491302030182E-4</v>
      </c>
      <c r="S97" s="116">
        <f t="shared" ref="Q97:W135" si="23">LN(H97/H98)</f>
        <v>-9.0487664545536601E-3</v>
      </c>
      <c r="T97" s="116">
        <f t="shared" si="23"/>
        <v>7.0833556080759971E-3</v>
      </c>
      <c r="U97" s="116">
        <f t="shared" si="23"/>
        <v>-1.7153079226249469E-2</v>
      </c>
      <c r="V97" s="116">
        <f t="shared" si="18"/>
        <v>-1.4875552289917004E-2</v>
      </c>
      <c r="W97" s="117">
        <f t="shared" si="18"/>
        <v>-3.6917647375060265E-3</v>
      </c>
      <c r="AA97" s="220" t="s">
        <v>66</v>
      </c>
      <c r="AB97" s="221">
        <v>0.16</v>
      </c>
      <c r="AC97" s="142">
        <f>$AI$15*252</f>
        <v>0.47396533696858256</v>
      </c>
      <c r="AD97" s="107">
        <f>$AC$41*$AD$41</f>
        <v>4.573192060997721E-2</v>
      </c>
      <c r="AE97" s="222">
        <v>7.0599999999999996E-2</v>
      </c>
    </row>
    <row r="98" spans="1:31">
      <c r="A98" s="104">
        <v>45061</v>
      </c>
      <c r="B98" s="98">
        <v>797.05</v>
      </c>
      <c r="C98" s="98">
        <v>694.05</v>
      </c>
      <c r="D98" s="98">
        <v>208.15</v>
      </c>
      <c r="E98" s="100">
        <v>6712.3</v>
      </c>
      <c r="F98" s="100">
        <v>1064.45</v>
      </c>
      <c r="G98" s="100">
        <v>4518.55</v>
      </c>
      <c r="H98" s="98">
        <v>425.18</v>
      </c>
      <c r="I98" s="100">
        <v>1413.8</v>
      </c>
      <c r="J98" s="100">
        <v>1675.8</v>
      </c>
      <c r="K98" s="100">
        <v>9207.2999999999993</v>
      </c>
      <c r="L98" s="106">
        <v>15549.7</v>
      </c>
      <c r="M98" s="115">
        <f t="shared" ref="M98:U147" si="24">LN(B98/B99)</f>
        <v>6.4191535712262889E-3</v>
      </c>
      <c r="N98" s="116">
        <f t="shared" si="24"/>
        <v>-8.5363310222864482E-3</v>
      </c>
      <c r="O98" s="116">
        <f t="shared" si="24"/>
        <v>5.2986636494081873E-3</v>
      </c>
      <c r="P98" s="116">
        <f t="shared" si="24"/>
        <v>-3.1280955366887008E-4</v>
      </c>
      <c r="Q98" s="116">
        <f t="shared" si="23"/>
        <v>1.7150316135069021E-2</v>
      </c>
      <c r="R98" s="116">
        <f t="shared" si="23"/>
        <v>1.1675601348787132E-2</v>
      </c>
      <c r="S98" s="116">
        <f t="shared" si="23"/>
        <v>1.7318298703608879E-2</v>
      </c>
      <c r="T98" s="116">
        <f t="shared" si="23"/>
        <v>2.6955036968474066E-2</v>
      </c>
      <c r="U98" s="116">
        <f t="shared" si="23"/>
        <v>4.7852705263012017E-3</v>
      </c>
      <c r="V98" s="116">
        <f t="shared" si="18"/>
        <v>-9.5230064582473069E-3</v>
      </c>
      <c r="W98" s="117">
        <f t="shared" si="18"/>
        <v>4.6636809579929306E-3</v>
      </c>
      <c r="AA98" s="220" t="s">
        <v>67</v>
      </c>
      <c r="AB98" s="221">
        <v>0</v>
      </c>
      <c r="AC98" s="142">
        <f>$AJ$15*252</f>
        <v>9.328927828037159E-2</v>
      </c>
      <c r="AD98" s="107">
        <f>$AC$42*$AD$42</f>
        <v>1.0598963182384534E-2</v>
      </c>
      <c r="AE98" s="222">
        <v>7.0599999999999996E-2</v>
      </c>
    </row>
    <row r="99" spans="1:31">
      <c r="A99" s="104">
        <v>45058</v>
      </c>
      <c r="B99" s="98">
        <v>791.95</v>
      </c>
      <c r="C99" s="98">
        <v>700</v>
      </c>
      <c r="D99" s="98">
        <v>207.05</v>
      </c>
      <c r="E99" s="100">
        <v>6714.4</v>
      </c>
      <c r="F99" s="100">
        <v>1046.3499999999999</v>
      </c>
      <c r="G99" s="100">
        <v>4466.1000000000004</v>
      </c>
      <c r="H99" s="98">
        <v>417.88</v>
      </c>
      <c r="I99" s="100">
        <v>1376.2</v>
      </c>
      <c r="J99" s="100">
        <v>1667.8</v>
      </c>
      <c r="K99" s="100">
        <v>9295.4</v>
      </c>
      <c r="L99" s="106">
        <v>15477.35</v>
      </c>
      <c r="M99" s="115">
        <f t="shared" si="24"/>
        <v>4.239037064902489E-3</v>
      </c>
      <c r="N99" s="116">
        <f t="shared" si="24"/>
        <v>-1.2493064247466445E-2</v>
      </c>
      <c r="O99" s="116">
        <f t="shared" si="24"/>
        <v>3.6288899143701553E-3</v>
      </c>
      <c r="P99" s="116">
        <f t="shared" si="24"/>
        <v>7.6171053411809965E-3</v>
      </c>
      <c r="Q99" s="116">
        <f t="shared" si="23"/>
        <v>2.2005366706076175E-3</v>
      </c>
      <c r="R99" s="116">
        <f t="shared" si="23"/>
        <v>-1.4647798596775646E-2</v>
      </c>
      <c r="S99" s="116">
        <f t="shared" si="23"/>
        <v>1.1965873343550101E-4</v>
      </c>
      <c r="T99" s="116">
        <f t="shared" si="23"/>
        <v>-1.2779495967461262E-2</v>
      </c>
      <c r="U99" s="116">
        <f t="shared" si="23"/>
        <v>8.7925890153076457E-3</v>
      </c>
      <c r="V99" s="116">
        <f t="shared" si="18"/>
        <v>3.7184179768119255E-3</v>
      </c>
      <c r="W99" s="117">
        <f t="shared" si="18"/>
        <v>-4.3279697330103503E-4</v>
      </c>
      <c r="AA99" s="220" t="s">
        <v>68</v>
      </c>
      <c r="AB99" s="221">
        <v>0.1</v>
      </c>
      <c r="AC99" s="142">
        <f>$AK$15*252</f>
        <v>0.19356451432204125</v>
      </c>
      <c r="AD99" s="107">
        <f>$AC$43*$AD$43</f>
        <v>3.1289545948913193E-2</v>
      </c>
      <c r="AE99" s="222">
        <v>7.0599999999999996E-2</v>
      </c>
    </row>
    <row r="100" spans="1:31">
      <c r="A100" s="104">
        <v>45057</v>
      </c>
      <c r="B100" s="98">
        <v>788.6</v>
      </c>
      <c r="C100" s="98">
        <v>708.8</v>
      </c>
      <c r="D100" s="98">
        <v>206.3</v>
      </c>
      <c r="E100" s="100">
        <v>6663.45</v>
      </c>
      <c r="F100" s="100">
        <v>1044.05</v>
      </c>
      <c r="G100" s="100">
        <v>4532</v>
      </c>
      <c r="H100" s="98">
        <v>417.83</v>
      </c>
      <c r="I100" s="100">
        <v>1393.9</v>
      </c>
      <c r="J100" s="100">
        <v>1653.2</v>
      </c>
      <c r="K100" s="100">
        <v>9260.9</v>
      </c>
      <c r="L100" s="106">
        <v>15484.05</v>
      </c>
      <c r="M100" s="115">
        <f t="shared" si="24"/>
        <v>-9.4027764984867361E-3</v>
      </c>
      <c r="N100" s="116">
        <f t="shared" si="24"/>
        <v>2.5433575523201156E-2</v>
      </c>
      <c r="O100" s="116">
        <f t="shared" si="24"/>
        <v>1.047640231162145E-2</v>
      </c>
      <c r="P100" s="116">
        <f t="shared" si="24"/>
        <v>4.8063454930292434E-3</v>
      </c>
      <c r="Q100" s="116">
        <f t="shared" si="23"/>
        <v>-2.0093777691894549E-3</v>
      </c>
      <c r="R100" s="116">
        <f t="shared" si="23"/>
        <v>-7.1376025399639609E-2</v>
      </c>
      <c r="S100" s="116">
        <f t="shared" si="23"/>
        <v>-1.1706336542817908E-2</v>
      </c>
      <c r="T100" s="116">
        <f t="shared" si="23"/>
        <v>-4.2237955195984309E-3</v>
      </c>
      <c r="U100" s="116">
        <f t="shared" si="23"/>
        <v>6.6559770103195013E-4</v>
      </c>
      <c r="V100" s="116">
        <f t="shared" si="18"/>
        <v>1.0065715064767498E-2</v>
      </c>
      <c r="W100" s="117">
        <f t="shared" si="18"/>
        <v>1.1631627703575815E-3</v>
      </c>
      <c r="AA100" s="21"/>
      <c r="AB100" s="21"/>
      <c r="AC100" s="21"/>
      <c r="AD100" s="21"/>
      <c r="AE100" s="21"/>
    </row>
    <row r="101" spans="1:31">
      <c r="A101" s="104">
        <v>45056</v>
      </c>
      <c r="B101" s="98">
        <v>796.05</v>
      </c>
      <c r="C101" s="98">
        <v>691</v>
      </c>
      <c r="D101" s="98">
        <v>204.15</v>
      </c>
      <c r="E101" s="100">
        <v>6631.5</v>
      </c>
      <c r="F101" s="100">
        <v>1046.1500000000001</v>
      </c>
      <c r="G101" s="100">
        <v>4867.3</v>
      </c>
      <c r="H101" s="98">
        <v>422.75</v>
      </c>
      <c r="I101" s="100">
        <v>1399.8</v>
      </c>
      <c r="J101" s="100">
        <v>1652.1</v>
      </c>
      <c r="K101" s="100">
        <v>9168.15</v>
      </c>
      <c r="L101" s="106">
        <v>15466.05</v>
      </c>
      <c r="M101" s="115">
        <f t="shared" si="24"/>
        <v>3.0824419713504853E-3</v>
      </c>
      <c r="N101" s="116">
        <f t="shared" si="24"/>
        <v>7.238509183230779E-4</v>
      </c>
      <c r="O101" s="116">
        <f t="shared" si="24"/>
        <v>4.1722971312838355E-3</v>
      </c>
      <c r="P101" s="116">
        <f t="shared" si="24"/>
        <v>1.2022520841278563E-2</v>
      </c>
      <c r="Q101" s="116">
        <f t="shared" si="23"/>
        <v>-1.5759691888590785E-3</v>
      </c>
      <c r="R101" s="116">
        <f t="shared" si="23"/>
        <v>-1.3458631501998679E-2</v>
      </c>
      <c r="S101" s="116">
        <f t="shared" si="23"/>
        <v>3.6494661102903533E-3</v>
      </c>
      <c r="T101" s="116">
        <f t="shared" si="23"/>
        <v>-8.2527503112906266E-3</v>
      </c>
      <c r="U101" s="116">
        <f t="shared" si="23"/>
        <v>4.6108193074337273E-3</v>
      </c>
      <c r="V101" s="116">
        <f t="shared" si="18"/>
        <v>6.192681595515814E-3</v>
      </c>
      <c r="W101" s="117">
        <f t="shared" si="18"/>
        <v>2.9430211955617067E-3</v>
      </c>
      <c r="AA101" s="21" t="s">
        <v>48</v>
      </c>
      <c r="AB101" s="212">
        <f>SUM(AB90:AB99)</f>
        <v>1.01</v>
      </c>
      <c r="AC101" s="210">
        <f>SUMPRODUCT(AB90:AB99,AC90:AC99)</f>
        <v>0.29823687044593716</v>
      </c>
      <c r="AD101" s="213" cm="1">
        <f t="array" ref="AD101">SQRT(MMULT(MMULT(TRANSPOSE(AB90:AB99),AI56:AR65),AB90:AB99*252))</f>
        <v>0.11803722365423545</v>
      </c>
      <c r="AE101" s="21"/>
    </row>
    <row r="102" spans="1:31">
      <c r="A102" s="104">
        <v>45055</v>
      </c>
      <c r="B102" s="98">
        <v>793.6</v>
      </c>
      <c r="C102" s="98">
        <v>690.5</v>
      </c>
      <c r="D102" s="98">
        <v>203.3</v>
      </c>
      <c r="E102" s="100">
        <v>6552.25</v>
      </c>
      <c r="F102" s="100">
        <v>1047.8</v>
      </c>
      <c r="G102" s="100">
        <v>4933.25</v>
      </c>
      <c r="H102" s="98">
        <v>421.21</v>
      </c>
      <c r="I102" s="100">
        <v>1411.4</v>
      </c>
      <c r="J102" s="100">
        <v>1644.5</v>
      </c>
      <c r="K102" s="100">
        <v>9111.5499999999993</v>
      </c>
      <c r="L102" s="106">
        <v>15420.6</v>
      </c>
      <c r="M102" s="115">
        <f t="shared" si="24"/>
        <v>-1.8899423623828677E-4</v>
      </c>
      <c r="N102" s="116">
        <f t="shared" si="24"/>
        <v>7.8511598404934525E-3</v>
      </c>
      <c r="O102" s="116">
        <f t="shared" si="24"/>
        <v>2.9556671763466221E-3</v>
      </c>
      <c r="P102" s="116">
        <f t="shared" si="24"/>
        <v>-1.6003127250951325E-2</v>
      </c>
      <c r="Q102" s="116">
        <f t="shared" si="23"/>
        <v>4.2560377947256393E-3</v>
      </c>
      <c r="R102" s="116">
        <f t="shared" si="23"/>
        <v>5.3148641169456076E-3</v>
      </c>
      <c r="S102" s="116">
        <f t="shared" si="23"/>
        <v>-1.7882408711787506E-2</v>
      </c>
      <c r="T102" s="116">
        <f t="shared" si="23"/>
        <v>8.1455978868644786E-3</v>
      </c>
      <c r="U102" s="116">
        <f t="shared" si="23"/>
        <v>3.0404840452875581E-5</v>
      </c>
      <c r="V102" s="116">
        <f t="shared" si="18"/>
        <v>3.8817277872491354E-3</v>
      </c>
      <c r="W102" s="117">
        <f t="shared" si="18"/>
        <v>-4.2142526646720449E-4</v>
      </c>
      <c r="AA102" s="21" t="s">
        <v>49</v>
      </c>
      <c r="AB102" s="229">
        <f>AB103/AD101</f>
        <v>7465.44160155177</v>
      </c>
      <c r="AC102" s="21"/>
      <c r="AD102" s="21"/>
      <c r="AE102" s="21"/>
    </row>
    <row r="103" spans="1:31">
      <c r="A103" s="104">
        <v>45054</v>
      </c>
      <c r="B103" s="98">
        <v>793.75</v>
      </c>
      <c r="C103" s="98">
        <v>685.1</v>
      </c>
      <c r="D103" s="98">
        <v>202.7</v>
      </c>
      <c r="E103" s="100">
        <v>6657.95</v>
      </c>
      <c r="F103" s="100">
        <v>1043.3499999999999</v>
      </c>
      <c r="G103" s="100">
        <v>4907.1000000000004</v>
      </c>
      <c r="H103" s="98">
        <v>428.81</v>
      </c>
      <c r="I103" s="100">
        <v>1399.95</v>
      </c>
      <c r="J103" s="100">
        <v>1644.45</v>
      </c>
      <c r="K103" s="100">
        <v>9076.25</v>
      </c>
      <c r="L103" s="106">
        <v>15427.1</v>
      </c>
      <c r="M103" s="115">
        <f t="shared" si="24"/>
        <v>8.159180016479993E-3</v>
      </c>
      <c r="N103" s="116">
        <f t="shared" si="24"/>
        <v>1.753104904803085E-3</v>
      </c>
      <c r="O103" s="116">
        <f t="shared" si="24"/>
        <v>1.2659968019371644E-2</v>
      </c>
      <c r="P103" s="116">
        <f t="shared" si="24"/>
        <v>4.1100835426426376E-2</v>
      </c>
      <c r="Q103" s="116">
        <f t="shared" si="23"/>
        <v>6.6835204914387032E-3</v>
      </c>
      <c r="R103" s="116">
        <f t="shared" si="23"/>
        <v>-7.1881401121822808E-3</v>
      </c>
      <c r="S103" s="116">
        <f t="shared" si="23"/>
        <v>6.2929336371898891E-3</v>
      </c>
      <c r="T103" s="116">
        <f t="shared" si="23"/>
        <v>1.9329151061304086E-2</v>
      </c>
      <c r="U103" s="116">
        <f t="shared" si="23"/>
        <v>1.1498246003493808E-2</v>
      </c>
      <c r="V103" s="116">
        <f t="shared" si="18"/>
        <v>1.4158428791575845E-2</v>
      </c>
      <c r="W103" s="117">
        <f t="shared" si="18"/>
        <v>9.6725466464147921E-3</v>
      </c>
      <c r="AA103" s="21" t="s">
        <v>50</v>
      </c>
      <c r="AB103" s="229" cm="1">
        <f t="array" ref="AB103">SUM(AB90:AB99*TRANSPOSE(AB36:AK36))</f>
        <v>881.2</v>
      </c>
      <c r="AC103" s="21"/>
      <c r="AD103" s="21"/>
      <c r="AE103" s="21"/>
    </row>
    <row r="104" spans="1:31">
      <c r="A104" s="104">
        <v>45051</v>
      </c>
      <c r="B104" s="98">
        <v>787.3</v>
      </c>
      <c r="C104" s="98">
        <v>683.9</v>
      </c>
      <c r="D104" s="98">
        <v>200.15</v>
      </c>
      <c r="E104" s="100">
        <v>6389.85</v>
      </c>
      <c r="F104" s="100">
        <v>1036.4000000000001</v>
      </c>
      <c r="G104" s="100">
        <v>4942.5</v>
      </c>
      <c r="H104" s="98">
        <v>426.12</v>
      </c>
      <c r="I104" s="100">
        <v>1373.15</v>
      </c>
      <c r="J104" s="100">
        <v>1625.65</v>
      </c>
      <c r="K104" s="100">
        <v>8948.65</v>
      </c>
      <c r="L104" s="106">
        <v>15278.6</v>
      </c>
      <c r="M104" s="115">
        <f t="shared" si="24"/>
        <v>-2.2836853365678458E-3</v>
      </c>
      <c r="N104" s="116">
        <f t="shared" si="24"/>
        <v>6.0866245914702683E-3</v>
      </c>
      <c r="O104" s="116">
        <f t="shared" si="24"/>
        <v>-1.8317343826679679E-2</v>
      </c>
      <c r="P104" s="116">
        <f t="shared" si="24"/>
        <v>-6.2597319290189107E-5</v>
      </c>
      <c r="Q104" s="116">
        <f t="shared" si="23"/>
        <v>-8.6942450294771063E-3</v>
      </c>
      <c r="R104" s="116">
        <f t="shared" si="23"/>
        <v>-5.1460685685426845E-3</v>
      </c>
      <c r="S104" s="116">
        <f t="shared" si="23"/>
        <v>9.7156827069851195E-3</v>
      </c>
      <c r="T104" s="116">
        <f t="shared" si="23"/>
        <v>-1.1764628640219311E-2</v>
      </c>
      <c r="U104" s="116">
        <f t="shared" si="23"/>
        <v>-6.0941187139618942E-2</v>
      </c>
      <c r="V104" s="116">
        <f t="shared" si="23"/>
        <v>1.6682781942675595E-2</v>
      </c>
      <c r="W104" s="117">
        <f t="shared" si="23"/>
        <v>-8.2714320123182788E-3</v>
      </c>
      <c r="AA104" s="21"/>
      <c r="AB104" s="21"/>
      <c r="AC104" s="21"/>
      <c r="AD104" s="21"/>
      <c r="AE104" s="21"/>
    </row>
    <row r="105" spans="1:31">
      <c r="A105" s="104">
        <v>45050</v>
      </c>
      <c r="B105" s="98">
        <v>789.1</v>
      </c>
      <c r="C105" s="98">
        <v>679.75</v>
      </c>
      <c r="D105" s="98">
        <v>203.85</v>
      </c>
      <c r="E105" s="100">
        <v>6390.25</v>
      </c>
      <c r="F105" s="100">
        <v>1045.45</v>
      </c>
      <c r="G105" s="100">
        <v>4968</v>
      </c>
      <c r="H105" s="98">
        <v>422</v>
      </c>
      <c r="I105" s="100">
        <v>1389.4</v>
      </c>
      <c r="J105" s="100">
        <v>1727.8</v>
      </c>
      <c r="K105" s="100">
        <v>8800.6</v>
      </c>
      <c r="L105" s="106">
        <v>15405.5</v>
      </c>
      <c r="M105" s="115">
        <f t="shared" si="24"/>
        <v>1.2496974677474059E-2</v>
      </c>
      <c r="N105" s="116">
        <f t="shared" si="24"/>
        <v>1.49698956794491E-2</v>
      </c>
      <c r="O105" s="116">
        <f t="shared" si="24"/>
        <v>2.4530847663795585E-4</v>
      </c>
      <c r="P105" s="116">
        <f t="shared" si="24"/>
        <v>3.3414667528977537E-2</v>
      </c>
      <c r="Q105" s="116">
        <f t="shared" si="23"/>
        <v>5.6113909500970739E-3</v>
      </c>
      <c r="R105" s="116">
        <f t="shared" si="23"/>
        <v>3.1753258705242934E-3</v>
      </c>
      <c r="S105" s="116">
        <f t="shared" si="23"/>
        <v>-5.9773605963777746E-3</v>
      </c>
      <c r="T105" s="116">
        <f t="shared" si="23"/>
        <v>8.883200030270394E-2</v>
      </c>
      <c r="U105" s="116">
        <f t="shared" si="23"/>
        <v>2.0258223598273659E-2</v>
      </c>
      <c r="V105" s="116">
        <f t="shared" si="23"/>
        <v>3.7504475405392314E-4</v>
      </c>
      <c r="W105" s="117">
        <f t="shared" si="23"/>
        <v>8.4154346307965377E-3</v>
      </c>
      <c r="AA105" s="315" t="s">
        <v>98</v>
      </c>
      <c r="AB105" s="22"/>
      <c r="AC105" s="244"/>
      <c r="AE105" s="22"/>
    </row>
    <row r="106" spans="1:31">
      <c r="A106" s="104">
        <v>45049</v>
      </c>
      <c r="B106" s="98">
        <v>779.3</v>
      </c>
      <c r="C106" s="98">
        <v>669.65</v>
      </c>
      <c r="D106" s="98">
        <v>203.8</v>
      </c>
      <c r="E106" s="100">
        <v>6180.25</v>
      </c>
      <c r="F106" s="100">
        <v>1039.5999999999999</v>
      </c>
      <c r="G106" s="100">
        <v>4952.25</v>
      </c>
      <c r="H106" s="98">
        <v>424.53</v>
      </c>
      <c r="I106" s="100">
        <v>1271.3</v>
      </c>
      <c r="J106" s="100">
        <v>1693.15</v>
      </c>
      <c r="K106" s="100">
        <v>8797.2999999999993</v>
      </c>
      <c r="L106" s="106">
        <v>15276.4</v>
      </c>
      <c r="M106" s="115">
        <f t="shared" si="24"/>
        <v>-1.388999712777525E-2</v>
      </c>
      <c r="N106" s="116">
        <f t="shared" si="24"/>
        <v>-1.7541063303456176E-2</v>
      </c>
      <c r="O106" s="116">
        <f t="shared" si="24"/>
        <v>1.0109813638566374E-2</v>
      </c>
      <c r="P106" s="116">
        <f t="shared" si="24"/>
        <v>-1.1086730773642046E-2</v>
      </c>
      <c r="Q106" s="116">
        <f t="shared" si="23"/>
        <v>-1.3234468505804085E-2</v>
      </c>
      <c r="R106" s="116">
        <f t="shared" si="23"/>
        <v>3.7363736404361189E-4</v>
      </c>
      <c r="S106" s="116">
        <f t="shared" si="23"/>
        <v>6.3328740207538809E-3</v>
      </c>
      <c r="T106" s="116">
        <f t="shared" si="23"/>
        <v>2.9009515543531938E-2</v>
      </c>
      <c r="U106" s="116">
        <f t="shared" si="23"/>
        <v>3.4907147029944268E-3</v>
      </c>
      <c r="V106" s="116">
        <f t="shared" si="23"/>
        <v>2.3272828819811023E-3</v>
      </c>
      <c r="W106" s="117">
        <f t="shared" si="23"/>
        <v>-1.5926929192111266E-3</v>
      </c>
      <c r="AA106" s="218" t="s">
        <v>43</v>
      </c>
      <c r="AB106" s="219" t="s">
        <v>44</v>
      </c>
      <c r="AC106" s="219" t="s">
        <v>73</v>
      </c>
      <c r="AD106" s="219" t="s">
        <v>46</v>
      </c>
      <c r="AE106" s="219" t="s">
        <v>95</v>
      </c>
    </row>
    <row r="107" spans="1:31">
      <c r="A107" s="104">
        <v>45048</v>
      </c>
      <c r="B107" s="98">
        <v>790.2</v>
      </c>
      <c r="C107" s="98">
        <v>681.5</v>
      </c>
      <c r="D107" s="98">
        <v>201.75</v>
      </c>
      <c r="E107" s="100">
        <v>6249.15</v>
      </c>
      <c r="F107" s="100">
        <v>1053.45</v>
      </c>
      <c r="G107" s="100">
        <v>4950.3999999999996</v>
      </c>
      <c r="H107" s="98">
        <v>421.85</v>
      </c>
      <c r="I107" s="100">
        <v>1234.95</v>
      </c>
      <c r="J107" s="100">
        <v>1687.25</v>
      </c>
      <c r="K107" s="100">
        <v>8776.85</v>
      </c>
      <c r="L107" s="106">
        <v>15300.75</v>
      </c>
      <c r="M107" s="115">
        <f t="shared" si="24"/>
        <v>-1.1450266654682895E-2</v>
      </c>
      <c r="N107" s="116">
        <f t="shared" si="24"/>
        <v>2.9351335696493848E-4</v>
      </c>
      <c r="O107" s="116">
        <f t="shared" si="24"/>
        <v>3.227010371451882E-3</v>
      </c>
      <c r="P107" s="116">
        <f t="shared" si="24"/>
        <v>-4.9404494207361616E-3</v>
      </c>
      <c r="Q107" s="116">
        <f t="shared" si="23"/>
        <v>2.8646977347414081E-2</v>
      </c>
      <c r="R107" s="116">
        <f t="shared" si="23"/>
        <v>4.1598197683788869E-3</v>
      </c>
      <c r="S107" s="116">
        <f t="shared" si="23"/>
        <v>-2.580524402203408E-3</v>
      </c>
      <c r="T107" s="116">
        <f t="shared" si="23"/>
        <v>1.4847113698981182E-2</v>
      </c>
      <c r="U107" s="116">
        <f t="shared" si="23"/>
        <v>-2.0741662666772168E-4</v>
      </c>
      <c r="V107" s="116">
        <f t="shared" si="23"/>
        <v>2.1571225214015232E-2</v>
      </c>
      <c r="W107" s="117">
        <f t="shared" si="23"/>
        <v>5.3210611684174338E-3</v>
      </c>
      <c r="AA107" s="220" t="s">
        <v>59</v>
      </c>
      <c r="AB107" s="316">
        <v>0.13</v>
      </c>
      <c r="AC107" s="142">
        <f>$AB$15*252</f>
        <v>0.19770186512320009</v>
      </c>
      <c r="AD107" s="107">
        <f>$AC$34*$AD$34</f>
        <v>1.0009476425131732E-2</v>
      </c>
      <c r="AE107" s="222">
        <v>7.0599999999999996E-2</v>
      </c>
    </row>
    <row r="108" spans="1:31">
      <c r="A108" s="104">
        <v>45044</v>
      </c>
      <c r="B108" s="98">
        <v>799.3</v>
      </c>
      <c r="C108" s="98">
        <v>681.3</v>
      </c>
      <c r="D108" s="98">
        <v>201.1</v>
      </c>
      <c r="E108" s="100">
        <v>6280.1</v>
      </c>
      <c r="F108" s="100">
        <v>1023.7</v>
      </c>
      <c r="G108" s="100">
        <v>4929.8500000000004</v>
      </c>
      <c r="H108" s="98">
        <v>422.94</v>
      </c>
      <c r="I108" s="100">
        <v>1216.75</v>
      </c>
      <c r="J108" s="100">
        <v>1687.6</v>
      </c>
      <c r="K108" s="100">
        <v>8589.5499999999993</v>
      </c>
      <c r="L108" s="106">
        <v>15219.55</v>
      </c>
      <c r="M108" s="115">
        <f t="shared" si="24"/>
        <v>1.6143622133640814E-2</v>
      </c>
      <c r="N108" s="116">
        <f t="shared" si="24"/>
        <v>3.2141762396188878E-2</v>
      </c>
      <c r="O108" s="116">
        <f t="shared" si="24"/>
        <v>1.3013196651361181E-2</v>
      </c>
      <c r="P108" s="116">
        <f t="shared" si="24"/>
        <v>1.2828547385550712E-2</v>
      </c>
      <c r="Q108" s="116">
        <f t="shared" si="23"/>
        <v>2.0278465799515352E-2</v>
      </c>
      <c r="R108" s="116">
        <f t="shared" si="23"/>
        <v>2.294790008300684E-3</v>
      </c>
      <c r="S108" s="116">
        <f t="shared" si="23"/>
        <v>2.2693736845663583E-2</v>
      </c>
      <c r="T108" s="116">
        <f t="shared" si="23"/>
        <v>1.6908114873877507E-2</v>
      </c>
      <c r="U108" s="116">
        <f t="shared" si="23"/>
        <v>3.9185468415678945E-3</v>
      </c>
      <c r="V108" s="116">
        <f t="shared" si="23"/>
        <v>5.4399667206009887E-3</v>
      </c>
      <c r="W108" s="117">
        <f t="shared" si="23"/>
        <v>9.5397262790596869E-3</v>
      </c>
      <c r="AA108" s="220" t="s">
        <v>60</v>
      </c>
      <c r="AB108" s="317">
        <v>0</v>
      </c>
      <c r="AC108" s="142">
        <f>$AC$15*252</f>
        <v>-4.9062674724851263E-3</v>
      </c>
      <c r="AD108" s="107">
        <f>$AC$35*$AD$35</f>
        <v>1.5605230689702368E-2</v>
      </c>
      <c r="AE108" s="222">
        <v>7.0599999999999996E-2</v>
      </c>
    </row>
    <row r="109" spans="1:31">
      <c r="A109" s="104">
        <v>45043</v>
      </c>
      <c r="B109" s="98">
        <v>786.5</v>
      </c>
      <c r="C109" s="98">
        <v>659.75</v>
      </c>
      <c r="D109" s="98">
        <v>198.5</v>
      </c>
      <c r="E109" s="100">
        <v>6200.05</v>
      </c>
      <c r="F109" s="100">
        <v>1003.15</v>
      </c>
      <c r="G109" s="100">
        <v>4918.55</v>
      </c>
      <c r="H109" s="98">
        <v>413.45</v>
      </c>
      <c r="I109" s="100">
        <v>1196.3499999999999</v>
      </c>
      <c r="J109" s="100">
        <v>1681</v>
      </c>
      <c r="K109" s="100">
        <v>8542.9500000000007</v>
      </c>
      <c r="L109" s="106">
        <v>15075.05</v>
      </c>
      <c r="M109" s="115">
        <f t="shared" si="24"/>
        <v>1.6731695815658646E-2</v>
      </c>
      <c r="N109" s="116">
        <f t="shared" si="24"/>
        <v>-7.474835664102765E-3</v>
      </c>
      <c r="O109" s="116">
        <f t="shared" si="24"/>
        <v>1.5124782313575191E-3</v>
      </c>
      <c r="P109" s="116">
        <f t="shared" si="24"/>
        <v>2.3516096708361328E-2</v>
      </c>
      <c r="Q109" s="116">
        <f t="shared" si="23"/>
        <v>6.8519110753993496E-3</v>
      </c>
      <c r="R109" s="116">
        <f t="shared" si="23"/>
        <v>1.5045886655317796E-2</v>
      </c>
      <c r="S109" s="116">
        <f t="shared" si="23"/>
        <v>9.0381819856481839E-3</v>
      </c>
      <c r="T109" s="116">
        <f t="shared" si="23"/>
        <v>-6.9553184331210462E-3</v>
      </c>
      <c r="U109" s="116">
        <f t="shared" si="23"/>
        <v>5.4879641435599666E-3</v>
      </c>
      <c r="V109" s="116">
        <f t="shared" si="23"/>
        <v>4.2287825080338298E-3</v>
      </c>
      <c r="W109" s="117">
        <f t="shared" si="23"/>
        <v>5.3642612946960171E-3</v>
      </c>
      <c r="AA109" s="220" t="s">
        <v>61</v>
      </c>
      <c r="AB109" s="317">
        <v>0.03</v>
      </c>
      <c r="AC109" s="142">
        <f>$AD$15*252</f>
        <v>0.18997710236029342</v>
      </c>
      <c r="AD109" s="107">
        <f>$AC$36*$AD$36</f>
        <v>1.7210717065830597E-3</v>
      </c>
      <c r="AE109" s="222">
        <v>7.0599999999999996E-2</v>
      </c>
    </row>
    <row r="110" spans="1:31">
      <c r="A110" s="104">
        <v>45042</v>
      </c>
      <c r="B110" s="98">
        <v>773.45</v>
      </c>
      <c r="C110" s="98">
        <v>664.7</v>
      </c>
      <c r="D110" s="98">
        <v>198.2</v>
      </c>
      <c r="E110" s="100">
        <v>6055.95</v>
      </c>
      <c r="F110" s="98">
        <v>996.3</v>
      </c>
      <c r="G110" s="100">
        <v>4845.1000000000004</v>
      </c>
      <c r="H110" s="98">
        <v>409.73</v>
      </c>
      <c r="I110" s="100">
        <v>1204.7</v>
      </c>
      <c r="J110" s="100">
        <v>1671.8</v>
      </c>
      <c r="K110" s="100">
        <v>8506.9</v>
      </c>
      <c r="L110" s="106">
        <v>14994.4</v>
      </c>
      <c r="M110" s="115">
        <f t="shared" si="24"/>
        <v>1.0995764504929278E-3</v>
      </c>
      <c r="N110" s="116">
        <f t="shared" si="24"/>
        <v>-1.0103741979648119E-2</v>
      </c>
      <c r="O110" s="116">
        <f t="shared" si="24"/>
        <v>2.7788321531930049E-3</v>
      </c>
      <c r="P110" s="116">
        <f t="shared" si="24"/>
        <v>-3.1818808169599127E-3</v>
      </c>
      <c r="Q110" s="116">
        <f t="shared" si="23"/>
        <v>-7.0235291102783493E-4</v>
      </c>
      <c r="R110" s="116">
        <f t="shared" si="23"/>
        <v>2.4384207816989913E-3</v>
      </c>
      <c r="S110" s="116">
        <f t="shared" si="23"/>
        <v>1.7099031964268757E-3</v>
      </c>
      <c r="T110" s="116">
        <f t="shared" si="23"/>
        <v>1.2361303311699153E-2</v>
      </c>
      <c r="U110" s="116">
        <f t="shared" si="23"/>
        <v>4.5864077158795091E-3</v>
      </c>
      <c r="V110" s="116">
        <f t="shared" si="23"/>
        <v>4.476968799145868E-3</v>
      </c>
      <c r="W110" s="117">
        <f t="shared" si="23"/>
        <v>2.5842999882138696E-3</v>
      </c>
      <c r="AA110" s="220" t="s">
        <v>62</v>
      </c>
      <c r="AB110" s="317">
        <v>0.05</v>
      </c>
      <c r="AC110" s="142">
        <f>$AE$15*252</f>
        <v>7.2720376742769766E-2</v>
      </c>
      <c r="AD110" s="107">
        <f>$AC$37*$AD$37</f>
        <v>1.5644936309067929E-2</v>
      </c>
      <c r="AE110" s="222">
        <v>7.0599999999999996E-2</v>
      </c>
    </row>
    <row r="111" spans="1:31">
      <c r="A111" s="104">
        <v>45041</v>
      </c>
      <c r="B111" s="98">
        <v>772.6</v>
      </c>
      <c r="C111" s="98">
        <v>671.45</v>
      </c>
      <c r="D111" s="98">
        <v>197.65</v>
      </c>
      <c r="E111" s="100">
        <v>6075.25</v>
      </c>
      <c r="F111" s="98">
        <v>997</v>
      </c>
      <c r="G111" s="100">
        <v>4833.3</v>
      </c>
      <c r="H111" s="98">
        <v>409.03</v>
      </c>
      <c r="I111" s="100">
        <v>1189.9000000000001</v>
      </c>
      <c r="J111" s="100">
        <v>1664.15</v>
      </c>
      <c r="K111" s="100">
        <v>8468.9</v>
      </c>
      <c r="L111" s="106">
        <v>14955.7</v>
      </c>
      <c r="M111" s="115">
        <f t="shared" si="24"/>
        <v>1.6114123674706941E-2</v>
      </c>
      <c r="N111" s="116">
        <f t="shared" si="24"/>
        <v>2.2342208247853467E-4</v>
      </c>
      <c r="O111" s="116">
        <f t="shared" si="24"/>
        <v>9.1487296308541653E-3</v>
      </c>
      <c r="P111" s="116">
        <f t="shared" si="24"/>
        <v>2.3566749759864666E-2</v>
      </c>
      <c r="Q111" s="116">
        <f t="shared" si="23"/>
        <v>-9.0859793361666684E-3</v>
      </c>
      <c r="R111" s="116">
        <f t="shared" si="23"/>
        <v>5.6435197609276807E-3</v>
      </c>
      <c r="S111" s="116">
        <f t="shared" si="23"/>
        <v>6.9428538398163941E-3</v>
      </c>
      <c r="T111" s="116">
        <f t="shared" si="23"/>
        <v>-3.8165584104557812E-3</v>
      </c>
      <c r="U111" s="116">
        <f t="shared" si="23"/>
        <v>-1.4318772217924663E-2</v>
      </c>
      <c r="V111" s="116">
        <f t="shared" si="23"/>
        <v>3.2477022792034633E-4</v>
      </c>
      <c r="W111" s="117">
        <f t="shared" si="23"/>
        <v>1.7098396883294944E-3</v>
      </c>
      <c r="AA111" s="220" t="s">
        <v>63</v>
      </c>
      <c r="AB111" s="317">
        <v>0.06</v>
      </c>
      <c r="AC111" s="142">
        <f>$AF$15*252</f>
        <v>0.19699149804730176</v>
      </c>
      <c r="AD111" s="107">
        <f>$AC$38*$AD$38</f>
        <v>1.462257827820761E-2</v>
      </c>
      <c r="AE111" s="222">
        <v>7.0599999999999996E-2</v>
      </c>
    </row>
    <row r="112" spans="1:31">
      <c r="A112" s="104">
        <v>45040</v>
      </c>
      <c r="B112" s="98">
        <v>760.25</v>
      </c>
      <c r="C112" s="98">
        <v>671.3</v>
      </c>
      <c r="D112" s="98">
        <v>195.85</v>
      </c>
      <c r="E112" s="100">
        <v>5933.75</v>
      </c>
      <c r="F112" s="100">
        <v>1006.1</v>
      </c>
      <c r="G112" s="100">
        <v>4806.1000000000004</v>
      </c>
      <c r="H112" s="98">
        <v>406.2</v>
      </c>
      <c r="I112" s="100">
        <v>1194.45</v>
      </c>
      <c r="J112" s="100">
        <v>1688.15</v>
      </c>
      <c r="K112" s="100">
        <v>8466.15</v>
      </c>
      <c r="L112" s="106">
        <v>14930.15</v>
      </c>
      <c r="M112" s="115">
        <f t="shared" si="24"/>
        <v>-6.4899110086238439E-3</v>
      </c>
      <c r="N112" s="116">
        <f t="shared" si="24"/>
        <v>1.4554987235224165E-2</v>
      </c>
      <c r="O112" s="116">
        <f t="shared" si="24"/>
        <v>7.6618570980979944E-4</v>
      </c>
      <c r="P112" s="116">
        <f t="shared" si="24"/>
        <v>-6.9914462927130809E-4</v>
      </c>
      <c r="Q112" s="116">
        <f t="shared" si="23"/>
        <v>7.3322522175206361E-3</v>
      </c>
      <c r="R112" s="116">
        <f t="shared" si="23"/>
        <v>-1.2951286214935352E-2</v>
      </c>
      <c r="S112" s="116">
        <f t="shared" si="23"/>
        <v>1.1084427515837742E-3</v>
      </c>
      <c r="T112" s="116">
        <f t="shared" si="23"/>
        <v>-1.1321660995100876E-2</v>
      </c>
      <c r="U112" s="116">
        <f t="shared" si="23"/>
        <v>8.0589239967695271E-3</v>
      </c>
      <c r="V112" s="116">
        <f t="shared" si="23"/>
        <v>-1.0843239118963876E-2</v>
      </c>
      <c r="W112" s="117">
        <f t="shared" si="23"/>
        <v>5.5780984035043151E-3</v>
      </c>
      <c r="AA112" s="220" t="s">
        <v>64</v>
      </c>
      <c r="AB112" s="317">
        <v>0.2</v>
      </c>
      <c r="AC112" s="142">
        <f>$AG$15*252</f>
        <v>0.24324146039651851</v>
      </c>
      <c r="AD112" s="107">
        <f>$AC$39*$AD$39</f>
        <v>7.2630919019362736E-2</v>
      </c>
      <c r="AE112" s="222">
        <v>7.0599999999999996E-2</v>
      </c>
    </row>
    <row r="113" spans="1:31">
      <c r="A113" s="104">
        <v>45037</v>
      </c>
      <c r="B113" s="98">
        <v>765.2</v>
      </c>
      <c r="C113" s="98">
        <v>661.6</v>
      </c>
      <c r="D113" s="98">
        <v>195.7</v>
      </c>
      <c r="E113" s="100">
        <v>5937.9</v>
      </c>
      <c r="F113" s="98">
        <v>998.75</v>
      </c>
      <c r="G113" s="100">
        <v>4868.75</v>
      </c>
      <c r="H113" s="98">
        <v>405.75</v>
      </c>
      <c r="I113" s="100">
        <v>1208.05</v>
      </c>
      <c r="J113" s="100">
        <v>1674.6</v>
      </c>
      <c r="K113" s="100">
        <v>8558.4500000000007</v>
      </c>
      <c r="L113" s="106">
        <v>14847.1</v>
      </c>
      <c r="M113" s="115">
        <f t="shared" si="24"/>
        <v>-9.2358380091202182E-3</v>
      </c>
      <c r="N113" s="116">
        <f t="shared" si="24"/>
        <v>-6.7786657096521501E-3</v>
      </c>
      <c r="O113" s="116">
        <f t="shared" si="24"/>
        <v>-3.5705215183350516E-3</v>
      </c>
      <c r="P113" s="116">
        <f t="shared" si="24"/>
        <v>4.2529556282406228E-3</v>
      </c>
      <c r="Q113" s="116">
        <f t="shared" si="23"/>
        <v>-2.2816559816213132E-2</v>
      </c>
      <c r="R113" s="116">
        <f t="shared" si="23"/>
        <v>2.1692316989348494E-3</v>
      </c>
      <c r="S113" s="116">
        <f t="shared" si="23"/>
        <v>1.9662156571156685E-2</v>
      </c>
      <c r="T113" s="116">
        <f t="shared" si="23"/>
        <v>-4.5836596676579284E-3</v>
      </c>
      <c r="U113" s="116">
        <f t="shared" si="23"/>
        <v>1.6136265267310667E-3</v>
      </c>
      <c r="V113" s="116">
        <f t="shared" si="23"/>
        <v>-1.8086418531672806E-2</v>
      </c>
      <c r="W113" s="117">
        <f t="shared" si="23"/>
        <v>-9.8623818743989624E-4</v>
      </c>
      <c r="AA113" s="220" t="s">
        <v>65</v>
      </c>
      <c r="AB113" s="317">
        <v>0.16</v>
      </c>
      <c r="AC113" s="142">
        <f>$AH$15*252</f>
        <v>0.3148922990366616</v>
      </c>
      <c r="AD113" s="107">
        <f>$AC$40*$AD$40</f>
        <v>3.5069109257552483E-3</v>
      </c>
      <c r="AE113" s="222">
        <v>7.0599999999999996E-2</v>
      </c>
    </row>
    <row r="114" spans="1:31">
      <c r="A114" s="104">
        <v>45036</v>
      </c>
      <c r="B114" s="98">
        <v>772.3</v>
      </c>
      <c r="C114" s="98">
        <v>666.1</v>
      </c>
      <c r="D114" s="98">
        <v>196.4</v>
      </c>
      <c r="E114" s="100">
        <v>5912.7</v>
      </c>
      <c r="F114" s="100">
        <v>1021.8</v>
      </c>
      <c r="G114" s="100">
        <v>4858.2</v>
      </c>
      <c r="H114" s="98">
        <v>397.85</v>
      </c>
      <c r="I114" s="100">
        <v>1213.5999999999999</v>
      </c>
      <c r="J114" s="100">
        <v>1671.9</v>
      </c>
      <c r="K114" s="100">
        <v>8714.65</v>
      </c>
      <c r="L114" s="106">
        <v>14861.75</v>
      </c>
      <c r="M114" s="115">
        <f t="shared" si="24"/>
        <v>9.9548627810857725E-3</v>
      </c>
      <c r="N114" s="116">
        <f t="shared" si="24"/>
        <v>1.1627160056273756E-2</v>
      </c>
      <c r="O114" s="116">
        <f t="shared" si="24"/>
        <v>1.5134314773843558E-2</v>
      </c>
      <c r="P114" s="116">
        <f t="shared" si="24"/>
        <v>-5.910416895394865E-3</v>
      </c>
      <c r="Q114" s="116">
        <f t="shared" si="23"/>
        <v>7.7614969381634754E-3</v>
      </c>
      <c r="R114" s="116">
        <f t="shared" si="23"/>
        <v>-1.0473551212997227E-2</v>
      </c>
      <c r="S114" s="116">
        <f t="shared" si="23"/>
        <v>3.8783165364781819E-3</v>
      </c>
      <c r="T114" s="116">
        <f t="shared" si="23"/>
        <v>-1.747982102775519E-2</v>
      </c>
      <c r="U114" s="116">
        <f t="shared" si="23"/>
        <v>3.7152487605383662E-3</v>
      </c>
      <c r="V114" s="116">
        <f t="shared" si="23"/>
        <v>3.9897492359494977E-3</v>
      </c>
      <c r="W114" s="117">
        <f t="shared" si="23"/>
        <v>3.2639437141717938E-4</v>
      </c>
      <c r="AA114" s="220" t="s">
        <v>66</v>
      </c>
      <c r="AB114" s="317">
        <v>0.03</v>
      </c>
      <c r="AC114" s="142">
        <f>$AI$15*252</f>
        <v>0.47396533696858256</v>
      </c>
      <c r="AD114" s="107">
        <f>$AC$41*$AD$41</f>
        <v>4.573192060997721E-2</v>
      </c>
      <c r="AE114" s="222">
        <v>7.0599999999999996E-2</v>
      </c>
    </row>
    <row r="115" spans="1:31">
      <c r="A115" s="104">
        <v>45035</v>
      </c>
      <c r="B115" s="98">
        <v>764.65</v>
      </c>
      <c r="C115" s="98">
        <v>658.4</v>
      </c>
      <c r="D115" s="98">
        <v>193.45</v>
      </c>
      <c r="E115" s="100">
        <v>5947.75</v>
      </c>
      <c r="F115" s="100">
        <v>1013.9</v>
      </c>
      <c r="G115" s="100">
        <v>4909.3500000000004</v>
      </c>
      <c r="H115" s="98">
        <v>396.31</v>
      </c>
      <c r="I115" s="100">
        <v>1235</v>
      </c>
      <c r="J115" s="100">
        <v>1665.7</v>
      </c>
      <c r="K115" s="100">
        <v>8679.9500000000007</v>
      </c>
      <c r="L115" s="106">
        <v>14856.9</v>
      </c>
      <c r="M115" s="115">
        <f t="shared" si="24"/>
        <v>6.4287809972299161E-3</v>
      </c>
      <c r="N115" s="116">
        <f t="shared" si="24"/>
        <v>-2.2779908219538574E-4</v>
      </c>
      <c r="O115" s="116">
        <f t="shared" si="24"/>
        <v>-1.9452878579461763E-2</v>
      </c>
      <c r="P115" s="116">
        <f t="shared" si="24"/>
        <v>5.4116152770519082E-3</v>
      </c>
      <c r="Q115" s="116">
        <f t="shared" si="23"/>
        <v>-1.1083434531382023E-2</v>
      </c>
      <c r="R115" s="116">
        <f t="shared" si="23"/>
        <v>-6.2107060310812295E-4</v>
      </c>
      <c r="S115" s="116">
        <f t="shared" si="23"/>
        <v>6.3101835833130485E-4</v>
      </c>
      <c r="T115" s="116">
        <f t="shared" si="23"/>
        <v>-8.30549466502516E-3</v>
      </c>
      <c r="U115" s="116">
        <f t="shared" si="23"/>
        <v>3.6688460243492456E-3</v>
      </c>
      <c r="V115" s="116">
        <f t="shared" si="23"/>
        <v>-6.0531064758849911E-3</v>
      </c>
      <c r="W115" s="117">
        <f t="shared" si="23"/>
        <v>-2.6954465988425153E-3</v>
      </c>
      <c r="AA115" s="220" t="s">
        <v>67</v>
      </c>
      <c r="AB115" s="317">
        <v>0.14000000000000001</v>
      </c>
      <c r="AC115" s="142">
        <f>$AJ$15*252</f>
        <v>9.328927828037159E-2</v>
      </c>
      <c r="AD115" s="107">
        <f>$AC$42*$AD$42</f>
        <v>1.0598963182384534E-2</v>
      </c>
      <c r="AE115" s="222">
        <v>7.0599999999999996E-2</v>
      </c>
    </row>
    <row r="116" spans="1:31">
      <c r="A116" s="104">
        <v>45034</v>
      </c>
      <c r="B116" s="98">
        <v>759.75</v>
      </c>
      <c r="C116" s="98">
        <v>658.55</v>
      </c>
      <c r="D116" s="98">
        <v>197.25</v>
      </c>
      <c r="E116" s="100">
        <v>5915.65</v>
      </c>
      <c r="F116" s="100">
        <v>1025.2</v>
      </c>
      <c r="G116" s="100">
        <v>4912.3999999999996</v>
      </c>
      <c r="H116" s="98">
        <v>396.06</v>
      </c>
      <c r="I116" s="100">
        <v>1245.3</v>
      </c>
      <c r="J116" s="100">
        <v>1659.6</v>
      </c>
      <c r="K116" s="100">
        <v>8732.65</v>
      </c>
      <c r="L116" s="106">
        <v>14897</v>
      </c>
      <c r="M116" s="115">
        <f t="shared" si="24"/>
        <v>1.3163090712705713E-4</v>
      </c>
      <c r="N116" s="116">
        <f t="shared" si="24"/>
        <v>-9.2953626024808288E-3</v>
      </c>
      <c r="O116" s="116">
        <f t="shared" si="24"/>
        <v>1.5220703090688937E-3</v>
      </c>
      <c r="P116" s="116">
        <f t="shared" si="24"/>
        <v>-7.7123585752280109E-3</v>
      </c>
      <c r="Q116" s="116">
        <f t="shared" si="23"/>
        <v>-4.6225418661620249E-3</v>
      </c>
      <c r="R116" s="116">
        <f t="shared" si="23"/>
        <v>1.2309801410570091E-2</v>
      </c>
      <c r="S116" s="116">
        <f t="shared" si="23"/>
        <v>-4.1322372849104949E-3</v>
      </c>
      <c r="T116" s="116">
        <f t="shared" si="23"/>
        <v>2.0361685009350618E-2</v>
      </c>
      <c r="U116" s="116">
        <f t="shared" si="23"/>
        <v>-4.2390142394146827E-3</v>
      </c>
      <c r="V116" s="116">
        <f t="shared" si="23"/>
        <v>6.6638955652067247E-3</v>
      </c>
      <c r="W116" s="117">
        <f t="shared" si="23"/>
        <v>-4.8991152372600678E-4</v>
      </c>
      <c r="AA116" s="220" t="s">
        <v>68</v>
      </c>
      <c r="AB116" s="317">
        <v>0.2</v>
      </c>
      <c r="AC116" s="142">
        <f>$AK$15*252</f>
        <v>0.19356451432204125</v>
      </c>
      <c r="AD116" s="107">
        <f>$AC$43*$AD$43</f>
        <v>3.1289545948913193E-2</v>
      </c>
      <c r="AE116" s="222">
        <v>7.0599999999999996E-2</v>
      </c>
    </row>
    <row r="117" spans="1:31">
      <c r="A117" s="104">
        <v>45033</v>
      </c>
      <c r="B117" s="98">
        <v>759.65</v>
      </c>
      <c r="C117" s="98">
        <v>664.7</v>
      </c>
      <c r="D117" s="98">
        <v>196.95</v>
      </c>
      <c r="E117" s="100">
        <v>5961.45</v>
      </c>
      <c r="F117" s="100">
        <v>1029.95</v>
      </c>
      <c r="G117" s="100">
        <v>4852.3</v>
      </c>
      <c r="H117" s="98">
        <v>397.7</v>
      </c>
      <c r="I117" s="100">
        <v>1220.2</v>
      </c>
      <c r="J117" s="100">
        <v>1666.65</v>
      </c>
      <c r="K117" s="100">
        <v>8674.65</v>
      </c>
      <c r="L117" s="106">
        <v>14904.3</v>
      </c>
      <c r="M117" s="115">
        <f t="shared" si="24"/>
        <v>-9.6941874010069689E-3</v>
      </c>
      <c r="N117" s="116">
        <f t="shared" si="24"/>
        <v>4.5990958284778116E-3</v>
      </c>
      <c r="O117" s="116">
        <f t="shared" si="24"/>
        <v>3.3057881344994103E-3</v>
      </c>
      <c r="P117" s="116">
        <f t="shared" si="24"/>
        <v>9.6074361721853706E-3</v>
      </c>
      <c r="Q117" s="116">
        <f t="shared" si="23"/>
        <v>-5.3773346762796194E-2</v>
      </c>
      <c r="R117" s="116">
        <f t="shared" si="23"/>
        <v>-1.2364505641590285E-4</v>
      </c>
      <c r="S117" s="116">
        <f t="shared" si="23"/>
        <v>1.1430429934184427E-2</v>
      </c>
      <c r="T117" s="116">
        <f t="shared" si="23"/>
        <v>-2.1694202241675288E-3</v>
      </c>
      <c r="U117" s="116">
        <f t="shared" si="23"/>
        <v>-1.5361559554437385E-2</v>
      </c>
      <c r="V117" s="116">
        <f t="shared" si="23"/>
        <v>4.4392045905135866E-4</v>
      </c>
      <c r="W117" s="117">
        <f t="shared" si="23"/>
        <v>-3.3457784517995246E-3</v>
      </c>
      <c r="AA117" s="21"/>
      <c r="AB117" s="21"/>
      <c r="AC117" s="21"/>
      <c r="AD117" s="21"/>
      <c r="AE117" s="21"/>
    </row>
    <row r="118" spans="1:31">
      <c r="A118" s="104">
        <v>45029</v>
      </c>
      <c r="B118" s="98">
        <v>767.05</v>
      </c>
      <c r="C118" s="98">
        <v>661.65</v>
      </c>
      <c r="D118" s="98">
        <v>196.3</v>
      </c>
      <c r="E118" s="100">
        <v>5904.45</v>
      </c>
      <c r="F118" s="100">
        <v>1086.8499999999999</v>
      </c>
      <c r="G118" s="100">
        <v>4852.8999999999996</v>
      </c>
      <c r="H118" s="98">
        <v>393.18</v>
      </c>
      <c r="I118" s="100">
        <v>1222.8499999999999</v>
      </c>
      <c r="J118" s="100">
        <v>1692.45</v>
      </c>
      <c r="K118" s="100">
        <v>8670.7999999999993</v>
      </c>
      <c r="L118" s="106">
        <v>14954.25</v>
      </c>
      <c r="M118" s="115">
        <f t="shared" si="24"/>
        <v>-5.2660785481326361E-3</v>
      </c>
      <c r="N118" s="116">
        <f t="shared" si="24"/>
        <v>5.9117952986563471E-3</v>
      </c>
      <c r="O118" s="116">
        <f t="shared" si="24"/>
        <v>-4.0671128762590266E-3</v>
      </c>
      <c r="P118" s="116">
        <f t="shared" si="24"/>
        <v>8.0773136281807496E-3</v>
      </c>
      <c r="Q118" s="116">
        <f t="shared" si="23"/>
        <v>-2.0986317039059642E-2</v>
      </c>
      <c r="R118" s="116">
        <f t="shared" si="23"/>
        <v>-5.7736525050726536E-3</v>
      </c>
      <c r="S118" s="116">
        <f t="shared" si="23"/>
        <v>5.2019701149575749E-3</v>
      </c>
      <c r="T118" s="116">
        <f t="shared" si="23"/>
        <v>-3.3472151424452862E-3</v>
      </c>
      <c r="U118" s="116">
        <f t="shared" si="23"/>
        <v>4.4709684082251998E-3</v>
      </c>
      <c r="V118" s="116">
        <f t="shared" si="23"/>
        <v>5.7541717364546488E-3</v>
      </c>
      <c r="W118" s="117">
        <f t="shared" si="23"/>
        <v>8.4961772315579197E-4</v>
      </c>
      <c r="AA118" s="21" t="s">
        <v>48</v>
      </c>
      <c r="AB118" s="212">
        <f>SUM(AB107:AB116)</f>
        <v>1</v>
      </c>
      <c r="AC118" s="210">
        <f>SUMPRODUCT(AB107:AB116,AC107:AC116)</f>
        <v>0.21187948611468874</v>
      </c>
      <c r="AD118" s="213" cm="1">
        <f t="array" ref="AD118">SQRT(MMULT(MMULT(TRANSPOSE(AB107:AB116),AI56:AR65),AB107:AB116*252))</f>
        <v>9.7217056957099868E-2</v>
      </c>
      <c r="AE118" s="21"/>
    </row>
    <row r="119" spans="1:31">
      <c r="A119" s="104">
        <v>45028</v>
      </c>
      <c r="B119" s="98">
        <v>771.1</v>
      </c>
      <c r="C119" s="98">
        <v>657.75</v>
      </c>
      <c r="D119" s="98">
        <v>197.1</v>
      </c>
      <c r="E119" s="100">
        <v>5856.95</v>
      </c>
      <c r="F119" s="100">
        <v>1109.9000000000001</v>
      </c>
      <c r="G119" s="100">
        <v>4881</v>
      </c>
      <c r="H119" s="98">
        <v>391.14</v>
      </c>
      <c r="I119" s="100">
        <v>1226.95</v>
      </c>
      <c r="J119" s="100">
        <v>1684.9</v>
      </c>
      <c r="K119" s="100">
        <v>8621.0499999999993</v>
      </c>
      <c r="L119" s="106">
        <v>14941.55</v>
      </c>
      <c r="M119" s="115">
        <f t="shared" si="24"/>
        <v>-3.947586423930843E-3</v>
      </c>
      <c r="N119" s="116">
        <f t="shared" si="24"/>
        <v>5.7940239852406908E-3</v>
      </c>
      <c r="O119" s="116">
        <f t="shared" si="24"/>
        <v>-2.2805026987253291E-3</v>
      </c>
      <c r="P119" s="116">
        <f t="shared" si="24"/>
        <v>3.2835416471786141E-3</v>
      </c>
      <c r="Q119" s="116">
        <f t="shared" si="23"/>
        <v>1.0551917302044954E-2</v>
      </c>
      <c r="R119" s="116">
        <f t="shared" si="23"/>
        <v>2.4398914687150386E-2</v>
      </c>
      <c r="S119" s="116">
        <f t="shared" si="23"/>
        <v>-6.2187987144407325E-3</v>
      </c>
      <c r="T119" s="116">
        <f t="shared" si="23"/>
        <v>-3.1962620580119734E-2</v>
      </c>
      <c r="U119" s="116">
        <f t="shared" si="23"/>
        <v>1.2902634047850449E-2</v>
      </c>
      <c r="V119" s="116">
        <f t="shared" si="23"/>
        <v>-4.4558711735422371E-3</v>
      </c>
      <c r="W119" s="117">
        <f t="shared" si="23"/>
        <v>4.9851153935327464E-3</v>
      </c>
      <c r="AA119" s="21" t="s">
        <v>49</v>
      </c>
      <c r="AB119" s="229">
        <f>AB120/AD118</f>
        <v>1.4532376368586515</v>
      </c>
      <c r="AC119" s="21"/>
      <c r="AD119" s="21"/>
      <c r="AE119" s="21"/>
    </row>
    <row r="120" spans="1:31">
      <c r="A120" s="104">
        <v>45027</v>
      </c>
      <c r="B120" s="98">
        <v>774.15</v>
      </c>
      <c r="C120" s="98">
        <v>653.95000000000005</v>
      </c>
      <c r="D120" s="98">
        <v>197.55</v>
      </c>
      <c r="E120" s="100">
        <v>5837.75</v>
      </c>
      <c r="F120" s="100">
        <v>1098.25</v>
      </c>
      <c r="G120" s="100">
        <v>4763.3500000000004</v>
      </c>
      <c r="H120" s="98">
        <v>393.58</v>
      </c>
      <c r="I120" s="100">
        <v>1266.8</v>
      </c>
      <c r="J120" s="100">
        <v>1663.3</v>
      </c>
      <c r="K120" s="100">
        <v>8659.5499999999993</v>
      </c>
      <c r="L120" s="106">
        <v>14867.25</v>
      </c>
      <c r="M120" s="115">
        <f t="shared" si="24"/>
        <v>5.6998664582359878E-3</v>
      </c>
      <c r="N120" s="116">
        <f t="shared" si="24"/>
        <v>2.98633400850855E-3</v>
      </c>
      <c r="O120" s="116">
        <f t="shared" si="24"/>
        <v>9.4088424553693973E-3</v>
      </c>
      <c r="P120" s="116">
        <f t="shared" si="24"/>
        <v>1.5343013582853294E-3</v>
      </c>
      <c r="Q120" s="116">
        <f t="shared" si="23"/>
        <v>-8.1614599474186585E-3</v>
      </c>
      <c r="R120" s="116">
        <f t="shared" si="23"/>
        <v>7.7706608971597638E-4</v>
      </c>
      <c r="S120" s="116">
        <f t="shared" si="23"/>
        <v>1.900666386034448E-2</v>
      </c>
      <c r="T120" s="116">
        <f t="shared" si="23"/>
        <v>-1.3804802318561958E-3</v>
      </c>
      <c r="U120" s="116">
        <f t="shared" si="23"/>
        <v>2.9201495876807321E-3</v>
      </c>
      <c r="V120" s="116">
        <f t="shared" si="23"/>
        <v>1.446982739130531E-2</v>
      </c>
      <c r="W120" s="117">
        <f t="shared" si="23"/>
        <v>5.1723439363061232E-3</v>
      </c>
      <c r="AA120" s="21" t="s">
        <v>50</v>
      </c>
      <c r="AB120" s="229" cm="1">
        <f t="array" ref="AB120">SUM(AB107:AB116*TRANSPOSE(AB19:AK19))</f>
        <v>0.14127948611468874</v>
      </c>
      <c r="AC120" s="21"/>
      <c r="AD120" s="21"/>
      <c r="AE120" s="21"/>
    </row>
    <row r="121" spans="1:31">
      <c r="A121" s="104">
        <v>45026</v>
      </c>
      <c r="B121" s="98">
        <v>769.75</v>
      </c>
      <c r="C121" s="98">
        <v>652</v>
      </c>
      <c r="D121" s="98">
        <v>195.7</v>
      </c>
      <c r="E121" s="100">
        <v>5828.8</v>
      </c>
      <c r="F121" s="100">
        <v>1107.25</v>
      </c>
      <c r="G121" s="100">
        <v>4759.6499999999996</v>
      </c>
      <c r="H121" s="98">
        <v>386.17</v>
      </c>
      <c r="I121" s="100">
        <v>1268.55</v>
      </c>
      <c r="J121" s="100">
        <v>1658.45</v>
      </c>
      <c r="K121" s="100">
        <v>8535.15</v>
      </c>
      <c r="L121" s="106">
        <v>14790.55</v>
      </c>
      <c r="M121" s="115">
        <f t="shared" si="24"/>
        <v>4.9488933459044954E-3</v>
      </c>
      <c r="N121" s="116">
        <f t="shared" si="24"/>
        <v>1.6079505374348147E-2</v>
      </c>
      <c r="O121" s="116">
        <f t="shared" si="24"/>
        <v>2.3020856822350963E-3</v>
      </c>
      <c r="P121" s="116">
        <f t="shared" si="24"/>
        <v>-1.7583991876842894E-2</v>
      </c>
      <c r="Q121" s="116">
        <f t="shared" si="23"/>
        <v>1.3182009059883667E-2</v>
      </c>
      <c r="R121" s="116">
        <f t="shared" si="23"/>
        <v>1.2739295135776511E-2</v>
      </c>
      <c r="S121" s="116">
        <f t="shared" si="23"/>
        <v>3.0863021321098152E-3</v>
      </c>
      <c r="T121" s="116">
        <f t="shared" si="23"/>
        <v>-1.4966525046568157E-3</v>
      </c>
      <c r="U121" s="116">
        <f t="shared" si="23"/>
        <v>-4.7521744870324747E-3</v>
      </c>
      <c r="V121" s="116">
        <f t="shared" si="23"/>
        <v>2.1698597518872509E-3</v>
      </c>
      <c r="W121" s="117">
        <f t="shared" si="23"/>
        <v>2.121846158568255E-3</v>
      </c>
    </row>
    <row r="122" spans="1:31">
      <c r="A122" s="104">
        <v>45022</v>
      </c>
      <c r="B122" s="98">
        <v>765.95</v>
      </c>
      <c r="C122" s="98">
        <v>641.6</v>
      </c>
      <c r="D122" s="98">
        <v>195.25</v>
      </c>
      <c r="E122" s="100">
        <v>5932.2</v>
      </c>
      <c r="F122" s="100">
        <v>1092.75</v>
      </c>
      <c r="G122" s="100">
        <v>4699.3999999999996</v>
      </c>
      <c r="H122" s="98">
        <v>384.98</v>
      </c>
      <c r="I122" s="100">
        <v>1270.45</v>
      </c>
      <c r="J122" s="100">
        <v>1666.35</v>
      </c>
      <c r="K122" s="100">
        <v>8516.65</v>
      </c>
      <c r="L122" s="106">
        <v>14759.2</v>
      </c>
      <c r="M122" s="115">
        <f t="shared" si="24"/>
        <v>3.2692588291845757E-3</v>
      </c>
      <c r="N122" s="116">
        <f t="shared" si="24"/>
        <v>7.5879426927383462E-3</v>
      </c>
      <c r="O122" s="116">
        <f t="shared" si="24"/>
        <v>3.334618967890733E-3</v>
      </c>
      <c r="P122" s="116">
        <f t="shared" si="24"/>
        <v>2.9231995461920492E-2</v>
      </c>
      <c r="Q122" s="116">
        <f t="shared" si="23"/>
        <v>-9.7894919533671708E-3</v>
      </c>
      <c r="R122" s="116">
        <f t="shared" si="23"/>
        <v>3.5386193689874511E-3</v>
      </c>
      <c r="S122" s="116">
        <f t="shared" si="23"/>
        <v>2.4707103503615979E-3</v>
      </c>
      <c r="T122" s="116">
        <f t="shared" si="23"/>
        <v>-9.089190879138934E-3</v>
      </c>
      <c r="U122" s="116">
        <f t="shared" si="23"/>
        <v>7.5901692666756528E-3</v>
      </c>
      <c r="V122" s="116">
        <f t="shared" si="23"/>
        <v>8.2058030434095149E-3</v>
      </c>
      <c r="W122" s="117">
        <f t="shared" si="23"/>
        <v>3.379871959147125E-3</v>
      </c>
    </row>
    <row r="123" spans="1:31">
      <c r="A123" s="104">
        <v>45021</v>
      </c>
      <c r="B123" s="98">
        <v>763.45</v>
      </c>
      <c r="C123" s="98">
        <v>636.75</v>
      </c>
      <c r="D123" s="98">
        <v>194.6</v>
      </c>
      <c r="E123" s="100">
        <v>5761.3</v>
      </c>
      <c r="F123" s="100">
        <v>1103.5</v>
      </c>
      <c r="G123" s="100">
        <v>4682.8</v>
      </c>
      <c r="H123" s="98">
        <v>384.03</v>
      </c>
      <c r="I123" s="100">
        <v>1282.05</v>
      </c>
      <c r="J123" s="100">
        <v>1653.75</v>
      </c>
      <c r="K123" s="100">
        <v>8447.0499999999993</v>
      </c>
      <c r="L123" s="106">
        <v>14709.4</v>
      </c>
      <c r="M123" s="115">
        <f t="shared" si="24"/>
        <v>3.8057788717687285E-3</v>
      </c>
      <c r="N123" s="116">
        <f t="shared" si="24"/>
        <v>1.4155469451713391E-2</v>
      </c>
      <c r="O123" s="116">
        <f t="shared" si="24"/>
        <v>3.3457758659284752E-3</v>
      </c>
      <c r="P123" s="116">
        <f t="shared" si="24"/>
        <v>8.0600975721955362E-3</v>
      </c>
      <c r="Q123" s="116">
        <f t="shared" si="23"/>
        <v>2.7189921769907289E-4</v>
      </c>
      <c r="R123" s="116">
        <f t="shared" si="23"/>
        <v>5.6321286438047987E-3</v>
      </c>
      <c r="S123" s="116">
        <f t="shared" si="23"/>
        <v>1.9590166467845588E-2</v>
      </c>
      <c r="T123" s="116">
        <f t="shared" si="23"/>
        <v>1.5881461197304707E-2</v>
      </c>
      <c r="U123" s="116">
        <f t="shared" si="23"/>
        <v>2.6469700880911381E-2</v>
      </c>
      <c r="V123" s="116">
        <f t="shared" si="23"/>
        <v>-6.6076546747987691E-3</v>
      </c>
      <c r="W123" s="117">
        <f t="shared" si="23"/>
        <v>7.3316637627073647E-3</v>
      </c>
    </row>
    <row r="124" spans="1:31">
      <c r="A124" s="104">
        <v>45019</v>
      </c>
      <c r="B124" s="98">
        <v>760.55</v>
      </c>
      <c r="C124" s="98">
        <v>627.79999999999995</v>
      </c>
      <c r="D124" s="98">
        <v>193.95</v>
      </c>
      <c r="E124" s="100">
        <v>5715.05</v>
      </c>
      <c r="F124" s="100">
        <v>1103.2</v>
      </c>
      <c r="G124" s="100">
        <v>4656.5</v>
      </c>
      <c r="H124" s="98">
        <v>376.58</v>
      </c>
      <c r="I124" s="100">
        <v>1261.8499999999999</v>
      </c>
      <c r="J124" s="100">
        <v>1610.55</v>
      </c>
      <c r="K124" s="100">
        <v>8503.0499999999993</v>
      </c>
      <c r="L124" s="106">
        <v>14601.95</v>
      </c>
      <c r="M124" s="115">
        <f t="shared" si="24"/>
        <v>1.5302872240532325E-2</v>
      </c>
      <c r="N124" s="116">
        <f t="shared" si="24"/>
        <v>-6.5095093715564654E-3</v>
      </c>
      <c r="O124" s="116">
        <f t="shared" si="24"/>
        <v>1.9261397144180879E-2</v>
      </c>
      <c r="P124" s="116">
        <f t="shared" si="24"/>
        <v>1.7349841299440213E-2</v>
      </c>
      <c r="Q124" s="116">
        <f t="shared" si="23"/>
        <v>1.2244621833267804E-3</v>
      </c>
      <c r="R124" s="116">
        <f t="shared" si="23"/>
        <v>7.2743268746169737E-3</v>
      </c>
      <c r="S124" s="116">
        <f t="shared" si="23"/>
        <v>-1.2062490366000335E-2</v>
      </c>
      <c r="T124" s="116">
        <f t="shared" si="23"/>
        <v>3.5328011338711706E-3</v>
      </c>
      <c r="U124" s="116">
        <f t="shared" si="23"/>
        <v>6.2109874360853743E-4</v>
      </c>
      <c r="V124" s="116">
        <f t="shared" si="23"/>
        <v>2.5115638528963497E-2</v>
      </c>
      <c r="W124" s="117">
        <f t="shared" si="23"/>
        <v>3.0247144097143054E-3</v>
      </c>
    </row>
    <row r="125" spans="1:31">
      <c r="A125" s="104">
        <v>45016</v>
      </c>
      <c r="B125" s="98">
        <v>749</v>
      </c>
      <c r="C125" s="98">
        <v>631.9</v>
      </c>
      <c r="D125" s="98">
        <v>190.25</v>
      </c>
      <c r="E125" s="100">
        <v>5616.75</v>
      </c>
      <c r="F125" s="100">
        <v>1101.8499999999999</v>
      </c>
      <c r="G125" s="100">
        <v>4622.75</v>
      </c>
      <c r="H125" s="98">
        <v>381.15</v>
      </c>
      <c r="I125" s="100">
        <v>1257.4000000000001</v>
      </c>
      <c r="J125" s="100">
        <v>1609.55</v>
      </c>
      <c r="K125" s="100">
        <v>8292.15</v>
      </c>
      <c r="L125" s="106">
        <v>14557.85</v>
      </c>
      <c r="M125" s="115">
        <f t="shared" si="24"/>
        <v>7.2357276699304739E-3</v>
      </c>
      <c r="N125" s="116">
        <f t="shared" si="24"/>
        <v>-7.4889002400350402E-3</v>
      </c>
      <c r="O125" s="116">
        <f t="shared" si="24"/>
        <v>2.5284114694305335E-2</v>
      </c>
      <c r="P125" s="116">
        <f t="shared" si="24"/>
        <v>-1.5032981985064751E-3</v>
      </c>
      <c r="Q125" s="116">
        <f t="shared" si="23"/>
        <v>1.9011543997039818E-2</v>
      </c>
      <c r="R125" s="116">
        <f t="shared" si="23"/>
        <v>1.1958077546873572E-2</v>
      </c>
      <c r="S125" s="116">
        <f t="shared" si="23"/>
        <v>1.9433799908032609E-3</v>
      </c>
      <c r="T125" s="116">
        <f t="shared" si="23"/>
        <v>8.3054302689244269E-3</v>
      </c>
      <c r="U125" s="116">
        <f t="shared" si="23"/>
        <v>1.3605226513632539E-2</v>
      </c>
      <c r="V125" s="116">
        <f t="shared" si="23"/>
        <v>-3.7980521874857295E-4</v>
      </c>
      <c r="W125" s="117">
        <f t="shared" si="23"/>
        <v>1.4687092050866565E-2</v>
      </c>
    </row>
    <row r="126" spans="1:31">
      <c r="A126" s="104">
        <v>45014</v>
      </c>
      <c r="B126" s="98">
        <v>743.6</v>
      </c>
      <c r="C126" s="98">
        <v>636.65</v>
      </c>
      <c r="D126" s="98">
        <v>185.5</v>
      </c>
      <c r="E126" s="100">
        <v>5625.2</v>
      </c>
      <c r="F126" s="100">
        <v>1081.0999999999999</v>
      </c>
      <c r="G126" s="100">
        <v>4567.8</v>
      </c>
      <c r="H126" s="98">
        <v>380.41</v>
      </c>
      <c r="I126" s="100">
        <v>1247</v>
      </c>
      <c r="J126" s="100">
        <v>1587.8</v>
      </c>
      <c r="K126" s="100">
        <v>8295.2999999999993</v>
      </c>
      <c r="L126" s="106">
        <v>14345.6</v>
      </c>
      <c r="M126" s="115">
        <f t="shared" si="24"/>
        <v>-6.5011455139558803E-3</v>
      </c>
      <c r="N126" s="116">
        <f t="shared" si="24"/>
        <v>7.035134616272308E-2</v>
      </c>
      <c r="O126" s="116">
        <f t="shared" si="24"/>
        <v>8.3909004967065558E-3</v>
      </c>
      <c r="P126" s="116">
        <f t="shared" si="24"/>
        <v>1.6264309450991672E-2</v>
      </c>
      <c r="Q126" s="116">
        <f t="shared" si="23"/>
        <v>1.004005830839581E-2</v>
      </c>
      <c r="R126" s="116">
        <f t="shared" si="23"/>
        <v>9.0164004484352966E-3</v>
      </c>
      <c r="S126" s="116">
        <f t="shared" si="23"/>
        <v>7.8909927425299918E-3</v>
      </c>
      <c r="T126" s="116">
        <f t="shared" si="23"/>
        <v>-2.6828454236260436E-3</v>
      </c>
      <c r="U126" s="116">
        <f t="shared" si="23"/>
        <v>4.7979890023800596E-3</v>
      </c>
      <c r="V126" s="116">
        <f t="shared" si="23"/>
        <v>1.0482339787838463E-2</v>
      </c>
      <c r="W126" s="117">
        <f t="shared" si="23"/>
        <v>9.3706695339148063E-3</v>
      </c>
    </row>
    <row r="127" spans="1:31">
      <c r="A127" s="104">
        <v>45013</v>
      </c>
      <c r="B127" s="98">
        <v>748.45</v>
      </c>
      <c r="C127" s="98">
        <v>593.4</v>
      </c>
      <c r="D127" s="98">
        <v>183.95</v>
      </c>
      <c r="E127" s="100">
        <v>5534.45</v>
      </c>
      <c r="F127" s="100">
        <v>1070.3</v>
      </c>
      <c r="G127" s="100">
        <v>4526.8</v>
      </c>
      <c r="H127" s="98">
        <v>377.42</v>
      </c>
      <c r="I127" s="100">
        <v>1250.3499999999999</v>
      </c>
      <c r="J127" s="100">
        <v>1580.2</v>
      </c>
      <c r="K127" s="100">
        <v>8208.7999999999993</v>
      </c>
      <c r="L127" s="106">
        <v>14211.8</v>
      </c>
      <c r="M127" s="115">
        <f t="shared" si="24"/>
        <v>-1.7614016504573542E-2</v>
      </c>
      <c r="N127" s="116">
        <f t="shared" si="24"/>
        <v>-5.8421518719262627E-2</v>
      </c>
      <c r="O127" s="116">
        <f t="shared" si="24"/>
        <v>-1.4571223809809577E-2</v>
      </c>
      <c r="P127" s="116">
        <f t="shared" si="24"/>
        <v>-1.0532561982639025E-2</v>
      </c>
      <c r="Q127" s="116">
        <f t="shared" si="23"/>
        <v>-3.0094757263172574E-2</v>
      </c>
      <c r="R127" s="116">
        <f t="shared" si="23"/>
        <v>9.1318755636391434E-3</v>
      </c>
      <c r="S127" s="116">
        <f t="shared" si="23"/>
        <v>-1.1915954222780772E-3</v>
      </c>
      <c r="T127" s="116">
        <f t="shared" si="23"/>
        <v>8.4011766587908498E-4</v>
      </c>
      <c r="U127" s="116">
        <f t="shared" si="23"/>
        <v>8.1013262169414933E-3</v>
      </c>
      <c r="V127" s="116">
        <f t="shared" si="23"/>
        <v>-8.4369236110140786E-3</v>
      </c>
      <c r="W127" s="117">
        <f t="shared" si="23"/>
        <v>-3.5751324318360539E-3</v>
      </c>
    </row>
    <row r="128" spans="1:31">
      <c r="A128" s="104">
        <v>45012</v>
      </c>
      <c r="B128" s="98">
        <v>761.75</v>
      </c>
      <c r="C128" s="98">
        <v>629.1</v>
      </c>
      <c r="D128" s="98">
        <v>186.65</v>
      </c>
      <c r="E128" s="100">
        <v>5593.05</v>
      </c>
      <c r="F128" s="100">
        <v>1103</v>
      </c>
      <c r="G128" s="100">
        <v>4485.6499999999996</v>
      </c>
      <c r="H128" s="98">
        <v>377.87</v>
      </c>
      <c r="I128" s="100">
        <v>1249.3</v>
      </c>
      <c r="J128" s="100">
        <v>1567.45</v>
      </c>
      <c r="K128" s="100">
        <v>8278.35</v>
      </c>
      <c r="L128" s="106">
        <v>14262.7</v>
      </c>
      <c r="M128" s="115">
        <f t="shared" si="24"/>
        <v>-9.185146952028927E-4</v>
      </c>
      <c r="N128" s="116">
        <f t="shared" si="24"/>
        <v>-1.4048056768805836E-2</v>
      </c>
      <c r="O128" s="116">
        <f t="shared" si="24"/>
        <v>-3.2158807082846019E-2</v>
      </c>
      <c r="P128" s="116">
        <f t="shared" si="24"/>
        <v>-9.9980374387349143E-3</v>
      </c>
      <c r="Q128" s="116">
        <f t="shared" si="23"/>
        <v>9.5240262080193306E-4</v>
      </c>
      <c r="R128" s="116">
        <f t="shared" si="23"/>
        <v>4.8045858810027257E-3</v>
      </c>
      <c r="S128" s="116">
        <f t="shared" si="23"/>
        <v>3.9509497865210016E-3</v>
      </c>
      <c r="T128" s="116">
        <f t="shared" si="23"/>
        <v>-1.9931318537819862E-2</v>
      </c>
      <c r="U128" s="116">
        <f t="shared" si="23"/>
        <v>4.3476939428923585E-3</v>
      </c>
      <c r="V128" s="116">
        <f t="shared" si="23"/>
        <v>4.291449424893028E-3</v>
      </c>
      <c r="W128" s="117">
        <f t="shared" si="23"/>
        <v>-1.1421885712536053E-3</v>
      </c>
    </row>
    <row r="129" spans="1:23">
      <c r="A129" s="104">
        <v>45009</v>
      </c>
      <c r="B129" s="98">
        <v>762.45</v>
      </c>
      <c r="C129" s="98">
        <v>638</v>
      </c>
      <c r="D129" s="98">
        <v>192.75</v>
      </c>
      <c r="E129" s="100">
        <v>5649.25</v>
      </c>
      <c r="F129" s="100">
        <v>1101.95</v>
      </c>
      <c r="G129" s="100">
        <v>4464.1499999999996</v>
      </c>
      <c r="H129" s="98">
        <v>376.38</v>
      </c>
      <c r="I129" s="100">
        <v>1274.45</v>
      </c>
      <c r="J129" s="100">
        <v>1560.65</v>
      </c>
      <c r="K129" s="100">
        <v>8242.9</v>
      </c>
      <c r="L129" s="106">
        <v>14279</v>
      </c>
      <c r="M129" s="115">
        <f t="shared" si="24"/>
        <v>-1.4416778381692006E-3</v>
      </c>
      <c r="N129" s="116">
        <f t="shared" si="24"/>
        <v>-2.6220613498868121E-2</v>
      </c>
      <c r="O129" s="116">
        <f t="shared" si="24"/>
        <v>-3.7423229146248786E-2</v>
      </c>
      <c r="P129" s="116">
        <f t="shared" si="24"/>
        <v>-3.2017226668819461E-2</v>
      </c>
      <c r="Q129" s="116">
        <f t="shared" si="23"/>
        <v>2.2712828879208322E-3</v>
      </c>
      <c r="R129" s="116">
        <f t="shared" si="23"/>
        <v>3.8603587346248292E-3</v>
      </c>
      <c r="S129" s="116">
        <f t="shared" si="23"/>
        <v>-5.1411269989134704E-3</v>
      </c>
      <c r="T129" s="116">
        <f t="shared" si="23"/>
        <v>2.073208731859804E-2</v>
      </c>
      <c r="U129" s="116">
        <f t="shared" si="23"/>
        <v>-1.6006149777471749E-3</v>
      </c>
      <c r="V129" s="116">
        <f t="shared" si="23"/>
        <v>-1.3292475228500893E-2</v>
      </c>
      <c r="W129" s="117">
        <f t="shared" si="23"/>
        <v>-8.6882488890041073E-3</v>
      </c>
    </row>
    <row r="130" spans="1:23">
      <c r="A130" s="104">
        <v>45008</v>
      </c>
      <c r="B130" s="98">
        <v>763.55</v>
      </c>
      <c r="C130" s="98">
        <v>654.95000000000005</v>
      </c>
      <c r="D130" s="98">
        <v>200.1</v>
      </c>
      <c r="E130" s="100">
        <v>5833.05</v>
      </c>
      <c r="F130" s="100">
        <v>1099.45</v>
      </c>
      <c r="G130" s="100">
        <v>4446.95</v>
      </c>
      <c r="H130" s="98">
        <v>378.32</v>
      </c>
      <c r="I130" s="100">
        <v>1248.3</v>
      </c>
      <c r="J130" s="100">
        <v>1563.15</v>
      </c>
      <c r="K130" s="100">
        <v>8353.2000000000007</v>
      </c>
      <c r="L130" s="106">
        <v>14403.6</v>
      </c>
      <c r="M130" s="115">
        <f t="shared" si="24"/>
        <v>9.0117366987145803E-3</v>
      </c>
      <c r="N130" s="116">
        <f t="shared" si="24"/>
        <v>-3.3534060843590954E-3</v>
      </c>
      <c r="O130" s="116">
        <f t="shared" si="24"/>
        <v>-4.2388793055223827E-3</v>
      </c>
      <c r="P130" s="116">
        <f t="shared" si="24"/>
        <v>-1.9713300113114574E-4</v>
      </c>
      <c r="Q130" s="116">
        <f t="shared" si="23"/>
        <v>-1.3642254631094638E-4</v>
      </c>
      <c r="R130" s="116">
        <f t="shared" si="23"/>
        <v>-6.2767105496576931E-3</v>
      </c>
      <c r="S130" s="116">
        <f t="shared" si="23"/>
        <v>7.6417268494580678E-3</v>
      </c>
      <c r="T130" s="116">
        <f t="shared" si="23"/>
        <v>4.1087390625497662E-2</v>
      </c>
      <c r="U130" s="116">
        <f t="shared" si="23"/>
        <v>-8.0600637050414307E-3</v>
      </c>
      <c r="V130" s="116">
        <f t="shared" si="23"/>
        <v>1.2140631848830536E-2</v>
      </c>
      <c r="W130" s="117">
        <f t="shared" si="23"/>
        <v>-3.9080413934562764E-3</v>
      </c>
    </row>
    <row r="131" spans="1:23">
      <c r="A131" s="104">
        <v>45007</v>
      </c>
      <c r="B131" s="98">
        <v>756.7</v>
      </c>
      <c r="C131" s="98">
        <v>657.15</v>
      </c>
      <c r="D131" s="98">
        <v>200.95</v>
      </c>
      <c r="E131" s="100">
        <v>5834.2</v>
      </c>
      <c r="F131" s="100">
        <v>1099.5999999999999</v>
      </c>
      <c r="G131" s="100">
        <v>4474.95</v>
      </c>
      <c r="H131" s="98">
        <v>375.44</v>
      </c>
      <c r="I131" s="100">
        <v>1198.05</v>
      </c>
      <c r="J131" s="100">
        <v>1575.8</v>
      </c>
      <c r="K131" s="100">
        <v>8252.4</v>
      </c>
      <c r="L131" s="106">
        <v>14460</v>
      </c>
      <c r="M131" s="115">
        <f t="shared" si="24"/>
        <v>-3.3032735741194281E-4</v>
      </c>
      <c r="N131" s="116">
        <f t="shared" si="24"/>
        <v>-1.1573940613221218E-2</v>
      </c>
      <c r="O131" s="116">
        <f t="shared" si="24"/>
        <v>-6.6956232784898323E-3</v>
      </c>
      <c r="P131" s="116">
        <f t="shared" si="24"/>
        <v>2.1500616004871565E-2</v>
      </c>
      <c r="Q131" s="116">
        <f t="shared" si="23"/>
        <v>3.5986828496779588E-3</v>
      </c>
      <c r="R131" s="116">
        <f t="shared" si="23"/>
        <v>1.2502552028172314E-2</v>
      </c>
      <c r="S131" s="116">
        <f t="shared" si="23"/>
        <v>2.1331066108760126E-3</v>
      </c>
      <c r="T131" s="116">
        <f t="shared" si="23"/>
        <v>-4.1647638392308967E-3</v>
      </c>
      <c r="U131" s="116">
        <f t="shared" si="23"/>
        <v>-2.3136053422923696E-3</v>
      </c>
      <c r="V131" s="116">
        <f t="shared" si="23"/>
        <v>2.912482035471768E-3</v>
      </c>
      <c r="W131" s="117">
        <f t="shared" si="23"/>
        <v>3.3735956599448601E-3</v>
      </c>
    </row>
    <row r="132" spans="1:23">
      <c r="A132" s="104">
        <v>45006</v>
      </c>
      <c r="B132" s="98">
        <v>756.95</v>
      </c>
      <c r="C132" s="98">
        <v>664.8</v>
      </c>
      <c r="D132" s="98">
        <v>202.3</v>
      </c>
      <c r="E132" s="100">
        <v>5710.1</v>
      </c>
      <c r="F132" s="100">
        <v>1095.6500000000001</v>
      </c>
      <c r="G132" s="100">
        <v>4419.3500000000004</v>
      </c>
      <c r="H132" s="98">
        <v>374.64</v>
      </c>
      <c r="I132" s="100">
        <v>1203.05</v>
      </c>
      <c r="J132" s="100">
        <v>1579.45</v>
      </c>
      <c r="K132" s="100">
        <v>8228.4</v>
      </c>
      <c r="L132" s="106">
        <v>14411.3</v>
      </c>
      <c r="M132" s="115">
        <f t="shared" si="24"/>
        <v>2.8443875634926574E-3</v>
      </c>
      <c r="N132" s="116">
        <f t="shared" si="24"/>
        <v>-2.928919520885261E-3</v>
      </c>
      <c r="O132" s="116">
        <f t="shared" si="24"/>
        <v>-1.4818476408831342E-3</v>
      </c>
      <c r="P132" s="116">
        <f t="shared" si="24"/>
        <v>2.8294475134698596E-2</v>
      </c>
      <c r="Q132" s="116">
        <f t="shared" si="23"/>
        <v>-1.2110913908954479E-2</v>
      </c>
      <c r="R132" s="116">
        <f t="shared" si="23"/>
        <v>-4.5378684453891384E-3</v>
      </c>
      <c r="S132" s="116">
        <f t="shared" si="23"/>
        <v>-4.8993601037661321E-3</v>
      </c>
      <c r="T132" s="116">
        <f t="shared" si="23"/>
        <v>2.5801096293932265E-3</v>
      </c>
      <c r="U132" s="116">
        <f t="shared" si="23"/>
        <v>1.1269697780200798E-2</v>
      </c>
      <c r="V132" s="116">
        <f t="shared" si="23"/>
        <v>1.0700390126037397E-3</v>
      </c>
      <c r="W132" s="117">
        <f t="shared" si="23"/>
        <v>6.5579940133768935E-3</v>
      </c>
    </row>
    <row r="133" spans="1:23">
      <c r="A133" s="104">
        <v>45005</v>
      </c>
      <c r="B133" s="98">
        <v>754.8</v>
      </c>
      <c r="C133" s="98">
        <v>666.75</v>
      </c>
      <c r="D133" s="98">
        <v>202.6</v>
      </c>
      <c r="E133" s="100">
        <v>5550.8</v>
      </c>
      <c r="F133" s="100">
        <v>1109</v>
      </c>
      <c r="G133" s="100">
        <v>4439.45</v>
      </c>
      <c r="H133" s="98">
        <v>376.48</v>
      </c>
      <c r="I133" s="100">
        <v>1199.95</v>
      </c>
      <c r="J133" s="100">
        <v>1561.75</v>
      </c>
      <c r="K133" s="100">
        <v>8219.6</v>
      </c>
      <c r="L133" s="106">
        <v>14317.1</v>
      </c>
      <c r="M133" s="115">
        <f t="shared" si="24"/>
        <v>-3.2406364129516111E-3</v>
      </c>
      <c r="N133" s="116">
        <f t="shared" si="24"/>
        <v>-2.0192208574743825E-2</v>
      </c>
      <c r="O133" s="116">
        <f t="shared" si="24"/>
        <v>-1.2507827073612197E-2</v>
      </c>
      <c r="P133" s="116">
        <f t="shared" si="24"/>
        <v>-3.2183507298871115E-2</v>
      </c>
      <c r="Q133" s="116">
        <f t="shared" si="23"/>
        <v>-1.6233614549774854E-2</v>
      </c>
      <c r="R133" s="116">
        <f t="shared" si="23"/>
        <v>7.4361173375630803E-4</v>
      </c>
      <c r="S133" s="116">
        <f t="shared" si="23"/>
        <v>8.6164885597525623E-3</v>
      </c>
      <c r="T133" s="116">
        <f t="shared" si="23"/>
        <v>-1.4150008536577992E-2</v>
      </c>
      <c r="U133" s="116">
        <f t="shared" si="23"/>
        <v>-6.95510715878081E-3</v>
      </c>
      <c r="V133" s="116">
        <f t="shared" si="23"/>
        <v>-1.176203129104891E-2</v>
      </c>
      <c r="W133" s="117">
        <f t="shared" si="23"/>
        <v>-7.220448970724826E-3</v>
      </c>
    </row>
    <row r="134" spans="1:23">
      <c r="A134" s="104">
        <v>45002</v>
      </c>
      <c r="B134" s="98">
        <v>757.25</v>
      </c>
      <c r="C134" s="98">
        <v>680.35</v>
      </c>
      <c r="D134" s="98">
        <v>205.15</v>
      </c>
      <c r="E134" s="100">
        <v>5732.35</v>
      </c>
      <c r="F134" s="100">
        <v>1127.1500000000001</v>
      </c>
      <c r="G134" s="100">
        <v>4436.1499999999996</v>
      </c>
      <c r="H134" s="98">
        <v>373.25</v>
      </c>
      <c r="I134" s="100">
        <v>1217.05</v>
      </c>
      <c r="J134" s="100">
        <v>1572.65</v>
      </c>
      <c r="K134" s="100">
        <v>8316.85</v>
      </c>
      <c r="L134" s="106">
        <v>14420.85</v>
      </c>
      <c r="M134" s="115">
        <f t="shared" si="24"/>
        <v>1.5034876078489379E-2</v>
      </c>
      <c r="N134" s="116">
        <f t="shared" si="24"/>
        <v>1.102981839090546E-3</v>
      </c>
      <c r="O134" s="116">
        <f t="shared" si="24"/>
        <v>8.5669352737354244E-3</v>
      </c>
      <c r="P134" s="116">
        <f t="shared" si="24"/>
        <v>3.0137739071270883E-3</v>
      </c>
      <c r="Q134" s="116">
        <f t="shared" si="23"/>
        <v>8.374586786051753E-3</v>
      </c>
      <c r="R134" s="116">
        <f t="shared" si="23"/>
        <v>1.1882360691250309E-2</v>
      </c>
      <c r="S134" s="116">
        <f t="shared" si="23"/>
        <v>-1.5577964019399388E-2</v>
      </c>
      <c r="T134" s="116">
        <f t="shared" si="23"/>
        <v>-2.0615095056553966E-2</v>
      </c>
      <c r="U134" s="116">
        <f t="shared" si="23"/>
        <v>1.3282107854880924E-2</v>
      </c>
      <c r="V134" s="116">
        <f t="shared" si="23"/>
        <v>-1.4396552880536982E-2</v>
      </c>
      <c r="W134" s="117">
        <f t="shared" si="23"/>
        <v>6.2954102014918306E-3</v>
      </c>
    </row>
    <row r="135" spans="1:23">
      <c r="A135" s="104">
        <v>45001</v>
      </c>
      <c r="B135" s="98">
        <v>745.95</v>
      </c>
      <c r="C135" s="98">
        <v>679.6</v>
      </c>
      <c r="D135" s="98">
        <v>203.4</v>
      </c>
      <c r="E135" s="100">
        <v>5715.1</v>
      </c>
      <c r="F135" s="100">
        <v>1117.75</v>
      </c>
      <c r="G135" s="100">
        <v>4383.75</v>
      </c>
      <c r="H135" s="98">
        <v>379.11</v>
      </c>
      <c r="I135" s="100">
        <v>1242.4000000000001</v>
      </c>
      <c r="J135" s="100">
        <v>1551.9</v>
      </c>
      <c r="K135" s="100">
        <v>8437.4500000000007</v>
      </c>
      <c r="L135" s="106">
        <v>14330.35</v>
      </c>
      <c r="M135" s="115">
        <f t="shared" si="24"/>
        <v>-1.4242221304177844E-2</v>
      </c>
      <c r="N135" s="116">
        <f t="shared" si="24"/>
        <v>3.6793112744430364E-4</v>
      </c>
      <c r="O135" s="116">
        <f t="shared" si="24"/>
        <v>2.2148403295528213E-3</v>
      </c>
      <c r="P135" s="116">
        <f t="shared" si="24"/>
        <v>-6.3845513523190121E-4</v>
      </c>
      <c r="Q135" s="116">
        <f t="shared" si="23"/>
        <v>3.0015926484938879E-3</v>
      </c>
      <c r="R135" s="116">
        <f t="shared" si="23"/>
        <v>-2.4492365503120542E-3</v>
      </c>
      <c r="S135" s="116">
        <f t="shared" si="23"/>
        <v>5.3690339107496116E-3</v>
      </c>
      <c r="T135" s="116">
        <f t="shared" si="23"/>
        <v>7.0005250203025463E-2</v>
      </c>
      <c r="U135" s="116">
        <f t="shared" si="23"/>
        <v>6.4645645002720841E-3</v>
      </c>
      <c r="V135" s="116">
        <f t="shared" ref="V135:W198" si="25">LN(K135/K136)</f>
        <v>-4.4346232889319725E-3</v>
      </c>
      <c r="W135" s="117">
        <f t="shared" si="25"/>
        <v>7.0155479280226195E-4</v>
      </c>
    </row>
    <row r="136" spans="1:23">
      <c r="A136" s="104">
        <v>45000</v>
      </c>
      <c r="B136" s="98">
        <v>756.65</v>
      </c>
      <c r="C136" s="98">
        <v>679.35</v>
      </c>
      <c r="D136" s="98">
        <v>202.95</v>
      </c>
      <c r="E136" s="100">
        <v>5718.75</v>
      </c>
      <c r="F136" s="100">
        <v>1114.4000000000001</v>
      </c>
      <c r="G136" s="100">
        <v>4394.5</v>
      </c>
      <c r="H136" s="98">
        <v>377.08</v>
      </c>
      <c r="I136" s="100">
        <v>1158.4000000000001</v>
      </c>
      <c r="J136" s="100">
        <v>1541.9</v>
      </c>
      <c r="K136" s="100">
        <v>8474.9500000000007</v>
      </c>
      <c r="L136" s="106">
        <v>14320.3</v>
      </c>
      <c r="M136" s="115">
        <f t="shared" si="24"/>
        <v>-1.9824653970483171E-2</v>
      </c>
      <c r="N136" s="116">
        <f t="shared" si="24"/>
        <v>3.7264873320378054E-2</v>
      </c>
      <c r="O136" s="116">
        <f t="shared" si="24"/>
        <v>-2.2148403295528985E-3</v>
      </c>
      <c r="P136" s="116">
        <f t="shared" si="24"/>
        <v>-2.2357502129756244E-3</v>
      </c>
      <c r="Q136" s="116">
        <f t="shared" si="24"/>
        <v>-8.0728353489511637E-4</v>
      </c>
      <c r="R136" s="116">
        <f t="shared" si="24"/>
        <v>1.0281367548974196E-2</v>
      </c>
      <c r="S136" s="116">
        <f t="shared" si="24"/>
        <v>-7.9527083161838607E-4</v>
      </c>
      <c r="T136" s="116">
        <f t="shared" si="24"/>
        <v>-1.2524827022023415E-2</v>
      </c>
      <c r="U136" s="116">
        <f t="shared" si="24"/>
        <v>-1.4454980058024406E-2</v>
      </c>
      <c r="V136" s="116">
        <f t="shared" si="25"/>
        <v>-4.3798010803748552E-3</v>
      </c>
      <c r="W136" s="117">
        <f t="shared" si="25"/>
        <v>-2.6674725576768771E-3</v>
      </c>
    </row>
    <row r="137" spans="1:23">
      <c r="A137" s="104">
        <v>44999</v>
      </c>
      <c r="B137" s="98">
        <v>771.8</v>
      </c>
      <c r="C137" s="98">
        <v>654.5</v>
      </c>
      <c r="D137" s="98">
        <v>203.4</v>
      </c>
      <c r="E137" s="100">
        <v>5731.55</v>
      </c>
      <c r="F137" s="100">
        <v>1115.3</v>
      </c>
      <c r="G137" s="100">
        <v>4349.55</v>
      </c>
      <c r="H137" s="98">
        <v>377.38</v>
      </c>
      <c r="I137" s="100">
        <v>1173</v>
      </c>
      <c r="J137" s="100">
        <v>1564.35</v>
      </c>
      <c r="K137" s="100">
        <v>8512.15</v>
      </c>
      <c r="L137" s="106">
        <v>14358.55</v>
      </c>
      <c r="M137" s="115">
        <f t="shared" si="24"/>
        <v>8.4575352876429446E-3</v>
      </c>
      <c r="N137" s="116">
        <f t="shared" si="24"/>
        <v>-3.9984363438578682E-2</v>
      </c>
      <c r="O137" s="116">
        <f t="shared" si="24"/>
        <v>2.7076939620035013E-3</v>
      </c>
      <c r="P137" s="116">
        <f t="shared" si="24"/>
        <v>-1.7639734174052697E-2</v>
      </c>
      <c r="Q137" s="116">
        <f t="shared" si="24"/>
        <v>-1.6451395889712086E-2</v>
      </c>
      <c r="R137" s="116">
        <f t="shared" si="24"/>
        <v>-4.7821466257820409E-3</v>
      </c>
      <c r="S137" s="116">
        <f t="shared" si="24"/>
        <v>-1.0333829503950205E-2</v>
      </c>
      <c r="T137" s="116">
        <f t="shared" si="24"/>
        <v>-3.3617768208606372E-3</v>
      </c>
      <c r="U137" s="116">
        <f t="shared" si="24"/>
        <v>-2.6812234773758701E-3</v>
      </c>
      <c r="V137" s="116">
        <f t="shared" si="25"/>
        <v>-7.3397515412985742E-4</v>
      </c>
      <c r="W137" s="117">
        <f t="shared" si="25"/>
        <v>-6.6567420350666451E-3</v>
      </c>
    </row>
    <row r="138" spans="1:23">
      <c r="A138" s="104">
        <v>44998</v>
      </c>
      <c r="B138" s="98">
        <v>765.3</v>
      </c>
      <c r="C138" s="98">
        <v>681.2</v>
      </c>
      <c r="D138" s="98">
        <v>202.85</v>
      </c>
      <c r="E138" s="100">
        <v>5833.55</v>
      </c>
      <c r="F138" s="100">
        <v>1133.8</v>
      </c>
      <c r="G138" s="100">
        <v>4370.3999999999996</v>
      </c>
      <c r="H138" s="98">
        <v>381.3</v>
      </c>
      <c r="I138" s="100">
        <v>1176.95</v>
      </c>
      <c r="J138" s="100">
        <v>1568.55</v>
      </c>
      <c r="K138" s="100">
        <v>8518.4</v>
      </c>
      <c r="L138" s="106">
        <v>14454.45</v>
      </c>
      <c r="M138" s="115">
        <f t="shared" si="24"/>
        <v>-1.0980910182930565E-2</v>
      </c>
      <c r="N138" s="116">
        <f t="shared" si="24"/>
        <v>-2.4076579964140404E-2</v>
      </c>
      <c r="O138" s="116">
        <f t="shared" si="24"/>
        <v>-2.8670574078508614E-2</v>
      </c>
      <c r="P138" s="116">
        <f t="shared" si="24"/>
        <v>-6.9356342831520448E-3</v>
      </c>
      <c r="Q138" s="116">
        <f t="shared" si="24"/>
        <v>6.6127364264646105E-2</v>
      </c>
      <c r="R138" s="116">
        <f t="shared" si="24"/>
        <v>-5.7381274151902598E-3</v>
      </c>
      <c r="S138" s="116">
        <f t="shared" si="24"/>
        <v>-1.1265961747731795E-2</v>
      </c>
      <c r="T138" s="116">
        <f t="shared" si="24"/>
        <v>6.1790408176747285E-3</v>
      </c>
      <c r="U138" s="116">
        <f t="shared" si="24"/>
        <v>-1.2732973245080523E-2</v>
      </c>
      <c r="V138" s="116">
        <f t="shared" si="25"/>
        <v>-9.7138897990645384E-3</v>
      </c>
      <c r="W138" s="117">
        <f t="shared" si="25"/>
        <v>-1.547347952404321E-2</v>
      </c>
    </row>
    <row r="139" spans="1:23">
      <c r="A139" s="104">
        <v>44995</v>
      </c>
      <c r="B139" s="98">
        <v>773.75</v>
      </c>
      <c r="C139" s="98">
        <v>697.8</v>
      </c>
      <c r="D139" s="98">
        <v>208.75</v>
      </c>
      <c r="E139" s="100">
        <v>5874.15</v>
      </c>
      <c r="F139" s="100">
        <v>1061.25</v>
      </c>
      <c r="G139" s="100">
        <v>4395.55</v>
      </c>
      <c r="H139" s="98">
        <v>385.62</v>
      </c>
      <c r="I139" s="100">
        <v>1169.7</v>
      </c>
      <c r="J139" s="100">
        <v>1588.65</v>
      </c>
      <c r="K139" s="100">
        <v>8601.5499999999993</v>
      </c>
      <c r="L139" s="106">
        <v>14679.85</v>
      </c>
      <c r="M139" s="115">
        <f t="shared" si="24"/>
        <v>4.524448256091554E-4</v>
      </c>
      <c r="N139" s="116">
        <f t="shared" si="24"/>
        <v>7.8850224507534062E-4</v>
      </c>
      <c r="O139" s="116">
        <f t="shared" si="24"/>
        <v>-4.7789816163506917E-3</v>
      </c>
      <c r="P139" s="116">
        <f t="shared" si="24"/>
        <v>-4.6112969117813101E-3</v>
      </c>
      <c r="Q139" s="116">
        <f t="shared" si="24"/>
        <v>1.1785505194442023E-3</v>
      </c>
      <c r="R139" s="116">
        <f t="shared" si="24"/>
        <v>3.3270696673523338E-3</v>
      </c>
      <c r="S139" s="116">
        <f t="shared" si="24"/>
        <v>1.2714889809007728E-3</v>
      </c>
      <c r="T139" s="116">
        <f t="shared" si="24"/>
        <v>-9.4025241195650686E-3</v>
      </c>
      <c r="U139" s="116">
        <f t="shared" si="24"/>
        <v>-2.6124771509443593E-2</v>
      </c>
      <c r="V139" s="116">
        <f t="shared" si="25"/>
        <v>6.9531006056317724E-3</v>
      </c>
      <c r="W139" s="117">
        <f t="shared" si="25"/>
        <v>-8.418231902141745E-3</v>
      </c>
    </row>
    <row r="140" spans="1:23">
      <c r="A140" s="104">
        <v>44994</v>
      </c>
      <c r="B140" s="98">
        <v>773.4</v>
      </c>
      <c r="C140" s="98">
        <v>697.25</v>
      </c>
      <c r="D140" s="98">
        <v>209.75</v>
      </c>
      <c r="E140" s="100">
        <v>5901.3</v>
      </c>
      <c r="F140" s="100">
        <v>1060</v>
      </c>
      <c r="G140" s="100">
        <v>4380.95</v>
      </c>
      <c r="H140" s="98">
        <v>385.13</v>
      </c>
      <c r="I140" s="100">
        <v>1180.75</v>
      </c>
      <c r="J140" s="100">
        <v>1630.7</v>
      </c>
      <c r="K140" s="100">
        <v>8541.9500000000007</v>
      </c>
      <c r="L140" s="106">
        <v>14803.95</v>
      </c>
      <c r="M140" s="115">
        <f t="shared" si="24"/>
        <v>8.8964514167336178E-3</v>
      </c>
      <c r="N140" s="116">
        <f t="shared" si="24"/>
        <v>-2.1004107157838389E-2</v>
      </c>
      <c r="O140" s="116">
        <f t="shared" si="24"/>
        <v>-7.1259208899676612E-3</v>
      </c>
      <c r="P140" s="116">
        <f t="shared" si="24"/>
        <v>-1.6061665743645613E-2</v>
      </c>
      <c r="Q140" s="116">
        <f t="shared" si="24"/>
        <v>-1.7116818781913845E-2</v>
      </c>
      <c r="R140" s="116">
        <f t="shared" si="24"/>
        <v>-1.0287128596767692E-2</v>
      </c>
      <c r="S140" s="116">
        <f t="shared" si="24"/>
        <v>-1.2565799493342975E-2</v>
      </c>
      <c r="T140" s="116">
        <f t="shared" si="24"/>
        <v>-4.942245048316289E-3</v>
      </c>
      <c r="U140" s="116">
        <f t="shared" si="24"/>
        <v>9.1989267983690756E-5</v>
      </c>
      <c r="V140" s="116">
        <f t="shared" si="25"/>
        <v>-1.7632311343001004E-2</v>
      </c>
      <c r="W140" s="117">
        <f t="shared" si="25"/>
        <v>-7.9392462337816629E-3</v>
      </c>
    </row>
    <row r="141" spans="1:23">
      <c r="A141" s="104">
        <v>44993</v>
      </c>
      <c r="B141" s="98">
        <v>766.55</v>
      </c>
      <c r="C141" s="98">
        <v>712.05</v>
      </c>
      <c r="D141" s="98">
        <v>211.25</v>
      </c>
      <c r="E141" s="100">
        <v>5996.85</v>
      </c>
      <c r="F141" s="100">
        <v>1078.3</v>
      </c>
      <c r="G141" s="100">
        <v>4426.25</v>
      </c>
      <c r="H141" s="98">
        <v>390</v>
      </c>
      <c r="I141" s="100">
        <v>1186.5999999999999</v>
      </c>
      <c r="J141" s="100">
        <v>1630.55</v>
      </c>
      <c r="K141" s="100">
        <v>8693.9</v>
      </c>
      <c r="L141" s="106">
        <v>14921.95</v>
      </c>
      <c r="M141" s="115">
        <f t="shared" si="24"/>
        <v>-6.5225189991609955E-5</v>
      </c>
      <c r="N141" s="116">
        <f t="shared" si="24"/>
        <v>3.0370169861910788E-2</v>
      </c>
      <c r="O141" s="116">
        <f t="shared" si="24"/>
        <v>4.5071835286291653E-3</v>
      </c>
      <c r="P141" s="116">
        <f t="shared" si="24"/>
        <v>-2.2751296618919371E-2</v>
      </c>
      <c r="Q141" s="116">
        <f t="shared" si="24"/>
        <v>-1.0837839842727966E-2</v>
      </c>
      <c r="R141" s="116">
        <f t="shared" si="24"/>
        <v>-2.9214555855779194E-3</v>
      </c>
      <c r="S141" s="116">
        <f t="shared" si="24"/>
        <v>1.0905402173234904E-2</v>
      </c>
      <c r="T141" s="116">
        <f t="shared" si="24"/>
        <v>-1.9817499138082343E-2</v>
      </c>
      <c r="U141" s="116">
        <f t="shared" si="24"/>
        <v>1.9951815326793524E-3</v>
      </c>
      <c r="V141" s="116">
        <f t="shared" si="25"/>
        <v>7.2091207932549767E-3</v>
      </c>
      <c r="W141" s="117">
        <f t="shared" si="25"/>
        <v>2.7480518385244205E-3</v>
      </c>
    </row>
    <row r="142" spans="1:23">
      <c r="A142" s="104">
        <v>44991</v>
      </c>
      <c r="B142" s="98">
        <v>766.6</v>
      </c>
      <c r="C142" s="98">
        <v>690.75</v>
      </c>
      <c r="D142" s="98">
        <v>210.3</v>
      </c>
      <c r="E142" s="100">
        <v>6134.85</v>
      </c>
      <c r="F142" s="100">
        <v>1090.05</v>
      </c>
      <c r="G142" s="100">
        <v>4439.2</v>
      </c>
      <c r="H142" s="98">
        <v>385.77</v>
      </c>
      <c r="I142" s="100">
        <v>1210.3499999999999</v>
      </c>
      <c r="J142" s="100">
        <v>1627.3</v>
      </c>
      <c r="K142" s="100">
        <v>8631.4500000000007</v>
      </c>
      <c r="L142" s="106">
        <v>14881</v>
      </c>
      <c r="M142" s="115">
        <f t="shared" si="24"/>
        <v>2.8739405803368898E-3</v>
      </c>
      <c r="N142" s="116">
        <f t="shared" si="24"/>
        <v>8.8702050252831861E-3</v>
      </c>
      <c r="O142" s="116">
        <f t="shared" si="24"/>
        <v>1.2199648973096479E-2</v>
      </c>
      <c r="P142" s="116">
        <f t="shared" si="24"/>
        <v>5.6886601192370195E-3</v>
      </c>
      <c r="Q142" s="116">
        <f t="shared" si="24"/>
        <v>4.5053404637595577E-3</v>
      </c>
      <c r="R142" s="116">
        <f t="shared" si="24"/>
        <v>2.8162191880536569E-4</v>
      </c>
      <c r="S142" s="116">
        <f t="shared" si="24"/>
        <v>8.2774172435391997E-3</v>
      </c>
      <c r="T142" s="116">
        <f t="shared" si="24"/>
        <v>-4.7394430243286427E-3</v>
      </c>
      <c r="U142" s="116">
        <f t="shared" si="24"/>
        <v>7.0301226883663923E-3</v>
      </c>
      <c r="V142" s="116">
        <f t="shared" si="25"/>
        <v>3.504967987226991E-3</v>
      </c>
      <c r="W142" s="117">
        <f t="shared" si="25"/>
        <v>7.1655887726773532E-3</v>
      </c>
    </row>
    <row r="143" spans="1:23">
      <c r="A143" s="104">
        <v>44988</v>
      </c>
      <c r="B143" s="98">
        <v>764.4</v>
      </c>
      <c r="C143" s="98">
        <v>684.65</v>
      </c>
      <c r="D143" s="98">
        <v>207.75</v>
      </c>
      <c r="E143" s="100">
        <v>6100.05</v>
      </c>
      <c r="F143" s="100">
        <v>1085.1500000000001</v>
      </c>
      <c r="G143" s="100">
        <v>4437.95</v>
      </c>
      <c r="H143" s="98">
        <v>382.59</v>
      </c>
      <c r="I143" s="100">
        <v>1216.0999999999999</v>
      </c>
      <c r="J143" s="100">
        <v>1615.9</v>
      </c>
      <c r="K143" s="100">
        <v>8601.25</v>
      </c>
      <c r="L143" s="106">
        <v>14774.75</v>
      </c>
      <c r="M143" s="115">
        <f t="shared" si="24"/>
        <v>3.2305900162697111E-2</v>
      </c>
      <c r="N143" s="116">
        <f t="shared" si="24"/>
        <v>9.4521766518142911E-2</v>
      </c>
      <c r="O143" s="116">
        <f t="shared" si="24"/>
        <v>1.0402900154547493E-2</v>
      </c>
      <c r="P143" s="116">
        <f t="shared" si="24"/>
        <v>2.7989725284157324E-3</v>
      </c>
      <c r="Q143" s="116">
        <f t="shared" si="24"/>
        <v>-2.2461592624805814E-2</v>
      </c>
      <c r="R143" s="116">
        <f t="shared" si="24"/>
        <v>1.0726666103063486E-2</v>
      </c>
      <c r="S143" s="116">
        <f t="shared" si="24"/>
        <v>2.4715483287618231E-2</v>
      </c>
      <c r="T143" s="116">
        <f t="shared" si="24"/>
        <v>4.2438414778196067E-3</v>
      </c>
      <c r="U143" s="116">
        <f t="shared" si="24"/>
        <v>1.9654733040921257E-2</v>
      </c>
      <c r="V143" s="116">
        <f t="shared" si="25"/>
        <v>6.1224681043838287E-3</v>
      </c>
      <c r="W143" s="117">
        <f t="shared" si="25"/>
        <v>1.2771783170000665E-2</v>
      </c>
    </row>
    <row r="144" spans="1:23">
      <c r="A144" s="104">
        <v>44987</v>
      </c>
      <c r="B144" s="98">
        <v>740.1</v>
      </c>
      <c r="C144" s="98">
        <v>622.9</v>
      </c>
      <c r="D144" s="98">
        <v>205.6</v>
      </c>
      <c r="E144" s="100">
        <v>6083</v>
      </c>
      <c r="F144" s="100">
        <v>1109.8</v>
      </c>
      <c r="G144" s="100">
        <v>4390.6000000000004</v>
      </c>
      <c r="H144" s="98">
        <v>373.25</v>
      </c>
      <c r="I144" s="100">
        <v>1210.95</v>
      </c>
      <c r="J144" s="100">
        <v>1584.45</v>
      </c>
      <c r="K144" s="100">
        <v>8548.75</v>
      </c>
      <c r="L144" s="106">
        <v>14587.25</v>
      </c>
      <c r="M144" s="115">
        <f t="shared" si="24"/>
        <v>-1.3554525444366252E-2</v>
      </c>
      <c r="N144" s="116">
        <f t="shared" si="24"/>
        <v>3.3962447789697724E-2</v>
      </c>
      <c r="O144" s="116">
        <f t="shared" si="24"/>
        <v>5.1200892056023975E-3</v>
      </c>
      <c r="P144" s="116">
        <f t="shared" si="24"/>
        <v>-1.1742393570340601E-2</v>
      </c>
      <c r="Q144" s="116">
        <f t="shared" si="24"/>
        <v>-1.5290681066502896E-2</v>
      </c>
      <c r="R144" s="116">
        <f t="shared" si="24"/>
        <v>1.0624269920229424E-2</v>
      </c>
      <c r="S144" s="116">
        <f t="shared" si="24"/>
        <v>-8.3508349174070944E-3</v>
      </c>
      <c r="T144" s="116">
        <f t="shared" si="24"/>
        <v>-8.9200057065322857E-3</v>
      </c>
      <c r="U144" s="116">
        <f t="shared" si="24"/>
        <v>-8.5467920108342355E-3</v>
      </c>
      <c r="V144" s="116">
        <f t="shared" si="25"/>
        <v>-2.4884463628970319E-2</v>
      </c>
      <c r="W144" s="117">
        <f t="shared" si="25"/>
        <v>-5.3056144368189761E-3</v>
      </c>
    </row>
    <row r="145" spans="1:23">
      <c r="A145" s="104">
        <v>44986</v>
      </c>
      <c r="B145" s="98">
        <v>750.2</v>
      </c>
      <c r="C145" s="98">
        <v>602.1</v>
      </c>
      <c r="D145" s="98">
        <v>204.55</v>
      </c>
      <c r="E145" s="100">
        <v>6154.85</v>
      </c>
      <c r="F145" s="100">
        <v>1126.9000000000001</v>
      </c>
      <c r="G145" s="100">
        <v>4344.2</v>
      </c>
      <c r="H145" s="98">
        <v>376.38</v>
      </c>
      <c r="I145" s="100">
        <v>1221.8</v>
      </c>
      <c r="J145" s="100">
        <v>1598.05</v>
      </c>
      <c r="K145" s="100">
        <v>8764.15</v>
      </c>
      <c r="L145" s="106">
        <v>14664.85</v>
      </c>
      <c r="M145" s="115">
        <f t="shared" si="24"/>
        <v>1.0653724003917913E-2</v>
      </c>
      <c r="N145" s="116">
        <f t="shared" si="24"/>
        <v>1.6157063207653099E-2</v>
      </c>
      <c r="O145" s="116">
        <f t="shared" si="24"/>
        <v>9.8256747267079989E-3</v>
      </c>
      <c r="P145" s="116">
        <f t="shared" si="24"/>
        <v>6.9699759219888913E-3</v>
      </c>
      <c r="Q145" s="116">
        <f t="shared" si="24"/>
        <v>2.3933073267102891E-2</v>
      </c>
      <c r="R145" s="116">
        <f t="shared" si="24"/>
        <v>6.3735667447228708E-3</v>
      </c>
      <c r="S145" s="116">
        <f t="shared" si="24"/>
        <v>5.3012364916817734E-3</v>
      </c>
      <c r="T145" s="116">
        <f t="shared" si="24"/>
        <v>-1.7966619349655998E-2</v>
      </c>
      <c r="U145" s="116">
        <f t="shared" si="24"/>
        <v>-9.6946202454811954E-4</v>
      </c>
      <c r="V145" s="116">
        <f t="shared" si="25"/>
        <v>1.6079939300438391E-2</v>
      </c>
      <c r="W145" s="117">
        <f t="shared" si="25"/>
        <v>1.0012556405471836E-2</v>
      </c>
    </row>
    <row r="146" spans="1:23">
      <c r="A146" s="104">
        <v>44985</v>
      </c>
      <c r="B146" s="98">
        <v>742.25</v>
      </c>
      <c r="C146" s="98">
        <v>592.45000000000005</v>
      </c>
      <c r="D146" s="98">
        <v>202.55</v>
      </c>
      <c r="E146" s="100">
        <v>6112.1</v>
      </c>
      <c r="F146" s="100">
        <v>1100.25</v>
      </c>
      <c r="G146" s="100">
        <v>4316.6000000000004</v>
      </c>
      <c r="H146" s="98">
        <v>374.39</v>
      </c>
      <c r="I146" s="100">
        <v>1243.95</v>
      </c>
      <c r="J146" s="100">
        <v>1599.6</v>
      </c>
      <c r="K146" s="100">
        <v>8624.35</v>
      </c>
      <c r="L146" s="106">
        <v>14518.75</v>
      </c>
      <c r="M146" s="115">
        <f t="shared" si="24"/>
        <v>-1.4246303212207342E-2</v>
      </c>
      <c r="N146" s="116">
        <f t="shared" si="24"/>
        <v>5.2764631369057874E-2</v>
      </c>
      <c r="O146" s="116">
        <f t="shared" si="24"/>
        <v>1.3920185002315471E-2</v>
      </c>
      <c r="P146" s="116">
        <f t="shared" si="24"/>
        <v>-1.339138858673641E-2</v>
      </c>
      <c r="Q146" s="116">
        <f t="shared" si="24"/>
        <v>-1.2374830485331846E-2</v>
      </c>
      <c r="R146" s="116">
        <f t="shared" si="24"/>
        <v>-2.3897859501373048E-2</v>
      </c>
      <c r="S146" s="116">
        <f t="shared" si="24"/>
        <v>-1.4504728939065048E-2</v>
      </c>
      <c r="T146" s="116">
        <f t="shared" si="24"/>
        <v>-3.3400334135440295E-2</v>
      </c>
      <c r="U146" s="116">
        <f t="shared" si="24"/>
        <v>4.1973436720705547E-3</v>
      </c>
      <c r="V146" s="116">
        <f t="shared" si="25"/>
        <v>-9.0979953020468255E-4</v>
      </c>
      <c r="W146" s="117">
        <f t="shared" si="25"/>
        <v>-2.0607250101935433E-3</v>
      </c>
    </row>
    <row r="147" spans="1:23">
      <c r="A147" s="104">
        <v>44984</v>
      </c>
      <c r="B147" s="98">
        <v>752.9</v>
      </c>
      <c r="C147" s="98">
        <v>562</v>
      </c>
      <c r="D147" s="98">
        <v>199.75</v>
      </c>
      <c r="E147" s="100">
        <v>6194.5</v>
      </c>
      <c r="F147" s="100">
        <v>1113.95</v>
      </c>
      <c r="G147" s="100">
        <v>4421</v>
      </c>
      <c r="H147" s="98">
        <v>379.86</v>
      </c>
      <c r="I147" s="100">
        <v>1286.2</v>
      </c>
      <c r="J147" s="100">
        <v>1592.9</v>
      </c>
      <c r="K147" s="100">
        <v>8632.2000000000007</v>
      </c>
      <c r="L147" s="106">
        <v>14548.7</v>
      </c>
      <c r="M147" s="115">
        <f t="shared" si="24"/>
        <v>-5.5629282531844196E-3</v>
      </c>
      <c r="N147" s="116">
        <f t="shared" si="24"/>
        <v>5.5312836180385619E-3</v>
      </c>
      <c r="O147" s="116">
        <f t="shared" si="24"/>
        <v>-1.26851595273158E-2</v>
      </c>
      <c r="P147" s="116">
        <f t="shared" si="24"/>
        <v>-6.7172386194535322E-3</v>
      </c>
      <c r="Q147" s="116">
        <f t="shared" ref="Q147:W203" si="26">LN(F147/F148)</f>
        <v>-4.5231721353925529E-3</v>
      </c>
      <c r="R147" s="116">
        <f t="shared" si="26"/>
        <v>-1.5731745769328086E-2</v>
      </c>
      <c r="S147" s="116">
        <f t="shared" si="26"/>
        <v>-7.55314369782878E-3</v>
      </c>
      <c r="T147" s="116">
        <f t="shared" si="26"/>
        <v>-5.4210431763348652E-2</v>
      </c>
      <c r="U147" s="116">
        <f t="shared" si="26"/>
        <v>2.4828335899778255E-3</v>
      </c>
      <c r="V147" s="116">
        <f t="shared" si="25"/>
        <v>-3.2730603392923849E-3</v>
      </c>
      <c r="W147" s="117">
        <f t="shared" si="25"/>
        <v>-5.6033307271869037E-3</v>
      </c>
    </row>
    <row r="148" spans="1:23">
      <c r="A148" s="104">
        <v>44981</v>
      </c>
      <c r="B148" s="98">
        <v>757.1</v>
      </c>
      <c r="C148" s="98">
        <v>558.9</v>
      </c>
      <c r="D148" s="98">
        <v>202.3</v>
      </c>
      <c r="E148" s="100">
        <v>6236.25</v>
      </c>
      <c r="F148" s="100">
        <v>1119</v>
      </c>
      <c r="G148" s="100">
        <v>4491.1000000000004</v>
      </c>
      <c r="H148" s="98">
        <v>382.74</v>
      </c>
      <c r="I148" s="100">
        <v>1357.85</v>
      </c>
      <c r="J148" s="100">
        <v>1588.95</v>
      </c>
      <c r="K148" s="100">
        <v>8660.5</v>
      </c>
      <c r="L148" s="106">
        <v>14630.45</v>
      </c>
      <c r="M148" s="115">
        <f t="shared" ref="M148:S202" si="27">LN(B148/B149)</f>
        <v>-7.6971532284836842E-3</v>
      </c>
      <c r="N148" s="116">
        <f t="shared" si="27"/>
        <v>1.2694296056759242E-2</v>
      </c>
      <c r="O148" s="116">
        <f t="shared" si="27"/>
        <v>4.9554115279538862E-3</v>
      </c>
      <c r="P148" s="116">
        <f t="shared" si="27"/>
        <v>5.450787698579789E-3</v>
      </c>
      <c r="Q148" s="116">
        <f t="shared" si="26"/>
        <v>-8.7196922266789996E-3</v>
      </c>
      <c r="R148" s="116">
        <f t="shared" si="26"/>
        <v>9.2834561158707044E-3</v>
      </c>
      <c r="S148" s="116">
        <f t="shared" si="26"/>
        <v>-6.4846510293733875E-3</v>
      </c>
      <c r="T148" s="116">
        <f t="shared" si="26"/>
        <v>-7.629984559916099E-3</v>
      </c>
      <c r="U148" s="116">
        <f t="shared" si="26"/>
        <v>-8.9593983183574831E-3</v>
      </c>
      <c r="V148" s="116">
        <f t="shared" si="25"/>
        <v>-4.1194406275162979E-3</v>
      </c>
      <c r="W148" s="117">
        <f t="shared" si="25"/>
        <v>-2.4780537782292003E-3</v>
      </c>
    </row>
    <row r="149" spans="1:23">
      <c r="A149" s="104">
        <v>44980</v>
      </c>
      <c r="B149" s="98">
        <v>762.95</v>
      </c>
      <c r="C149" s="98">
        <v>551.85</v>
      </c>
      <c r="D149" s="98">
        <v>201.3</v>
      </c>
      <c r="E149" s="100">
        <v>6202.35</v>
      </c>
      <c r="F149" s="100">
        <v>1128.8</v>
      </c>
      <c r="G149" s="100">
        <v>4449.6000000000004</v>
      </c>
      <c r="H149" s="98">
        <v>385.23</v>
      </c>
      <c r="I149" s="100">
        <v>1368.25</v>
      </c>
      <c r="J149" s="100">
        <v>1603.25</v>
      </c>
      <c r="K149" s="100">
        <v>8696.25</v>
      </c>
      <c r="L149" s="106">
        <v>14666.75</v>
      </c>
      <c r="M149" s="115">
        <f t="shared" si="27"/>
        <v>-1.1986333331265264E-2</v>
      </c>
      <c r="N149" s="116">
        <f t="shared" si="27"/>
        <v>8.644669149112761E-3</v>
      </c>
      <c r="O149" s="116">
        <f t="shared" si="27"/>
        <v>-4.9554115279540093E-3</v>
      </c>
      <c r="P149" s="116">
        <f t="shared" si="27"/>
        <v>5.9672608818520209E-4</v>
      </c>
      <c r="Q149" s="116">
        <f t="shared" si="26"/>
        <v>2.7500571778458736E-3</v>
      </c>
      <c r="R149" s="116">
        <f t="shared" si="26"/>
        <v>-6.0719633581328312E-3</v>
      </c>
      <c r="S149" s="116">
        <f t="shared" si="26"/>
        <v>9.7297077867805927E-3</v>
      </c>
      <c r="T149" s="116">
        <f t="shared" si="26"/>
        <v>-5.2847503406017399E-3</v>
      </c>
      <c r="U149" s="116">
        <f t="shared" si="26"/>
        <v>-6.8066588612996342E-3</v>
      </c>
      <c r="V149" s="116">
        <f t="shared" si="25"/>
        <v>4.2984301455596388E-3</v>
      </c>
      <c r="W149" s="117">
        <f t="shared" si="25"/>
        <v>-2.393710080897637E-3</v>
      </c>
    </row>
    <row r="150" spans="1:23">
      <c r="A150" s="104">
        <v>44979</v>
      </c>
      <c r="B150" s="98">
        <v>772.15</v>
      </c>
      <c r="C150" s="98">
        <v>547.1</v>
      </c>
      <c r="D150" s="98">
        <v>202.3</v>
      </c>
      <c r="E150" s="100">
        <v>6198.65</v>
      </c>
      <c r="F150" s="100">
        <v>1125.7</v>
      </c>
      <c r="G150" s="100">
        <v>4476.7</v>
      </c>
      <c r="H150" s="98">
        <v>381.5</v>
      </c>
      <c r="I150" s="100">
        <v>1375.5</v>
      </c>
      <c r="J150" s="100">
        <v>1614.2</v>
      </c>
      <c r="K150" s="100">
        <v>8658.9500000000007</v>
      </c>
      <c r="L150" s="106">
        <v>14701.9</v>
      </c>
      <c r="M150" s="115">
        <f t="shared" si="27"/>
        <v>-8.8963969943536281E-3</v>
      </c>
      <c r="N150" s="116">
        <f t="shared" si="27"/>
        <v>-6.3898579624668148E-2</v>
      </c>
      <c r="O150" s="116">
        <f t="shared" si="27"/>
        <v>-2.7545922015220808E-2</v>
      </c>
      <c r="P150" s="116">
        <f t="shared" si="27"/>
        <v>-2.8719009181305363E-2</v>
      </c>
      <c r="Q150" s="116">
        <f t="shared" si="26"/>
        <v>-7.7428876093899408E-3</v>
      </c>
      <c r="R150" s="116">
        <f t="shared" si="26"/>
        <v>-2.1087050439818015E-3</v>
      </c>
      <c r="S150" s="116">
        <f t="shared" si="26"/>
        <v>4.1764681608639619E-3</v>
      </c>
      <c r="T150" s="116">
        <f t="shared" si="26"/>
        <v>-3.5740402785105624E-2</v>
      </c>
      <c r="U150" s="116">
        <f t="shared" si="26"/>
        <v>-1.9812344926146953E-2</v>
      </c>
      <c r="V150" s="116">
        <f t="shared" si="25"/>
        <v>-1.2580214945690461E-3</v>
      </c>
      <c r="W150" s="117">
        <f t="shared" si="25"/>
        <v>-1.4320279428247222E-2</v>
      </c>
    </row>
    <row r="151" spans="1:23">
      <c r="A151" s="104">
        <v>44978</v>
      </c>
      <c r="B151" s="98">
        <v>779.05</v>
      </c>
      <c r="C151" s="98">
        <v>583.20000000000005</v>
      </c>
      <c r="D151" s="98">
        <v>207.95</v>
      </c>
      <c r="E151" s="100">
        <v>6379.25</v>
      </c>
      <c r="F151" s="100">
        <v>1134.45</v>
      </c>
      <c r="G151" s="100">
        <v>4486.1499999999996</v>
      </c>
      <c r="H151" s="98">
        <v>379.91</v>
      </c>
      <c r="I151" s="100">
        <v>1425.55</v>
      </c>
      <c r="J151" s="100">
        <v>1646.5</v>
      </c>
      <c r="K151" s="100">
        <v>8669.85</v>
      </c>
      <c r="L151" s="106">
        <v>14913.95</v>
      </c>
      <c r="M151" s="115">
        <f t="shared" si="27"/>
        <v>-1.2835322825992409E-4</v>
      </c>
      <c r="N151" s="116">
        <f t="shared" si="27"/>
        <v>6.0194523487612662E-3</v>
      </c>
      <c r="O151" s="116">
        <f t="shared" si="27"/>
        <v>2.0158545400296123E-2</v>
      </c>
      <c r="P151" s="116">
        <f t="shared" si="27"/>
        <v>1.8593125901834146E-3</v>
      </c>
      <c r="Q151" s="116">
        <f t="shared" si="26"/>
        <v>-8.5577508642802128E-3</v>
      </c>
      <c r="R151" s="116">
        <f t="shared" si="26"/>
        <v>2.533214909039612E-3</v>
      </c>
      <c r="S151" s="116">
        <f t="shared" si="26"/>
        <v>-4.700577187536365E-3</v>
      </c>
      <c r="T151" s="116">
        <f t="shared" si="26"/>
        <v>1.4805139424814746E-2</v>
      </c>
      <c r="U151" s="116">
        <f t="shared" si="26"/>
        <v>3.74218913369204E-3</v>
      </c>
      <c r="V151" s="116">
        <f t="shared" si="25"/>
        <v>-2.7413845025625353E-3</v>
      </c>
      <c r="W151" s="117">
        <f t="shared" si="25"/>
        <v>-1.6547976147100302E-3</v>
      </c>
    </row>
    <row r="152" spans="1:23">
      <c r="A152" s="104">
        <v>44977</v>
      </c>
      <c r="B152" s="98">
        <v>779.15</v>
      </c>
      <c r="C152" s="98">
        <v>579.70000000000005</v>
      </c>
      <c r="D152" s="98">
        <v>203.8</v>
      </c>
      <c r="E152" s="100">
        <v>6367.4</v>
      </c>
      <c r="F152" s="100">
        <v>1144.2</v>
      </c>
      <c r="G152" s="100">
        <v>4474.8</v>
      </c>
      <c r="H152" s="98">
        <v>381.7</v>
      </c>
      <c r="I152" s="100">
        <v>1404.6</v>
      </c>
      <c r="J152" s="100">
        <v>1640.35</v>
      </c>
      <c r="K152" s="100">
        <v>8693.65</v>
      </c>
      <c r="L152" s="106">
        <v>14938.65</v>
      </c>
      <c r="M152" s="115">
        <f t="shared" si="27"/>
        <v>3.0206649145083841E-3</v>
      </c>
      <c r="N152" s="116">
        <f t="shared" si="27"/>
        <v>1.8129240516004763E-3</v>
      </c>
      <c r="O152" s="116">
        <f t="shared" si="27"/>
        <v>-4.4063718786192668E-3</v>
      </c>
      <c r="P152" s="116">
        <f t="shared" si="27"/>
        <v>-7.7127438599183876E-3</v>
      </c>
      <c r="Q152" s="116">
        <f t="shared" si="26"/>
        <v>1.319628545509411E-2</v>
      </c>
      <c r="R152" s="116">
        <f t="shared" si="26"/>
        <v>-7.9130978343192691E-3</v>
      </c>
      <c r="S152" s="116">
        <f t="shared" si="26"/>
        <v>1.7043596390576194E-3</v>
      </c>
      <c r="T152" s="116">
        <f t="shared" si="26"/>
        <v>-1.8026769132821297E-2</v>
      </c>
      <c r="U152" s="116">
        <f t="shared" si="26"/>
        <v>-9.4350339657116884E-3</v>
      </c>
      <c r="V152" s="116">
        <f t="shared" si="25"/>
        <v>-1.3039141622359541E-2</v>
      </c>
      <c r="W152" s="117">
        <f t="shared" si="25"/>
        <v>-4.3616855933602408E-3</v>
      </c>
    </row>
    <row r="153" spans="1:23">
      <c r="A153" s="104">
        <v>44974</v>
      </c>
      <c r="B153" s="98">
        <v>776.8</v>
      </c>
      <c r="C153" s="98">
        <v>578.65</v>
      </c>
      <c r="D153" s="98">
        <v>204.7</v>
      </c>
      <c r="E153" s="100">
        <v>6416.7</v>
      </c>
      <c r="F153" s="100">
        <v>1129.2</v>
      </c>
      <c r="G153" s="100">
        <v>4510.3500000000004</v>
      </c>
      <c r="H153" s="98">
        <v>381.05</v>
      </c>
      <c r="I153" s="100">
        <v>1430.15</v>
      </c>
      <c r="J153" s="100">
        <v>1655.9</v>
      </c>
      <c r="K153" s="100">
        <v>8807.75</v>
      </c>
      <c r="L153" s="106">
        <v>15003.95</v>
      </c>
      <c r="M153" s="115">
        <f t="shared" si="27"/>
        <v>-9.7999183018494633E-3</v>
      </c>
      <c r="N153" s="116">
        <f t="shared" si="27"/>
        <v>2.5089773943708146E-3</v>
      </c>
      <c r="O153" s="116">
        <f t="shared" si="27"/>
        <v>-2.1959262209512989E-3</v>
      </c>
      <c r="P153" s="116">
        <f t="shared" si="27"/>
        <v>-3.2052306886850099E-3</v>
      </c>
      <c r="Q153" s="116">
        <f t="shared" si="26"/>
        <v>-9.2942979538020718E-4</v>
      </c>
      <c r="R153" s="116">
        <f t="shared" si="26"/>
        <v>-1.9823587693731676E-3</v>
      </c>
      <c r="S153" s="116">
        <f t="shared" si="26"/>
        <v>2.2068684573439486E-3</v>
      </c>
      <c r="T153" s="116">
        <f t="shared" si="26"/>
        <v>1.0119907863826837E-2</v>
      </c>
      <c r="U153" s="116">
        <f t="shared" si="26"/>
        <v>-5.0299038323744103E-3</v>
      </c>
      <c r="V153" s="116">
        <f t="shared" si="25"/>
        <v>3.0091666254988483E-4</v>
      </c>
      <c r="W153" s="117">
        <f t="shared" si="25"/>
        <v>-5.3045056362665457E-3</v>
      </c>
    </row>
    <row r="154" spans="1:23">
      <c r="A154" s="104">
        <v>44973</v>
      </c>
      <c r="B154" s="98">
        <v>784.45</v>
      </c>
      <c r="C154" s="98">
        <v>577.20000000000005</v>
      </c>
      <c r="D154" s="98">
        <v>205.15</v>
      </c>
      <c r="E154" s="100">
        <v>6437.3</v>
      </c>
      <c r="F154" s="100">
        <v>1130.25</v>
      </c>
      <c r="G154" s="100">
        <v>4519.3</v>
      </c>
      <c r="H154" s="98">
        <v>380.21</v>
      </c>
      <c r="I154" s="100">
        <v>1415.75</v>
      </c>
      <c r="J154" s="100">
        <v>1664.25</v>
      </c>
      <c r="K154" s="100">
        <v>8805.1</v>
      </c>
      <c r="L154" s="106">
        <v>15083.75</v>
      </c>
      <c r="M154" s="115">
        <f t="shared" si="27"/>
        <v>-1.2103068649446057E-3</v>
      </c>
      <c r="N154" s="116">
        <f t="shared" si="27"/>
        <v>1.4220523171817165E-2</v>
      </c>
      <c r="O154" s="116">
        <f t="shared" si="27"/>
        <v>-4.873294443424785E-4</v>
      </c>
      <c r="P154" s="116">
        <f t="shared" si="27"/>
        <v>-8.1456289800044945E-3</v>
      </c>
      <c r="Q154" s="116">
        <f t="shared" si="26"/>
        <v>5.3472642727854514E-2</v>
      </c>
      <c r="R154" s="116">
        <f t="shared" si="26"/>
        <v>-1.216928584389014E-4</v>
      </c>
      <c r="S154" s="116">
        <f t="shared" si="26"/>
        <v>9.2096787069240887E-4</v>
      </c>
      <c r="T154" s="116">
        <f t="shared" si="26"/>
        <v>2.5322335811182116E-2</v>
      </c>
      <c r="U154" s="116">
        <f t="shared" si="26"/>
        <v>-3.6286795150888549E-3</v>
      </c>
      <c r="V154" s="116">
        <f t="shared" si="25"/>
        <v>-4.5607981405112403E-3</v>
      </c>
      <c r="W154" s="117">
        <f t="shared" si="25"/>
        <v>2.9279584313559419E-3</v>
      </c>
    </row>
    <row r="155" spans="1:23">
      <c r="A155" s="104">
        <v>44972</v>
      </c>
      <c r="B155" s="98">
        <v>785.4</v>
      </c>
      <c r="C155" s="98">
        <v>569.04999999999995</v>
      </c>
      <c r="D155" s="98">
        <v>205.25</v>
      </c>
      <c r="E155" s="100">
        <v>6489.95</v>
      </c>
      <c r="F155" s="100">
        <v>1071.4000000000001</v>
      </c>
      <c r="G155" s="100">
        <v>4519.8500000000004</v>
      </c>
      <c r="H155" s="98">
        <v>379.86</v>
      </c>
      <c r="I155" s="100">
        <v>1380.35</v>
      </c>
      <c r="J155" s="100">
        <v>1670.3</v>
      </c>
      <c r="K155" s="100">
        <v>8845.35</v>
      </c>
      <c r="L155" s="106">
        <v>15039.65</v>
      </c>
      <c r="M155" s="115">
        <f t="shared" si="27"/>
        <v>1.3072081567352701E-2</v>
      </c>
      <c r="N155" s="116">
        <f t="shared" si="27"/>
        <v>6.9655970921010573E-3</v>
      </c>
      <c r="O155" s="116">
        <f t="shared" si="27"/>
        <v>1.0530279746198712E-2</v>
      </c>
      <c r="P155" s="116">
        <f t="shared" si="27"/>
        <v>4.8267673728191289E-3</v>
      </c>
      <c r="Q155" s="116">
        <f t="shared" si="26"/>
        <v>5.6988227705316079E-2</v>
      </c>
      <c r="R155" s="116">
        <f t="shared" si="26"/>
        <v>-4.0957195774505815E-3</v>
      </c>
      <c r="S155" s="116">
        <f t="shared" si="26"/>
        <v>-1.1048100438594718E-2</v>
      </c>
      <c r="T155" s="116">
        <f t="shared" si="26"/>
        <v>-2.0987125954868143E-3</v>
      </c>
      <c r="U155" s="116">
        <f t="shared" si="26"/>
        <v>-2.0334935236904846E-3</v>
      </c>
      <c r="V155" s="116">
        <f t="shared" si="25"/>
        <v>8.0478078827072551E-3</v>
      </c>
      <c r="W155" s="117">
        <f t="shared" si="25"/>
        <v>4.7153315365109916E-3</v>
      </c>
    </row>
    <row r="156" spans="1:23">
      <c r="A156" s="104">
        <v>44971</v>
      </c>
      <c r="B156" s="98">
        <v>775.2</v>
      </c>
      <c r="C156" s="98">
        <v>565.1</v>
      </c>
      <c r="D156" s="98">
        <v>203.1</v>
      </c>
      <c r="E156" s="100">
        <v>6458.7</v>
      </c>
      <c r="F156" s="100">
        <v>1012.05</v>
      </c>
      <c r="G156" s="100">
        <v>4538.3999999999996</v>
      </c>
      <c r="H156" s="98">
        <v>384.08</v>
      </c>
      <c r="I156" s="100">
        <v>1383.25</v>
      </c>
      <c r="J156" s="100">
        <v>1673.7</v>
      </c>
      <c r="K156" s="100">
        <v>8774.4500000000007</v>
      </c>
      <c r="L156" s="106">
        <v>14968.9</v>
      </c>
      <c r="M156" s="115">
        <f t="shared" si="27"/>
        <v>8.5503824458129235E-3</v>
      </c>
      <c r="N156" s="116">
        <f t="shared" si="27"/>
        <v>2.0379682806876069E-2</v>
      </c>
      <c r="O156" s="116">
        <f t="shared" si="27"/>
        <v>-2.4588160900287028E-3</v>
      </c>
      <c r="P156" s="116">
        <f t="shared" si="27"/>
        <v>1.7682158885173844E-2</v>
      </c>
      <c r="Q156" s="116">
        <f t="shared" si="26"/>
        <v>9.4810965608198468E-3</v>
      </c>
      <c r="R156" s="116">
        <f t="shared" si="26"/>
        <v>3.0232504187045206E-3</v>
      </c>
      <c r="S156" s="116">
        <f t="shared" si="26"/>
        <v>3.2198974704519732E-2</v>
      </c>
      <c r="T156" s="116">
        <f t="shared" si="26"/>
        <v>-1.9500222848346008E-3</v>
      </c>
      <c r="U156" s="116">
        <f t="shared" si="26"/>
        <v>9.2136123942561775E-3</v>
      </c>
      <c r="V156" s="116">
        <f t="shared" si="25"/>
        <v>-3.980919616525031E-3</v>
      </c>
      <c r="W156" s="117">
        <f t="shared" si="25"/>
        <v>4.5799460024385872E-3</v>
      </c>
    </row>
    <row r="157" spans="1:23">
      <c r="A157" s="104">
        <v>44970</v>
      </c>
      <c r="B157" s="98">
        <v>768.6</v>
      </c>
      <c r="C157" s="98">
        <v>553.70000000000005</v>
      </c>
      <c r="D157" s="98">
        <v>203.6</v>
      </c>
      <c r="E157" s="100">
        <v>6345.5</v>
      </c>
      <c r="F157" s="100">
        <v>1002.5</v>
      </c>
      <c r="G157" s="100">
        <v>4524.7</v>
      </c>
      <c r="H157" s="98">
        <v>371.91</v>
      </c>
      <c r="I157" s="100">
        <v>1385.95</v>
      </c>
      <c r="J157" s="100">
        <v>1658.35</v>
      </c>
      <c r="K157" s="100">
        <v>8809.4500000000007</v>
      </c>
      <c r="L157" s="106">
        <v>14900.5</v>
      </c>
      <c r="M157" s="115">
        <f t="shared" si="27"/>
        <v>-4.3491029571920631E-3</v>
      </c>
      <c r="N157" s="116">
        <f t="shared" si="27"/>
        <v>-5.3192338895652877E-2</v>
      </c>
      <c r="O157" s="116">
        <f t="shared" si="27"/>
        <v>-5.8766084889851538E-3</v>
      </c>
      <c r="P157" s="116">
        <f t="shared" si="27"/>
        <v>-1.4083637839213415E-2</v>
      </c>
      <c r="Q157" s="116">
        <f t="shared" si="26"/>
        <v>-1.4704327121187705E-2</v>
      </c>
      <c r="R157" s="116">
        <f t="shared" si="26"/>
        <v>5.5627726749817681E-3</v>
      </c>
      <c r="S157" s="116">
        <f t="shared" si="26"/>
        <v>7.6384668078102267E-3</v>
      </c>
      <c r="T157" s="116">
        <f t="shared" si="26"/>
        <v>5.1360066603808752E-3</v>
      </c>
      <c r="U157" s="116">
        <f t="shared" si="26"/>
        <v>7.5404548958822766E-4</v>
      </c>
      <c r="V157" s="116">
        <f t="shared" si="25"/>
        <v>-2.1565422765859601E-4</v>
      </c>
      <c r="W157" s="117">
        <f t="shared" si="25"/>
        <v>-7.7115404542467221E-3</v>
      </c>
    </row>
    <row r="158" spans="1:23">
      <c r="A158" s="104">
        <v>44967</v>
      </c>
      <c r="B158" s="98">
        <v>771.95</v>
      </c>
      <c r="C158" s="98">
        <v>583.95000000000005</v>
      </c>
      <c r="D158" s="98">
        <v>204.8</v>
      </c>
      <c r="E158" s="100">
        <v>6435.5</v>
      </c>
      <c r="F158" s="100">
        <v>1017.35</v>
      </c>
      <c r="G158" s="100">
        <v>4499.6000000000004</v>
      </c>
      <c r="H158" s="98">
        <v>369.08</v>
      </c>
      <c r="I158" s="100">
        <v>1378.85</v>
      </c>
      <c r="J158" s="100">
        <v>1657.1</v>
      </c>
      <c r="K158" s="100">
        <v>8811.35</v>
      </c>
      <c r="L158" s="106">
        <v>15015.85</v>
      </c>
      <c r="M158" s="115">
        <f t="shared" si="27"/>
        <v>6.8894072055374388E-3</v>
      </c>
      <c r="N158" s="116">
        <f t="shared" si="27"/>
        <v>2.8295838815003802E-3</v>
      </c>
      <c r="O158" s="116">
        <f t="shared" si="27"/>
        <v>-3.4121407709365292E-3</v>
      </c>
      <c r="P158" s="116">
        <f t="shared" si="27"/>
        <v>-3.0254861913103881E-3</v>
      </c>
      <c r="Q158" s="116">
        <f t="shared" si="26"/>
        <v>1.3278581634848057E-3</v>
      </c>
      <c r="R158" s="116">
        <f t="shared" si="26"/>
        <v>2.6927501221365047E-3</v>
      </c>
      <c r="S158" s="116">
        <f t="shared" si="26"/>
        <v>-7.7728988996414953E-3</v>
      </c>
      <c r="T158" s="116">
        <f t="shared" si="26"/>
        <v>-1.6304646812100316E-3</v>
      </c>
      <c r="U158" s="116">
        <f t="shared" si="26"/>
        <v>3.960520951001344E-3</v>
      </c>
      <c r="V158" s="116">
        <f t="shared" si="25"/>
        <v>1.1525873452343941E-3</v>
      </c>
      <c r="W158" s="117">
        <f t="shared" si="25"/>
        <v>-9.485472130814752E-4</v>
      </c>
    </row>
    <row r="159" spans="1:23">
      <c r="A159" s="104">
        <v>44966</v>
      </c>
      <c r="B159" s="98">
        <v>766.65</v>
      </c>
      <c r="C159" s="98">
        <v>582.29999999999995</v>
      </c>
      <c r="D159" s="98">
        <v>205.5</v>
      </c>
      <c r="E159" s="100">
        <v>6455</v>
      </c>
      <c r="F159" s="100">
        <v>1016</v>
      </c>
      <c r="G159" s="100">
        <v>4487.5</v>
      </c>
      <c r="H159" s="98">
        <v>371.96</v>
      </c>
      <c r="I159" s="100">
        <v>1381.1</v>
      </c>
      <c r="J159" s="100">
        <v>1650.55</v>
      </c>
      <c r="K159" s="100">
        <v>8801.2000000000007</v>
      </c>
      <c r="L159" s="106">
        <v>15030.1</v>
      </c>
      <c r="M159" s="115">
        <f t="shared" si="27"/>
        <v>-1.0961679405067499E-2</v>
      </c>
      <c r="N159" s="116">
        <f t="shared" si="27"/>
        <v>-2.86930944714196E-2</v>
      </c>
      <c r="O159" s="116">
        <f t="shared" si="27"/>
        <v>-7.9971345871215228E-3</v>
      </c>
      <c r="P159" s="116">
        <f t="shared" si="27"/>
        <v>1.6140402627541298E-2</v>
      </c>
      <c r="Q159" s="116">
        <f t="shared" si="26"/>
        <v>4.8839543566886259E-3</v>
      </c>
      <c r="R159" s="116">
        <f t="shared" si="26"/>
        <v>-6.6850133168140996E-5</v>
      </c>
      <c r="S159" s="116">
        <f t="shared" si="26"/>
        <v>-3.4621148093032725E-3</v>
      </c>
      <c r="T159" s="116">
        <f t="shared" si="26"/>
        <v>-1.0444147228736088E-2</v>
      </c>
      <c r="U159" s="116">
        <f t="shared" si="26"/>
        <v>-2.0880308988899705E-3</v>
      </c>
      <c r="V159" s="116">
        <f t="shared" si="25"/>
        <v>-3.799073513912201E-3</v>
      </c>
      <c r="W159" s="117">
        <f t="shared" si="25"/>
        <v>1.1976685400101324E-4</v>
      </c>
    </row>
    <row r="160" spans="1:23">
      <c r="A160" s="104">
        <v>44965</v>
      </c>
      <c r="B160" s="98">
        <v>775.1</v>
      </c>
      <c r="C160" s="98">
        <v>599.25</v>
      </c>
      <c r="D160" s="98">
        <v>207.15</v>
      </c>
      <c r="E160" s="100">
        <v>6351.65</v>
      </c>
      <c r="F160" s="100">
        <v>1011.05</v>
      </c>
      <c r="G160" s="100">
        <v>4487.8</v>
      </c>
      <c r="H160" s="98">
        <v>373.25</v>
      </c>
      <c r="I160" s="100">
        <v>1395.6</v>
      </c>
      <c r="J160" s="100">
        <v>1654</v>
      </c>
      <c r="K160" s="100">
        <v>8834.7000000000007</v>
      </c>
      <c r="L160" s="106">
        <v>15028.3</v>
      </c>
      <c r="M160" s="115">
        <f t="shared" si="27"/>
        <v>-1.3837504584663452E-2</v>
      </c>
      <c r="N160" s="116">
        <f t="shared" si="27"/>
        <v>8.0049660833573844E-2</v>
      </c>
      <c r="O160" s="116">
        <f t="shared" si="27"/>
        <v>4.1117484462046853E-3</v>
      </c>
      <c r="P160" s="116">
        <f t="shared" si="27"/>
        <v>3.0548562397082601E-2</v>
      </c>
      <c r="Q160" s="116">
        <f t="shared" si="26"/>
        <v>8.542391156549688E-3</v>
      </c>
      <c r="R160" s="116">
        <f t="shared" si="26"/>
        <v>1.0651922782266305E-2</v>
      </c>
      <c r="S160" s="116">
        <f t="shared" si="26"/>
        <v>6.1541963360943423E-3</v>
      </c>
      <c r="T160" s="116">
        <f t="shared" si="26"/>
        <v>1.9463046095398236E-2</v>
      </c>
      <c r="U160" s="116">
        <f t="shared" si="26"/>
        <v>-1.2091167416949276E-4</v>
      </c>
      <c r="V160" s="116">
        <f t="shared" si="25"/>
        <v>8.211603127426954E-3</v>
      </c>
      <c r="W160" s="117">
        <f t="shared" si="25"/>
        <v>8.4262371899075199E-3</v>
      </c>
    </row>
    <row r="161" spans="1:23">
      <c r="A161" s="104">
        <v>44964</v>
      </c>
      <c r="B161" s="98">
        <v>785.9</v>
      </c>
      <c r="C161" s="98">
        <v>553.15</v>
      </c>
      <c r="D161" s="98">
        <v>206.3</v>
      </c>
      <c r="E161" s="100">
        <v>6160.55</v>
      </c>
      <c r="F161" s="100">
        <v>1002.45</v>
      </c>
      <c r="G161" s="100">
        <v>4440.25</v>
      </c>
      <c r="H161" s="98">
        <v>370.96</v>
      </c>
      <c r="I161" s="100">
        <v>1368.7</v>
      </c>
      <c r="J161" s="100">
        <v>1654.2</v>
      </c>
      <c r="K161" s="100">
        <v>8762.4500000000007</v>
      </c>
      <c r="L161" s="106">
        <v>14902.2</v>
      </c>
      <c r="M161" s="115">
        <f t="shared" si="27"/>
        <v>-4.2535695659718003E-3</v>
      </c>
      <c r="N161" s="116">
        <f t="shared" si="27"/>
        <v>1.4018070437153966E-2</v>
      </c>
      <c r="O161" s="116">
        <f t="shared" si="27"/>
        <v>-1.0847400565748067E-2</v>
      </c>
      <c r="P161" s="116">
        <f t="shared" si="27"/>
        <v>9.1890004288621863E-3</v>
      </c>
      <c r="Q161" s="116">
        <f t="shared" si="26"/>
        <v>-2.8887359464673467E-3</v>
      </c>
      <c r="R161" s="116">
        <f t="shared" si="26"/>
        <v>2.0638289691710322E-2</v>
      </c>
      <c r="S161" s="116">
        <f t="shared" si="26"/>
        <v>-2.6836360028921109E-2</v>
      </c>
      <c r="T161" s="116">
        <f t="shared" si="26"/>
        <v>4.5401366798216106E-3</v>
      </c>
      <c r="U161" s="116">
        <f t="shared" si="26"/>
        <v>1.4821763478109202E-3</v>
      </c>
      <c r="V161" s="116">
        <f t="shared" si="25"/>
        <v>-1.6474203184786821E-2</v>
      </c>
      <c r="W161" s="117">
        <f t="shared" si="25"/>
        <v>-2.1416836987350292E-3</v>
      </c>
    </row>
    <row r="162" spans="1:23">
      <c r="A162" s="104">
        <v>44963</v>
      </c>
      <c r="B162" s="98">
        <v>789.25</v>
      </c>
      <c r="C162" s="98">
        <v>545.45000000000005</v>
      </c>
      <c r="D162" s="98">
        <v>208.55</v>
      </c>
      <c r="E162" s="100">
        <v>6104.2</v>
      </c>
      <c r="F162" s="100">
        <v>1005.35</v>
      </c>
      <c r="G162" s="100">
        <v>4349.55</v>
      </c>
      <c r="H162" s="98">
        <v>381.05</v>
      </c>
      <c r="I162" s="100">
        <v>1362.5</v>
      </c>
      <c r="J162" s="100">
        <v>1651.75</v>
      </c>
      <c r="K162" s="100">
        <v>8908</v>
      </c>
      <c r="L162" s="106">
        <v>14934.15</v>
      </c>
      <c r="M162" s="115">
        <f t="shared" si="27"/>
        <v>-4.6139828402521742E-3</v>
      </c>
      <c r="N162" s="116">
        <f t="shared" si="27"/>
        <v>8.9305692684249594E-2</v>
      </c>
      <c r="O162" s="116">
        <f t="shared" si="27"/>
        <v>1.570649661806639E-2</v>
      </c>
      <c r="P162" s="116">
        <f t="shared" si="27"/>
        <v>1.4845405472009035E-2</v>
      </c>
      <c r="Q162" s="116">
        <f t="shared" si="26"/>
        <v>-5.9008923364684803E-3</v>
      </c>
      <c r="R162" s="116">
        <f t="shared" si="26"/>
        <v>-2.0211538937546535E-3</v>
      </c>
      <c r="S162" s="116">
        <f t="shared" si="26"/>
        <v>7.1902017765062007E-3</v>
      </c>
      <c r="T162" s="116">
        <f t="shared" si="26"/>
        <v>-8.5868802033705564E-3</v>
      </c>
      <c r="U162" s="116">
        <f t="shared" si="26"/>
        <v>-4.2591174622311229E-3</v>
      </c>
      <c r="V162" s="116">
        <f t="shared" si="25"/>
        <v>-3.8430773953839238E-3</v>
      </c>
      <c r="W162" s="117">
        <f t="shared" si="25"/>
        <v>-1.8865090136606765E-3</v>
      </c>
    </row>
    <row r="163" spans="1:23">
      <c r="A163" s="104">
        <v>44960</v>
      </c>
      <c r="B163" s="98">
        <v>792.9</v>
      </c>
      <c r="C163" s="98">
        <v>498.85</v>
      </c>
      <c r="D163" s="98">
        <v>205.3</v>
      </c>
      <c r="E163" s="100">
        <v>6014.25</v>
      </c>
      <c r="F163" s="100">
        <v>1011.3</v>
      </c>
      <c r="G163" s="100">
        <v>4358.3500000000004</v>
      </c>
      <c r="H163" s="98">
        <v>378.32</v>
      </c>
      <c r="I163" s="100">
        <v>1374.25</v>
      </c>
      <c r="J163" s="100">
        <v>1658.8</v>
      </c>
      <c r="K163" s="100">
        <v>8942.2999999999993</v>
      </c>
      <c r="L163" s="106">
        <v>14962.35</v>
      </c>
      <c r="M163" s="115">
        <f t="shared" si="27"/>
        <v>1.9291974500606861E-2</v>
      </c>
      <c r="N163" s="116">
        <f t="shared" si="27"/>
        <v>7.5767006359247116E-2</v>
      </c>
      <c r="O163" s="116">
        <f t="shared" si="27"/>
        <v>-4.8590960523182221E-3</v>
      </c>
      <c r="P163" s="116">
        <f t="shared" si="27"/>
        <v>5.0573771559773606E-2</v>
      </c>
      <c r="Q163" s="116">
        <f t="shared" si="26"/>
        <v>-5.2762764482259736E-3</v>
      </c>
      <c r="R163" s="116">
        <f t="shared" si="26"/>
        <v>-2.6923467735314411E-3</v>
      </c>
      <c r="S163" s="116">
        <f t="shared" si="26"/>
        <v>5.4068512318696848E-3</v>
      </c>
      <c r="T163" s="116">
        <f t="shared" si="26"/>
        <v>-1.3228471058770161E-2</v>
      </c>
      <c r="U163" s="116">
        <f t="shared" si="26"/>
        <v>3.3999258984161805E-2</v>
      </c>
      <c r="V163" s="116">
        <f t="shared" si="25"/>
        <v>8.101119676266819E-3</v>
      </c>
      <c r="W163" s="117">
        <f t="shared" si="25"/>
        <v>8.2512401161613045E-3</v>
      </c>
    </row>
    <row r="164" spans="1:23">
      <c r="A164" s="104">
        <v>44959</v>
      </c>
      <c r="B164" s="98">
        <v>777.75</v>
      </c>
      <c r="C164" s="98">
        <v>462.45</v>
      </c>
      <c r="D164" s="98">
        <v>206.3</v>
      </c>
      <c r="E164" s="100">
        <v>5717.65</v>
      </c>
      <c r="F164" s="100">
        <v>1016.65</v>
      </c>
      <c r="G164" s="100">
        <v>4370.1000000000004</v>
      </c>
      <c r="H164" s="98">
        <v>376.28</v>
      </c>
      <c r="I164" s="100">
        <v>1392.55</v>
      </c>
      <c r="J164" s="100">
        <v>1603.35</v>
      </c>
      <c r="K164" s="100">
        <v>8870.15</v>
      </c>
      <c r="L164" s="106">
        <v>14839.4</v>
      </c>
      <c r="M164" s="115">
        <f t="shared" si="27"/>
        <v>1.118413571473832E-2</v>
      </c>
      <c r="N164" s="116">
        <f t="shared" si="27"/>
        <v>-6.8322303967042627E-2</v>
      </c>
      <c r="O164" s="116">
        <f t="shared" si="27"/>
        <v>2.1836718612925901E-3</v>
      </c>
      <c r="P164" s="116">
        <f t="shared" si="27"/>
        <v>-1.7261164508080865E-2</v>
      </c>
      <c r="Q164" s="116">
        <f t="shared" si="26"/>
        <v>-6.959447810928528E-3</v>
      </c>
      <c r="R164" s="116">
        <f t="shared" si="26"/>
        <v>4.2652788934433149E-3</v>
      </c>
      <c r="S164" s="116">
        <f t="shared" si="26"/>
        <v>4.648205070688867E-2</v>
      </c>
      <c r="T164" s="116">
        <f t="shared" si="26"/>
        <v>-2.5102215002891989E-3</v>
      </c>
      <c r="U164" s="116">
        <f t="shared" si="26"/>
        <v>-1.4980626188955796E-2</v>
      </c>
      <c r="V164" s="116">
        <f t="shared" si="25"/>
        <v>1.1486038176632211E-2</v>
      </c>
      <c r="W164" s="117">
        <f t="shared" si="25"/>
        <v>-5.557979127179879E-4</v>
      </c>
    </row>
    <row r="165" spans="1:23">
      <c r="A165" s="104">
        <v>44958</v>
      </c>
      <c r="B165" s="98">
        <v>769.1</v>
      </c>
      <c r="C165" s="98">
        <v>495.15</v>
      </c>
      <c r="D165" s="98">
        <v>205.85</v>
      </c>
      <c r="E165" s="100">
        <v>5817.2</v>
      </c>
      <c r="F165" s="100">
        <v>1023.75</v>
      </c>
      <c r="G165" s="100">
        <v>4351.5</v>
      </c>
      <c r="H165" s="98">
        <v>359.19</v>
      </c>
      <c r="I165" s="100">
        <v>1396.05</v>
      </c>
      <c r="J165" s="100">
        <v>1627.55</v>
      </c>
      <c r="K165" s="100">
        <v>8768.85</v>
      </c>
      <c r="L165" s="106">
        <v>14847.65</v>
      </c>
      <c r="M165" s="115">
        <f t="shared" si="27"/>
        <v>-1.5590492959118598E-3</v>
      </c>
      <c r="N165" s="116">
        <f t="shared" si="27"/>
        <v>-0.2129330634281438</v>
      </c>
      <c r="O165" s="116">
        <f t="shared" si="27"/>
        <v>-3.3674823683520143E-2</v>
      </c>
      <c r="P165" s="116">
        <f t="shared" si="27"/>
        <v>-1.1825559046954833E-2</v>
      </c>
      <c r="Q165" s="116">
        <f t="shared" si="26"/>
        <v>8.583743691391435E-3</v>
      </c>
      <c r="R165" s="116">
        <f t="shared" si="26"/>
        <v>6.3050239703995757E-3</v>
      </c>
      <c r="S165" s="116">
        <f t="shared" si="26"/>
        <v>2.5375632064180319E-2</v>
      </c>
      <c r="T165" s="116">
        <f t="shared" si="26"/>
        <v>-9.7973245267323469E-2</v>
      </c>
      <c r="U165" s="116">
        <f t="shared" si="26"/>
        <v>1.4887076443810508E-2</v>
      </c>
      <c r="V165" s="116">
        <f t="shared" si="25"/>
        <v>-1.4317378424272401E-2</v>
      </c>
      <c r="W165" s="117">
        <f t="shared" si="25"/>
        <v>-5.8993259463713957E-3</v>
      </c>
    </row>
    <row r="166" spans="1:23">
      <c r="A166" s="104">
        <v>44957</v>
      </c>
      <c r="B166" s="98">
        <v>770.3</v>
      </c>
      <c r="C166" s="98">
        <v>612.65</v>
      </c>
      <c r="D166" s="98">
        <v>212.9</v>
      </c>
      <c r="E166" s="100">
        <v>5886.4</v>
      </c>
      <c r="F166" s="100">
        <v>1015</v>
      </c>
      <c r="G166" s="100">
        <v>4324.1499999999996</v>
      </c>
      <c r="H166" s="98">
        <v>350.19</v>
      </c>
      <c r="I166" s="100">
        <v>1539.75</v>
      </c>
      <c r="J166" s="100">
        <v>1603.5</v>
      </c>
      <c r="K166" s="100">
        <v>8895.2999999999993</v>
      </c>
      <c r="L166" s="106">
        <v>14935.5</v>
      </c>
      <c r="M166" s="115">
        <f t="shared" si="27"/>
        <v>1.2982797811150382E-4</v>
      </c>
      <c r="N166" s="116">
        <f t="shared" si="27"/>
        <v>2.5876697002853315E-2</v>
      </c>
      <c r="O166" s="116">
        <f t="shared" si="27"/>
        <v>4.098836188914743E-2</v>
      </c>
      <c r="P166" s="116">
        <f t="shared" si="27"/>
        <v>-2.274161258203131E-2</v>
      </c>
      <c r="Q166" s="116">
        <f t="shared" si="26"/>
        <v>-2.0575051781818249E-2</v>
      </c>
      <c r="R166" s="116">
        <f t="shared" si="26"/>
        <v>-1.0747780693567651E-3</v>
      </c>
      <c r="S166" s="116">
        <f t="shared" si="26"/>
        <v>2.1649615918716201E-2</v>
      </c>
      <c r="T166" s="116">
        <f t="shared" si="26"/>
        <v>5.1096767781060703E-2</v>
      </c>
      <c r="U166" s="116">
        <f t="shared" si="26"/>
        <v>-6.6197621813013779E-3</v>
      </c>
      <c r="V166" s="116">
        <f t="shared" si="25"/>
        <v>8.8413712569884121E-3</v>
      </c>
      <c r="W166" s="117">
        <f t="shared" si="25"/>
        <v>5.45827597095373E-3</v>
      </c>
    </row>
    <row r="167" spans="1:23">
      <c r="A167" s="104">
        <v>44956</v>
      </c>
      <c r="B167" s="98">
        <v>770.2</v>
      </c>
      <c r="C167" s="98">
        <v>597</v>
      </c>
      <c r="D167" s="98">
        <v>204.35</v>
      </c>
      <c r="E167" s="100">
        <v>6021.8</v>
      </c>
      <c r="F167" s="100">
        <v>1036.0999999999999</v>
      </c>
      <c r="G167" s="100">
        <v>4328.8</v>
      </c>
      <c r="H167" s="98">
        <v>342.69</v>
      </c>
      <c r="I167" s="100">
        <v>1463.05</v>
      </c>
      <c r="J167" s="100">
        <v>1614.15</v>
      </c>
      <c r="K167" s="100">
        <v>8817</v>
      </c>
      <c r="L167" s="106">
        <v>14854.2</v>
      </c>
      <c r="M167" s="115">
        <f t="shared" si="27"/>
        <v>-5.5674384761147831E-3</v>
      </c>
      <c r="N167" s="116">
        <f t="shared" si="27"/>
        <v>8.3755601204690307E-5</v>
      </c>
      <c r="O167" s="116">
        <f t="shared" si="27"/>
        <v>9.8353386884116913E-3</v>
      </c>
      <c r="P167" s="116">
        <f t="shared" si="27"/>
        <v>4.4327222848728635E-2</v>
      </c>
      <c r="Q167" s="116">
        <f t="shared" si="26"/>
        <v>5.8077793680584638E-3</v>
      </c>
      <c r="R167" s="116">
        <f t="shared" si="26"/>
        <v>3.4248193794237849E-3</v>
      </c>
      <c r="S167" s="116">
        <f t="shared" si="26"/>
        <v>-3.4665108922778977E-3</v>
      </c>
      <c r="T167" s="116">
        <f t="shared" si="26"/>
        <v>1.0201891831371617E-2</v>
      </c>
      <c r="U167" s="116">
        <f t="shared" si="26"/>
        <v>-1.0216877310972225E-3</v>
      </c>
      <c r="V167" s="116">
        <f t="shared" si="25"/>
        <v>9.0575685449613801E-3</v>
      </c>
      <c r="W167" s="117">
        <f t="shared" si="25"/>
        <v>-1.3824910246119692E-3</v>
      </c>
    </row>
    <row r="168" spans="1:23">
      <c r="A168" s="104">
        <v>44953</v>
      </c>
      <c r="B168" s="98">
        <v>774.5</v>
      </c>
      <c r="C168" s="98">
        <v>596.95000000000005</v>
      </c>
      <c r="D168" s="98">
        <v>202.35</v>
      </c>
      <c r="E168" s="100">
        <v>5760.7</v>
      </c>
      <c r="F168" s="100">
        <v>1030.0999999999999</v>
      </c>
      <c r="G168" s="100">
        <v>4314</v>
      </c>
      <c r="H168" s="98">
        <v>343.88</v>
      </c>
      <c r="I168" s="100">
        <v>1448.2</v>
      </c>
      <c r="J168" s="100">
        <v>1615.8</v>
      </c>
      <c r="K168" s="100">
        <v>8737.5</v>
      </c>
      <c r="L168" s="106">
        <v>14874.75</v>
      </c>
      <c r="M168" s="115">
        <f t="shared" si="27"/>
        <v>-2.578982731818483E-3</v>
      </c>
      <c r="N168" s="116">
        <f t="shared" si="27"/>
        <v>-0.17785841917803383</v>
      </c>
      <c r="O168" s="116">
        <f t="shared" si="27"/>
        <v>4.4576596845184091E-3</v>
      </c>
      <c r="P168" s="116">
        <f t="shared" si="27"/>
        <v>-6.091775929798089E-3</v>
      </c>
      <c r="Q168" s="116">
        <f t="shared" si="26"/>
        <v>-2.0228918021487189E-2</v>
      </c>
      <c r="R168" s="116">
        <f t="shared" si="26"/>
        <v>2.6554857778660582E-2</v>
      </c>
      <c r="S168" s="116">
        <f t="shared" si="26"/>
        <v>1.9705505107957797E-2</v>
      </c>
      <c r="T168" s="116">
        <f t="shared" si="26"/>
        <v>-3.0399131104824121E-2</v>
      </c>
      <c r="U168" s="116">
        <f t="shared" si="26"/>
        <v>-2.01265811374109E-2</v>
      </c>
      <c r="V168" s="116">
        <f t="shared" si="25"/>
        <v>-5.3191614776000448E-3</v>
      </c>
      <c r="W168" s="117">
        <f t="shared" si="25"/>
        <v>-1.978318370902846E-2</v>
      </c>
    </row>
    <row r="169" spans="1:23">
      <c r="A169" s="104">
        <v>44951</v>
      </c>
      <c r="B169" s="98">
        <v>776.5</v>
      </c>
      <c r="C169" s="98">
        <v>713.15</v>
      </c>
      <c r="D169" s="98">
        <v>201.45</v>
      </c>
      <c r="E169" s="100">
        <v>5795.9</v>
      </c>
      <c r="F169" s="100">
        <v>1051.1500000000001</v>
      </c>
      <c r="G169" s="100">
        <v>4200.95</v>
      </c>
      <c r="H169" s="98">
        <v>337.17</v>
      </c>
      <c r="I169" s="100">
        <v>1492.9</v>
      </c>
      <c r="J169" s="100">
        <v>1648.65</v>
      </c>
      <c r="K169" s="100">
        <v>8784.1</v>
      </c>
      <c r="L169" s="106">
        <v>15171.95</v>
      </c>
      <c r="M169" s="115">
        <f t="shared" si="27"/>
        <v>1.0952550784015212E-3</v>
      </c>
      <c r="N169" s="116">
        <f t="shared" si="27"/>
        <v>-6.5204358452563255E-2</v>
      </c>
      <c r="O169" s="116">
        <f t="shared" si="27"/>
        <v>-2.1606536578557458E-2</v>
      </c>
      <c r="P169" s="116">
        <f t="shared" si="27"/>
        <v>-1.0153765691393968E-2</v>
      </c>
      <c r="Q169" s="116">
        <f t="shared" si="26"/>
        <v>-1.8334436048145945E-2</v>
      </c>
      <c r="R169" s="116">
        <f t="shared" si="26"/>
        <v>-1.2255142319251072E-2</v>
      </c>
      <c r="S169" s="116">
        <f t="shared" si="26"/>
        <v>8.9015494572842471E-4</v>
      </c>
      <c r="T169" s="116">
        <f t="shared" si="26"/>
        <v>-1.4628893104733481E-2</v>
      </c>
      <c r="U169" s="116">
        <f t="shared" si="26"/>
        <v>-2.8020911382674166E-2</v>
      </c>
      <c r="V169" s="116">
        <f t="shared" si="25"/>
        <v>9.7581839248333628E-3</v>
      </c>
      <c r="W169" s="117">
        <f t="shared" si="25"/>
        <v>-1.4175398111245283E-2</v>
      </c>
    </row>
    <row r="170" spans="1:23">
      <c r="A170" s="104">
        <v>44950</v>
      </c>
      <c r="B170" s="98">
        <v>775.65</v>
      </c>
      <c r="C170" s="98">
        <v>761.2</v>
      </c>
      <c r="D170" s="98">
        <v>205.85</v>
      </c>
      <c r="E170" s="100">
        <v>5855.05</v>
      </c>
      <c r="F170" s="100">
        <v>1070.5999999999999</v>
      </c>
      <c r="G170" s="100">
        <v>4252.75</v>
      </c>
      <c r="H170" s="98">
        <v>336.87</v>
      </c>
      <c r="I170" s="100">
        <v>1514.9</v>
      </c>
      <c r="J170" s="100">
        <v>1695.5</v>
      </c>
      <c r="K170" s="100">
        <v>8698.7999999999993</v>
      </c>
      <c r="L170" s="106">
        <v>15388.55</v>
      </c>
      <c r="M170" s="115">
        <f t="shared" si="27"/>
        <v>3.8105125708019776E-3</v>
      </c>
      <c r="N170" s="116">
        <f t="shared" si="27"/>
        <v>-1.0259851475824722E-2</v>
      </c>
      <c r="O170" s="116">
        <f t="shared" si="27"/>
        <v>-5.5710450494553601E-3</v>
      </c>
      <c r="P170" s="116">
        <f t="shared" si="27"/>
        <v>-1.3568812592105366E-3</v>
      </c>
      <c r="Q170" s="116">
        <f t="shared" si="26"/>
        <v>4.962789342128876E-3</v>
      </c>
      <c r="R170" s="116">
        <f t="shared" si="26"/>
        <v>-1.981300115267836E-2</v>
      </c>
      <c r="S170" s="116">
        <f t="shared" si="26"/>
        <v>3.5387740446247077E-3</v>
      </c>
      <c r="T170" s="116">
        <f t="shared" si="26"/>
        <v>2.6770238246246261E-3</v>
      </c>
      <c r="U170" s="116">
        <f t="shared" si="26"/>
        <v>1.3299489502075743E-2</v>
      </c>
      <c r="V170" s="116">
        <f t="shared" si="25"/>
        <v>3.291973423623594E-2</v>
      </c>
      <c r="W170" s="117">
        <f t="shared" si="25"/>
        <v>-9.5155365352155268E-4</v>
      </c>
    </row>
    <row r="171" spans="1:23">
      <c r="A171" s="104">
        <v>44949</v>
      </c>
      <c r="B171" s="98">
        <v>772.7</v>
      </c>
      <c r="C171" s="98">
        <v>769.05</v>
      </c>
      <c r="D171" s="98">
        <v>207</v>
      </c>
      <c r="E171" s="100">
        <v>5863</v>
      </c>
      <c r="F171" s="100">
        <v>1065.3</v>
      </c>
      <c r="G171" s="100">
        <v>4337.8500000000004</v>
      </c>
      <c r="H171" s="98">
        <v>335.68</v>
      </c>
      <c r="I171" s="100">
        <v>1510.85</v>
      </c>
      <c r="J171" s="100">
        <v>1673.1</v>
      </c>
      <c r="K171" s="100">
        <v>8417.1</v>
      </c>
      <c r="L171" s="106">
        <v>15403.2</v>
      </c>
      <c r="M171" s="115">
        <f t="shared" si="27"/>
        <v>1.0734253932915576E-2</v>
      </c>
      <c r="N171" s="116">
        <f t="shared" si="27"/>
        <v>-6.9971130959485929E-3</v>
      </c>
      <c r="O171" s="116">
        <f t="shared" si="27"/>
        <v>-9.6571711995886266E-4</v>
      </c>
      <c r="P171" s="116">
        <f t="shared" si="27"/>
        <v>4.4355733705713673E-4</v>
      </c>
      <c r="Q171" s="116">
        <f t="shared" si="26"/>
        <v>1.7805186731097492E-2</v>
      </c>
      <c r="R171" s="116">
        <f t="shared" si="26"/>
        <v>-2.9349329632315209E-3</v>
      </c>
      <c r="S171" s="116">
        <f t="shared" si="26"/>
        <v>9.3681004775022728E-3</v>
      </c>
      <c r="T171" s="116">
        <f t="shared" si="26"/>
        <v>5.375643420382009E-3</v>
      </c>
      <c r="U171" s="116">
        <f t="shared" si="26"/>
        <v>7.2884652513907728E-3</v>
      </c>
      <c r="V171" s="116">
        <f t="shared" si="25"/>
        <v>-2.6932607681711602E-3</v>
      </c>
      <c r="W171" s="117">
        <f t="shared" si="25"/>
        <v>3.59662318499173E-3</v>
      </c>
    </row>
    <row r="172" spans="1:23">
      <c r="A172" s="104">
        <v>44946</v>
      </c>
      <c r="B172" s="98">
        <v>764.45</v>
      </c>
      <c r="C172" s="98">
        <v>774.45</v>
      </c>
      <c r="D172" s="98">
        <v>207.2</v>
      </c>
      <c r="E172" s="100">
        <v>5860.4</v>
      </c>
      <c r="F172" s="100">
        <v>1046.5</v>
      </c>
      <c r="G172" s="100">
        <v>4350.6000000000004</v>
      </c>
      <c r="H172" s="98">
        <v>332.55</v>
      </c>
      <c r="I172" s="100">
        <v>1502.75</v>
      </c>
      <c r="J172" s="100">
        <v>1660.95</v>
      </c>
      <c r="K172" s="100">
        <v>8439.7999999999993</v>
      </c>
      <c r="L172" s="106">
        <v>15347.9</v>
      </c>
      <c r="M172" s="115">
        <f t="shared" si="27"/>
        <v>-9.827929018153438E-3</v>
      </c>
      <c r="N172" s="116">
        <f t="shared" si="27"/>
        <v>-2.0638511034256663E-3</v>
      </c>
      <c r="O172" s="116">
        <f t="shared" si="27"/>
        <v>9.212186360439939E-3</v>
      </c>
      <c r="P172" s="116">
        <f t="shared" si="27"/>
        <v>-2.561445874396448E-2</v>
      </c>
      <c r="Q172" s="116">
        <f t="shared" si="26"/>
        <v>-6.4768299564418033E-3</v>
      </c>
      <c r="R172" s="116">
        <f t="shared" si="26"/>
        <v>4.2382704987244061E-3</v>
      </c>
      <c r="S172" s="116">
        <f t="shared" si="26"/>
        <v>7.3340000059466965E-3</v>
      </c>
      <c r="T172" s="116">
        <f t="shared" si="26"/>
        <v>-2.6614325317620661E-4</v>
      </c>
      <c r="U172" s="116">
        <f t="shared" si="26"/>
        <v>1.0196605795395689E-2</v>
      </c>
      <c r="V172" s="116">
        <f t="shared" si="25"/>
        <v>-7.3016506603066017E-3</v>
      </c>
      <c r="W172" s="117">
        <f t="shared" si="25"/>
        <v>-4.6672558364357943E-3</v>
      </c>
    </row>
    <row r="173" spans="1:23">
      <c r="A173" s="104">
        <v>44945</v>
      </c>
      <c r="B173" s="98">
        <v>772</v>
      </c>
      <c r="C173" s="98">
        <v>776.05</v>
      </c>
      <c r="D173" s="98">
        <v>205.3</v>
      </c>
      <c r="E173" s="100">
        <v>6012.45</v>
      </c>
      <c r="F173" s="100">
        <v>1053.3</v>
      </c>
      <c r="G173" s="100">
        <v>4332.2</v>
      </c>
      <c r="H173" s="98">
        <v>330.12</v>
      </c>
      <c r="I173" s="100">
        <v>1503.15</v>
      </c>
      <c r="J173" s="100">
        <v>1644.1</v>
      </c>
      <c r="K173" s="100">
        <v>8501.65</v>
      </c>
      <c r="L173" s="106">
        <v>15419.7</v>
      </c>
      <c r="M173" s="115">
        <f t="shared" si="27"/>
        <v>-5.8764819912437878E-3</v>
      </c>
      <c r="N173" s="116">
        <f t="shared" si="27"/>
        <v>-1.3375771401139056E-2</v>
      </c>
      <c r="O173" s="116">
        <f t="shared" si="27"/>
        <v>-1.0659015645865072E-2</v>
      </c>
      <c r="P173" s="116">
        <f t="shared" si="27"/>
        <v>2.2978754772278415E-3</v>
      </c>
      <c r="Q173" s="116">
        <f t="shared" si="26"/>
        <v>4.710593251248475E-3</v>
      </c>
      <c r="R173" s="116">
        <f t="shared" si="26"/>
        <v>-7.3937702799659307E-3</v>
      </c>
      <c r="S173" s="116">
        <f t="shared" si="26"/>
        <v>-7.484342034343866E-3</v>
      </c>
      <c r="T173" s="116">
        <f t="shared" si="26"/>
        <v>-5.5396290470651572E-3</v>
      </c>
      <c r="U173" s="116">
        <f t="shared" si="26"/>
        <v>4.1445783713845372E-3</v>
      </c>
      <c r="V173" s="116">
        <f t="shared" si="25"/>
        <v>8.943439230597246E-4</v>
      </c>
      <c r="W173" s="117">
        <f t="shared" si="25"/>
        <v>-3.0207835235615292E-3</v>
      </c>
    </row>
    <row r="174" spans="1:23">
      <c r="A174" s="104">
        <v>44944</v>
      </c>
      <c r="B174" s="98">
        <v>776.55</v>
      </c>
      <c r="C174" s="98">
        <v>786.5</v>
      </c>
      <c r="D174" s="98">
        <v>207.5</v>
      </c>
      <c r="E174" s="100">
        <v>5998.65</v>
      </c>
      <c r="F174" s="100">
        <v>1048.3499999999999</v>
      </c>
      <c r="G174" s="100">
        <v>4364.3500000000004</v>
      </c>
      <c r="H174" s="98">
        <v>332.6</v>
      </c>
      <c r="I174" s="100">
        <v>1511.5</v>
      </c>
      <c r="J174" s="100">
        <v>1637.3</v>
      </c>
      <c r="K174" s="100">
        <v>8494.0499999999993</v>
      </c>
      <c r="L174" s="106">
        <v>15466.35</v>
      </c>
      <c r="M174" s="115">
        <f t="shared" si="27"/>
        <v>1.4070583896942152E-2</v>
      </c>
      <c r="N174" s="116">
        <f t="shared" si="27"/>
        <v>2.2275267762696519E-3</v>
      </c>
      <c r="O174" s="116">
        <f t="shared" si="27"/>
        <v>-9.6339121131354248E-4</v>
      </c>
      <c r="P174" s="116">
        <f t="shared" si="27"/>
        <v>2.2864591555981821E-3</v>
      </c>
      <c r="Q174" s="116">
        <f t="shared" si="26"/>
        <v>2.1963339615902735E-3</v>
      </c>
      <c r="R174" s="116">
        <f t="shared" si="26"/>
        <v>2.891203354025033E-3</v>
      </c>
      <c r="S174" s="116">
        <f t="shared" si="26"/>
        <v>7.181467755140755E-3</v>
      </c>
      <c r="T174" s="116">
        <f t="shared" si="26"/>
        <v>1.423440662743587E-3</v>
      </c>
      <c r="U174" s="116">
        <f t="shared" si="26"/>
        <v>1.7497827988457393E-2</v>
      </c>
      <c r="V174" s="116">
        <f t="shared" si="25"/>
        <v>1.7321224592954949E-3</v>
      </c>
      <c r="W174" s="117">
        <f t="shared" si="25"/>
        <v>4.5492180521967416E-3</v>
      </c>
    </row>
    <row r="175" spans="1:23">
      <c r="A175" s="104">
        <v>44943</v>
      </c>
      <c r="B175" s="98">
        <v>765.7</v>
      </c>
      <c r="C175" s="98">
        <v>784.75</v>
      </c>
      <c r="D175" s="98">
        <v>207.7</v>
      </c>
      <c r="E175" s="100">
        <v>5984.95</v>
      </c>
      <c r="F175" s="100">
        <v>1046.05</v>
      </c>
      <c r="G175" s="100">
        <v>4351.75</v>
      </c>
      <c r="H175" s="98">
        <v>330.22</v>
      </c>
      <c r="I175" s="100">
        <v>1509.35</v>
      </c>
      <c r="J175" s="100">
        <v>1608.9</v>
      </c>
      <c r="K175" s="100">
        <v>8479.35</v>
      </c>
      <c r="L175" s="106">
        <v>15396.15</v>
      </c>
      <c r="M175" s="115">
        <f t="shared" si="27"/>
        <v>8.5910617908812586E-3</v>
      </c>
      <c r="N175" s="116">
        <f t="shared" si="27"/>
        <v>-2.9265830787674279E-3</v>
      </c>
      <c r="O175" s="116">
        <f t="shared" si="27"/>
        <v>3.6175126873251562E-3</v>
      </c>
      <c r="P175" s="116">
        <f t="shared" si="27"/>
        <v>-4.3265029954559818E-3</v>
      </c>
      <c r="Q175" s="116">
        <f t="shared" si="26"/>
        <v>1.1151281139905033E-2</v>
      </c>
      <c r="R175" s="116">
        <f t="shared" si="26"/>
        <v>5.9231775653412677E-3</v>
      </c>
      <c r="S175" s="116">
        <f t="shared" si="26"/>
        <v>6.1968606566822791E-3</v>
      </c>
      <c r="T175" s="116">
        <f t="shared" si="26"/>
        <v>-5.0226454595200341E-3</v>
      </c>
      <c r="U175" s="116">
        <f t="shared" si="26"/>
        <v>1.4777051807807154E-2</v>
      </c>
      <c r="V175" s="116">
        <f t="shared" si="25"/>
        <v>1.1773948325565477E-2</v>
      </c>
      <c r="W175" s="117">
        <f t="shared" si="25"/>
        <v>5.9085040430751383E-3</v>
      </c>
    </row>
    <row r="176" spans="1:23">
      <c r="A176" s="104">
        <v>44942</v>
      </c>
      <c r="B176" s="98">
        <v>759.15</v>
      </c>
      <c r="C176" s="98">
        <v>787.05</v>
      </c>
      <c r="D176" s="98">
        <v>206.95</v>
      </c>
      <c r="E176" s="100">
        <v>6010.9</v>
      </c>
      <c r="F176" s="100">
        <v>1034.45</v>
      </c>
      <c r="G176" s="100">
        <v>4326.05</v>
      </c>
      <c r="H176" s="98">
        <v>328.18</v>
      </c>
      <c r="I176" s="100">
        <v>1516.95</v>
      </c>
      <c r="J176" s="100">
        <v>1585.3</v>
      </c>
      <c r="K176" s="100">
        <v>8380.1</v>
      </c>
      <c r="L176" s="106">
        <v>15305.45</v>
      </c>
      <c r="M176" s="115">
        <f t="shared" si="27"/>
        <v>-6.7609959206416876E-3</v>
      </c>
      <c r="N176" s="116">
        <f t="shared" si="27"/>
        <v>-9.6099873419981333E-3</v>
      </c>
      <c r="O176" s="116">
        <f t="shared" si="27"/>
        <v>2.4189658626422141E-3</v>
      </c>
      <c r="P176" s="116">
        <f t="shared" si="27"/>
        <v>5.5218804548866317E-3</v>
      </c>
      <c r="Q176" s="116">
        <f t="shared" si="26"/>
        <v>3.0724835363542344E-2</v>
      </c>
      <c r="R176" s="116">
        <f t="shared" si="26"/>
        <v>1.3068949231585115E-3</v>
      </c>
      <c r="S176" s="116">
        <f t="shared" si="26"/>
        <v>4.3974907486418711E-3</v>
      </c>
      <c r="T176" s="116">
        <f t="shared" si="26"/>
        <v>-6.3740523336729442E-3</v>
      </c>
      <c r="U176" s="116">
        <f t="shared" si="26"/>
        <v>-9.6361328815016065E-3</v>
      </c>
      <c r="V176" s="116">
        <f t="shared" si="25"/>
        <v>-8.7088797081325744E-3</v>
      </c>
      <c r="W176" s="117">
        <f t="shared" si="25"/>
        <v>-2.652395968996761E-3</v>
      </c>
    </row>
    <row r="177" spans="1:23">
      <c r="A177" s="104">
        <v>44939</v>
      </c>
      <c r="B177" s="98">
        <v>764.3</v>
      </c>
      <c r="C177" s="98">
        <v>794.65</v>
      </c>
      <c r="D177" s="98">
        <v>206.45</v>
      </c>
      <c r="E177" s="100">
        <v>5977.8</v>
      </c>
      <c r="F177" s="100">
        <v>1003.15</v>
      </c>
      <c r="G177" s="100">
        <v>4320.3999999999996</v>
      </c>
      <c r="H177" s="98">
        <v>326.74</v>
      </c>
      <c r="I177" s="100">
        <v>1526.65</v>
      </c>
      <c r="J177" s="100">
        <v>1600.65</v>
      </c>
      <c r="K177" s="100">
        <v>8453.4</v>
      </c>
      <c r="L177" s="106">
        <v>15346.1</v>
      </c>
      <c r="M177" s="115">
        <f t="shared" si="27"/>
        <v>9.7292379337166647E-3</v>
      </c>
      <c r="N177" s="116">
        <f t="shared" si="27"/>
        <v>2.141598198218565E-3</v>
      </c>
      <c r="O177" s="116">
        <f t="shared" si="27"/>
        <v>3.6394556731877514E-3</v>
      </c>
      <c r="P177" s="116">
        <f t="shared" si="27"/>
        <v>1.3371479603424778E-2</v>
      </c>
      <c r="Q177" s="116">
        <f t="shared" si="26"/>
        <v>1.5962491542223973E-3</v>
      </c>
      <c r="R177" s="116">
        <f t="shared" si="26"/>
        <v>2.2708849986057059E-3</v>
      </c>
      <c r="S177" s="116">
        <f t="shared" si="26"/>
        <v>-3.3304337427745327E-3</v>
      </c>
      <c r="T177" s="116">
        <f t="shared" si="26"/>
        <v>1.6644484514335457E-2</v>
      </c>
      <c r="U177" s="116">
        <f t="shared" si="26"/>
        <v>7.8123783289396934E-4</v>
      </c>
      <c r="V177" s="116">
        <f t="shared" si="25"/>
        <v>1.0010426822189831E-2</v>
      </c>
      <c r="W177" s="117">
        <f t="shared" si="25"/>
        <v>4.3427647050426361E-3</v>
      </c>
    </row>
    <row r="178" spans="1:23">
      <c r="A178" s="104">
        <v>44938</v>
      </c>
      <c r="B178" s="98">
        <v>756.9</v>
      </c>
      <c r="C178" s="98">
        <v>792.95</v>
      </c>
      <c r="D178" s="98">
        <v>205.7</v>
      </c>
      <c r="E178" s="100">
        <v>5898.4</v>
      </c>
      <c r="F178" s="100">
        <v>1001.55</v>
      </c>
      <c r="G178" s="100">
        <v>4310.6000000000004</v>
      </c>
      <c r="H178" s="98">
        <v>327.83</v>
      </c>
      <c r="I178" s="100">
        <v>1501.45</v>
      </c>
      <c r="J178" s="100">
        <v>1599.4</v>
      </c>
      <c r="K178" s="100">
        <v>8369.2000000000007</v>
      </c>
      <c r="L178" s="106">
        <v>15279.6</v>
      </c>
      <c r="M178" s="115">
        <f t="shared" si="27"/>
        <v>-1.1363385435982348E-2</v>
      </c>
      <c r="N178" s="116">
        <f t="shared" si="27"/>
        <v>-4.4041847960373465E-3</v>
      </c>
      <c r="O178" s="116">
        <f t="shared" si="27"/>
        <v>-7.2895155700222053E-4</v>
      </c>
      <c r="P178" s="116">
        <f t="shared" si="27"/>
        <v>4.4937533346512288E-4</v>
      </c>
      <c r="Q178" s="116">
        <f t="shared" si="26"/>
        <v>-4.7811237050193554E-3</v>
      </c>
      <c r="R178" s="116">
        <f t="shared" si="26"/>
        <v>1.1362035325249788E-2</v>
      </c>
      <c r="S178" s="116">
        <f t="shared" si="26"/>
        <v>-5.9002604261259792E-3</v>
      </c>
      <c r="T178" s="116">
        <f t="shared" si="26"/>
        <v>-1.6636724406908798E-3</v>
      </c>
      <c r="U178" s="116">
        <f t="shared" si="26"/>
        <v>5.3286650865955673E-3</v>
      </c>
      <c r="V178" s="116">
        <f t="shared" si="25"/>
        <v>1.0178036841209156E-2</v>
      </c>
      <c r="W178" s="117">
        <f t="shared" si="25"/>
        <v>-1.4224544147496496E-3</v>
      </c>
    </row>
    <row r="179" spans="1:23">
      <c r="A179" s="104">
        <v>44937</v>
      </c>
      <c r="B179" s="98">
        <v>765.55</v>
      </c>
      <c r="C179" s="98">
        <v>796.45</v>
      </c>
      <c r="D179" s="98">
        <v>205.85</v>
      </c>
      <c r="E179" s="100">
        <v>5895.75</v>
      </c>
      <c r="F179" s="100">
        <v>1006.35</v>
      </c>
      <c r="G179" s="100">
        <v>4261.8999999999996</v>
      </c>
      <c r="H179" s="98">
        <v>329.77</v>
      </c>
      <c r="I179" s="100">
        <v>1503.95</v>
      </c>
      <c r="J179" s="100">
        <v>1590.9</v>
      </c>
      <c r="K179" s="100">
        <v>8284.4500000000007</v>
      </c>
      <c r="L179" s="106">
        <v>15301.35</v>
      </c>
      <c r="M179" s="115">
        <f t="shared" si="27"/>
        <v>-3.5039518884472418E-2</v>
      </c>
      <c r="N179" s="116">
        <f t="shared" si="27"/>
        <v>6.2780550606163533E-5</v>
      </c>
      <c r="O179" s="116">
        <f t="shared" si="27"/>
        <v>-9.7110956891277686E-4</v>
      </c>
      <c r="P179" s="116">
        <f t="shared" si="27"/>
        <v>-1.423741119658096E-3</v>
      </c>
      <c r="Q179" s="116">
        <f t="shared" si="26"/>
        <v>3.6834287539641675E-3</v>
      </c>
      <c r="R179" s="116">
        <f t="shared" si="26"/>
        <v>-6.268586475608756E-3</v>
      </c>
      <c r="S179" s="116">
        <f t="shared" si="26"/>
        <v>-4.8099558800111016E-3</v>
      </c>
      <c r="T179" s="116">
        <f t="shared" si="26"/>
        <v>-2.1254698978441641E-3</v>
      </c>
      <c r="U179" s="116">
        <f t="shared" si="26"/>
        <v>1.4307663670815093E-2</v>
      </c>
      <c r="V179" s="116">
        <f t="shared" si="25"/>
        <v>-1.0496092074505448E-3</v>
      </c>
      <c r="W179" s="117">
        <f t="shared" si="25"/>
        <v>-1.5607351029163249E-3</v>
      </c>
    </row>
    <row r="180" spans="1:23">
      <c r="A180" s="104">
        <v>44936</v>
      </c>
      <c r="B180" s="98">
        <v>792.85</v>
      </c>
      <c r="C180" s="98">
        <v>796.4</v>
      </c>
      <c r="D180" s="98">
        <v>206.05</v>
      </c>
      <c r="E180" s="100">
        <v>5904.15</v>
      </c>
      <c r="F180" s="100">
        <v>1002.65</v>
      </c>
      <c r="G180" s="100">
        <v>4288.7</v>
      </c>
      <c r="H180" s="98">
        <v>331.36</v>
      </c>
      <c r="I180" s="100">
        <v>1507.15</v>
      </c>
      <c r="J180" s="100">
        <v>1568.3</v>
      </c>
      <c r="K180" s="100">
        <v>8293.15</v>
      </c>
      <c r="L180" s="106">
        <v>15325.25</v>
      </c>
      <c r="M180" s="115">
        <f t="shared" si="27"/>
        <v>-3.2938316477194182E-2</v>
      </c>
      <c r="N180" s="116">
        <f t="shared" si="27"/>
        <v>-2.5109034309107051E-2</v>
      </c>
      <c r="O180" s="116">
        <f t="shared" si="27"/>
        <v>-7.2771379803306167E-4</v>
      </c>
      <c r="P180" s="116">
        <f t="shared" si="27"/>
        <v>-1.4995027759632049E-2</v>
      </c>
      <c r="Q180" s="116">
        <f t="shared" si="26"/>
        <v>-1.2488392643364656E-2</v>
      </c>
      <c r="R180" s="116">
        <f t="shared" si="26"/>
        <v>-1.0507246400231891E-2</v>
      </c>
      <c r="S180" s="116">
        <f t="shared" si="26"/>
        <v>-1.3846236734794156E-2</v>
      </c>
      <c r="T180" s="116">
        <f t="shared" si="26"/>
        <v>-2.3219942717894385E-4</v>
      </c>
      <c r="U180" s="116">
        <f t="shared" si="26"/>
        <v>-1.8447677111310987E-2</v>
      </c>
      <c r="V180" s="116">
        <f t="shared" si="25"/>
        <v>-1.0059982322471919E-2</v>
      </c>
      <c r="W180" s="117">
        <f t="shared" si="25"/>
        <v>-8.1136809117982132E-3</v>
      </c>
    </row>
    <row r="181" spans="1:23">
      <c r="A181" s="104">
        <v>44935</v>
      </c>
      <c r="B181" s="98">
        <v>819.4</v>
      </c>
      <c r="C181" s="98">
        <v>816.65</v>
      </c>
      <c r="D181" s="98">
        <v>206.2</v>
      </c>
      <c r="E181" s="100">
        <v>5993.35</v>
      </c>
      <c r="F181" s="100">
        <v>1015.25</v>
      </c>
      <c r="G181" s="100">
        <v>4334</v>
      </c>
      <c r="H181" s="98">
        <v>335.98</v>
      </c>
      <c r="I181" s="100">
        <v>1507.5</v>
      </c>
      <c r="J181" s="100">
        <v>1597.5</v>
      </c>
      <c r="K181" s="100">
        <v>8377</v>
      </c>
      <c r="L181" s="106">
        <v>15450.1</v>
      </c>
      <c r="M181" s="115">
        <f t="shared" si="27"/>
        <v>2.8973179268387741E-2</v>
      </c>
      <c r="N181" s="116">
        <f t="shared" si="27"/>
        <v>1.3002802209593052E-2</v>
      </c>
      <c r="O181" s="116">
        <f t="shared" si="27"/>
        <v>3.8872740884016476E-3</v>
      </c>
      <c r="P181" s="116">
        <f t="shared" si="27"/>
        <v>2.1630658814929811E-3</v>
      </c>
      <c r="Q181" s="116">
        <f t="shared" si="26"/>
        <v>2.9081693716894695E-2</v>
      </c>
      <c r="R181" s="116">
        <f t="shared" si="26"/>
        <v>1.4467323767921649E-2</v>
      </c>
      <c r="S181" s="116">
        <f t="shared" si="26"/>
        <v>8.9091444016243283E-3</v>
      </c>
      <c r="T181" s="116">
        <f t="shared" si="26"/>
        <v>1.4364703323635972E-2</v>
      </c>
      <c r="U181" s="116">
        <f t="shared" si="26"/>
        <v>1.9424173531048443E-3</v>
      </c>
      <c r="V181" s="116">
        <f t="shared" si="25"/>
        <v>-7.2195491812738501E-4</v>
      </c>
      <c r="W181" s="117">
        <f t="shared" si="25"/>
        <v>1.1594389391270894E-2</v>
      </c>
    </row>
    <row r="182" spans="1:23">
      <c r="A182" s="104">
        <v>44932</v>
      </c>
      <c r="B182" s="98">
        <v>796</v>
      </c>
      <c r="C182" s="98">
        <v>806.1</v>
      </c>
      <c r="D182" s="98">
        <v>205.4</v>
      </c>
      <c r="E182" s="100">
        <v>5980.4</v>
      </c>
      <c r="F182" s="98">
        <v>986.15</v>
      </c>
      <c r="G182" s="100">
        <v>4271.75</v>
      </c>
      <c r="H182" s="98">
        <v>333</v>
      </c>
      <c r="I182" s="100">
        <v>1486</v>
      </c>
      <c r="J182" s="100">
        <v>1594.4</v>
      </c>
      <c r="K182" s="100">
        <v>8383.0499999999993</v>
      </c>
      <c r="L182" s="106">
        <v>15272</v>
      </c>
      <c r="M182" s="115">
        <f t="shared" si="27"/>
        <v>-1.3848390485943657E-2</v>
      </c>
      <c r="N182" s="116">
        <f t="shared" si="27"/>
        <v>-1.6608612075189409E-2</v>
      </c>
      <c r="O182" s="116">
        <f t="shared" si="27"/>
        <v>-1.0653853797275703E-2</v>
      </c>
      <c r="P182" s="116">
        <f t="shared" si="27"/>
        <v>-1.9809512509348488E-2</v>
      </c>
      <c r="Q182" s="116">
        <f t="shared" si="26"/>
        <v>-2.5529467375691176E-2</v>
      </c>
      <c r="R182" s="116">
        <f t="shared" si="26"/>
        <v>-6.0098789286215969E-3</v>
      </c>
      <c r="S182" s="116">
        <f t="shared" si="26"/>
        <v>4.7862104281502973E-3</v>
      </c>
      <c r="T182" s="116">
        <f t="shared" si="26"/>
        <v>8.752146517543145E-4</v>
      </c>
      <c r="U182" s="116">
        <f t="shared" si="26"/>
        <v>-3.3186217489650162E-3</v>
      </c>
      <c r="V182" s="116">
        <f t="shared" si="25"/>
        <v>-9.267378716653148E-3</v>
      </c>
      <c r="W182" s="117">
        <f t="shared" si="25"/>
        <v>-7.4499173589176937E-3</v>
      </c>
    </row>
    <row r="183" spans="1:23">
      <c r="A183" s="104">
        <v>44931</v>
      </c>
      <c r="B183" s="98">
        <v>807.1</v>
      </c>
      <c r="C183" s="98">
        <v>819.6</v>
      </c>
      <c r="D183" s="98">
        <v>207.6</v>
      </c>
      <c r="E183" s="100">
        <v>6100.05</v>
      </c>
      <c r="F183" s="100">
        <v>1011.65</v>
      </c>
      <c r="G183" s="100">
        <v>4297.5</v>
      </c>
      <c r="H183" s="98">
        <v>331.41</v>
      </c>
      <c r="I183" s="100">
        <v>1484.7</v>
      </c>
      <c r="J183" s="100">
        <v>1599.7</v>
      </c>
      <c r="K183" s="100">
        <v>8461.1</v>
      </c>
      <c r="L183" s="106">
        <v>15386.2</v>
      </c>
      <c r="M183" s="115">
        <f t="shared" si="27"/>
        <v>-5.8064280744706239E-3</v>
      </c>
      <c r="N183" s="116">
        <f t="shared" si="27"/>
        <v>1.1782168698260169E-2</v>
      </c>
      <c r="O183" s="116">
        <f t="shared" si="27"/>
        <v>-2.4055821078552029E-3</v>
      </c>
      <c r="P183" s="116">
        <f t="shared" si="27"/>
        <v>-7.4369060048746702E-2</v>
      </c>
      <c r="Q183" s="116">
        <f t="shared" si="26"/>
        <v>-8.5140404560559088E-3</v>
      </c>
      <c r="R183" s="116">
        <f t="shared" si="26"/>
        <v>1.0291284841065279E-2</v>
      </c>
      <c r="S183" s="116">
        <f t="shared" si="26"/>
        <v>1.9531097222555981E-2</v>
      </c>
      <c r="T183" s="116">
        <f t="shared" si="26"/>
        <v>-1.6499489224818004E-2</v>
      </c>
      <c r="U183" s="116">
        <f t="shared" si="26"/>
        <v>-6.4491227493552045E-3</v>
      </c>
      <c r="V183" s="116">
        <f t="shared" si="25"/>
        <v>4.536874264214035E-3</v>
      </c>
      <c r="W183" s="117">
        <f t="shared" si="25"/>
        <v>-4.4185684557322214E-4</v>
      </c>
    </row>
    <row r="184" spans="1:23">
      <c r="A184" s="104">
        <v>44930</v>
      </c>
      <c r="B184" s="98">
        <v>811.8</v>
      </c>
      <c r="C184" s="98">
        <v>810</v>
      </c>
      <c r="D184" s="98">
        <v>208.1</v>
      </c>
      <c r="E184" s="100">
        <v>6571</v>
      </c>
      <c r="F184" s="100">
        <v>1020.3</v>
      </c>
      <c r="G184" s="100">
        <v>4253.5</v>
      </c>
      <c r="H184" s="98">
        <v>325</v>
      </c>
      <c r="I184" s="100">
        <v>1509.4</v>
      </c>
      <c r="J184" s="100">
        <v>1610.05</v>
      </c>
      <c r="K184" s="100">
        <v>8422.7999999999993</v>
      </c>
      <c r="L184" s="106">
        <v>15393</v>
      </c>
      <c r="M184" s="115">
        <f t="shared" si="27"/>
        <v>-7.1192150446427642E-3</v>
      </c>
      <c r="N184" s="116">
        <f t="shared" si="27"/>
        <v>-1.2818722554674936E-2</v>
      </c>
      <c r="O184" s="116">
        <f t="shared" si="27"/>
        <v>-1.5496793613210149E-2</v>
      </c>
      <c r="P184" s="116">
        <f t="shared" si="27"/>
        <v>-5.3501427206798877E-3</v>
      </c>
      <c r="Q184" s="116">
        <f t="shared" si="26"/>
        <v>-3.4244933422234182E-3</v>
      </c>
      <c r="R184" s="116">
        <f t="shared" si="26"/>
        <v>3.5681308722100048E-3</v>
      </c>
      <c r="S184" s="116">
        <f t="shared" si="26"/>
        <v>-1.2445311761614904E-2</v>
      </c>
      <c r="T184" s="116">
        <f t="shared" si="26"/>
        <v>-8.5101282144402161E-3</v>
      </c>
      <c r="U184" s="116">
        <f t="shared" si="26"/>
        <v>-1.8034587393886903E-2</v>
      </c>
      <c r="V184" s="116">
        <f t="shared" si="25"/>
        <v>4.7662915905454717E-3</v>
      </c>
      <c r="W184" s="117">
        <f t="shared" si="25"/>
        <v>-1.0649259951250633E-2</v>
      </c>
    </row>
    <row r="185" spans="1:23">
      <c r="A185" s="104">
        <v>44929</v>
      </c>
      <c r="B185" s="98">
        <v>817.6</v>
      </c>
      <c r="C185" s="98">
        <v>820.45</v>
      </c>
      <c r="D185" s="98">
        <v>211.35</v>
      </c>
      <c r="E185" s="100">
        <v>6606.25</v>
      </c>
      <c r="F185" s="100">
        <v>1023.8</v>
      </c>
      <c r="G185" s="100">
        <v>4238.3500000000004</v>
      </c>
      <c r="H185" s="98">
        <v>329.07</v>
      </c>
      <c r="I185" s="100">
        <v>1522.3</v>
      </c>
      <c r="J185" s="100">
        <v>1639.35</v>
      </c>
      <c r="K185" s="100">
        <v>8382.75</v>
      </c>
      <c r="L185" s="106">
        <v>15557.8</v>
      </c>
      <c r="M185" s="115">
        <f t="shared" si="27"/>
        <v>5.0272927903475591E-3</v>
      </c>
      <c r="N185" s="116">
        <f t="shared" si="27"/>
        <v>-2.2523217556902758E-3</v>
      </c>
      <c r="O185" s="116">
        <f t="shared" si="27"/>
        <v>-2.3629500597692936E-3</v>
      </c>
      <c r="P185" s="116">
        <f t="shared" si="27"/>
        <v>7.97876573180532E-3</v>
      </c>
      <c r="Q185" s="116">
        <f t="shared" si="26"/>
        <v>1.4066036270590639E-2</v>
      </c>
      <c r="R185" s="116">
        <f t="shared" si="26"/>
        <v>7.7890815182625039E-4</v>
      </c>
      <c r="S185" s="116">
        <f t="shared" si="26"/>
        <v>-5.2736983473444434E-3</v>
      </c>
      <c r="T185" s="116">
        <f t="shared" si="26"/>
        <v>2.4005667655352674E-3</v>
      </c>
      <c r="U185" s="116">
        <f t="shared" si="26"/>
        <v>6.5176712112770402E-3</v>
      </c>
      <c r="V185" s="116">
        <f t="shared" si="25"/>
        <v>-2.4484628922689191E-3</v>
      </c>
      <c r="W185" s="117">
        <f t="shared" si="25"/>
        <v>2.1974530623223099E-3</v>
      </c>
    </row>
    <row r="186" spans="1:23">
      <c r="A186" s="104">
        <v>44928</v>
      </c>
      <c r="B186" s="98">
        <v>813.5</v>
      </c>
      <c r="C186" s="98">
        <v>822.3</v>
      </c>
      <c r="D186" s="98">
        <v>211.85</v>
      </c>
      <c r="E186" s="100">
        <v>6553.75</v>
      </c>
      <c r="F186" s="100">
        <v>1009.5</v>
      </c>
      <c r="G186" s="100">
        <v>4235.05</v>
      </c>
      <c r="H186" s="98">
        <v>330.81</v>
      </c>
      <c r="I186" s="100">
        <v>1518.65</v>
      </c>
      <c r="J186" s="100">
        <v>1628.7</v>
      </c>
      <c r="K186" s="100">
        <v>8403.2999999999993</v>
      </c>
      <c r="L186" s="106">
        <v>15523.65</v>
      </c>
      <c r="M186" s="115">
        <f t="shared" si="27"/>
        <v>9.1381223695372552E-3</v>
      </c>
      <c r="N186" s="116">
        <f t="shared" si="27"/>
        <v>5.1207134571972304E-3</v>
      </c>
      <c r="O186" s="116">
        <f t="shared" si="27"/>
        <v>1.9783746190501671E-2</v>
      </c>
      <c r="P186" s="116">
        <f t="shared" si="27"/>
        <v>-3.2675909475476596E-3</v>
      </c>
      <c r="Q186" s="116">
        <f t="shared" si="26"/>
        <v>-6.8118136931168026E-3</v>
      </c>
      <c r="R186" s="116">
        <f t="shared" si="26"/>
        <v>-5.9013763721989221E-4</v>
      </c>
      <c r="S186" s="116">
        <f t="shared" si="26"/>
        <v>3.9071423108716754E-3</v>
      </c>
      <c r="T186" s="116">
        <f t="shared" si="26"/>
        <v>3.371651333078117E-2</v>
      </c>
      <c r="U186" s="116">
        <f t="shared" si="26"/>
        <v>3.3774966929898812E-4</v>
      </c>
      <c r="V186" s="116">
        <f t="shared" si="25"/>
        <v>1.0358438588042771E-3</v>
      </c>
      <c r="W186" s="117">
        <f t="shared" si="25"/>
        <v>4.8301006003913481E-3</v>
      </c>
    </row>
    <row r="187" spans="1:23">
      <c r="A187" s="104">
        <v>44925</v>
      </c>
      <c r="B187" s="98">
        <v>806.1</v>
      </c>
      <c r="C187" s="98">
        <v>818.1</v>
      </c>
      <c r="D187" s="98">
        <v>207.7</v>
      </c>
      <c r="E187" s="100">
        <v>6575.2</v>
      </c>
      <c r="F187" s="100">
        <v>1016.4</v>
      </c>
      <c r="G187" s="100">
        <v>4237.55</v>
      </c>
      <c r="H187" s="98">
        <v>329.52</v>
      </c>
      <c r="I187" s="100">
        <v>1468.3</v>
      </c>
      <c r="J187" s="100">
        <v>1628.15</v>
      </c>
      <c r="K187" s="100">
        <v>8394.6</v>
      </c>
      <c r="L187" s="106">
        <v>15448.85</v>
      </c>
      <c r="M187" s="115">
        <f t="shared" si="27"/>
        <v>-1.8010752092146799E-2</v>
      </c>
      <c r="N187" s="116">
        <f t="shared" si="27"/>
        <v>-1.7708306157164281E-3</v>
      </c>
      <c r="O187" s="116">
        <f t="shared" si="27"/>
        <v>8.946982666152882E-3</v>
      </c>
      <c r="P187" s="116">
        <f t="shared" si="27"/>
        <v>9.8273003392404436E-3</v>
      </c>
      <c r="Q187" s="116">
        <f t="shared" si="26"/>
        <v>3.1533333184888849E-3</v>
      </c>
      <c r="R187" s="116">
        <f t="shared" si="26"/>
        <v>-5.4247233869802623E-3</v>
      </c>
      <c r="S187" s="116">
        <f t="shared" si="26"/>
        <v>-1.1405935185868783E-2</v>
      </c>
      <c r="T187" s="116">
        <f t="shared" si="26"/>
        <v>-2.7238679092495975E-4</v>
      </c>
      <c r="U187" s="116">
        <f t="shared" si="26"/>
        <v>-8.0442098276738341E-3</v>
      </c>
      <c r="V187" s="116">
        <f t="shared" si="25"/>
        <v>-4.8959124318880059E-3</v>
      </c>
      <c r="W187" s="117">
        <f t="shared" si="25"/>
        <v>-2.3501621501795097E-3</v>
      </c>
    </row>
    <row r="188" spans="1:23">
      <c r="A188" s="104">
        <v>44924</v>
      </c>
      <c r="B188" s="98">
        <v>820.75</v>
      </c>
      <c r="C188" s="98">
        <v>819.55</v>
      </c>
      <c r="D188" s="98">
        <v>205.85</v>
      </c>
      <c r="E188" s="100">
        <v>6510.9</v>
      </c>
      <c r="F188" s="100">
        <v>1013.2</v>
      </c>
      <c r="G188" s="100">
        <v>4260.6000000000004</v>
      </c>
      <c r="H188" s="98">
        <v>333.3</v>
      </c>
      <c r="I188" s="100">
        <v>1468.7</v>
      </c>
      <c r="J188" s="100">
        <v>1641.3</v>
      </c>
      <c r="K188" s="100">
        <v>8435.7999999999993</v>
      </c>
      <c r="L188" s="106">
        <v>15485.2</v>
      </c>
      <c r="M188" s="115">
        <f t="shared" si="27"/>
        <v>2.0868074366601465E-2</v>
      </c>
      <c r="N188" s="116">
        <f t="shared" si="27"/>
        <v>1.1289156031240324E-2</v>
      </c>
      <c r="O188" s="116">
        <f t="shared" si="27"/>
        <v>-1.1591532831038353E-2</v>
      </c>
      <c r="P188" s="116">
        <f t="shared" si="27"/>
        <v>5.3592181861085286E-3</v>
      </c>
      <c r="Q188" s="116">
        <f t="shared" si="26"/>
        <v>-3.0057427345001951E-3</v>
      </c>
      <c r="R188" s="116">
        <f t="shared" si="26"/>
        <v>1.844162926410734E-3</v>
      </c>
      <c r="S188" s="116">
        <f t="shared" si="26"/>
        <v>2.8543548261030435E-3</v>
      </c>
      <c r="T188" s="116">
        <f t="shared" si="26"/>
        <v>5.5577632605000822E-2</v>
      </c>
      <c r="U188" s="116">
        <f t="shared" si="26"/>
        <v>7.0313028517705487E-3</v>
      </c>
      <c r="V188" s="116">
        <f t="shared" si="25"/>
        <v>1.7500308497086338E-3</v>
      </c>
      <c r="W188" s="117">
        <f t="shared" si="25"/>
        <v>3.3896144751114623E-3</v>
      </c>
    </row>
    <row r="189" spans="1:23">
      <c r="A189" s="104">
        <v>44923</v>
      </c>
      <c r="B189" s="98">
        <v>803.8</v>
      </c>
      <c r="C189" s="98">
        <v>810.35</v>
      </c>
      <c r="D189" s="98">
        <v>208.25</v>
      </c>
      <c r="E189" s="100">
        <v>6476.1</v>
      </c>
      <c r="F189" s="100">
        <v>1016.25</v>
      </c>
      <c r="G189" s="100">
        <v>4252.75</v>
      </c>
      <c r="H189" s="98">
        <v>332.35</v>
      </c>
      <c r="I189" s="100">
        <v>1389.3</v>
      </c>
      <c r="J189" s="100">
        <v>1629.8</v>
      </c>
      <c r="K189" s="100">
        <v>8421.0499999999993</v>
      </c>
      <c r="L189" s="106">
        <v>15432.8</v>
      </c>
      <c r="M189" s="115">
        <f t="shared" si="27"/>
        <v>-1.359220233754997E-2</v>
      </c>
      <c r="N189" s="116">
        <f t="shared" si="27"/>
        <v>-8.3564234349383319E-3</v>
      </c>
      <c r="O189" s="116">
        <f t="shared" si="27"/>
        <v>2.6445501648855898E-3</v>
      </c>
      <c r="P189" s="116">
        <f t="shared" si="27"/>
        <v>-4.4065152036953754E-3</v>
      </c>
      <c r="Q189" s="116">
        <f t="shared" si="26"/>
        <v>6.6146948656372415E-3</v>
      </c>
      <c r="R189" s="116">
        <f t="shared" si="26"/>
        <v>4.4686956856333641E-4</v>
      </c>
      <c r="S189" s="116">
        <f t="shared" si="26"/>
        <v>3.7379840346884012E-3</v>
      </c>
      <c r="T189" s="116">
        <f t="shared" si="26"/>
        <v>1.0797387042808786E-4</v>
      </c>
      <c r="U189" s="116">
        <f t="shared" si="26"/>
        <v>-7.9732593386527243E-4</v>
      </c>
      <c r="V189" s="116">
        <f t="shared" si="25"/>
        <v>1.3822597743621873E-2</v>
      </c>
      <c r="W189" s="117">
        <f t="shared" si="25"/>
        <v>9.3675607273441968E-4</v>
      </c>
    </row>
    <row r="190" spans="1:23">
      <c r="A190" s="104">
        <v>44922</v>
      </c>
      <c r="B190" s="98">
        <v>814.8</v>
      </c>
      <c r="C190" s="98">
        <v>817.15</v>
      </c>
      <c r="D190" s="98">
        <v>207.7</v>
      </c>
      <c r="E190" s="100">
        <v>6504.7</v>
      </c>
      <c r="F190" s="100">
        <v>1009.55</v>
      </c>
      <c r="G190" s="100">
        <v>4250.8500000000004</v>
      </c>
      <c r="H190" s="98">
        <v>331.11</v>
      </c>
      <c r="I190" s="100">
        <v>1389.15</v>
      </c>
      <c r="J190" s="100">
        <v>1631.1</v>
      </c>
      <c r="K190" s="100">
        <v>8305.4500000000007</v>
      </c>
      <c r="L190" s="106">
        <v>15418.35</v>
      </c>
      <c r="M190" s="115">
        <f t="shared" si="27"/>
        <v>4.6746302372378395E-3</v>
      </c>
      <c r="N190" s="116">
        <f t="shared" si="27"/>
        <v>1.367690121705937E-2</v>
      </c>
      <c r="O190" s="116">
        <f t="shared" si="27"/>
        <v>2.2150108448330697E-2</v>
      </c>
      <c r="P190" s="116">
        <f t="shared" si="27"/>
        <v>1.0975192093259476E-2</v>
      </c>
      <c r="Q190" s="116">
        <f t="shared" si="26"/>
        <v>8.5051866811625201E-3</v>
      </c>
      <c r="R190" s="116">
        <f t="shared" si="26"/>
        <v>5.2944603534556809E-4</v>
      </c>
      <c r="S190" s="116">
        <f t="shared" si="26"/>
        <v>-4.3395782775277674E-3</v>
      </c>
      <c r="T190" s="116">
        <f t="shared" si="26"/>
        <v>2.0582544785448069E-2</v>
      </c>
      <c r="U190" s="116">
        <f t="shared" si="26"/>
        <v>1.0120992721148947E-3</v>
      </c>
      <c r="V190" s="116">
        <f t="shared" si="25"/>
        <v>5.8748225541292937E-3</v>
      </c>
      <c r="W190" s="117">
        <f t="shared" si="25"/>
        <v>7.8003058533264256E-3</v>
      </c>
    </row>
    <row r="191" spans="1:23">
      <c r="A191" s="104">
        <v>44921</v>
      </c>
      <c r="B191" s="98">
        <v>811</v>
      </c>
      <c r="C191" s="98">
        <v>806.05</v>
      </c>
      <c r="D191" s="98">
        <v>203.15</v>
      </c>
      <c r="E191" s="100">
        <v>6433.7</v>
      </c>
      <c r="F191" s="100">
        <v>1001</v>
      </c>
      <c r="G191" s="100">
        <v>4248.6000000000004</v>
      </c>
      <c r="H191" s="98">
        <v>332.55</v>
      </c>
      <c r="I191" s="100">
        <v>1360.85</v>
      </c>
      <c r="J191" s="100">
        <v>1629.45</v>
      </c>
      <c r="K191" s="100">
        <v>8256.7999999999993</v>
      </c>
      <c r="L191" s="106">
        <v>15298.55</v>
      </c>
      <c r="M191" s="115">
        <f t="shared" si="27"/>
        <v>2.9018635496256195E-3</v>
      </c>
      <c r="N191" s="116">
        <f t="shared" si="27"/>
        <v>1.4936377420842254E-2</v>
      </c>
      <c r="O191" s="116">
        <f t="shared" si="27"/>
        <v>3.1248636788655956E-2</v>
      </c>
      <c r="P191" s="116">
        <f t="shared" si="27"/>
        <v>9.22845645934545E-3</v>
      </c>
      <c r="Q191" s="116">
        <f t="shared" si="27"/>
        <v>5.2585572534670508E-3</v>
      </c>
      <c r="R191" s="116">
        <f t="shared" si="27"/>
        <v>-1.445279011450561E-2</v>
      </c>
      <c r="S191" s="116">
        <f t="shared" si="27"/>
        <v>2.3888545621630057E-2</v>
      </c>
      <c r="T191" s="116">
        <f t="shared" si="26"/>
        <v>2.8963763087308133E-2</v>
      </c>
      <c r="U191" s="116">
        <f t="shared" si="26"/>
        <v>1.9708734990585224E-2</v>
      </c>
      <c r="V191" s="116">
        <f t="shared" si="25"/>
        <v>1.4050382374001618E-2</v>
      </c>
      <c r="W191" s="117">
        <f t="shared" si="25"/>
        <v>1.6645877527451915E-2</v>
      </c>
    </row>
    <row r="192" spans="1:23">
      <c r="A192" s="104">
        <v>44918</v>
      </c>
      <c r="B192" s="98">
        <v>808.65</v>
      </c>
      <c r="C192" s="98">
        <v>794.1</v>
      </c>
      <c r="D192" s="98">
        <v>196.9</v>
      </c>
      <c r="E192" s="100">
        <v>6374.6</v>
      </c>
      <c r="F192" s="98">
        <v>995.75</v>
      </c>
      <c r="G192" s="100">
        <v>4310.45</v>
      </c>
      <c r="H192" s="98">
        <v>324.7</v>
      </c>
      <c r="I192" s="100">
        <v>1322</v>
      </c>
      <c r="J192" s="100">
        <v>1597.65</v>
      </c>
      <c r="K192" s="100">
        <v>8141.6</v>
      </c>
      <c r="L192" s="106">
        <v>15046</v>
      </c>
      <c r="M192" s="115">
        <f t="shared" si="27"/>
        <v>-9.7831883196879844E-3</v>
      </c>
      <c r="N192" s="116">
        <f t="shared" si="27"/>
        <v>-7.6111827773907736E-2</v>
      </c>
      <c r="O192" s="116">
        <f t="shared" si="27"/>
        <v>-5.9159682917440219E-2</v>
      </c>
      <c r="P192" s="116">
        <f t="shared" si="27"/>
        <v>-1.8041335806223517E-2</v>
      </c>
      <c r="Q192" s="116">
        <f t="shared" si="27"/>
        <v>-1.9984757381865965E-2</v>
      </c>
      <c r="R192" s="116">
        <f t="shared" si="27"/>
        <v>-8.9611094243706776E-3</v>
      </c>
      <c r="S192" s="116">
        <f t="shared" si="27"/>
        <v>-1.7432628423831937E-2</v>
      </c>
      <c r="T192" s="116">
        <f t="shared" si="26"/>
        <v>-4.9474318815061757E-2</v>
      </c>
      <c r="U192" s="116">
        <f t="shared" si="26"/>
        <v>-8.9728613979874854E-3</v>
      </c>
      <c r="V192" s="116">
        <f t="shared" si="25"/>
        <v>-2.3398807863111579E-2</v>
      </c>
      <c r="W192" s="117">
        <f t="shared" si="25"/>
        <v>-2.5298699733138703E-2</v>
      </c>
    </row>
    <row r="193" spans="1:23">
      <c r="A193" s="104">
        <v>44917</v>
      </c>
      <c r="B193" s="98">
        <v>816.6</v>
      </c>
      <c r="C193" s="98">
        <v>856.9</v>
      </c>
      <c r="D193" s="98">
        <v>208.9</v>
      </c>
      <c r="E193" s="100">
        <v>6490.65</v>
      </c>
      <c r="F193" s="100">
        <v>1015.85</v>
      </c>
      <c r="G193" s="100">
        <v>4349.25</v>
      </c>
      <c r="H193" s="98">
        <v>330.41</v>
      </c>
      <c r="I193" s="100">
        <v>1389.05</v>
      </c>
      <c r="J193" s="100">
        <v>1612.05</v>
      </c>
      <c r="K193" s="100">
        <v>8334.35</v>
      </c>
      <c r="L193" s="106">
        <v>15431.5</v>
      </c>
      <c r="M193" s="115">
        <f t="shared" si="27"/>
        <v>3.1890128829350785E-3</v>
      </c>
      <c r="N193" s="116">
        <f t="shared" si="27"/>
        <v>-8.7486518076093775E-4</v>
      </c>
      <c r="O193" s="116">
        <f t="shared" si="27"/>
        <v>-2.3185330028424773E-2</v>
      </c>
      <c r="P193" s="116">
        <f t="shared" si="27"/>
        <v>-5.5387758893926829E-3</v>
      </c>
      <c r="Q193" s="116">
        <f t="shared" si="27"/>
        <v>-9.990778043153771E-3</v>
      </c>
      <c r="R193" s="116">
        <f t="shared" si="27"/>
        <v>-1.3315563082509144E-2</v>
      </c>
      <c r="S193" s="116">
        <f t="shared" si="27"/>
        <v>-8.1084376670018075E-3</v>
      </c>
      <c r="T193" s="116">
        <f t="shared" si="26"/>
        <v>-3.3241410381476114E-2</v>
      </c>
      <c r="U193" s="116">
        <f t="shared" si="26"/>
        <v>-3.4369083109349842E-3</v>
      </c>
      <c r="V193" s="116">
        <f t="shared" si="25"/>
        <v>-1.9239131483153964E-3</v>
      </c>
      <c r="W193" s="117">
        <f t="shared" si="25"/>
        <v>-6.2049906683506097E-3</v>
      </c>
    </row>
    <row r="194" spans="1:23">
      <c r="A194" s="104">
        <v>44916</v>
      </c>
      <c r="B194" s="98">
        <v>814</v>
      </c>
      <c r="C194" s="98">
        <v>857.65</v>
      </c>
      <c r="D194" s="98">
        <v>213.8</v>
      </c>
      <c r="E194" s="100">
        <v>6526.7</v>
      </c>
      <c r="F194" s="100">
        <v>1026.05</v>
      </c>
      <c r="G194" s="100">
        <v>4407.55</v>
      </c>
      <c r="H194" s="98">
        <v>333.1</v>
      </c>
      <c r="I194" s="100">
        <v>1436</v>
      </c>
      <c r="J194" s="100">
        <v>1617.6</v>
      </c>
      <c r="K194" s="100">
        <v>8350.4</v>
      </c>
      <c r="L194" s="106">
        <v>15527.55</v>
      </c>
      <c r="M194" s="115">
        <f t="shared" si="27"/>
        <v>-1.8199473682933991E-2</v>
      </c>
      <c r="N194" s="116">
        <f t="shared" si="27"/>
        <v>-3.0543737229756004E-2</v>
      </c>
      <c r="O194" s="116">
        <f t="shared" si="27"/>
        <v>-1.8765753972506145E-2</v>
      </c>
      <c r="P194" s="116">
        <f t="shared" si="27"/>
        <v>-1.7639632595091166E-2</v>
      </c>
      <c r="Q194" s="116">
        <f t="shared" si="27"/>
        <v>7.9256774960870559E-3</v>
      </c>
      <c r="R194" s="116">
        <f t="shared" si="27"/>
        <v>8.6131802919728259E-3</v>
      </c>
      <c r="S194" s="116">
        <f t="shared" si="27"/>
        <v>-1.4810229432733546E-2</v>
      </c>
      <c r="T194" s="116">
        <f t="shared" si="26"/>
        <v>-2.0573808367440716E-2</v>
      </c>
      <c r="U194" s="116">
        <f t="shared" si="26"/>
        <v>-9.7201626579684411E-3</v>
      </c>
      <c r="V194" s="116">
        <f t="shared" si="25"/>
        <v>-2.0617332021358421E-2</v>
      </c>
      <c r="W194" s="117">
        <f t="shared" si="25"/>
        <v>-1.2712245741125977E-2</v>
      </c>
    </row>
    <row r="195" spans="1:23">
      <c r="A195" s="104">
        <v>44915</v>
      </c>
      <c r="B195" s="98">
        <v>828.95</v>
      </c>
      <c r="C195" s="98">
        <v>884.25</v>
      </c>
      <c r="D195" s="98">
        <v>217.85</v>
      </c>
      <c r="E195" s="100">
        <v>6642.85</v>
      </c>
      <c r="F195" s="100">
        <v>1017.95</v>
      </c>
      <c r="G195" s="100">
        <v>4369.75</v>
      </c>
      <c r="H195" s="98">
        <v>338.07</v>
      </c>
      <c r="I195" s="100">
        <v>1465.85</v>
      </c>
      <c r="J195" s="100">
        <v>1633.4</v>
      </c>
      <c r="K195" s="100">
        <v>8524.35</v>
      </c>
      <c r="L195" s="106">
        <v>15726.2</v>
      </c>
      <c r="M195" s="115">
        <f t="shared" si="27"/>
        <v>-1.3718129285371103E-2</v>
      </c>
      <c r="N195" s="116">
        <f t="shared" si="27"/>
        <v>-9.6787655575437601E-3</v>
      </c>
      <c r="O195" s="116">
        <f t="shared" si="27"/>
        <v>4.8314829979598968E-3</v>
      </c>
      <c r="P195" s="116">
        <f t="shared" si="27"/>
        <v>-6.6242548032394025E-3</v>
      </c>
      <c r="Q195" s="116">
        <f t="shared" si="27"/>
        <v>-8.5589743142330255E-3</v>
      </c>
      <c r="R195" s="116">
        <f t="shared" si="27"/>
        <v>-6.0006112199750775E-3</v>
      </c>
      <c r="S195" s="116">
        <f t="shared" si="27"/>
        <v>-1.0347530081129626E-3</v>
      </c>
      <c r="T195" s="116">
        <f t="shared" si="26"/>
        <v>1.705640557444395E-4</v>
      </c>
      <c r="U195" s="116">
        <f t="shared" si="26"/>
        <v>-6.9246650419318798E-3</v>
      </c>
      <c r="V195" s="116">
        <f t="shared" si="25"/>
        <v>-9.2830035734005282E-3</v>
      </c>
      <c r="W195" s="117">
        <f t="shared" si="25"/>
        <v>-1.8423582307554814E-3</v>
      </c>
    </row>
    <row r="196" spans="1:23">
      <c r="A196" s="104">
        <v>44914</v>
      </c>
      <c r="B196" s="98">
        <v>840.4</v>
      </c>
      <c r="C196" s="98">
        <v>892.85</v>
      </c>
      <c r="D196" s="98">
        <v>216.8</v>
      </c>
      <c r="E196" s="100">
        <v>6687</v>
      </c>
      <c r="F196" s="100">
        <v>1026.7</v>
      </c>
      <c r="G196" s="100">
        <v>4396.05</v>
      </c>
      <c r="H196" s="98">
        <v>338.42</v>
      </c>
      <c r="I196" s="100">
        <v>1465.6</v>
      </c>
      <c r="J196" s="100">
        <v>1644.75</v>
      </c>
      <c r="K196" s="100">
        <v>8603.85</v>
      </c>
      <c r="L196" s="106">
        <v>15755.2</v>
      </c>
      <c r="M196" s="115">
        <f t="shared" si="27"/>
        <v>2.1225581147396037E-2</v>
      </c>
      <c r="N196" s="116">
        <f t="shared" si="27"/>
        <v>3.6963085432213695E-2</v>
      </c>
      <c r="O196" s="116">
        <f t="shared" si="27"/>
        <v>-2.5336878693098959E-3</v>
      </c>
      <c r="P196" s="116">
        <f t="shared" si="27"/>
        <v>1.3565501351333336E-2</v>
      </c>
      <c r="Q196" s="116">
        <f t="shared" si="27"/>
        <v>5.7631417143937371E-3</v>
      </c>
      <c r="R196" s="116">
        <f t="shared" si="27"/>
        <v>1.9977344847957604E-2</v>
      </c>
      <c r="S196" s="116">
        <f t="shared" si="27"/>
        <v>1.5995098781292148E-2</v>
      </c>
      <c r="T196" s="116">
        <f t="shared" si="26"/>
        <v>-1.0570284847459485E-3</v>
      </c>
      <c r="U196" s="116">
        <f t="shared" si="26"/>
        <v>3.1055925581530666E-3</v>
      </c>
      <c r="V196" s="116">
        <f t="shared" si="25"/>
        <v>1.3815599229398635E-2</v>
      </c>
      <c r="W196" s="117">
        <f t="shared" si="25"/>
        <v>7.572137589721614E-3</v>
      </c>
    </row>
    <row r="197" spans="1:23">
      <c r="A197" s="104">
        <v>44911</v>
      </c>
      <c r="B197" s="98">
        <v>822.75</v>
      </c>
      <c r="C197" s="98">
        <v>860.45</v>
      </c>
      <c r="D197" s="98">
        <v>217.35</v>
      </c>
      <c r="E197" s="100">
        <v>6596.9</v>
      </c>
      <c r="F197" s="100">
        <v>1020.8</v>
      </c>
      <c r="G197" s="100">
        <v>4309.1000000000004</v>
      </c>
      <c r="H197" s="98">
        <v>333.05</v>
      </c>
      <c r="I197" s="100">
        <v>1467.15</v>
      </c>
      <c r="J197" s="100">
        <v>1639.65</v>
      </c>
      <c r="K197" s="100">
        <v>8485.7999999999993</v>
      </c>
      <c r="L197" s="106">
        <v>15636.35</v>
      </c>
      <c r="M197" s="115">
        <f t="shared" si="27"/>
        <v>-4.3660247633859652E-3</v>
      </c>
      <c r="N197" s="116">
        <f t="shared" si="27"/>
        <v>-2.6944991741112093E-2</v>
      </c>
      <c r="O197" s="116">
        <f t="shared" si="27"/>
        <v>-2.0267117481465674E-2</v>
      </c>
      <c r="P197" s="116">
        <f t="shared" si="27"/>
        <v>-4.3109056876288118E-3</v>
      </c>
      <c r="Q197" s="116">
        <f t="shared" si="27"/>
        <v>-1.908444218982542E-3</v>
      </c>
      <c r="R197" s="116">
        <f t="shared" si="27"/>
        <v>-3.642441609837356E-2</v>
      </c>
      <c r="S197" s="116">
        <f t="shared" si="27"/>
        <v>-1.1137269322974342E-2</v>
      </c>
      <c r="T197" s="116">
        <f t="shared" si="26"/>
        <v>-1.7566238942576456E-2</v>
      </c>
      <c r="U197" s="116">
        <f t="shared" si="26"/>
        <v>4.7991044132544985E-3</v>
      </c>
      <c r="V197" s="116">
        <f t="shared" si="25"/>
        <v>-1.152330127427293E-2</v>
      </c>
      <c r="W197" s="117">
        <f t="shared" si="25"/>
        <v>-9.3857656590560987E-3</v>
      </c>
    </row>
    <row r="198" spans="1:23">
      <c r="A198" s="104">
        <v>44910</v>
      </c>
      <c r="B198" s="98">
        <v>826.35</v>
      </c>
      <c r="C198" s="98">
        <v>883.95</v>
      </c>
      <c r="D198" s="98">
        <v>221.8</v>
      </c>
      <c r="E198" s="100">
        <v>6625.4</v>
      </c>
      <c r="F198" s="100">
        <v>1022.75</v>
      </c>
      <c r="G198" s="100">
        <v>4468.95</v>
      </c>
      <c r="H198" s="98">
        <v>336.78</v>
      </c>
      <c r="I198" s="100">
        <v>1493.15</v>
      </c>
      <c r="J198" s="100">
        <v>1631.8</v>
      </c>
      <c r="K198" s="100">
        <v>8584.15</v>
      </c>
      <c r="L198" s="106">
        <v>15783.8</v>
      </c>
      <c r="M198" s="115">
        <f t="shared" si="27"/>
        <v>-3.4429679747893425E-3</v>
      </c>
      <c r="N198" s="116">
        <f t="shared" si="27"/>
        <v>-1.8605187831034358E-2</v>
      </c>
      <c r="O198" s="116">
        <f t="shared" si="27"/>
        <v>-4.0494993470551952E-3</v>
      </c>
      <c r="P198" s="116">
        <f t="shared" si="27"/>
        <v>-4.4877565794038303E-3</v>
      </c>
      <c r="Q198" s="116">
        <f t="shared" si="27"/>
        <v>-4.0573613639612038E-2</v>
      </c>
      <c r="R198" s="116">
        <f t="shared" si="27"/>
        <v>-7.9345153554031284E-3</v>
      </c>
      <c r="S198" s="116">
        <f t="shared" si="27"/>
        <v>-1.9145672815570218E-2</v>
      </c>
      <c r="T198" s="116">
        <f t="shared" si="26"/>
        <v>6.7872043359365813E-3</v>
      </c>
      <c r="U198" s="116">
        <f t="shared" si="26"/>
        <v>-1.8488406287864582E-2</v>
      </c>
      <c r="V198" s="116">
        <f t="shared" si="25"/>
        <v>-6.670271309844749E-3</v>
      </c>
      <c r="W198" s="117">
        <f t="shared" si="25"/>
        <v>-1.1339561338849984E-2</v>
      </c>
    </row>
    <row r="199" spans="1:23">
      <c r="A199" s="104">
        <v>44909</v>
      </c>
      <c r="B199" s="98">
        <v>829.2</v>
      </c>
      <c r="C199" s="98">
        <v>900.55</v>
      </c>
      <c r="D199" s="98">
        <v>222.7</v>
      </c>
      <c r="E199" s="100">
        <v>6655.2</v>
      </c>
      <c r="F199" s="100">
        <v>1065.0999999999999</v>
      </c>
      <c r="G199" s="100">
        <v>4504.55</v>
      </c>
      <c r="H199" s="98">
        <v>343.29</v>
      </c>
      <c r="I199" s="100">
        <v>1483.05</v>
      </c>
      <c r="J199" s="100">
        <v>1662.25</v>
      </c>
      <c r="K199" s="100">
        <v>8641.6</v>
      </c>
      <c r="L199" s="106">
        <v>15963.8</v>
      </c>
      <c r="M199" s="115">
        <f t="shared" si="27"/>
        <v>-1.0616384011642851E-2</v>
      </c>
      <c r="N199" s="116">
        <f t="shared" si="27"/>
        <v>6.405458167091994E-3</v>
      </c>
      <c r="O199" s="116">
        <f t="shared" si="27"/>
        <v>1.7439010626417582E-2</v>
      </c>
      <c r="P199" s="116">
        <f t="shared" si="27"/>
        <v>5.2880284125333722E-3</v>
      </c>
      <c r="Q199" s="116">
        <f t="shared" si="27"/>
        <v>1.8334360126812069E-2</v>
      </c>
      <c r="R199" s="116">
        <f t="shared" si="27"/>
        <v>1.0354115285731432E-2</v>
      </c>
      <c r="S199" s="116">
        <f t="shared" si="27"/>
        <v>-5.5331480655087064E-4</v>
      </c>
      <c r="T199" s="116">
        <f t="shared" si="26"/>
        <v>-5.7821117828165099E-3</v>
      </c>
      <c r="U199" s="116">
        <f t="shared" si="26"/>
        <v>8.42765254525411E-3</v>
      </c>
      <c r="V199" s="116">
        <f t="shared" si="26"/>
        <v>2.4214629814371226E-3</v>
      </c>
      <c r="W199" s="117">
        <f t="shared" si="26"/>
        <v>3.7215708677595227E-3</v>
      </c>
    </row>
    <row r="200" spans="1:23">
      <c r="A200" s="104">
        <v>44908</v>
      </c>
      <c r="B200" s="98">
        <v>838.05</v>
      </c>
      <c r="C200" s="98">
        <v>894.8</v>
      </c>
      <c r="D200" s="98">
        <v>218.85</v>
      </c>
      <c r="E200" s="100">
        <v>6620.1</v>
      </c>
      <c r="F200" s="100">
        <v>1045.75</v>
      </c>
      <c r="G200" s="100">
        <v>4458.1499999999996</v>
      </c>
      <c r="H200" s="98">
        <v>343.48</v>
      </c>
      <c r="I200" s="100">
        <v>1491.65</v>
      </c>
      <c r="J200" s="100">
        <v>1648.3</v>
      </c>
      <c r="K200" s="100">
        <v>8620.7000000000007</v>
      </c>
      <c r="L200" s="106">
        <v>15904.5</v>
      </c>
      <c r="M200" s="115">
        <f t="shared" si="27"/>
        <v>1.1581635051838282E-2</v>
      </c>
      <c r="N200" s="116">
        <f t="shared" si="27"/>
        <v>1.5202139510359805E-2</v>
      </c>
      <c r="O200" s="116">
        <f t="shared" si="27"/>
        <v>5.2685953964025835E-3</v>
      </c>
      <c r="P200" s="116">
        <f t="shared" si="27"/>
        <v>1.7308798340332693E-2</v>
      </c>
      <c r="Q200" s="116">
        <f t="shared" si="27"/>
        <v>1.3138769750420354E-2</v>
      </c>
      <c r="R200" s="116">
        <f t="shared" si="27"/>
        <v>1.3242953991435104E-3</v>
      </c>
      <c r="S200" s="116">
        <f t="shared" si="27"/>
        <v>6.9531963796839518E-3</v>
      </c>
      <c r="T200" s="116">
        <f t="shared" si="26"/>
        <v>-9.6738361994869199E-3</v>
      </c>
      <c r="U200" s="116">
        <f t="shared" si="26"/>
        <v>2.7642368112356414E-3</v>
      </c>
      <c r="V200" s="116">
        <f t="shared" si="26"/>
        <v>-4.5195659223150695E-3</v>
      </c>
      <c r="W200" s="117">
        <f t="shared" si="26"/>
        <v>4.8215645286476556E-3</v>
      </c>
    </row>
    <row r="201" spans="1:23">
      <c r="A201" s="104">
        <v>44907</v>
      </c>
      <c r="B201" s="98">
        <v>828.4</v>
      </c>
      <c r="C201" s="98">
        <v>881.3</v>
      </c>
      <c r="D201" s="98">
        <v>217.7</v>
      </c>
      <c r="E201" s="100">
        <v>6506.5</v>
      </c>
      <c r="F201" s="100">
        <v>1032.0999999999999</v>
      </c>
      <c r="G201" s="100">
        <v>4452.25</v>
      </c>
      <c r="H201" s="98">
        <v>341.1</v>
      </c>
      <c r="I201" s="100">
        <v>1506.15</v>
      </c>
      <c r="J201" s="100">
        <v>1643.75</v>
      </c>
      <c r="K201" s="100">
        <v>8659.75</v>
      </c>
      <c r="L201" s="106">
        <v>15828</v>
      </c>
      <c r="M201" s="115">
        <f t="shared" si="27"/>
        <v>-7.8158276785256393E-3</v>
      </c>
      <c r="N201" s="116">
        <f t="shared" si="27"/>
        <v>-1.0665714380330713E-2</v>
      </c>
      <c r="O201" s="116">
        <f t="shared" si="27"/>
        <v>-7.7785796006282354E-3</v>
      </c>
      <c r="P201" s="116">
        <f t="shared" si="27"/>
        <v>-1.6815179081762423E-3</v>
      </c>
      <c r="Q201" s="116">
        <f t="shared" si="27"/>
        <v>-3.0956782001798199E-3</v>
      </c>
      <c r="R201" s="116">
        <f t="shared" si="27"/>
        <v>1.0192709598435086E-2</v>
      </c>
      <c r="S201" s="116">
        <f t="shared" si="27"/>
        <v>5.2615456254540404E-3</v>
      </c>
      <c r="T201" s="116">
        <f t="shared" si="26"/>
        <v>-2.0405853697133811E-2</v>
      </c>
      <c r="U201" s="116">
        <f t="shared" si="26"/>
        <v>7.7562377357078601E-3</v>
      </c>
      <c r="V201" s="116">
        <f t="shared" si="26"/>
        <v>5.3725285684280951E-3</v>
      </c>
      <c r="W201" s="117">
        <f t="shared" si="26"/>
        <v>9.6394688374019163E-4</v>
      </c>
    </row>
    <row r="202" spans="1:23">
      <c r="A202" s="104">
        <v>44904</v>
      </c>
      <c r="B202" s="98">
        <v>834.9</v>
      </c>
      <c r="C202" s="98">
        <v>890.75</v>
      </c>
      <c r="D202" s="98">
        <v>219.4</v>
      </c>
      <c r="E202" s="100">
        <v>6517.45</v>
      </c>
      <c r="F202" s="100">
        <v>1035.3</v>
      </c>
      <c r="G202" s="100">
        <v>4407.1000000000004</v>
      </c>
      <c r="H202" s="98">
        <v>339.31</v>
      </c>
      <c r="I202" s="100">
        <v>1537.2</v>
      </c>
      <c r="J202" s="100">
        <v>1631.05</v>
      </c>
      <c r="K202" s="100">
        <v>8613.35</v>
      </c>
      <c r="L202" s="106">
        <v>15812.75</v>
      </c>
      <c r="M202" s="115">
        <f t="shared" si="27"/>
        <v>2.7586224390796607E-3</v>
      </c>
      <c r="N202" s="116">
        <f t="shared" si="27"/>
        <v>-2.4107880372252577E-3</v>
      </c>
      <c r="O202" s="116">
        <f t="shared" si="27"/>
        <v>-2.5426051897811858E-2</v>
      </c>
      <c r="P202" s="116">
        <f t="shared" si="27"/>
        <v>-9.8478588742081062E-3</v>
      </c>
      <c r="Q202" s="116">
        <f t="shared" si="27"/>
        <v>-3.6838411348991143E-2</v>
      </c>
      <c r="R202" s="116">
        <f t="shared" si="27"/>
        <v>1.1616759076552513E-2</v>
      </c>
      <c r="S202" s="116">
        <f t="shared" ref="R202:V250" si="28">LN(H202/H203)</f>
        <v>8.8213229655341417E-3</v>
      </c>
      <c r="T202" s="116">
        <f t="shared" si="26"/>
        <v>-9.0984778281280269E-3</v>
      </c>
      <c r="U202" s="116">
        <f t="shared" si="26"/>
        <v>7.1065195789828282E-3</v>
      </c>
      <c r="V202" s="116">
        <f t="shared" si="26"/>
        <v>-8.0192149820505713E-3</v>
      </c>
      <c r="W202" s="117">
        <f t="shared" si="26"/>
        <v>-6.2004022266219996E-3</v>
      </c>
    </row>
    <row r="203" spans="1:23">
      <c r="A203" s="104">
        <v>44903</v>
      </c>
      <c r="B203" s="98">
        <v>832.6</v>
      </c>
      <c r="C203" s="98">
        <v>892.9</v>
      </c>
      <c r="D203" s="98">
        <v>225.05</v>
      </c>
      <c r="E203" s="100">
        <v>6581.95</v>
      </c>
      <c r="F203" s="100">
        <v>1074.1500000000001</v>
      </c>
      <c r="G203" s="100">
        <v>4356.2</v>
      </c>
      <c r="H203" s="98">
        <v>336.33</v>
      </c>
      <c r="I203" s="100">
        <v>1551.25</v>
      </c>
      <c r="J203" s="100">
        <v>1619.5</v>
      </c>
      <c r="K203" s="100">
        <v>8682.7000000000007</v>
      </c>
      <c r="L203" s="106">
        <v>15911.1</v>
      </c>
      <c r="M203" s="115">
        <f t="shared" ref="M203:Q250" si="29">LN(B203/B204)</f>
        <v>-1.6800675978716178E-3</v>
      </c>
      <c r="N203" s="116">
        <f t="shared" si="29"/>
        <v>6.9114988694394166E-3</v>
      </c>
      <c r="O203" s="116">
        <f t="shared" si="29"/>
        <v>-3.5484623616713886E-3</v>
      </c>
      <c r="P203" s="116">
        <f t="shared" si="29"/>
        <v>-6.549506078802861E-3</v>
      </c>
      <c r="Q203" s="116">
        <f t="shared" si="29"/>
        <v>-3.6242024615027596E-3</v>
      </c>
      <c r="R203" s="116">
        <f t="shared" si="28"/>
        <v>-1.2159171921457522E-3</v>
      </c>
      <c r="S203" s="116">
        <f t="shared" si="28"/>
        <v>-5.0122444964701184E-3</v>
      </c>
      <c r="T203" s="116">
        <f t="shared" si="26"/>
        <v>-3.7640593285620128E-3</v>
      </c>
      <c r="U203" s="116">
        <f t="shared" si="26"/>
        <v>5.6038165810012057E-3</v>
      </c>
      <c r="V203" s="116">
        <f t="shared" si="26"/>
        <v>2.7159748788531139E-3</v>
      </c>
      <c r="W203" s="117">
        <f t="shared" ref="W203:W250" si="30">LN(L203/L204)</f>
        <v>3.0906672049319309E-3</v>
      </c>
    </row>
    <row r="204" spans="1:23">
      <c r="A204" s="104">
        <v>44902</v>
      </c>
      <c r="B204" s="98">
        <v>834</v>
      </c>
      <c r="C204" s="98">
        <v>886.75</v>
      </c>
      <c r="D204" s="98">
        <v>225.85</v>
      </c>
      <c r="E204" s="100">
        <v>6625.2</v>
      </c>
      <c r="F204" s="100">
        <v>1078.05</v>
      </c>
      <c r="G204" s="100">
        <v>4361.5</v>
      </c>
      <c r="H204" s="98">
        <v>338.02</v>
      </c>
      <c r="I204" s="100">
        <v>1557.1</v>
      </c>
      <c r="J204" s="100">
        <v>1610.45</v>
      </c>
      <c r="K204" s="100">
        <v>8659.15</v>
      </c>
      <c r="L204" s="106">
        <v>15862</v>
      </c>
      <c r="M204" s="115">
        <f t="shared" si="29"/>
        <v>7.7968037056168891E-4</v>
      </c>
      <c r="N204" s="116">
        <f t="shared" si="29"/>
        <v>-1.0879425387705101E-2</v>
      </c>
      <c r="O204" s="116">
        <f t="shared" si="29"/>
        <v>-1.2977197405029691E-2</v>
      </c>
      <c r="P204" s="116">
        <f t="shared" si="29"/>
        <v>-1.1010524968875189E-2</v>
      </c>
      <c r="Q204" s="116">
        <f t="shared" si="29"/>
        <v>-9.922318754695035E-3</v>
      </c>
      <c r="R204" s="116">
        <f t="shared" si="28"/>
        <v>-2.9076110551787392E-3</v>
      </c>
      <c r="S204" s="116">
        <f t="shared" si="28"/>
        <v>8.2882019202505236E-3</v>
      </c>
      <c r="T204" s="116">
        <f t="shared" si="28"/>
        <v>6.1843912886277146E-3</v>
      </c>
      <c r="U204" s="116">
        <f t="shared" si="28"/>
        <v>-4.3456668178304219E-4</v>
      </c>
      <c r="V204" s="116">
        <f t="shared" si="28"/>
        <v>-6.6987273194986461E-3</v>
      </c>
      <c r="W204" s="117">
        <f t="shared" si="30"/>
        <v>-3.8288728334255448E-3</v>
      </c>
    </row>
    <row r="205" spans="1:23">
      <c r="A205" s="104">
        <v>44901</v>
      </c>
      <c r="B205" s="98">
        <v>833.35</v>
      </c>
      <c r="C205" s="98">
        <v>896.45</v>
      </c>
      <c r="D205" s="98">
        <v>228.8</v>
      </c>
      <c r="E205" s="100">
        <v>6698.55</v>
      </c>
      <c r="F205" s="100">
        <v>1088.8</v>
      </c>
      <c r="G205" s="100">
        <v>4374.2</v>
      </c>
      <c r="H205" s="98">
        <v>335.23</v>
      </c>
      <c r="I205" s="100">
        <v>1547.5</v>
      </c>
      <c r="J205" s="100">
        <v>1611.15</v>
      </c>
      <c r="K205" s="100">
        <v>8717.35</v>
      </c>
      <c r="L205" s="106">
        <v>15922.85</v>
      </c>
      <c r="M205" s="115">
        <f t="shared" si="29"/>
        <v>-1.2817249001489226E-2</v>
      </c>
      <c r="N205" s="116">
        <f t="shared" si="29"/>
        <v>3.6879791465428574E-3</v>
      </c>
      <c r="O205" s="116">
        <f t="shared" si="29"/>
        <v>2.0309748867583403E-2</v>
      </c>
      <c r="P205" s="116">
        <f t="shared" si="29"/>
        <v>5.7040352274574111E-3</v>
      </c>
      <c r="Q205" s="116">
        <f t="shared" si="29"/>
        <v>-1.0006708891572897E-2</v>
      </c>
      <c r="R205" s="116">
        <f t="shared" si="28"/>
        <v>-2.3765462939918297E-2</v>
      </c>
      <c r="S205" s="116">
        <f t="shared" si="28"/>
        <v>1.6121331411327086E-3</v>
      </c>
      <c r="T205" s="116">
        <f t="shared" si="28"/>
        <v>-8.7499754038697381E-3</v>
      </c>
      <c r="U205" s="116">
        <f t="shared" si="28"/>
        <v>-1.116590792479318E-3</v>
      </c>
      <c r="V205" s="116">
        <f t="shared" si="28"/>
        <v>-8.5326114216846601E-3</v>
      </c>
      <c r="W205" s="117">
        <f t="shared" si="30"/>
        <v>-2.7814336190970139E-3</v>
      </c>
    </row>
    <row r="206" spans="1:23">
      <c r="A206" s="104">
        <v>44900</v>
      </c>
      <c r="B206" s="98">
        <v>844.1</v>
      </c>
      <c r="C206" s="98">
        <v>893.15</v>
      </c>
      <c r="D206" s="98">
        <v>224.2</v>
      </c>
      <c r="E206" s="100">
        <v>6660.45</v>
      </c>
      <c r="F206" s="100">
        <v>1099.75</v>
      </c>
      <c r="G206" s="100">
        <v>4479.3999999999996</v>
      </c>
      <c r="H206" s="98">
        <v>334.69</v>
      </c>
      <c r="I206" s="100">
        <v>1561.1</v>
      </c>
      <c r="J206" s="100">
        <v>1612.95</v>
      </c>
      <c r="K206" s="100">
        <v>8792.0499999999993</v>
      </c>
      <c r="L206" s="106">
        <v>15967.2</v>
      </c>
      <c r="M206" s="115">
        <f t="shared" si="29"/>
        <v>-5.3758806178660192E-3</v>
      </c>
      <c r="N206" s="116">
        <f t="shared" si="29"/>
        <v>5.5575970368914327E-3</v>
      </c>
      <c r="O206" s="116">
        <f t="shared" si="29"/>
        <v>-4.6723858503877917E-3</v>
      </c>
      <c r="P206" s="116">
        <f t="shared" si="29"/>
        <v>-2.2945076877334916E-3</v>
      </c>
      <c r="Q206" s="116">
        <f t="shared" si="29"/>
        <v>-1.3547283278756886E-2</v>
      </c>
      <c r="R206" s="116">
        <f t="shared" si="28"/>
        <v>-6.89673249147777E-3</v>
      </c>
      <c r="S206" s="116">
        <f t="shared" si="28"/>
        <v>-1.1944221910322275E-3</v>
      </c>
      <c r="T206" s="116">
        <f t="shared" si="28"/>
        <v>6.5072475294275428E-2</v>
      </c>
      <c r="U206" s="116">
        <f t="shared" si="28"/>
        <v>3.6334879496206381E-3</v>
      </c>
      <c r="V206" s="116">
        <f t="shared" si="28"/>
        <v>-2.7033336734335529E-3</v>
      </c>
      <c r="W206" s="117">
        <f t="shared" si="30"/>
        <v>2.3175188871898245E-4</v>
      </c>
    </row>
    <row r="207" spans="1:23">
      <c r="A207" s="104">
        <v>44897</v>
      </c>
      <c r="B207" s="98">
        <v>848.65</v>
      </c>
      <c r="C207" s="98">
        <v>888.2</v>
      </c>
      <c r="D207" s="98">
        <v>225.25</v>
      </c>
      <c r="E207" s="100">
        <v>6675.75</v>
      </c>
      <c r="F207" s="100">
        <v>1114.75</v>
      </c>
      <c r="G207" s="100">
        <v>4510.3999999999996</v>
      </c>
      <c r="H207" s="98">
        <v>335.09</v>
      </c>
      <c r="I207" s="100">
        <v>1462.75</v>
      </c>
      <c r="J207" s="100">
        <v>1607.1</v>
      </c>
      <c r="K207" s="100">
        <v>8815.85</v>
      </c>
      <c r="L207" s="106">
        <v>15963.5</v>
      </c>
      <c r="M207" s="115">
        <f t="shared" si="29"/>
        <v>5.8918839315833482E-5</v>
      </c>
      <c r="N207" s="116">
        <f t="shared" si="29"/>
        <v>-2.6423065267921725E-3</v>
      </c>
      <c r="O207" s="116">
        <f t="shared" si="29"/>
        <v>1.7773832717310116E-3</v>
      </c>
      <c r="P207" s="116">
        <f t="shared" si="29"/>
        <v>-1.0727558458187229E-2</v>
      </c>
      <c r="Q207" s="116">
        <f t="shared" si="29"/>
        <v>1.1957277265188269E-2</v>
      </c>
      <c r="R207" s="116">
        <f t="shared" si="28"/>
        <v>8.0247515975459191E-3</v>
      </c>
      <c r="S207" s="116">
        <f t="shared" si="28"/>
        <v>-7.0774650131134546E-3</v>
      </c>
      <c r="T207" s="116">
        <f t="shared" si="28"/>
        <v>-7.3901608326969043E-3</v>
      </c>
      <c r="U207" s="116">
        <f t="shared" si="28"/>
        <v>-7.6861470563596573E-3</v>
      </c>
      <c r="V207" s="116">
        <f t="shared" si="28"/>
        <v>-1.60124947072708E-2</v>
      </c>
      <c r="W207" s="117">
        <f t="shared" si="30"/>
        <v>-2.5307005462316687E-3</v>
      </c>
    </row>
    <row r="208" spans="1:23">
      <c r="A208" s="104">
        <v>44896</v>
      </c>
      <c r="B208" s="98">
        <v>848.6</v>
      </c>
      <c r="C208" s="98">
        <v>890.55</v>
      </c>
      <c r="D208" s="98">
        <v>224.85</v>
      </c>
      <c r="E208" s="100">
        <v>6747.75</v>
      </c>
      <c r="F208" s="100">
        <v>1101.5</v>
      </c>
      <c r="G208" s="100">
        <v>4474.3500000000004</v>
      </c>
      <c r="H208" s="98">
        <v>337.47</v>
      </c>
      <c r="I208" s="100">
        <v>1473.6</v>
      </c>
      <c r="J208" s="100">
        <v>1619.5</v>
      </c>
      <c r="K208" s="100">
        <v>8958.15</v>
      </c>
      <c r="L208" s="106">
        <v>16003.95</v>
      </c>
      <c r="M208" s="115">
        <f t="shared" si="29"/>
        <v>-1.7674610468142472E-4</v>
      </c>
      <c r="N208" s="116">
        <f t="shared" si="29"/>
        <v>1.0781623448614585E-2</v>
      </c>
      <c r="O208" s="116">
        <f t="shared" si="29"/>
        <v>2.2239519718042657E-4</v>
      </c>
      <c r="P208" s="116">
        <f t="shared" si="29"/>
        <v>3.9796023921856829E-3</v>
      </c>
      <c r="Q208" s="116">
        <f t="shared" si="29"/>
        <v>2.2493489086009202E-2</v>
      </c>
      <c r="R208" s="116">
        <f t="shared" si="28"/>
        <v>-2.8566665635391831E-3</v>
      </c>
      <c r="S208" s="116">
        <f t="shared" si="28"/>
        <v>-1.3325636049977569E-3</v>
      </c>
      <c r="T208" s="116">
        <f t="shared" si="28"/>
        <v>3.5009637906807784E-3</v>
      </c>
      <c r="U208" s="116">
        <f t="shared" si="28"/>
        <v>6.8464772771195653E-3</v>
      </c>
      <c r="V208" s="116">
        <f t="shared" si="28"/>
        <v>-1.7844899143859849E-3</v>
      </c>
      <c r="W208" s="117">
        <f t="shared" si="30"/>
        <v>3.6181459873286599E-3</v>
      </c>
    </row>
    <row r="209" spans="1:23">
      <c r="A209" s="104">
        <v>44895</v>
      </c>
      <c r="B209" s="98">
        <v>848.75</v>
      </c>
      <c r="C209" s="98">
        <v>881</v>
      </c>
      <c r="D209" s="98">
        <v>224.8</v>
      </c>
      <c r="E209" s="100">
        <v>6720.95</v>
      </c>
      <c r="F209" s="100">
        <v>1077</v>
      </c>
      <c r="G209" s="100">
        <v>4487.1499999999996</v>
      </c>
      <c r="H209" s="98">
        <v>337.92</v>
      </c>
      <c r="I209" s="100">
        <v>1468.45</v>
      </c>
      <c r="J209" s="100">
        <v>1608.45</v>
      </c>
      <c r="K209" s="100">
        <v>8974.15</v>
      </c>
      <c r="L209" s="106">
        <v>15946.15</v>
      </c>
      <c r="M209" s="115">
        <f t="shared" si="29"/>
        <v>1.5315507724266167E-2</v>
      </c>
      <c r="N209" s="116">
        <f t="shared" si="29"/>
        <v>3.1832678085624891E-3</v>
      </c>
      <c r="O209" s="116">
        <f t="shared" si="29"/>
        <v>6.0234426400756292E-3</v>
      </c>
      <c r="P209" s="116">
        <f t="shared" si="29"/>
        <v>-1.9620819220580346E-3</v>
      </c>
      <c r="Q209" s="116">
        <f t="shared" si="29"/>
        <v>2.2774288851735067E-3</v>
      </c>
      <c r="R209" s="116">
        <f t="shared" si="28"/>
        <v>7.5611343953472564E-3</v>
      </c>
      <c r="S209" s="116">
        <f t="shared" si="28"/>
        <v>-6.724498883919303E-3</v>
      </c>
      <c r="T209" s="116">
        <f t="shared" si="28"/>
        <v>-2.9579282085065877E-3</v>
      </c>
      <c r="U209" s="116">
        <f t="shared" si="28"/>
        <v>6.6120067480261316E-3</v>
      </c>
      <c r="V209" s="116">
        <f t="shared" si="28"/>
        <v>7.151534448502592E-3</v>
      </c>
      <c r="W209" s="117">
        <f t="shared" si="30"/>
        <v>8.4198163564304894E-3</v>
      </c>
    </row>
    <row r="210" spans="1:23">
      <c r="A210" s="104">
        <v>44894</v>
      </c>
      <c r="B210" s="98">
        <v>835.85</v>
      </c>
      <c r="C210" s="98">
        <v>878.2</v>
      </c>
      <c r="D210" s="98">
        <v>223.45</v>
      </c>
      <c r="E210" s="100">
        <v>6734.15</v>
      </c>
      <c r="F210" s="100">
        <v>1074.55</v>
      </c>
      <c r="G210" s="100">
        <v>4453.3500000000004</v>
      </c>
      <c r="H210" s="98">
        <v>340.2</v>
      </c>
      <c r="I210" s="100">
        <v>1472.8</v>
      </c>
      <c r="J210" s="100">
        <v>1597.85</v>
      </c>
      <c r="K210" s="100">
        <v>8910.2000000000007</v>
      </c>
      <c r="L210" s="106">
        <v>15812.45</v>
      </c>
      <c r="M210" s="115">
        <f t="shared" si="29"/>
        <v>-1.8526824364031376E-3</v>
      </c>
      <c r="N210" s="116">
        <f t="shared" si="29"/>
        <v>-4.553734140620658E-4</v>
      </c>
      <c r="O210" s="116">
        <f t="shared" si="29"/>
        <v>-5.1333669248823594E-3</v>
      </c>
      <c r="P210" s="116">
        <f t="shared" si="29"/>
        <v>-6.4093294988667778E-3</v>
      </c>
      <c r="Q210" s="116">
        <f t="shared" si="29"/>
        <v>-2.4631126662288715E-3</v>
      </c>
      <c r="R210" s="116">
        <f t="shared" si="28"/>
        <v>1.1597638844087101E-2</v>
      </c>
      <c r="S210" s="116">
        <f t="shared" si="28"/>
        <v>6.5765458143629265E-3</v>
      </c>
      <c r="T210" s="116">
        <f t="shared" si="28"/>
        <v>-9.897893490594124E-3</v>
      </c>
      <c r="U210" s="116">
        <f t="shared" si="28"/>
        <v>-1.500891435874526E-3</v>
      </c>
      <c r="V210" s="116">
        <f t="shared" si="28"/>
        <v>-8.4043499668701952E-3</v>
      </c>
      <c r="W210" s="117">
        <f t="shared" si="30"/>
        <v>1.7723262300623464E-3</v>
      </c>
    </row>
    <row r="211" spans="1:23">
      <c r="A211" s="104">
        <v>44893</v>
      </c>
      <c r="B211" s="98">
        <v>837.4</v>
      </c>
      <c r="C211" s="98">
        <v>878.6</v>
      </c>
      <c r="D211" s="98">
        <v>224.6</v>
      </c>
      <c r="E211" s="100">
        <v>6777.45</v>
      </c>
      <c r="F211" s="100">
        <v>1077.2</v>
      </c>
      <c r="G211" s="100">
        <v>4402</v>
      </c>
      <c r="H211" s="98">
        <v>337.97</v>
      </c>
      <c r="I211" s="100">
        <v>1487.45</v>
      </c>
      <c r="J211" s="100">
        <v>1600.25</v>
      </c>
      <c r="K211" s="100">
        <v>8985.4</v>
      </c>
      <c r="L211" s="106">
        <v>15784.45</v>
      </c>
      <c r="M211" s="115">
        <f t="shared" si="29"/>
        <v>-1.1221729752087352E-2</v>
      </c>
      <c r="N211" s="116">
        <f t="shared" si="29"/>
        <v>-1.1375271389269229E-3</v>
      </c>
      <c r="O211" s="116">
        <f t="shared" si="29"/>
        <v>2.228661497461446E-3</v>
      </c>
      <c r="P211" s="116">
        <f t="shared" si="29"/>
        <v>4.4288591019173325E-3</v>
      </c>
      <c r="Q211" s="116">
        <f t="shared" si="29"/>
        <v>-2.7348384255417536E-3</v>
      </c>
      <c r="R211" s="116">
        <f t="shared" si="28"/>
        <v>-3.6507563138192967E-3</v>
      </c>
      <c r="S211" s="116">
        <f t="shared" si="28"/>
        <v>-7.3943717414036133E-4</v>
      </c>
      <c r="T211" s="116">
        <f t="shared" si="28"/>
        <v>7.5581558978900622E-3</v>
      </c>
      <c r="U211" s="116">
        <f t="shared" si="28"/>
        <v>-1.0814611756499124E-2</v>
      </c>
      <c r="V211" s="116">
        <f t="shared" si="28"/>
        <v>-3.7878622788175701E-3</v>
      </c>
      <c r="W211" s="117">
        <f t="shared" si="30"/>
        <v>3.6304015856824783E-3</v>
      </c>
    </row>
    <row r="212" spans="1:23">
      <c r="A212" s="104">
        <v>44890</v>
      </c>
      <c r="B212" s="98">
        <v>846.85</v>
      </c>
      <c r="C212" s="98">
        <v>879.6</v>
      </c>
      <c r="D212" s="98">
        <v>224.1</v>
      </c>
      <c r="E212" s="100">
        <v>6747.5</v>
      </c>
      <c r="F212" s="100">
        <v>1080.1500000000001</v>
      </c>
      <c r="G212" s="100">
        <v>4418.1000000000004</v>
      </c>
      <c r="H212" s="98">
        <v>338.22</v>
      </c>
      <c r="I212" s="100">
        <v>1476.25</v>
      </c>
      <c r="J212" s="100">
        <v>1617.65</v>
      </c>
      <c r="K212" s="100">
        <v>9019.5</v>
      </c>
      <c r="L212" s="106">
        <v>15727.25</v>
      </c>
      <c r="M212" s="115">
        <f t="shared" si="29"/>
        <v>-1.7697031518181935E-3</v>
      </c>
      <c r="N212" s="116">
        <f t="shared" si="29"/>
        <v>3.3594337644687108E-3</v>
      </c>
      <c r="O212" s="116">
        <f t="shared" si="29"/>
        <v>1.5061541322811815E-2</v>
      </c>
      <c r="P212" s="116">
        <f t="shared" si="29"/>
        <v>-3.5284102928478359E-3</v>
      </c>
      <c r="Q212" s="116">
        <f t="shared" si="29"/>
        <v>1.0095691600374778E-2</v>
      </c>
      <c r="R212" s="116">
        <f t="shared" si="28"/>
        <v>9.6241494302944401E-4</v>
      </c>
      <c r="S212" s="116">
        <f t="shared" si="28"/>
        <v>-1.3000829156558699E-3</v>
      </c>
      <c r="T212" s="116">
        <f t="shared" si="28"/>
        <v>-3.5499995020478459E-3</v>
      </c>
      <c r="U212" s="116">
        <f t="shared" si="28"/>
        <v>-4.6256404174407836E-3</v>
      </c>
      <c r="V212" s="116">
        <f t="shared" si="28"/>
        <v>5.8265762560842553E-3</v>
      </c>
      <c r="W212" s="117">
        <f t="shared" si="30"/>
        <v>2.9578425827308996E-3</v>
      </c>
    </row>
    <row r="213" spans="1:23">
      <c r="A213" s="104">
        <v>44889</v>
      </c>
      <c r="B213" s="98">
        <v>848.35</v>
      </c>
      <c r="C213" s="98">
        <v>876.65</v>
      </c>
      <c r="D213" s="98">
        <v>220.75</v>
      </c>
      <c r="E213" s="100">
        <v>6771.35</v>
      </c>
      <c r="F213" s="100">
        <v>1069.3</v>
      </c>
      <c r="G213" s="100">
        <v>4413.8500000000004</v>
      </c>
      <c r="H213" s="98">
        <v>338.66</v>
      </c>
      <c r="I213" s="100">
        <v>1481.5</v>
      </c>
      <c r="J213" s="100">
        <v>1625.15</v>
      </c>
      <c r="K213" s="100">
        <v>8967.1</v>
      </c>
      <c r="L213" s="106">
        <v>15680.8</v>
      </c>
      <c r="M213" s="115">
        <f t="shared" si="29"/>
        <v>6.0298125471889546E-3</v>
      </c>
      <c r="N213" s="116">
        <f t="shared" si="29"/>
        <v>3.4852199254967989E-3</v>
      </c>
      <c r="O213" s="116">
        <f t="shared" si="29"/>
        <v>-2.2647491887094876E-4</v>
      </c>
      <c r="P213" s="116">
        <f t="shared" si="29"/>
        <v>-1.2840003535097789E-3</v>
      </c>
      <c r="Q213" s="116">
        <f t="shared" si="29"/>
        <v>2.3896847746540079E-2</v>
      </c>
      <c r="R213" s="116">
        <f t="shared" si="28"/>
        <v>1.859516381389316E-3</v>
      </c>
      <c r="S213" s="116">
        <f t="shared" si="28"/>
        <v>2.7795044358953093E-3</v>
      </c>
      <c r="T213" s="116">
        <f t="shared" si="28"/>
        <v>6.7521947197393575E-4</v>
      </c>
      <c r="U213" s="116">
        <f t="shared" si="28"/>
        <v>1.6127881131458847E-2</v>
      </c>
      <c r="V213" s="116">
        <f t="shared" si="28"/>
        <v>3.6421365729328655E-3</v>
      </c>
      <c r="W213" s="117">
        <f t="shared" si="30"/>
        <v>9.1387437952047176E-3</v>
      </c>
    </row>
    <row r="214" spans="1:23">
      <c r="A214" s="104">
        <v>44888</v>
      </c>
      <c r="B214" s="98">
        <v>843.25</v>
      </c>
      <c r="C214" s="98">
        <v>873.6</v>
      </c>
      <c r="D214" s="98">
        <v>220.8</v>
      </c>
      <c r="E214" s="100">
        <v>6780.05</v>
      </c>
      <c r="F214" s="100">
        <v>1044.05</v>
      </c>
      <c r="G214" s="100">
        <v>4405.6499999999996</v>
      </c>
      <c r="H214" s="98">
        <v>337.72</v>
      </c>
      <c r="I214" s="100">
        <v>1480.5</v>
      </c>
      <c r="J214" s="100">
        <v>1599.15</v>
      </c>
      <c r="K214" s="100">
        <v>8934.5</v>
      </c>
      <c r="L214" s="106">
        <v>15538.15</v>
      </c>
      <c r="M214" s="115">
        <f t="shared" si="29"/>
        <v>-5.1453524523844578E-3</v>
      </c>
      <c r="N214" s="116">
        <f t="shared" si="29"/>
        <v>-1.0079524987934085E-2</v>
      </c>
      <c r="O214" s="116">
        <f t="shared" si="29"/>
        <v>1.3596195160396518E-3</v>
      </c>
      <c r="P214" s="116">
        <f t="shared" si="29"/>
        <v>1.4110786598881368E-2</v>
      </c>
      <c r="Q214" s="116">
        <f t="shared" si="29"/>
        <v>-6.3016392236091108E-3</v>
      </c>
      <c r="R214" s="116">
        <f t="shared" si="28"/>
        <v>9.8425205651249525E-3</v>
      </c>
      <c r="S214" s="116">
        <f t="shared" si="28"/>
        <v>-1.3315778203293715E-3</v>
      </c>
      <c r="T214" s="116">
        <f t="shared" si="28"/>
        <v>7.0947147353377657E-4</v>
      </c>
      <c r="U214" s="116">
        <f t="shared" si="28"/>
        <v>2.5985018456489667E-3</v>
      </c>
      <c r="V214" s="116">
        <f t="shared" si="28"/>
        <v>6.822706965120222E-3</v>
      </c>
      <c r="W214" s="117">
        <f t="shared" si="30"/>
        <v>1.8648940015983076E-3</v>
      </c>
    </row>
    <row r="215" spans="1:23">
      <c r="A215" s="104">
        <v>44887</v>
      </c>
      <c r="B215" s="98">
        <v>847.6</v>
      </c>
      <c r="C215" s="98">
        <v>882.45</v>
      </c>
      <c r="D215" s="98">
        <v>220.5</v>
      </c>
      <c r="E215" s="100">
        <v>6685.05</v>
      </c>
      <c r="F215" s="100">
        <v>1050.6500000000001</v>
      </c>
      <c r="G215" s="100">
        <v>4362.5</v>
      </c>
      <c r="H215" s="98">
        <v>338.17</v>
      </c>
      <c r="I215" s="100">
        <v>1479.45</v>
      </c>
      <c r="J215" s="100">
        <v>1595</v>
      </c>
      <c r="K215" s="100">
        <v>8873.75</v>
      </c>
      <c r="L215" s="106">
        <v>15509.2</v>
      </c>
      <c r="M215" s="115">
        <f t="shared" si="29"/>
        <v>-4.2382921932360056E-3</v>
      </c>
      <c r="N215" s="116">
        <f t="shared" si="29"/>
        <v>1.2371526908109961E-2</v>
      </c>
      <c r="O215" s="116">
        <f t="shared" si="29"/>
        <v>-4.0733253876358982E-3</v>
      </c>
      <c r="P215" s="116">
        <f t="shared" si="29"/>
        <v>8.9044202484112761E-4</v>
      </c>
      <c r="Q215" s="116">
        <f t="shared" si="29"/>
        <v>7.6914269056743076E-3</v>
      </c>
      <c r="R215" s="116">
        <f t="shared" si="28"/>
        <v>2.9039257811173643E-3</v>
      </c>
      <c r="S215" s="116">
        <f t="shared" si="28"/>
        <v>9.0003726490506565E-3</v>
      </c>
      <c r="T215" s="116">
        <f t="shared" si="28"/>
        <v>-6.0985043877188286E-3</v>
      </c>
      <c r="U215" s="116">
        <f t="shared" si="28"/>
        <v>-1.4722699105574693E-3</v>
      </c>
      <c r="V215" s="116">
        <f t="shared" si="28"/>
        <v>9.6398046807679393E-4</v>
      </c>
      <c r="W215" s="117">
        <f t="shared" si="30"/>
        <v>3.5784684377108155E-3</v>
      </c>
    </row>
    <row r="216" spans="1:23">
      <c r="A216" s="104">
        <v>44886</v>
      </c>
      <c r="B216" s="98">
        <v>851.2</v>
      </c>
      <c r="C216" s="98">
        <v>871.6</v>
      </c>
      <c r="D216" s="98">
        <v>221.4</v>
      </c>
      <c r="E216" s="100">
        <v>6679.1</v>
      </c>
      <c r="F216" s="100">
        <v>1042.5999999999999</v>
      </c>
      <c r="G216" s="100">
        <v>4349.8500000000004</v>
      </c>
      <c r="H216" s="98">
        <v>335.14</v>
      </c>
      <c r="I216" s="100">
        <v>1488.5</v>
      </c>
      <c r="J216" s="100">
        <v>1597.35</v>
      </c>
      <c r="K216" s="100">
        <v>8865.2000000000007</v>
      </c>
      <c r="L216" s="106">
        <v>15453.8</v>
      </c>
      <c r="M216" s="115">
        <f t="shared" si="29"/>
        <v>1.6464689376993778E-2</v>
      </c>
      <c r="N216" s="116">
        <f t="shared" si="29"/>
        <v>-1.9654140177164374E-2</v>
      </c>
      <c r="O216" s="116">
        <f t="shared" si="29"/>
        <v>4.3001084705899199E-3</v>
      </c>
      <c r="P216" s="116">
        <f t="shared" si="29"/>
        <v>-1.668858234775052E-2</v>
      </c>
      <c r="Q216" s="116">
        <f t="shared" si="29"/>
        <v>-1.7352880225119903E-2</v>
      </c>
      <c r="R216" s="116">
        <f t="shared" si="28"/>
        <v>-1.3517885004079282E-2</v>
      </c>
      <c r="S216" s="116">
        <f t="shared" si="28"/>
        <v>-1.1333751345725679E-2</v>
      </c>
      <c r="T216" s="116">
        <f t="shared" si="28"/>
        <v>-4.3238599936118735E-3</v>
      </c>
      <c r="U216" s="116">
        <f t="shared" si="28"/>
        <v>-1.0307603912274362E-2</v>
      </c>
      <c r="V216" s="116">
        <f t="shared" si="28"/>
        <v>1.936404144794693E-3</v>
      </c>
      <c r="W216" s="117">
        <f t="shared" si="30"/>
        <v>-6.2603717163166881E-3</v>
      </c>
    </row>
    <row r="217" spans="1:23">
      <c r="A217" s="104">
        <v>44883</v>
      </c>
      <c r="B217" s="98">
        <v>837.3</v>
      </c>
      <c r="C217" s="98">
        <v>888.9</v>
      </c>
      <c r="D217" s="98">
        <v>220.45</v>
      </c>
      <c r="E217" s="100">
        <v>6791.5</v>
      </c>
      <c r="F217" s="100">
        <v>1060.8499999999999</v>
      </c>
      <c r="G217" s="100">
        <v>4409.05</v>
      </c>
      <c r="H217" s="98">
        <v>338.96</v>
      </c>
      <c r="I217" s="100">
        <v>1494.95</v>
      </c>
      <c r="J217" s="100">
        <v>1613.9</v>
      </c>
      <c r="K217" s="100">
        <v>8848.0499999999993</v>
      </c>
      <c r="L217" s="106">
        <v>15550.85</v>
      </c>
      <c r="M217" s="115">
        <f t="shared" si="29"/>
        <v>-1.0514219643708699E-2</v>
      </c>
      <c r="N217" s="116">
        <f t="shared" si="29"/>
        <v>-2.191319882349736E-3</v>
      </c>
      <c r="O217" s="116">
        <f t="shared" si="29"/>
        <v>-4.3001084705899017E-3</v>
      </c>
      <c r="P217" s="116">
        <f t="shared" si="29"/>
        <v>-1.5131932570180908E-2</v>
      </c>
      <c r="Q217" s="116">
        <f t="shared" si="29"/>
        <v>2.1704264441765632E-3</v>
      </c>
      <c r="R217" s="116">
        <f t="shared" si="28"/>
        <v>-2.7745237410420924E-3</v>
      </c>
      <c r="S217" s="116">
        <f t="shared" si="28"/>
        <v>-7.7583555961111619E-3</v>
      </c>
      <c r="T217" s="116">
        <f t="shared" si="28"/>
        <v>5.9375226849193007E-3</v>
      </c>
      <c r="U217" s="116">
        <f t="shared" si="28"/>
        <v>-2.6299113253630971E-3</v>
      </c>
      <c r="V217" s="116">
        <f t="shared" si="28"/>
        <v>-1.5520791534479007E-2</v>
      </c>
      <c r="W217" s="117">
        <f t="shared" si="30"/>
        <v>-2.9793171539712628E-3</v>
      </c>
    </row>
    <row r="218" spans="1:23">
      <c r="A218" s="104">
        <v>44882</v>
      </c>
      <c r="B218" s="98">
        <v>846.15</v>
      </c>
      <c r="C218" s="98">
        <v>890.85</v>
      </c>
      <c r="D218" s="98">
        <v>221.4</v>
      </c>
      <c r="E218" s="100">
        <v>6895.05</v>
      </c>
      <c r="F218" s="100">
        <v>1058.55</v>
      </c>
      <c r="G218" s="100">
        <v>4421.3</v>
      </c>
      <c r="H218" s="98">
        <v>341.6</v>
      </c>
      <c r="I218" s="100">
        <v>1486.1</v>
      </c>
      <c r="J218" s="100">
        <v>1618.15</v>
      </c>
      <c r="K218" s="100">
        <v>8986.4500000000007</v>
      </c>
      <c r="L218" s="106">
        <v>15597.25</v>
      </c>
      <c r="M218" s="115">
        <f t="shared" si="29"/>
        <v>5.8672050255500719E-3</v>
      </c>
      <c r="N218" s="116">
        <f t="shared" si="29"/>
        <v>3.9365701494050755E-3</v>
      </c>
      <c r="O218" s="116">
        <f t="shared" si="29"/>
        <v>-1.4350022029806222E-2</v>
      </c>
      <c r="P218" s="116">
        <f t="shared" si="29"/>
        <v>0</v>
      </c>
      <c r="Q218" s="116">
        <f t="shared" si="29"/>
        <v>-7.8103342359436227E-3</v>
      </c>
      <c r="R218" s="116">
        <f t="shared" si="28"/>
        <v>-1.3412465311456494E-2</v>
      </c>
      <c r="S218" s="116">
        <f t="shared" si="28"/>
        <v>-1.1410349546182009E-3</v>
      </c>
      <c r="T218" s="116">
        <f t="shared" si="28"/>
        <v>-8.4094640826136921E-3</v>
      </c>
      <c r="U218" s="116">
        <f t="shared" si="28"/>
        <v>-9.0740537411241173E-3</v>
      </c>
      <c r="V218" s="116">
        <f t="shared" si="28"/>
        <v>-1.6389829068175304E-2</v>
      </c>
      <c r="W218" s="117">
        <f t="shared" si="30"/>
        <v>-4.2257796672835694E-3</v>
      </c>
    </row>
    <row r="219" spans="1:23">
      <c r="A219" s="104">
        <v>44881</v>
      </c>
      <c r="B219" s="98">
        <v>841.2</v>
      </c>
      <c r="C219" s="98">
        <v>887.35</v>
      </c>
      <c r="D219" s="98">
        <v>224.6</v>
      </c>
      <c r="E219" s="100">
        <v>6895.05</v>
      </c>
      <c r="F219" s="100">
        <v>1066.8499999999999</v>
      </c>
      <c r="G219" s="100">
        <v>4481</v>
      </c>
      <c r="H219" s="98">
        <v>341.99</v>
      </c>
      <c r="I219" s="100">
        <v>1498.65</v>
      </c>
      <c r="J219" s="100">
        <v>1632.9</v>
      </c>
      <c r="K219" s="100">
        <v>9134.9500000000007</v>
      </c>
      <c r="L219" s="106">
        <v>15663.3</v>
      </c>
      <c r="M219" s="115">
        <f t="shared" si="29"/>
        <v>7.0983625916787758E-3</v>
      </c>
      <c r="N219" s="116">
        <f t="shared" si="29"/>
        <v>-2.1792697472948142E-2</v>
      </c>
      <c r="O219" s="116">
        <f t="shared" si="29"/>
        <v>-2.1581987196257039E-2</v>
      </c>
      <c r="P219" s="116">
        <f t="shared" si="29"/>
        <v>-1.8778208236446037E-2</v>
      </c>
      <c r="Q219" s="116">
        <f t="shared" si="29"/>
        <v>-9.3729496741348247E-5</v>
      </c>
      <c r="R219" s="116">
        <f t="shared" si="28"/>
        <v>1.0611785897506491E-2</v>
      </c>
      <c r="S219" s="116">
        <f t="shared" si="28"/>
        <v>-3.3570302862467672E-3</v>
      </c>
      <c r="T219" s="116">
        <f t="shared" si="28"/>
        <v>-6.6724494586662932E-5</v>
      </c>
      <c r="U219" s="116">
        <f t="shared" si="28"/>
        <v>8.5489004306289543E-3</v>
      </c>
      <c r="V219" s="116">
        <f t="shared" si="28"/>
        <v>-2.9786081599672254E-3</v>
      </c>
      <c r="W219" s="117">
        <f t="shared" si="30"/>
        <v>-1.9517054911371802E-3</v>
      </c>
    </row>
    <row r="220" spans="1:23">
      <c r="A220" s="104">
        <v>44880</v>
      </c>
      <c r="B220" s="98">
        <v>835.25</v>
      </c>
      <c r="C220" s="98">
        <v>906.9</v>
      </c>
      <c r="D220" s="98">
        <v>229.5</v>
      </c>
      <c r="E220" s="100">
        <v>7025.75</v>
      </c>
      <c r="F220" s="100">
        <v>1066.95</v>
      </c>
      <c r="G220" s="100">
        <v>4433.7</v>
      </c>
      <c r="H220" s="98">
        <v>343.14</v>
      </c>
      <c r="I220" s="100">
        <v>1498.75</v>
      </c>
      <c r="J220" s="100">
        <v>1619</v>
      </c>
      <c r="K220" s="100">
        <v>9162.2000000000007</v>
      </c>
      <c r="L220" s="106">
        <v>15693.9</v>
      </c>
      <c r="M220" s="115">
        <f t="shared" si="29"/>
        <v>1.611234808241167E-2</v>
      </c>
      <c r="N220" s="116">
        <f t="shared" si="29"/>
        <v>1.3152607817321572E-2</v>
      </c>
      <c r="O220" s="116">
        <f t="shared" si="29"/>
        <v>7.8740564309058656E-3</v>
      </c>
      <c r="P220" s="116">
        <f t="shared" si="29"/>
        <v>-7.1166526113406548E-6</v>
      </c>
      <c r="Q220" s="116">
        <f t="shared" si="29"/>
        <v>1.5007271962586366E-3</v>
      </c>
      <c r="R220" s="116">
        <f t="shared" si="28"/>
        <v>1.5925586801862082E-2</v>
      </c>
      <c r="S220" s="116">
        <f t="shared" si="28"/>
        <v>-5.6087678456775607E-3</v>
      </c>
      <c r="T220" s="116">
        <f t="shared" si="28"/>
        <v>-1.8575362224734469E-2</v>
      </c>
      <c r="U220" s="116">
        <f t="shared" si="28"/>
        <v>2.4427587477995256E-3</v>
      </c>
      <c r="V220" s="116">
        <f t="shared" si="28"/>
        <v>1.0756476080186325E-3</v>
      </c>
      <c r="W220" s="117">
        <f t="shared" si="30"/>
        <v>2.7884053659029463E-3</v>
      </c>
    </row>
    <row r="221" spans="1:23">
      <c r="A221" s="104">
        <v>44879</v>
      </c>
      <c r="B221" s="98">
        <v>821.9</v>
      </c>
      <c r="C221" s="98">
        <v>895.05</v>
      </c>
      <c r="D221" s="98">
        <v>227.7</v>
      </c>
      <c r="E221" s="100">
        <v>7025.8</v>
      </c>
      <c r="F221" s="100">
        <v>1065.3499999999999</v>
      </c>
      <c r="G221" s="100">
        <v>4363.6499999999996</v>
      </c>
      <c r="H221" s="98">
        <v>345.07</v>
      </c>
      <c r="I221" s="100">
        <v>1526.85</v>
      </c>
      <c r="J221" s="100">
        <v>1615.05</v>
      </c>
      <c r="K221" s="100">
        <v>9152.35</v>
      </c>
      <c r="L221" s="106">
        <v>15650.2</v>
      </c>
      <c r="M221" s="115">
        <f t="shared" si="29"/>
        <v>-6.0650355736666401E-3</v>
      </c>
      <c r="N221" s="116">
        <f t="shared" si="29"/>
        <v>6.1467968742659365E-4</v>
      </c>
      <c r="O221" s="116">
        <f t="shared" si="29"/>
        <v>-8.9627881661026032E-3</v>
      </c>
      <c r="P221" s="116">
        <f t="shared" si="29"/>
        <v>-3.6441816954478796E-3</v>
      </c>
      <c r="Q221" s="116">
        <f t="shared" si="29"/>
        <v>6.2616433020412816E-3</v>
      </c>
      <c r="R221" s="116">
        <f t="shared" si="28"/>
        <v>-3.9496996235476159E-2</v>
      </c>
      <c r="S221" s="116">
        <f t="shared" si="28"/>
        <v>-2.6029728849920462E-2</v>
      </c>
      <c r="T221" s="116">
        <f t="shared" si="28"/>
        <v>-4.2480947487622727E-3</v>
      </c>
      <c r="U221" s="116">
        <f t="shared" si="28"/>
        <v>2.4177062176699159E-3</v>
      </c>
      <c r="V221" s="116">
        <f t="shared" si="28"/>
        <v>7.1053320054148585E-3</v>
      </c>
      <c r="W221" s="117">
        <f t="shared" si="30"/>
        <v>7.028911192595317E-5</v>
      </c>
    </row>
    <row r="222" spans="1:23">
      <c r="A222" s="104">
        <v>44876</v>
      </c>
      <c r="B222" s="98">
        <v>826.9</v>
      </c>
      <c r="C222" s="98">
        <v>894.5</v>
      </c>
      <c r="D222" s="98">
        <v>229.75</v>
      </c>
      <c r="E222" s="100">
        <v>7051.45</v>
      </c>
      <c r="F222" s="100">
        <v>1058.7</v>
      </c>
      <c r="G222" s="100">
        <v>4539.45</v>
      </c>
      <c r="H222" s="98">
        <v>354.17</v>
      </c>
      <c r="I222" s="100">
        <v>1533.35</v>
      </c>
      <c r="J222" s="100">
        <v>1611.15</v>
      </c>
      <c r="K222" s="100">
        <v>9087.5499999999993</v>
      </c>
      <c r="L222" s="106">
        <v>15649.1</v>
      </c>
      <c r="M222" s="115">
        <f t="shared" si="29"/>
        <v>1.3917044572219622E-3</v>
      </c>
      <c r="N222" s="116">
        <f t="shared" si="29"/>
        <v>1.1745296241036027E-3</v>
      </c>
      <c r="O222" s="116">
        <f t="shared" si="29"/>
        <v>2.3967763952120473E-3</v>
      </c>
      <c r="P222" s="116">
        <f t="shared" si="29"/>
        <v>1.0886604912875183E-2</v>
      </c>
      <c r="Q222" s="116">
        <f t="shared" si="29"/>
        <v>3.616126278784184E-2</v>
      </c>
      <c r="R222" s="116">
        <f t="shared" si="28"/>
        <v>-2.2004871953964483E-3</v>
      </c>
      <c r="S222" s="116">
        <f t="shared" si="28"/>
        <v>9.8871461040990981E-4</v>
      </c>
      <c r="T222" s="116">
        <f t="shared" si="28"/>
        <v>9.7977354595572969E-3</v>
      </c>
      <c r="U222" s="116">
        <f t="shared" si="28"/>
        <v>5.5117747535599962E-2</v>
      </c>
      <c r="V222" s="116">
        <f t="shared" si="28"/>
        <v>-1.0668251418743176E-3</v>
      </c>
      <c r="W222" s="117">
        <f t="shared" si="30"/>
        <v>1.3451862748663976E-2</v>
      </c>
    </row>
    <row r="223" spans="1:23">
      <c r="A223" s="104">
        <v>44875</v>
      </c>
      <c r="B223" s="98">
        <v>825.75</v>
      </c>
      <c r="C223" s="98">
        <v>893.45</v>
      </c>
      <c r="D223" s="98">
        <v>229.2</v>
      </c>
      <c r="E223" s="100">
        <v>6975.1</v>
      </c>
      <c r="F223" s="100">
        <v>1021.1</v>
      </c>
      <c r="G223" s="100">
        <v>4549.45</v>
      </c>
      <c r="H223" s="98">
        <v>353.82</v>
      </c>
      <c r="I223" s="100">
        <v>1518.4</v>
      </c>
      <c r="J223" s="100">
        <v>1524.75</v>
      </c>
      <c r="K223" s="100">
        <v>9097.25</v>
      </c>
      <c r="L223" s="106">
        <v>15440</v>
      </c>
      <c r="M223" s="115">
        <f t="shared" si="29"/>
        <v>8.1469322202586472E-3</v>
      </c>
      <c r="N223" s="116">
        <f t="shared" si="29"/>
        <v>2.970437941457895E-3</v>
      </c>
      <c r="O223" s="116">
        <f t="shared" si="29"/>
        <v>-9.3367305124241098E-3</v>
      </c>
      <c r="P223" s="116">
        <f t="shared" si="29"/>
        <v>-2.3926179051978469E-2</v>
      </c>
      <c r="Q223" s="116">
        <f t="shared" si="29"/>
        <v>-7.4153915754920667E-3</v>
      </c>
      <c r="R223" s="116">
        <f t="shared" si="28"/>
        <v>3.203313928179144E-3</v>
      </c>
      <c r="S223" s="116">
        <f t="shared" si="28"/>
        <v>-1.3112456407373034E-2</v>
      </c>
      <c r="T223" s="116">
        <f t="shared" si="28"/>
        <v>-2.3882703371628386E-2</v>
      </c>
      <c r="U223" s="116">
        <f t="shared" si="28"/>
        <v>1.0814124047939877E-2</v>
      </c>
      <c r="V223" s="116">
        <f t="shared" si="28"/>
        <v>-1.7029688286016545E-2</v>
      </c>
      <c r="W223" s="117">
        <f t="shared" si="30"/>
        <v>-8.2078039414124667E-3</v>
      </c>
    </row>
    <row r="224" spans="1:23">
      <c r="A224" s="104">
        <v>44874</v>
      </c>
      <c r="B224" s="98">
        <v>819.05</v>
      </c>
      <c r="C224" s="98">
        <v>890.8</v>
      </c>
      <c r="D224" s="98">
        <v>231.35</v>
      </c>
      <c r="E224" s="100">
        <v>7144</v>
      </c>
      <c r="F224" s="100">
        <v>1028.7</v>
      </c>
      <c r="G224" s="100">
        <v>4534.8999999999996</v>
      </c>
      <c r="H224" s="98">
        <v>358.49</v>
      </c>
      <c r="I224" s="100">
        <v>1555.1</v>
      </c>
      <c r="J224" s="100">
        <v>1508.35</v>
      </c>
      <c r="K224" s="100">
        <v>9253.5</v>
      </c>
      <c r="L224" s="106">
        <v>15567.25</v>
      </c>
      <c r="M224" s="115">
        <f t="shared" si="29"/>
        <v>-4.4464821242443404E-3</v>
      </c>
      <c r="N224" s="116">
        <f t="shared" si="29"/>
        <v>4.3360387891533382E-2</v>
      </c>
      <c r="O224" s="116">
        <f t="shared" si="29"/>
        <v>9.5549043978754803E-3</v>
      </c>
      <c r="P224" s="116">
        <f t="shared" si="29"/>
        <v>-6.4252822374985287E-3</v>
      </c>
      <c r="Q224" s="116">
        <f t="shared" si="29"/>
        <v>-6.5885326986544141E-3</v>
      </c>
      <c r="R224" s="116">
        <f t="shared" si="28"/>
        <v>1.0964207681575092E-2</v>
      </c>
      <c r="S224" s="116">
        <f t="shared" si="28"/>
        <v>2.0146350062603895E-2</v>
      </c>
      <c r="T224" s="116">
        <f t="shared" si="28"/>
        <v>1.3791535896533111E-2</v>
      </c>
      <c r="U224" s="116">
        <f t="shared" si="28"/>
        <v>-2.9829475056706038E-4</v>
      </c>
      <c r="V224" s="116">
        <f t="shared" si="28"/>
        <v>-8.5867917364791848E-3</v>
      </c>
      <c r="W224" s="117">
        <f t="shared" si="30"/>
        <v>-3.0722482987951827E-3</v>
      </c>
    </row>
    <row r="225" spans="1:23">
      <c r="A225" s="104">
        <v>44872</v>
      </c>
      <c r="B225" s="98">
        <v>822.7</v>
      </c>
      <c r="C225" s="98">
        <v>853</v>
      </c>
      <c r="D225" s="98">
        <v>229.15</v>
      </c>
      <c r="E225" s="100">
        <v>7190.05</v>
      </c>
      <c r="F225" s="100">
        <v>1035.5</v>
      </c>
      <c r="G225" s="100">
        <v>4485.45</v>
      </c>
      <c r="H225" s="98">
        <v>351.34</v>
      </c>
      <c r="I225" s="100">
        <v>1533.8</v>
      </c>
      <c r="J225" s="100">
        <v>1508.8</v>
      </c>
      <c r="K225" s="100">
        <v>9333.2999999999993</v>
      </c>
      <c r="L225" s="106">
        <v>15615.15</v>
      </c>
      <c r="M225" s="115">
        <f t="shared" si="29"/>
        <v>7.6871832391950745E-3</v>
      </c>
      <c r="N225" s="116">
        <f t="shared" si="29"/>
        <v>-1.1539262022582653E-2</v>
      </c>
      <c r="O225" s="116">
        <f t="shared" si="29"/>
        <v>3.7162574193832783E-3</v>
      </c>
      <c r="P225" s="116">
        <f t="shared" si="29"/>
        <v>-3.0481795293744638E-3</v>
      </c>
      <c r="Q225" s="116">
        <f t="shared" si="29"/>
        <v>-1.4484706589322537E-4</v>
      </c>
      <c r="R225" s="116">
        <f t="shared" si="28"/>
        <v>-8.8008514294582885E-3</v>
      </c>
      <c r="S225" s="116">
        <f t="shared" si="28"/>
        <v>-2.5612931824653873E-4</v>
      </c>
      <c r="T225" s="116">
        <f t="shared" si="28"/>
        <v>-1.0183981897044135E-2</v>
      </c>
      <c r="U225" s="116">
        <f t="shared" si="28"/>
        <v>7.751332078487768E-3</v>
      </c>
      <c r="V225" s="116">
        <f t="shared" si="28"/>
        <v>1.1183774205627486E-2</v>
      </c>
      <c r="W225" s="117">
        <f t="shared" si="30"/>
        <v>5.4132283987521953E-3</v>
      </c>
    </row>
    <row r="226" spans="1:23">
      <c r="A226" s="104">
        <v>44869</v>
      </c>
      <c r="B226" s="98">
        <v>816.4</v>
      </c>
      <c r="C226" s="98">
        <v>862.9</v>
      </c>
      <c r="D226" s="98">
        <v>228.3</v>
      </c>
      <c r="E226" s="100">
        <v>7212</v>
      </c>
      <c r="F226" s="100">
        <v>1035.6500000000001</v>
      </c>
      <c r="G226" s="100">
        <v>4525.1000000000004</v>
      </c>
      <c r="H226" s="98">
        <v>351.43</v>
      </c>
      <c r="I226" s="100">
        <v>1549.5</v>
      </c>
      <c r="J226" s="100">
        <v>1497.15</v>
      </c>
      <c r="K226" s="100">
        <v>9229.5</v>
      </c>
      <c r="L226" s="106">
        <v>15530.85</v>
      </c>
      <c r="M226" s="115">
        <f t="shared" si="29"/>
        <v>-2.7522111498116198E-3</v>
      </c>
      <c r="N226" s="116">
        <f t="shared" si="29"/>
        <v>3.4245279446673514E-2</v>
      </c>
      <c r="O226" s="116">
        <f t="shared" si="29"/>
        <v>3.9499722193142902E-3</v>
      </c>
      <c r="P226" s="116">
        <f t="shared" si="29"/>
        <v>1.2613886061617877E-2</v>
      </c>
      <c r="Q226" s="116">
        <f t="shared" si="29"/>
        <v>7.6309705177571774E-4</v>
      </c>
      <c r="R226" s="116">
        <f t="shared" si="28"/>
        <v>-1.421856098753576E-2</v>
      </c>
      <c r="S226" s="116">
        <f t="shared" si="28"/>
        <v>-2.845112116607558E-4</v>
      </c>
      <c r="T226" s="116">
        <f t="shared" si="28"/>
        <v>1.7907038806171779E-2</v>
      </c>
      <c r="U226" s="116">
        <f t="shared" si="28"/>
        <v>-6.9225157464601018E-3</v>
      </c>
      <c r="V226" s="116">
        <f t="shared" si="28"/>
        <v>-1.0396024457316019E-3</v>
      </c>
      <c r="W226" s="117">
        <f t="shared" si="30"/>
        <v>2.9759287879325591E-3</v>
      </c>
    </row>
    <row r="227" spans="1:23">
      <c r="A227" s="104">
        <v>44868</v>
      </c>
      <c r="B227" s="98">
        <v>818.65</v>
      </c>
      <c r="C227" s="98">
        <v>833.85</v>
      </c>
      <c r="D227" s="98">
        <v>227.4</v>
      </c>
      <c r="E227" s="100">
        <v>7121.6</v>
      </c>
      <c r="F227" s="100">
        <v>1034.8599999999999</v>
      </c>
      <c r="G227" s="100">
        <v>4589.8999999999996</v>
      </c>
      <c r="H227" s="98">
        <v>351.53</v>
      </c>
      <c r="I227" s="100">
        <v>1522</v>
      </c>
      <c r="J227" s="100">
        <v>1507.55</v>
      </c>
      <c r="K227" s="100">
        <v>9239.1</v>
      </c>
      <c r="L227" s="106">
        <v>15484.7</v>
      </c>
      <c r="M227" s="115">
        <f t="shared" si="29"/>
        <v>1.0807596753095635E-2</v>
      </c>
      <c r="N227" s="116">
        <f t="shared" si="29"/>
        <v>5.3981107923522956E-4</v>
      </c>
      <c r="O227" s="116">
        <f t="shared" si="29"/>
        <v>-7.2297390163154904E-3</v>
      </c>
      <c r="P227" s="116">
        <f t="shared" si="29"/>
        <v>-4.8466945510883342E-3</v>
      </c>
      <c r="Q227" s="116">
        <f t="shared" si="29"/>
        <v>-2.730860666123203E-2</v>
      </c>
      <c r="R227" s="116">
        <f t="shared" si="28"/>
        <v>7.4900164822432596E-3</v>
      </c>
      <c r="S227" s="116">
        <f t="shared" si="28"/>
        <v>-2.6988269388889684E-3</v>
      </c>
      <c r="T227" s="116">
        <f t="shared" si="28"/>
        <v>-1.7552022584656803E-2</v>
      </c>
      <c r="U227" s="116">
        <f t="shared" si="28"/>
        <v>-4.4014301220409429E-3</v>
      </c>
      <c r="V227" s="116">
        <f t="shared" si="28"/>
        <v>1.0504373275502144E-3</v>
      </c>
      <c r="W227" s="117">
        <f t="shared" si="30"/>
        <v>-8.2950726540652884E-4</v>
      </c>
    </row>
    <row r="228" spans="1:23">
      <c r="A228" s="104">
        <v>44867</v>
      </c>
      <c r="B228" s="98">
        <v>809.85</v>
      </c>
      <c r="C228" s="98">
        <v>833.4</v>
      </c>
      <c r="D228" s="98">
        <v>229.05</v>
      </c>
      <c r="E228" s="100">
        <v>7156.2</v>
      </c>
      <c r="F228" s="100">
        <v>1063.51</v>
      </c>
      <c r="G228" s="100">
        <v>4555.6499999999996</v>
      </c>
      <c r="H228" s="98">
        <v>352.48</v>
      </c>
      <c r="I228" s="100">
        <v>1548.95</v>
      </c>
      <c r="J228" s="100">
        <v>1514.2</v>
      </c>
      <c r="K228" s="100">
        <v>9229.4</v>
      </c>
      <c r="L228" s="106">
        <v>15497.55</v>
      </c>
      <c r="M228" s="115">
        <f t="shared" si="29"/>
        <v>-3.1241145316985831E-2</v>
      </c>
      <c r="N228" s="116">
        <f t="shared" si="29"/>
        <v>-1.0028737348117097E-2</v>
      </c>
      <c r="O228" s="116">
        <f t="shared" si="29"/>
        <v>-6.7442875022074049E-3</v>
      </c>
      <c r="P228" s="116">
        <f t="shared" si="29"/>
        <v>-7.4204869340232888E-3</v>
      </c>
      <c r="Q228" s="116">
        <f t="shared" si="29"/>
        <v>1.0311464591309853E-2</v>
      </c>
      <c r="R228" s="116">
        <f t="shared" si="28"/>
        <v>4.4769873314187093E-3</v>
      </c>
      <c r="S228" s="116">
        <f t="shared" si="28"/>
        <v>1.4632176924051259E-2</v>
      </c>
      <c r="T228" s="116">
        <f t="shared" si="28"/>
        <v>-5.3120547300127803E-3</v>
      </c>
      <c r="U228" s="116">
        <f t="shared" si="28"/>
        <v>6.2759089740974442E-4</v>
      </c>
      <c r="V228" s="116">
        <f t="shared" si="28"/>
        <v>-2.4107354572430437E-2</v>
      </c>
      <c r="W228" s="117">
        <f t="shared" si="30"/>
        <v>-2.5680738587241176E-3</v>
      </c>
    </row>
    <row r="229" spans="1:23">
      <c r="A229" s="104">
        <v>44866</v>
      </c>
      <c r="B229" s="98">
        <v>835.55</v>
      </c>
      <c r="C229" s="98">
        <v>841.8</v>
      </c>
      <c r="D229" s="98">
        <v>230.6</v>
      </c>
      <c r="E229" s="100">
        <v>7209.5</v>
      </c>
      <c r="F229" s="100">
        <v>1052.5999999999999</v>
      </c>
      <c r="G229" s="100">
        <v>4535.3</v>
      </c>
      <c r="H229" s="98">
        <v>347.36</v>
      </c>
      <c r="I229" s="100">
        <v>1557.2</v>
      </c>
      <c r="J229" s="100">
        <v>1513.25</v>
      </c>
      <c r="K229" s="100">
        <v>9454.6</v>
      </c>
      <c r="L229" s="106">
        <v>15537.4</v>
      </c>
      <c r="M229" s="115">
        <f t="shared" si="29"/>
        <v>4.2577498281829067E-3</v>
      </c>
      <c r="N229" s="116">
        <f t="shared" si="29"/>
        <v>2.1918192107785416E-2</v>
      </c>
      <c r="O229" s="116">
        <f t="shared" si="29"/>
        <v>2.0149608562672738E-2</v>
      </c>
      <c r="P229" s="116">
        <f t="shared" si="29"/>
        <v>9.1127595279760637E-3</v>
      </c>
      <c r="Q229" s="116">
        <f t="shared" si="29"/>
        <v>7.0263370444909627E-3</v>
      </c>
      <c r="R229" s="116">
        <f t="shared" si="28"/>
        <v>2.2656783622588338E-2</v>
      </c>
      <c r="S229" s="116">
        <f t="shared" si="28"/>
        <v>2.3057423173560112E-3</v>
      </c>
      <c r="T229" s="116">
        <f t="shared" si="28"/>
        <v>-1.2064104445194596E-2</v>
      </c>
      <c r="U229" s="116">
        <f t="shared" si="28"/>
        <v>1.0996971236695224E-2</v>
      </c>
      <c r="V229" s="116">
        <f t="shared" si="28"/>
        <v>-7.6914540864928939E-3</v>
      </c>
      <c r="W229" s="117">
        <f t="shared" si="30"/>
        <v>7.325282906093941E-3</v>
      </c>
    </row>
    <row r="230" spans="1:23">
      <c r="A230" s="104">
        <v>44865</v>
      </c>
      <c r="B230" s="98">
        <v>832</v>
      </c>
      <c r="C230" s="98">
        <v>823.55</v>
      </c>
      <c r="D230" s="98">
        <v>226</v>
      </c>
      <c r="E230" s="100">
        <v>7144.1</v>
      </c>
      <c r="F230" s="100">
        <v>1045.23</v>
      </c>
      <c r="G230" s="100">
        <v>4433.7</v>
      </c>
      <c r="H230" s="98">
        <v>346.56</v>
      </c>
      <c r="I230" s="100">
        <v>1576.1</v>
      </c>
      <c r="J230" s="100">
        <v>1496.7</v>
      </c>
      <c r="K230" s="100">
        <v>9527.6</v>
      </c>
      <c r="L230" s="106">
        <v>15424</v>
      </c>
      <c r="M230" s="115">
        <f t="shared" si="29"/>
        <v>1.8376961348690907E-2</v>
      </c>
      <c r="N230" s="116">
        <f t="shared" si="29"/>
        <v>3.9541372199806942E-3</v>
      </c>
      <c r="O230" s="116">
        <f t="shared" si="29"/>
        <v>4.2123995333440524E-3</v>
      </c>
      <c r="P230" s="116">
        <f t="shared" si="29"/>
        <v>1.9398599241592505E-2</v>
      </c>
      <c r="Q230" s="116">
        <f t="shared" si="29"/>
        <v>1.3678654318422587E-2</v>
      </c>
      <c r="R230" s="116">
        <f t="shared" si="28"/>
        <v>-5.9031053003002132E-3</v>
      </c>
      <c r="S230" s="116">
        <f t="shared" si="28"/>
        <v>8.3449719321806882E-3</v>
      </c>
      <c r="T230" s="116">
        <f t="shared" si="28"/>
        <v>3.3047376756010945E-3</v>
      </c>
      <c r="U230" s="116">
        <f t="shared" si="28"/>
        <v>2.5717056442933813E-2</v>
      </c>
      <c r="V230" s="116">
        <f t="shared" si="28"/>
        <v>3.6855692173719487E-3</v>
      </c>
      <c r="W230" s="117">
        <f t="shared" si="30"/>
        <v>1.189620624378564E-2</v>
      </c>
    </row>
    <row r="231" spans="1:23">
      <c r="A231" s="104">
        <v>44862</v>
      </c>
      <c r="B231" s="98">
        <v>816.85</v>
      </c>
      <c r="C231" s="98">
        <v>820.3</v>
      </c>
      <c r="D231" s="98">
        <v>225.05</v>
      </c>
      <c r="E231" s="100">
        <v>7006.85</v>
      </c>
      <c r="F231" s="100">
        <v>1031.03</v>
      </c>
      <c r="G231" s="100">
        <v>4459.95</v>
      </c>
      <c r="H231" s="98">
        <v>343.68</v>
      </c>
      <c r="I231" s="100">
        <v>1570.9</v>
      </c>
      <c r="J231" s="100">
        <v>1458.7</v>
      </c>
      <c r="K231" s="100">
        <v>9492.5499999999993</v>
      </c>
      <c r="L231" s="106">
        <v>15241.6</v>
      </c>
      <c r="M231" s="115">
        <f t="shared" si="29"/>
        <v>-3.0600691814417527E-4</v>
      </c>
      <c r="N231" s="116">
        <f t="shared" si="29"/>
        <v>-1.1574427901161449E-3</v>
      </c>
      <c r="O231" s="116">
        <f t="shared" si="29"/>
        <v>-3.5484623616713886E-3</v>
      </c>
      <c r="P231" s="116">
        <f t="shared" si="29"/>
        <v>5.115210449456147E-3</v>
      </c>
      <c r="Q231" s="116">
        <f t="shared" si="29"/>
        <v>-2.5320960166939972E-2</v>
      </c>
      <c r="R231" s="116">
        <f t="shared" si="28"/>
        <v>-6.9823714186812479E-3</v>
      </c>
      <c r="S231" s="116">
        <f t="shared" si="28"/>
        <v>0</v>
      </c>
      <c r="T231" s="116">
        <f t="shared" si="28"/>
        <v>-7.7994117824618263E-3</v>
      </c>
      <c r="U231" s="116">
        <f t="shared" si="28"/>
        <v>2.9521836689531955E-3</v>
      </c>
      <c r="V231" s="116">
        <f t="shared" si="28"/>
        <v>4.8632421319181246E-2</v>
      </c>
      <c r="W231" s="117">
        <f t="shared" si="30"/>
        <v>-1.7385114777338724E-4</v>
      </c>
    </row>
    <row r="232" spans="1:23">
      <c r="A232" s="104">
        <v>44861</v>
      </c>
      <c r="B232" s="98">
        <v>817.1</v>
      </c>
      <c r="C232" s="98">
        <v>821.25</v>
      </c>
      <c r="D232" s="98">
        <v>225.85</v>
      </c>
      <c r="E232" s="100">
        <v>6971.1</v>
      </c>
      <c r="F232" s="100">
        <v>1057.47</v>
      </c>
      <c r="G232" s="100">
        <v>4491.2</v>
      </c>
      <c r="H232" s="98">
        <v>343.68</v>
      </c>
      <c r="I232" s="100">
        <v>1583.2</v>
      </c>
      <c r="J232" s="100">
        <v>1454.4</v>
      </c>
      <c r="K232" s="100">
        <v>9041.9500000000007</v>
      </c>
      <c r="L232" s="106">
        <v>15244.25</v>
      </c>
      <c r="M232" s="115">
        <f t="shared" si="29"/>
        <v>1.827888363105144E-2</v>
      </c>
      <c r="N232" s="116">
        <f t="shared" si="29"/>
        <v>2.5778437806113687E-2</v>
      </c>
      <c r="O232" s="116">
        <f t="shared" si="29"/>
        <v>2.3293326385056993E-2</v>
      </c>
      <c r="P232" s="116">
        <f t="shared" si="29"/>
        <v>-1.8730119812673633E-2</v>
      </c>
      <c r="Q232" s="116">
        <f t="shared" si="29"/>
        <v>-6.1561281778847766E-3</v>
      </c>
      <c r="R232" s="116">
        <f t="shared" si="28"/>
        <v>1.0936410920942078E-2</v>
      </c>
      <c r="S232" s="116">
        <f t="shared" si="28"/>
        <v>-1.4537844563197967E-3</v>
      </c>
      <c r="T232" s="116">
        <f t="shared" si="28"/>
        <v>1.4634097134143279E-2</v>
      </c>
      <c r="U232" s="116">
        <f t="shared" si="28"/>
        <v>2.4093909015750104E-3</v>
      </c>
      <c r="V232" s="116">
        <f t="shared" si="28"/>
        <v>4.0948804791496084E-3</v>
      </c>
      <c r="W232" s="117">
        <f t="shared" si="30"/>
        <v>5.6673402276929156E-3</v>
      </c>
    </row>
    <row r="233" spans="1:23">
      <c r="A233" s="104">
        <v>44859</v>
      </c>
      <c r="B233" s="98">
        <v>802.3</v>
      </c>
      <c r="C233" s="98">
        <v>800.35</v>
      </c>
      <c r="D233" s="98">
        <v>220.65</v>
      </c>
      <c r="E233" s="100">
        <v>7102.9</v>
      </c>
      <c r="F233" s="100">
        <v>1064</v>
      </c>
      <c r="G233" s="100">
        <v>4442.3500000000004</v>
      </c>
      <c r="H233" s="98">
        <v>344.18</v>
      </c>
      <c r="I233" s="100">
        <v>1560.2</v>
      </c>
      <c r="J233" s="100">
        <v>1450.9</v>
      </c>
      <c r="K233" s="100">
        <v>9005</v>
      </c>
      <c r="L233" s="106">
        <v>15158.1</v>
      </c>
      <c r="M233" s="115">
        <f t="shared" si="29"/>
        <v>2.4931438673135732E-4</v>
      </c>
      <c r="N233" s="116">
        <f t="shared" si="29"/>
        <v>-6.4140706243224826E-3</v>
      </c>
      <c r="O233" s="116">
        <f t="shared" si="29"/>
        <v>7.5060058990554478E-3</v>
      </c>
      <c r="P233" s="116">
        <f t="shared" si="29"/>
        <v>-1.4480245182806984E-2</v>
      </c>
      <c r="Q233" s="116">
        <f t="shared" si="29"/>
        <v>3.224360611171629E-2</v>
      </c>
      <c r="R233" s="116">
        <f t="shared" si="28"/>
        <v>1.4705730526669104E-2</v>
      </c>
      <c r="S233" s="116">
        <f t="shared" si="28"/>
        <v>-4.0304512697598004E-3</v>
      </c>
      <c r="T233" s="116">
        <f t="shared" si="28"/>
        <v>-2.0334092097262332E-2</v>
      </c>
      <c r="U233" s="116">
        <f t="shared" si="28"/>
        <v>-6.9713017783009801E-3</v>
      </c>
      <c r="V233" s="116">
        <f t="shared" si="28"/>
        <v>2.696212101356114E-2</v>
      </c>
      <c r="W233" s="117">
        <f t="shared" si="30"/>
        <v>-2.6781450840063191E-3</v>
      </c>
    </row>
    <row r="234" spans="1:23">
      <c r="A234" s="104">
        <v>44858</v>
      </c>
      <c r="B234" s="98">
        <v>802.1</v>
      </c>
      <c r="C234" s="98">
        <v>805.5</v>
      </c>
      <c r="D234" s="98">
        <v>219</v>
      </c>
      <c r="E234" s="100">
        <v>7206.5</v>
      </c>
      <c r="F234" s="100">
        <v>1030.24</v>
      </c>
      <c r="G234" s="100">
        <v>4377.5</v>
      </c>
      <c r="H234" s="98">
        <v>345.57</v>
      </c>
      <c r="I234" s="100">
        <v>1592.25</v>
      </c>
      <c r="J234" s="100">
        <v>1461.05</v>
      </c>
      <c r="K234" s="100">
        <v>8765.4500000000007</v>
      </c>
      <c r="L234" s="106">
        <v>15198.75</v>
      </c>
      <c r="M234" s="115">
        <f t="shared" si="29"/>
        <v>5.8141516041156508E-3</v>
      </c>
      <c r="N234" s="116">
        <f t="shared" si="29"/>
        <v>4.791098982182807E-3</v>
      </c>
      <c r="O234" s="116">
        <f t="shared" si="29"/>
        <v>1.8281540740626235E-3</v>
      </c>
      <c r="P234" s="116">
        <f t="shared" si="29"/>
        <v>1.9098222725956102E-3</v>
      </c>
      <c r="Q234" s="116">
        <f t="shared" si="29"/>
        <v>6.7004535843386013E-3</v>
      </c>
      <c r="R234" s="116">
        <f t="shared" si="28"/>
        <v>1.0725502723263784E-2</v>
      </c>
      <c r="S234" s="116">
        <f t="shared" si="28"/>
        <v>6.0663418022405425E-3</v>
      </c>
      <c r="T234" s="116">
        <f t="shared" si="28"/>
        <v>-4.3953284645820699E-4</v>
      </c>
      <c r="U234" s="116">
        <f t="shared" si="28"/>
        <v>1.5484936866684699E-2</v>
      </c>
      <c r="V234" s="116">
        <f t="shared" si="28"/>
        <v>7.115593528975373E-3</v>
      </c>
      <c r="W234" s="117">
        <f t="shared" si="30"/>
        <v>7.77088341190458E-3</v>
      </c>
    </row>
    <row r="235" spans="1:23">
      <c r="A235" s="104">
        <v>44855</v>
      </c>
      <c r="B235" s="98">
        <v>797.45</v>
      </c>
      <c r="C235" s="98">
        <v>801.65</v>
      </c>
      <c r="D235" s="98">
        <v>218.6</v>
      </c>
      <c r="E235" s="100">
        <v>7192.75</v>
      </c>
      <c r="F235" s="100">
        <v>1023.36</v>
      </c>
      <c r="G235" s="100">
        <v>4330.8</v>
      </c>
      <c r="H235" s="98">
        <v>343.48</v>
      </c>
      <c r="I235" s="100">
        <v>1592.95</v>
      </c>
      <c r="J235" s="100">
        <v>1438.6</v>
      </c>
      <c r="K235" s="100">
        <v>8703.2999999999993</v>
      </c>
      <c r="L235" s="106">
        <v>15081.1</v>
      </c>
      <c r="M235" s="115">
        <f t="shared" si="29"/>
        <v>5.7220264904100353E-3</v>
      </c>
      <c r="N235" s="116">
        <f t="shared" si="29"/>
        <v>-2.2693210374271574E-2</v>
      </c>
      <c r="O235" s="116">
        <f t="shared" si="29"/>
        <v>-1.0013738660502159E-2</v>
      </c>
      <c r="P235" s="116">
        <f t="shared" si="29"/>
        <v>-3.2775247108037676E-2</v>
      </c>
      <c r="Q235" s="116">
        <f t="shared" si="29"/>
        <v>-4.7870028903441905E-4</v>
      </c>
      <c r="R235" s="116">
        <f t="shared" si="28"/>
        <v>-4.2051479906444747E-3</v>
      </c>
      <c r="S235" s="116">
        <f t="shared" si="28"/>
        <v>-1.1808426166721177E-2</v>
      </c>
      <c r="T235" s="116">
        <f t="shared" si="28"/>
        <v>-2.5871658159229E-2</v>
      </c>
      <c r="U235" s="116">
        <f t="shared" si="28"/>
        <v>-7.0652091359477793E-3</v>
      </c>
      <c r="V235" s="116">
        <f t="shared" si="28"/>
        <v>-4.7097475412111932E-4</v>
      </c>
      <c r="W235" s="117">
        <f t="shared" si="30"/>
        <v>-2.0534432185364618E-3</v>
      </c>
    </row>
    <row r="236" spans="1:23">
      <c r="A236" s="104">
        <v>44854</v>
      </c>
      <c r="B236" s="98">
        <v>792.9</v>
      </c>
      <c r="C236" s="98">
        <v>820.05</v>
      </c>
      <c r="D236" s="98">
        <v>220.8</v>
      </c>
      <c r="E236" s="100">
        <v>7432.4</v>
      </c>
      <c r="F236" s="100">
        <v>1023.85</v>
      </c>
      <c r="G236" s="100">
        <v>4349.05</v>
      </c>
      <c r="H236" s="98">
        <v>347.56</v>
      </c>
      <c r="I236" s="100">
        <v>1634.7</v>
      </c>
      <c r="J236" s="100">
        <v>1448.8</v>
      </c>
      <c r="K236" s="100">
        <v>8707.4</v>
      </c>
      <c r="L236" s="106">
        <v>15112.1</v>
      </c>
      <c r="M236" s="115">
        <f t="shared" si="29"/>
        <v>1.2053689046622322E-2</v>
      </c>
      <c r="N236" s="116">
        <f t="shared" si="29"/>
        <v>1.8460926718170522E-2</v>
      </c>
      <c r="O236" s="116">
        <f t="shared" si="29"/>
        <v>1.092907053219023E-2</v>
      </c>
      <c r="P236" s="116">
        <f t="shared" si="29"/>
        <v>7.0209836908722975E-3</v>
      </c>
      <c r="Q236" s="116">
        <f t="shared" si="29"/>
        <v>2.1781631653215495E-2</v>
      </c>
      <c r="R236" s="116">
        <f t="shared" si="28"/>
        <v>7.4198783746273443E-3</v>
      </c>
      <c r="S236" s="116">
        <f t="shared" si="28"/>
        <v>9.6272733629545887E-3</v>
      </c>
      <c r="T236" s="116">
        <f t="shared" si="28"/>
        <v>2.2049598368625391E-2</v>
      </c>
      <c r="U236" s="116">
        <f t="shared" si="28"/>
        <v>-6.7757228394464937E-3</v>
      </c>
      <c r="V236" s="116">
        <f t="shared" si="28"/>
        <v>-1.371455018641137E-3</v>
      </c>
      <c r="W236" s="117">
        <f t="shared" si="30"/>
        <v>2.8826389131015968E-3</v>
      </c>
    </row>
    <row r="237" spans="1:23">
      <c r="A237" s="104">
        <v>44853</v>
      </c>
      <c r="B237" s="98">
        <v>783.4</v>
      </c>
      <c r="C237" s="98">
        <v>805.05</v>
      </c>
      <c r="D237" s="98">
        <v>218.4</v>
      </c>
      <c r="E237" s="100">
        <v>7380.4</v>
      </c>
      <c r="F237" s="100">
        <v>1001.79</v>
      </c>
      <c r="G237" s="100">
        <v>4316.8999999999996</v>
      </c>
      <c r="H237" s="98">
        <v>344.23</v>
      </c>
      <c r="I237" s="100">
        <v>1599.05</v>
      </c>
      <c r="J237" s="100">
        <v>1458.65</v>
      </c>
      <c r="K237" s="100">
        <v>8719.35</v>
      </c>
      <c r="L237" s="106">
        <v>15068.6</v>
      </c>
      <c r="M237" s="115">
        <f t="shared" si="29"/>
        <v>3.1917270705980155E-4</v>
      </c>
      <c r="N237" s="116">
        <f t="shared" si="29"/>
        <v>-6.0681300751994471E-3</v>
      </c>
      <c r="O237" s="116">
        <f t="shared" si="29"/>
        <v>-1.024949184480619E-2</v>
      </c>
      <c r="P237" s="116">
        <f t="shared" si="29"/>
        <v>-1.3540230086136469E-3</v>
      </c>
      <c r="Q237" s="116">
        <f t="shared" si="29"/>
        <v>-1.8964252441095884E-4</v>
      </c>
      <c r="R237" s="116">
        <f t="shared" si="28"/>
        <v>-9.1429076558989745E-3</v>
      </c>
      <c r="S237" s="116">
        <f t="shared" si="28"/>
        <v>1.7613467286511999E-2</v>
      </c>
      <c r="T237" s="116">
        <f t="shared" si="28"/>
        <v>2.0055309228514569E-2</v>
      </c>
      <c r="U237" s="116">
        <f t="shared" si="28"/>
        <v>1.0198193467927337E-2</v>
      </c>
      <c r="V237" s="116">
        <f t="shared" si="28"/>
        <v>-1.0041906290542394E-2</v>
      </c>
      <c r="W237" s="117">
        <f t="shared" si="30"/>
        <v>7.9999605928344163E-4</v>
      </c>
    </row>
    <row r="238" spans="1:23">
      <c r="A238" s="104">
        <v>44852</v>
      </c>
      <c r="B238" s="98">
        <v>783.15</v>
      </c>
      <c r="C238" s="98">
        <v>809.95</v>
      </c>
      <c r="D238" s="98">
        <v>220.65</v>
      </c>
      <c r="E238" s="100">
        <v>7390.4</v>
      </c>
      <c r="F238" s="100">
        <v>1001.98</v>
      </c>
      <c r="G238" s="100">
        <v>4356.55</v>
      </c>
      <c r="H238" s="98">
        <v>338.22</v>
      </c>
      <c r="I238" s="100">
        <v>1567.3</v>
      </c>
      <c r="J238" s="100">
        <v>1443.85</v>
      </c>
      <c r="K238" s="100">
        <v>8807.35</v>
      </c>
      <c r="L238" s="106">
        <v>15056.55</v>
      </c>
      <c r="M238" s="115">
        <f t="shared" si="29"/>
        <v>2.2142078784079772E-2</v>
      </c>
      <c r="N238" s="116">
        <f t="shared" si="29"/>
        <v>2.9761304378386925E-2</v>
      </c>
      <c r="O238" s="116">
        <f t="shared" si="29"/>
        <v>1.231205703115475E-2</v>
      </c>
      <c r="P238" s="116">
        <f t="shared" si="29"/>
        <v>4.7743146243773666E-3</v>
      </c>
      <c r="Q238" s="116">
        <f t="shared" si="29"/>
        <v>-3.7753749238853148E-3</v>
      </c>
      <c r="R238" s="116">
        <f t="shared" si="28"/>
        <v>4.9127144567547654E-3</v>
      </c>
      <c r="S238" s="116">
        <f t="shared" si="28"/>
        <v>2.3937472317852211E-2</v>
      </c>
      <c r="T238" s="116">
        <f t="shared" si="28"/>
        <v>2.6573407804489496E-2</v>
      </c>
      <c r="U238" s="116">
        <f t="shared" si="28"/>
        <v>-1.8682540723317948E-3</v>
      </c>
      <c r="V238" s="116">
        <f t="shared" si="28"/>
        <v>9.5316773357333722E-3</v>
      </c>
      <c r="W238" s="117">
        <f t="shared" si="30"/>
        <v>1.0039232992013883E-2</v>
      </c>
    </row>
    <row r="239" spans="1:23">
      <c r="A239" s="104">
        <v>44851</v>
      </c>
      <c r="B239" s="98">
        <v>766</v>
      </c>
      <c r="C239" s="98">
        <v>786.2</v>
      </c>
      <c r="D239" s="98">
        <v>217.95</v>
      </c>
      <c r="E239" s="100">
        <v>7355.2</v>
      </c>
      <c r="F239" s="100">
        <v>1005.77</v>
      </c>
      <c r="G239" s="100">
        <v>4335.2</v>
      </c>
      <c r="H239" s="98">
        <v>330.22</v>
      </c>
      <c r="I239" s="100">
        <v>1526.2</v>
      </c>
      <c r="J239" s="100">
        <v>1446.55</v>
      </c>
      <c r="K239" s="100">
        <v>8723.7999999999993</v>
      </c>
      <c r="L239" s="106">
        <v>14906.15</v>
      </c>
      <c r="M239" s="115">
        <f t="shared" si="29"/>
        <v>6.527628188602463E-5</v>
      </c>
      <c r="N239" s="116">
        <f t="shared" si="29"/>
        <v>7.7890963934924666E-3</v>
      </c>
      <c r="O239" s="116">
        <f t="shared" si="29"/>
        <v>9.4503411636397607E-3</v>
      </c>
      <c r="P239" s="116">
        <f t="shared" si="29"/>
        <v>1.1307434682606836E-2</v>
      </c>
      <c r="Q239" s="116">
        <f t="shared" si="29"/>
        <v>3.3363407919081551E-3</v>
      </c>
      <c r="R239" s="116">
        <f t="shared" si="28"/>
        <v>5.6442435292277139E-3</v>
      </c>
      <c r="S239" s="116">
        <f t="shared" si="28"/>
        <v>4.5434582556264048E-4</v>
      </c>
      <c r="T239" s="116">
        <f t="shared" si="28"/>
        <v>5.5520108449894226E-3</v>
      </c>
      <c r="U239" s="116">
        <f t="shared" si="28"/>
        <v>5.2329831256869167E-3</v>
      </c>
      <c r="V239" s="116">
        <f t="shared" si="28"/>
        <v>1.2283112260571579E-2</v>
      </c>
      <c r="W239" s="117">
        <f t="shared" si="30"/>
        <v>6.1269485523500269E-3</v>
      </c>
    </row>
    <row r="240" spans="1:23">
      <c r="A240" s="104">
        <v>44848</v>
      </c>
      <c r="B240" s="98">
        <v>765.95</v>
      </c>
      <c r="C240" s="98">
        <v>780.1</v>
      </c>
      <c r="D240" s="98">
        <v>215.9</v>
      </c>
      <c r="E240" s="100">
        <v>7272.5</v>
      </c>
      <c r="F240" s="100">
        <v>1002.42</v>
      </c>
      <c r="G240" s="100">
        <v>4310.8</v>
      </c>
      <c r="H240" s="98">
        <v>330.07</v>
      </c>
      <c r="I240" s="100">
        <v>1517.75</v>
      </c>
      <c r="J240" s="100">
        <v>1439</v>
      </c>
      <c r="K240" s="100">
        <v>8617.2999999999993</v>
      </c>
      <c r="L240" s="106">
        <v>14815.1</v>
      </c>
      <c r="M240" s="115">
        <f t="shared" si="29"/>
        <v>-3.8440285794299001E-3</v>
      </c>
      <c r="N240" s="116">
        <f t="shared" si="29"/>
        <v>-5.9430791277954309E-3</v>
      </c>
      <c r="O240" s="116">
        <f t="shared" si="29"/>
        <v>-1.1572735928790615E-3</v>
      </c>
      <c r="P240" s="116">
        <f t="shared" si="29"/>
        <v>1.6757012073657224E-2</v>
      </c>
      <c r="Q240" s="116">
        <f t="shared" si="29"/>
        <v>6.7866090335475604E-3</v>
      </c>
      <c r="R240" s="116">
        <f t="shared" si="28"/>
        <v>1.3110999267639064E-2</v>
      </c>
      <c r="S240" s="116">
        <f t="shared" si="28"/>
        <v>1.0446106166803559E-2</v>
      </c>
      <c r="T240" s="116">
        <f t="shared" si="28"/>
        <v>-1.0865450585778168E-3</v>
      </c>
      <c r="U240" s="116">
        <f t="shared" si="28"/>
        <v>3.2058100789129435E-2</v>
      </c>
      <c r="V240" s="116">
        <f t="shared" si="28"/>
        <v>-3.7354859167684248E-3</v>
      </c>
      <c r="W240" s="117">
        <f t="shared" si="30"/>
        <v>5.7403340524536271E-3</v>
      </c>
    </row>
    <row r="241" spans="1:23">
      <c r="A241" s="104">
        <v>44847</v>
      </c>
      <c r="B241" s="98">
        <v>768.9</v>
      </c>
      <c r="C241" s="98">
        <v>784.75</v>
      </c>
      <c r="D241" s="98">
        <v>216.15</v>
      </c>
      <c r="E241" s="100">
        <v>7151.65</v>
      </c>
      <c r="F241" s="98">
        <v>995.64</v>
      </c>
      <c r="G241" s="100">
        <v>4254.6499999999996</v>
      </c>
      <c r="H241" s="98">
        <v>326.64</v>
      </c>
      <c r="I241" s="100">
        <v>1519.4</v>
      </c>
      <c r="J241" s="100">
        <v>1393.6</v>
      </c>
      <c r="K241" s="100">
        <v>8649.5499999999993</v>
      </c>
      <c r="L241" s="106">
        <v>14730.3</v>
      </c>
      <c r="M241" s="115">
        <f t="shared" si="29"/>
        <v>-8.611533032624661E-3</v>
      </c>
      <c r="N241" s="116">
        <f t="shared" si="29"/>
        <v>-2.4109687611852143E-2</v>
      </c>
      <c r="O241" s="116">
        <f t="shared" si="29"/>
        <v>-8.2930675707607211E-3</v>
      </c>
      <c r="P241" s="116">
        <f t="shared" si="29"/>
        <v>-1.0370210858920148E-2</v>
      </c>
      <c r="Q241" s="116">
        <f t="shared" si="29"/>
        <v>-2.9084656794268649E-3</v>
      </c>
      <c r="R241" s="116">
        <f t="shared" si="28"/>
        <v>3.1780435891744789E-3</v>
      </c>
      <c r="S241" s="116">
        <f t="shared" si="28"/>
        <v>-4.398834072483513E-3</v>
      </c>
      <c r="T241" s="116">
        <f t="shared" si="28"/>
        <v>-1.1839769849833167E-3</v>
      </c>
      <c r="U241" s="116">
        <f t="shared" si="28"/>
        <v>-1.1557523241536865E-2</v>
      </c>
      <c r="V241" s="116">
        <f t="shared" si="28"/>
        <v>-4.2743119329047832E-3</v>
      </c>
      <c r="W241" s="117">
        <f t="shared" si="30"/>
        <v>-6.7421877340694044E-3</v>
      </c>
    </row>
    <row r="242" spans="1:23">
      <c r="A242" s="104">
        <v>44846</v>
      </c>
      <c r="B242" s="98">
        <v>775.55</v>
      </c>
      <c r="C242" s="98">
        <v>803.9</v>
      </c>
      <c r="D242" s="98">
        <v>217.95</v>
      </c>
      <c r="E242" s="100">
        <v>7226.2</v>
      </c>
      <c r="F242" s="98">
        <v>998.54</v>
      </c>
      <c r="G242" s="100">
        <v>4241.1499999999996</v>
      </c>
      <c r="H242" s="98">
        <v>328.08</v>
      </c>
      <c r="I242" s="100">
        <v>1521.2</v>
      </c>
      <c r="J242" s="100">
        <v>1409.8</v>
      </c>
      <c r="K242" s="100">
        <v>8686.6</v>
      </c>
      <c r="L242" s="106">
        <v>14829.95</v>
      </c>
      <c r="M242" s="115">
        <f t="shared" si="29"/>
        <v>-6.1060060519557121E-3</v>
      </c>
      <c r="N242" s="116">
        <f t="shared" si="29"/>
        <v>8.1811541399338973E-3</v>
      </c>
      <c r="O242" s="116">
        <f t="shared" si="29"/>
        <v>3.6773197035705543E-3</v>
      </c>
      <c r="P242" s="116">
        <f t="shared" si="29"/>
        <v>3.2434708592691173E-3</v>
      </c>
      <c r="Q242" s="116">
        <f t="shared" si="29"/>
        <v>1.0935453498035277E-2</v>
      </c>
      <c r="R242" s="116">
        <f t="shared" si="28"/>
        <v>-9.7608677447048094E-3</v>
      </c>
      <c r="S242" s="116">
        <f t="shared" si="28"/>
        <v>1.1588467770531368E-2</v>
      </c>
      <c r="T242" s="116">
        <f t="shared" si="28"/>
        <v>-5.3760045560201763E-3</v>
      </c>
      <c r="U242" s="116">
        <f t="shared" si="28"/>
        <v>6.511435769402575E-3</v>
      </c>
      <c r="V242" s="116">
        <f t="shared" si="28"/>
        <v>2.8208338917402442E-4</v>
      </c>
      <c r="W242" s="117">
        <f t="shared" si="30"/>
        <v>7.3126035419045403E-3</v>
      </c>
    </row>
    <row r="243" spans="1:23">
      <c r="A243" s="104">
        <v>44845</v>
      </c>
      <c r="B243" s="98">
        <v>780.3</v>
      </c>
      <c r="C243" s="98">
        <v>797.35</v>
      </c>
      <c r="D243" s="98">
        <v>217.15</v>
      </c>
      <c r="E243" s="100">
        <v>7202.8</v>
      </c>
      <c r="F243" s="98">
        <v>987.68</v>
      </c>
      <c r="G243" s="100">
        <v>4282.75</v>
      </c>
      <c r="H243" s="98">
        <v>324.3</v>
      </c>
      <c r="I243" s="100">
        <v>1529.4</v>
      </c>
      <c r="J243" s="100">
        <v>1400.65</v>
      </c>
      <c r="K243" s="100">
        <v>8684.15</v>
      </c>
      <c r="L243" s="106">
        <v>14721.9</v>
      </c>
      <c r="M243" s="115">
        <f t="shared" si="29"/>
        <v>-1.532475226610186E-2</v>
      </c>
      <c r="N243" s="116">
        <f t="shared" si="29"/>
        <v>-1.3392084045420697E-2</v>
      </c>
      <c r="O243" s="116">
        <f t="shared" si="29"/>
        <v>-1.4628832307165017E-2</v>
      </c>
      <c r="P243" s="116">
        <f t="shared" si="29"/>
        <v>-1.2499990298505344E-2</v>
      </c>
      <c r="Q243" s="116">
        <f t="shared" si="29"/>
        <v>-2.4087908926135215E-2</v>
      </c>
      <c r="R243" s="116">
        <f t="shared" si="28"/>
        <v>-2.2453397759923891E-2</v>
      </c>
      <c r="S243" s="116">
        <f t="shared" si="28"/>
        <v>-4.7374500268847304E-3</v>
      </c>
      <c r="T243" s="116">
        <f t="shared" si="28"/>
        <v>1.6780521333807304E-2</v>
      </c>
      <c r="U243" s="116">
        <f t="shared" si="28"/>
        <v>-1.0193116506965472E-2</v>
      </c>
      <c r="V243" s="116">
        <f t="shared" si="28"/>
        <v>-2.0318083283820388E-2</v>
      </c>
      <c r="W243" s="117">
        <f t="shared" si="30"/>
        <v>-1.5485480581498897E-2</v>
      </c>
    </row>
    <row r="244" spans="1:23">
      <c r="A244" s="104">
        <v>44844</v>
      </c>
      <c r="B244" s="98">
        <v>792.35</v>
      </c>
      <c r="C244" s="98">
        <v>808.1</v>
      </c>
      <c r="D244" s="98">
        <v>220.35</v>
      </c>
      <c r="E244" s="100">
        <v>7293.4</v>
      </c>
      <c r="F244" s="100">
        <v>1011.76</v>
      </c>
      <c r="G244" s="100">
        <v>4380</v>
      </c>
      <c r="H244" s="98">
        <v>325.83999999999997</v>
      </c>
      <c r="I244" s="100">
        <v>1503.95</v>
      </c>
      <c r="J244" s="100">
        <v>1415</v>
      </c>
      <c r="K244" s="100">
        <v>8862.4</v>
      </c>
      <c r="L244" s="106">
        <v>14951.65</v>
      </c>
      <c r="M244" s="115">
        <f t="shared" si="29"/>
        <v>-9.4610370045661741E-4</v>
      </c>
      <c r="N244" s="116">
        <f t="shared" si="29"/>
        <v>-1.0830875108421636E-2</v>
      </c>
      <c r="O244" s="116">
        <f t="shared" si="29"/>
        <v>-9.7099103182988842E-3</v>
      </c>
      <c r="P244" s="116">
        <f t="shared" si="29"/>
        <v>-7.0704018614148175E-3</v>
      </c>
      <c r="Q244" s="116">
        <f t="shared" si="29"/>
        <v>5.3515280434041912E-3</v>
      </c>
      <c r="R244" s="116">
        <f t="shared" si="28"/>
        <v>7.6513282212555109E-4</v>
      </c>
      <c r="S244" s="116">
        <f t="shared" si="28"/>
        <v>-1.8879096646565688E-2</v>
      </c>
      <c r="T244" s="116">
        <f t="shared" si="28"/>
        <v>-1.0615354564004673E-2</v>
      </c>
      <c r="U244" s="116">
        <f t="shared" si="28"/>
        <v>-1.1104197307524597E-2</v>
      </c>
      <c r="V244" s="116">
        <f t="shared" si="28"/>
        <v>9.4437115985056778E-3</v>
      </c>
      <c r="W244" s="117">
        <f t="shared" si="30"/>
        <v>-5.6722179135231263E-3</v>
      </c>
    </row>
    <row r="245" spans="1:23">
      <c r="A245" s="104">
        <v>44841</v>
      </c>
      <c r="B245" s="98">
        <v>793.1</v>
      </c>
      <c r="C245" s="98">
        <v>816.9</v>
      </c>
      <c r="D245" s="98">
        <v>222.5</v>
      </c>
      <c r="E245" s="100">
        <v>7345.15</v>
      </c>
      <c r="F245" s="100">
        <v>1006.36</v>
      </c>
      <c r="G245" s="100">
        <v>4376.6499999999996</v>
      </c>
      <c r="H245" s="98">
        <v>332.05</v>
      </c>
      <c r="I245" s="100">
        <v>1520</v>
      </c>
      <c r="J245" s="100">
        <v>1430.8</v>
      </c>
      <c r="K245" s="100">
        <v>8779.1</v>
      </c>
      <c r="L245" s="106">
        <v>15036.7</v>
      </c>
      <c r="M245" s="115">
        <f t="shared" si="29"/>
        <v>5.6900956457471867E-3</v>
      </c>
      <c r="N245" s="116">
        <f t="shared" si="29"/>
        <v>-8.7751934215142807E-3</v>
      </c>
      <c r="O245" s="116">
        <f t="shared" si="29"/>
        <v>3.6019849840291419E-3</v>
      </c>
      <c r="P245" s="116">
        <f t="shared" si="29"/>
        <v>-8.000422352187158E-3</v>
      </c>
      <c r="Q245" s="116">
        <f t="shared" si="29"/>
        <v>-7.2474129623360285E-3</v>
      </c>
      <c r="R245" s="116">
        <f t="shared" si="28"/>
        <v>-4.7639760953536257E-3</v>
      </c>
      <c r="S245" s="116">
        <f t="shared" si="28"/>
        <v>-7.6203416878324673E-3</v>
      </c>
      <c r="T245" s="116">
        <f t="shared" si="28"/>
        <v>1.121395784094154E-2</v>
      </c>
      <c r="U245" s="116">
        <f t="shared" si="28"/>
        <v>-4.3238786941622552E-3</v>
      </c>
      <c r="V245" s="116">
        <f t="shared" si="28"/>
        <v>8.7061028908200552E-3</v>
      </c>
      <c r="W245" s="117">
        <f t="shared" si="30"/>
        <v>-1.086748916766822E-3</v>
      </c>
    </row>
    <row r="246" spans="1:23">
      <c r="A246" s="104">
        <v>44840</v>
      </c>
      <c r="B246" s="98">
        <v>788.6</v>
      </c>
      <c r="C246" s="98">
        <v>824.1</v>
      </c>
      <c r="D246" s="98">
        <v>221.7</v>
      </c>
      <c r="E246" s="100">
        <v>7404.15</v>
      </c>
      <c r="F246" s="100">
        <v>1013.68</v>
      </c>
      <c r="G246" s="100">
        <v>4397.55</v>
      </c>
      <c r="H246" s="98">
        <v>334.59</v>
      </c>
      <c r="I246" s="100">
        <v>1503.05</v>
      </c>
      <c r="J246" s="100">
        <v>1437</v>
      </c>
      <c r="K246" s="100">
        <v>8703</v>
      </c>
      <c r="L246" s="106">
        <v>15053.05</v>
      </c>
      <c r="M246" s="115">
        <f t="shared" si="29"/>
        <v>-2.5168798658249669E-2</v>
      </c>
      <c r="N246" s="116">
        <f t="shared" si="29"/>
        <v>1.2749295962439342E-3</v>
      </c>
      <c r="O246" s="116">
        <f t="shared" si="29"/>
        <v>1.2025102362358112E-2</v>
      </c>
      <c r="P246" s="116">
        <f t="shared" si="29"/>
        <v>-1.1354563886698586E-2</v>
      </c>
      <c r="Q246" s="116">
        <f t="shared" si="29"/>
        <v>2.9144314522117419E-3</v>
      </c>
      <c r="R246" s="116">
        <f t="shared" si="28"/>
        <v>-3.7224125147848845E-3</v>
      </c>
      <c r="S246" s="116">
        <f t="shared" si="28"/>
        <v>1.1361709235858407E-2</v>
      </c>
      <c r="T246" s="116">
        <f t="shared" si="28"/>
        <v>1.4812603273812331E-2</v>
      </c>
      <c r="U246" s="116">
        <f t="shared" si="28"/>
        <v>-1.1072777491258002E-2</v>
      </c>
      <c r="V246" s="116">
        <f t="shared" si="28"/>
        <v>1.4373187859790513E-3</v>
      </c>
      <c r="W246" s="117">
        <f t="shared" si="30"/>
        <v>5.8130305252164158E-3</v>
      </c>
    </row>
    <row r="247" spans="1:23">
      <c r="A247" s="104">
        <v>44838</v>
      </c>
      <c r="B247" s="98">
        <v>808.7</v>
      </c>
      <c r="C247" s="98">
        <v>823.05</v>
      </c>
      <c r="D247" s="98">
        <v>219.05</v>
      </c>
      <c r="E247" s="100">
        <v>7488.7</v>
      </c>
      <c r="F247" s="100">
        <v>1010.73</v>
      </c>
      <c r="G247" s="100">
        <v>4413.95</v>
      </c>
      <c r="H247" s="98">
        <v>330.81</v>
      </c>
      <c r="I247" s="100">
        <v>1480.95</v>
      </c>
      <c r="J247" s="100">
        <v>1453</v>
      </c>
      <c r="K247" s="100">
        <v>8690.5</v>
      </c>
      <c r="L247" s="106">
        <v>14965.8</v>
      </c>
      <c r="M247" s="115">
        <f t="shared" si="29"/>
        <v>6.637535612432393E-3</v>
      </c>
      <c r="N247" s="116">
        <f t="shared" si="29"/>
        <v>4.8097857850902946E-2</v>
      </c>
      <c r="O247" s="116">
        <f t="shared" si="29"/>
        <v>2.7303871048688193E-2</v>
      </c>
      <c r="P247" s="116">
        <f t="shared" si="29"/>
        <v>4.3238548582166102E-2</v>
      </c>
      <c r="Q247" s="116">
        <f t="shared" si="29"/>
        <v>2.242158909085188E-2</v>
      </c>
      <c r="R247" s="116">
        <f t="shared" si="28"/>
        <v>-1.2905272575379695E-3</v>
      </c>
      <c r="S247" s="116">
        <f t="shared" si="28"/>
        <v>2.5720164917525063E-2</v>
      </c>
      <c r="T247" s="116">
        <f t="shared" si="28"/>
        <v>1.3836463539559016E-2</v>
      </c>
      <c r="U247" s="116">
        <f t="shared" si="28"/>
        <v>2.7773748085292704E-2</v>
      </c>
      <c r="V247" s="116">
        <f t="shared" si="28"/>
        <v>1.665013083751651E-2</v>
      </c>
      <c r="W247" s="117">
        <f t="shared" si="30"/>
        <v>2.2112553677169369E-2</v>
      </c>
    </row>
    <row r="248" spans="1:23">
      <c r="A248" s="104">
        <v>44837</v>
      </c>
      <c r="B248" s="98">
        <v>803.35</v>
      </c>
      <c r="C248" s="98">
        <v>784.4</v>
      </c>
      <c r="D248" s="98">
        <v>213.15</v>
      </c>
      <c r="E248" s="100">
        <v>7171.8</v>
      </c>
      <c r="F248" s="98">
        <v>988.32</v>
      </c>
      <c r="G248" s="100">
        <v>4419.6499999999996</v>
      </c>
      <c r="H248" s="98">
        <v>322.41000000000003</v>
      </c>
      <c r="I248" s="100">
        <v>1460.6</v>
      </c>
      <c r="J248" s="100">
        <v>1413.2</v>
      </c>
      <c r="K248" s="100">
        <v>8547</v>
      </c>
      <c r="L248" s="106">
        <v>14638.5</v>
      </c>
      <c r="M248" s="115">
        <f t="shared" si="29"/>
        <v>4.3037646345679978E-3</v>
      </c>
      <c r="N248" s="116">
        <f t="shared" si="29"/>
        <v>-4.517761485575339E-2</v>
      </c>
      <c r="O248" s="116">
        <f t="shared" si="29"/>
        <v>-1.5594404231325149E-2</v>
      </c>
      <c r="P248" s="116">
        <f t="shared" si="29"/>
        <v>-2.260298672672165E-2</v>
      </c>
      <c r="Q248" s="116">
        <f t="shared" si="29"/>
        <v>-3.081292942986967E-3</v>
      </c>
      <c r="R248" s="116">
        <f t="shared" si="28"/>
        <v>1.9177433882056064E-2</v>
      </c>
      <c r="S248" s="116">
        <f t="shared" si="28"/>
        <v>-2.3783645809516935E-2</v>
      </c>
      <c r="T248" s="116">
        <f t="shared" si="28"/>
        <v>-1.5084882090567835E-2</v>
      </c>
      <c r="U248" s="116">
        <f t="shared" si="28"/>
        <v>-5.7504877026298244E-3</v>
      </c>
      <c r="V248" s="116">
        <f t="shared" si="28"/>
        <v>-3.2365135457285546E-2</v>
      </c>
      <c r="W248" s="117">
        <f t="shared" si="30"/>
        <v>-1.2953280847612584E-2</v>
      </c>
    </row>
    <row r="249" spans="1:23">
      <c r="A249" s="104">
        <v>44834</v>
      </c>
      <c r="B249" s="98">
        <v>799.9</v>
      </c>
      <c r="C249" s="98">
        <v>820.65</v>
      </c>
      <c r="D249" s="98">
        <v>216.5</v>
      </c>
      <c r="E249" s="100">
        <v>7335.75</v>
      </c>
      <c r="F249" s="98">
        <v>991.37</v>
      </c>
      <c r="G249" s="100">
        <v>4335.7</v>
      </c>
      <c r="H249" s="98">
        <v>330.17</v>
      </c>
      <c r="I249" s="100">
        <v>1482.8</v>
      </c>
      <c r="J249" s="100">
        <v>1421.35</v>
      </c>
      <c r="K249" s="100">
        <v>8828.15</v>
      </c>
      <c r="L249" s="106">
        <v>14829.35</v>
      </c>
      <c r="M249" s="115">
        <f t="shared" si="29"/>
        <v>4.506850706064388E-2</v>
      </c>
      <c r="N249" s="116">
        <f t="shared" si="29"/>
        <v>5.1922782422549442E-3</v>
      </c>
      <c r="O249" s="116">
        <f t="shared" si="29"/>
        <v>1.9825722251087762E-2</v>
      </c>
      <c r="P249" s="116">
        <f t="shared" si="29"/>
        <v>3.1996081414958334E-2</v>
      </c>
      <c r="Q249" s="116">
        <f t="shared" si="29"/>
        <v>1.4939990463483503E-3</v>
      </c>
      <c r="R249" s="116">
        <f t="shared" si="28"/>
        <v>-5.7495213809631435E-3</v>
      </c>
      <c r="S249" s="116">
        <f t="shared" si="28"/>
        <v>-2.5409130703792941E-3</v>
      </c>
      <c r="T249" s="116">
        <f t="shared" si="28"/>
        <v>1.9576743687749476E-3</v>
      </c>
      <c r="U249" s="116">
        <f t="shared" si="28"/>
        <v>2.7822174773423722E-2</v>
      </c>
      <c r="V249" s="116">
        <f t="shared" si="28"/>
        <v>2.3297908179321324E-2</v>
      </c>
      <c r="W249" s="117">
        <f t="shared" si="30"/>
        <v>1.5415578182773651E-2</v>
      </c>
    </row>
    <row r="250" spans="1:23">
      <c r="A250" s="104">
        <v>44833</v>
      </c>
      <c r="B250" s="98">
        <v>764.65</v>
      </c>
      <c r="C250" s="98">
        <v>816.4</v>
      </c>
      <c r="D250" s="98">
        <v>212.25</v>
      </c>
      <c r="E250" s="100">
        <v>7104.75</v>
      </c>
      <c r="F250" s="98">
        <v>989.89</v>
      </c>
      <c r="G250" s="100">
        <v>4360.7</v>
      </c>
      <c r="H250" s="98">
        <v>331.01</v>
      </c>
      <c r="I250" s="100">
        <v>1479.9</v>
      </c>
      <c r="J250" s="100">
        <v>1382.35</v>
      </c>
      <c r="K250" s="100">
        <v>8624.85</v>
      </c>
      <c r="L250" s="106">
        <v>14602.5</v>
      </c>
      <c r="M250" s="118">
        <f t="shared" si="29"/>
        <v>4.1937024964324287E-3</v>
      </c>
      <c r="N250" s="119">
        <f t="shared" si="29"/>
        <v>-1.3021175762171105E-2</v>
      </c>
      <c r="O250" s="119">
        <f t="shared" si="29"/>
        <v>-7.743790896903289E-3</v>
      </c>
      <c r="P250" s="119">
        <f t="shared" si="29"/>
        <v>-1.3664613534929967E-2</v>
      </c>
      <c r="Q250" s="119">
        <f t="shared" si="29"/>
        <v>-2.219871374841274E-2</v>
      </c>
      <c r="R250" s="119">
        <f t="shared" si="28"/>
        <v>2.108902777170259E-2</v>
      </c>
      <c r="S250" s="119">
        <f t="shared" si="28"/>
        <v>2.4620109856382518E-2</v>
      </c>
      <c r="T250" s="119">
        <f t="shared" si="28"/>
        <v>1.7277943489137314E-2</v>
      </c>
      <c r="U250" s="119">
        <f t="shared" si="28"/>
        <v>-5.1950042879140403E-3</v>
      </c>
      <c r="V250" s="119">
        <f t="shared" si="28"/>
        <v>-1.1745449580460168E-2</v>
      </c>
      <c r="W250" s="120">
        <f t="shared" si="30"/>
        <v>-1.2387462188834016E-3</v>
      </c>
    </row>
    <row r="251" spans="1:23">
      <c r="A251" s="105">
        <v>44832</v>
      </c>
      <c r="B251" s="101">
        <v>761.45</v>
      </c>
      <c r="C251" s="101">
        <v>827.1</v>
      </c>
      <c r="D251" s="101">
        <v>213.9</v>
      </c>
      <c r="E251" s="102">
        <v>7202.5</v>
      </c>
      <c r="F251" s="102">
        <v>1012.11</v>
      </c>
      <c r="G251" s="100">
        <v>4269.7</v>
      </c>
      <c r="H251" s="101">
        <v>322.95999999999998</v>
      </c>
      <c r="I251" s="102">
        <v>1454.55</v>
      </c>
      <c r="J251" s="102">
        <v>1389.55</v>
      </c>
      <c r="K251" s="102">
        <v>8726.75</v>
      </c>
      <c r="L251" s="103">
        <v>14620.6</v>
      </c>
    </row>
  </sheetData>
  <mergeCells count="1">
    <mergeCell ref="M1:W1"/>
  </mergeCells>
  <conditionalFormatting sqref="AC12:AK12 AB12:AB13">
    <cfRule type="cellIs" dxfId="1" priority="1" operator="greaterThan">
      <formula>0</formula>
    </cfRule>
  </conditionalFormatting>
  <dataValidations count="1">
    <dataValidation type="list" allowBlank="1" showInputMessage="1" showErrorMessage="1" sqref="AB27:AK27" xr:uid="{AB736AB7-3F15-4998-8033-2FD89E6E3C8B}">
      <formula1>"-2,-1,0,1,2"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806993-2A3B-41B4-BF30-8D6BC2A99834}">
  <dimension ref="A1:AR251"/>
  <sheetViews>
    <sheetView topLeftCell="O42" workbookViewId="0">
      <selection activeCell="AB67" sqref="AB67"/>
    </sheetView>
  </sheetViews>
  <sheetFormatPr defaultRowHeight="14.4"/>
  <cols>
    <col min="1" max="1" width="15.88671875" customWidth="1"/>
    <col min="2" max="2" width="10.88671875" customWidth="1"/>
    <col min="3" max="3" width="11.109375" customWidth="1"/>
    <col min="4" max="4" width="11.5546875" customWidth="1"/>
    <col min="5" max="5" width="14.109375" customWidth="1"/>
    <col min="6" max="6" width="13.5546875" customWidth="1"/>
    <col min="7" max="7" width="19" customWidth="1"/>
    <col min="8" max="8" width="18" customWidth="1"/>
    <col min="9" max="9" width="14.33203125" customWidth="1"/>
    <col min="10" max="10" width="18.88671875" customWidth="1"/>
    <col min="11" max="11" width="20.6640625" customWidth="1"/>
    <col min="13" max="13" width="10.88671875" customWidth="1"/>
    <col min="14" max="14" width="11.33203125" customWidth="1"/>
    <col min="15" max="15" width="10.5546875" customWidth="1"/>
    <col min="16" max="16" width="12.33203125" customWidth="1"/>
    <col min="17" max="17" width="9" customWidth="1"/>
    <col min="18" max="18" width="11.6640625" customWidth="1"/>
    <col min="19" max="19" width="16.44140625" customWidth="1"/>
    <col min="20" max="20" width="7.5546875" customWidth="1"/>
    <col min="21" max="21" width="21.44140625" customWidth="1"/>
    <col min="22" max="22" width="20.109375" customWidth="1"/>
    <col min="27" max="27" width="25.88671875" customWidth="1"/>
    <col min="28" max="28" width="16" customWidth="1"/>
    <col min="29" max="29" width="13.33203125" customWidth="1"/>
    <col min="30" max="30" width="15.44140625" customWidth="1"/>
    <col min="31" max="31" width="22.5546875" customWidth="1"/>
    <col min="35" max="36" width="11.44140625" bestFit="1" customWidth="1"/>
    <col min="37" max="37" width="20.6640625" customWidth="1"/>
    <col min="38" max="39" width="11.44140625" bestFit="1" customWidth="1"/>
    <col min="40" max="41" width="10.44140625" bestFit="1" customWidth="1"/>
    <col min="42" max="42" width="11.44140625" bestFit="1" customWidth="1"/>
    <col min="43" max="43" width="12.88671875" bestFit="1" customWidth="1"/>
    <col min="44" max="44" width="20.88671875" customWidth="1"/>
  </cols>
  <sheetData>
    <row r="1" spans="1:37">
      <c r="M1" s="348" t="s">
        <v>57</v>
      </c>
      <c r="N1" s="349"/>
      <c r="O1" s="349"/>
      <c r="P1" s="349"/>
      <c r="Q1" s="349"/>
      <c r="R1" s="349"/>
      <c r="S1" s="349"/>
      <c r="T1" s="349"/>
      <c r="U1" s="349"/>
      <c r="V1" s="349"/>
      <c r="W1" s="350"/>
    </row>
    <row r="2" spans="1:37">
      <c r="A2" s="129" t="s">
        <v>58</v>
      </c>
      <c r="B2" s="130" t="s">
        <v>8</v>
      </c>
      <c r="C2" s="130" t="s">
        <v>107</v>
      </c>
      <c r="D2" s="130" t="s">
        <v>92</v>
      </c>
      <c r="E2" s="130" t="s">
        <v>108</v>
      </c>
      <c r="F2" s="130" t="s">
        <v>109</v>
      </c>
      <c r="G2" s="130" t="s">
        <v>4</v>
      </c>
      <c r="H2" s="130" t="s">
        <v>110</v>
      </c>
      <c r="I2" s="130" t="s">
        <v>111</v>
      </c>
      <c r="J2" s="130" t="s">
        <v>112</v>
      </c>
      <c r="K2" s="130" t="s">
        <v>113</v>
      </c>
      <c r="L2" s="131" t="s">
        <v>12</v>
      </c>
      <c r="M2" s="132" t="str">
        <f t="shared" ref="M2:W2" si="0">B2</f>
        <v>Reliance</v>
      </c>
      <c r="N2" s="133" t="str">
        <f t="shared" si="0"/>
        <v>Religare</v>
      </c>
      <c r="O2" s="133" t="str">
        <f t="shared" si="0"/>
        <v>Berger Paints</v>
      </c>
      <c r="P2" s="133" t="str">
        <f t="shared" si="0"/>
        <v>Kotak Mahindra</v>
      </c>
      <c r="Q2" s="133" t="str">
        <f t="shared" si="0"/>
        <v>BHEL</v>
      </c>
      <c r="R2" s="133" t="str">
        <f t="shared" si="0"/>
        <v>Infosys</v>
      </c>
      <c r="S2" s="133" t="str">
        <f t="shared" si="0"/>
        <v>Aditya Birla Capital</v>
      </c>
      <c r="T2" s="133" t="str">
        <f t="shared" si="0"/>
        <v>HUL</v>
      </c>
      <c r="U2" s="133" t="str">
        <f t="shared" si="0"/>
        <v xml:space="preserve">Sun Pharmaceuticals </v>
      </c>
      <c r="V2" s="133" t="str">
        <f t="shared" si="0"/>
        <v>Mahindra &amp; Mahindra</v>
      </c>
      <c r="W2" s="134" t="str">
        <f t="shared" si="0"/>
        <v>Nifty 500</v>
      </c>
    </row>
    <row r="3" spans="1:37">
      <c r="A3" s="176">
        <v>45197</v>
      </c>
      <c r="B3" s="185">
        <v>2334.1</v>
      </c>
      <c r="C3" s="184">
        <v>244.2</v>
      </c>
      <c r="D3" s="184">
        <v>569.54999999999995</v>
      </c>
      <c r="E3" s="185">
        <v>1733.2</v>
      </c>
      <c r="F3" s="184">
        <v>126.65</v>
      </c>
      <c r="G3" s="185">
        <v>1439.45</v>
      </c>
      <c r="H3" s="184">
        <v>175.95</v>
      </c>
      <c r="I3" s="185">
        <v>2460.35</v>
      </c>
      <c r="J3" s="185">
        <v>1132.3</v>
      </c>
      <c r="K3" s="185">
        <v>1556.05</v>
      </c>
      <c r="L3" s="177">
        <v>17170.45</v>
      </c>
      <c r="M3" s="108">
        <f>LN(B3/B4)</f>
        <v>-1.4799334533939714E-2</v>
      </c>
      <c r="N3" s="178">
        <f t="shared" ref="N3:W18" si="1">LN(C3/C4)</f>
        <v>-1.2816775997113361E-2</v>
      </c>
      <c r="O3" s="178">
        <f t="shared" si="1"/>
        <v>-5.8230810456459565E-2</v>
      </c>
      <c r="P3" s="178">
        <f t="shared" si="1"/>
        <v>-1.8266261726245344E-2</v>
      </c>
      <c r="Q3" s="178">
        <f t="shared" si="1"/>
        <v>-1.9719982726576963E-3</v>
      </c>
      <c r="R3" s="178">
        <f t="shared" si="1"/>
        <v>-1.8958402976737298E-2</v>
      </c>
      <c r="S3" s="178">
        <f t="shared" si="1"/>
        <v>-2.5530914005341476E-2</v>
      </c>
      <c r="T3" s="178">
        <f t="shared" si="1"/>
        <v>-1.6686870741723106E-2</v>
      </c>
      <c r="U3" s="178">
        <f t="shared" si="1"/>
        <v>-6.7334394575620377E-3</v>
      </c>
      <c r="V3" s="178">
        <f t="shared" si="1"/>
        <v>-2.1080186042290033E-2</v>
      </c>
      <c r="W3" s="179">
        <f>LN(L3/L4)</f>
        <v>-9.9183562294260924E-3</v>
      </c>
    </row>
    <row r="4" spans="1:37">
      <c r="A4" s="176">
        <v>45196</v>
      </c>
      <c r="B4" s="5">
        <v>2368.9</v>
      </c>
      <c r="C4" s="2">
        <v>247.35</v>
      </c>
      <c r="D4" s="2">
        <v>603.70000000000005</v>
      </c>
      <c r="E4" s="5">
        <v>1765.15</v>
      </c>
      <c r="F4" s="2">
        <v>126.9</v>
      </c>
      <c r="G4" s="5">
        <v>1467</v>
      </c>
      <c r="H4" s="2">
        <v>180.5</v>
      </c>
      <c r="I4" s="5">
        <v>2501.75</v>
      </c>
      <c r="J4" s="5">
        <v>1139.95</v>
      </c>
      <c r="K4" s="5">
        <v>1589.2</v>
      </c>
      <c r="L4" s="177">
        <v>17341.599999999999</v>
      </c>
      <c r="M4" s="109">
        <f t="shared" ref="M4:W40" si="2">LN(B4/B5)</f>
        <v>1.1206977251503941E-2</v>
      </c>
      <c r="N4" s="107">
        <f t="shared" si="1"/>
        <v>8.9340695764752176E-3</v>
      </c>
      <c r="O4" s="107">
        <f t="shared" si="1"/>
        <v>6.981411334811549E-3</v>
      </c>
      <c r="P4" s="107">
        <f t="shared" si="1"/>
        <v>5.9502728963945211E-4</v>
      </c>
      <c r="Q4" s="107">
        <f t="shared" si="1"/>
        <v>2.0299204470928374E-2</v>
      </c>
      <c r="R4" s="107">
        <f t="shared" si="1"/>
        <v>4.3379570357023967E-3</v>
      </c>
      <c r="S4" s="107">
        <f t="shared" si="1"/>
        <v>3.3519544221890449E-2</v>
      </c>
      <c r="T4" s="107">
        <f t="shared" si="1"/>
        <v>9.1554035619350778E-3</v>
      </c>
      <c r="U4" s="107">
        <f t="shared" si="1"/>
        <v>1.2446095871886758E-2</v>
      </c>
      <c r="V4" s="107">
        <f t="shared" si="1"/>
        <v>-3.768375267129951E-3</v>
      </c>
      <c r="W4" s="110">
        <f t="shared" si="1"/>
        <v>3.7465723153881506E-3</v>
      </c>
      <c r="AA4" s="122" t="s">
        <v>14</v>
      </c>
      <c r="AB4" s="127" t="str">
        <f>B2</f>
        <v>Reliance</v>
      </c>
      <c r="AC4" s="127" t="str">
        <f t="shared" ref="AC4:AK4" si="3">C2</f>
        <v>Religare</v>
      </c>
      <c r="AD4" s="127" t="str">
        <f t="shared" si="3"/>
        <v>Berger Paints</v>
      </c>
      <c r="AE4" s="127" t="str">
        <f t="shared" si="3"/>
        <v>Kotak Mahindra</v>
      </c>
      <c r="AF4" s="127" t="str">
        <f t="shared" si="3"/>
        <v>BHEL</v>
      </c>
      <c r="AG4" s="127" t="str">
        <f t="shared" si="3"/>
        <v>Infosys</v>
      </c>
      <c r="AH4" s="127" t="str">
        <f t="shared" si="3"/>
        <v>Aditya Birla Capital</v>
      </c>
      <c r="AI4" s="127" t="str">
        <f t="shared" si="3"/>
        <v>HUL</v>
      </c>
      <c r="AJ4" s="127" t="str">
        <f t="shared" si="3"/>
        <v xml:space="preserve">Sun Pharmaceuticals </v>
      </c>
      <c r="AK4" s="128" t="str">
        <f t="shared" si="3"/>
        <v>Mahindra &amp; Mahindra</v>
      </c>
    </row>
    <row r="5" spans="1:37">
      <c r="A5" s="176">
        <v>45195</v>
      </c>
      <c r="B5" s="5">
        <v>2342.5</v>
      </c>
      <c r="C5" s="2">
        <v>245.15</v>
      </c>
      <c r="D5" s="2">
        <v>599.5</v>
      </c>
      <c r="E5" s="5">
        <v>1764.1</v>
      </c>
      <c r="F5" s="2">
        <v>124.35</v>
      </c>
      <c r="G5" s="5">
        <v>1460.65</v>
      </c>
      <c r="H5" s="2">
        <v>174.55</v>
      </c>
      <c r="I5" s="5">
        <v>2478.9499999999998</v>
      </c>
      <c r="J5" s="5">
        <v>1125.8499999999999</v>
      </c>
      <c r="K5" s="5">
        <v>1595.2</v>
      </c>
      <c r="L5" s="177">
        <v>17276.75</v>
      </c>
      <c r="M5" s="109">
        <f t="shared" si="2"/>
        <v>8.7551655727643475E-4</v>
      </c>
      <c r="N5" s="107">
        <f t="shared" si="1"/>
        <v>-3.1321572640702802E-2</v>
      </c>
      <c r="O5" s="107">
        <f t="shared" si="1"/>
        <v>-1.9655434989165166E-2</v>
      </c>
      <c r="P5" s="107">
        <f t="shared" si="1"/>
        <v>-1.1441578951749598E-2</v>
      </c>
      <c r="Q5" s="107">
        <f t="shared" si="1"/>
        <v>-7.2115697155605866E-3</v>
      </c>
      <c r="R5" s="107">
        <f t="shared" si="1"/>
        <v>-9.200010372141465E-3</v>
      </c>
      <c r="S5" s="107">
        <f t="shared" si="1"/>
        <v>-1.1392888823350336E-2</v>
      </c>
      <c r="T5" s="107">
        <f t="shared" si="1"/>
        <v>1.2513120224806611E-3</v>
      </c>
      <c r="U5" s="107">
        <f t="shared" si="1"/>
        <v>1.6000714556506795E-3</v>
      </c>
      <c r="V5" s="107">
        <f t="shared" si="1"/>
        <v>3.6110757843208926E-3</v>
      </c>
      <c r="W5" s="110">
        <f t="shared" si="1"/>
        <v>2.4313083163420316E-4</v>
      </c>
      <c r="AA5" s="123"/>
      <c r="AB5" s="124"/>
      <c r="AC5" s="125"/>
      <c r="AD5" s="125"/>
      <c r="AE5" s="125"/>
      <c r="AF5" s="125"/>
      <c r="AG5" s="125"/>
      <c r="AH5" s="125"/>
      <c r="AI5" s="125"/>
      <c r="AJ5" s="125"/>
      <c r="AK5" s="126"/>
    </row>
    <row r="6" spans="1:37">
      <c r="A6" s="176">
        <v>45194</v>
      </c>
      <c r="B6" s="5">
        <v>2340.4499999999998</v>
      </c>
      <c r="C6" s="2">
        <v>252.95</v>
      </c>
      <c r="D6" s="2">
        <v>611.4</v>
      </c>
      <c r="E6" s="5">
        <v>1784.4</v>
      </c>
      <c r="F6" s="2">
        <v>125.25</v>
      </c>
      <c r="G6" s="5">
        <v>1474.15</v>
      </c>
      <c r="H6" s="2">
        <v>176.55</v>
      </c>
      <c r="I6" s="5">
        <v>2475.85</v>
      </c>
      <c r="J6" s="5">
        <v>1124.05</v>
      </c>
      <c r="K6" s="5">
        <v>1589.45</v>
      </c>
      <c r="L6" s="177">
        <v>17272.55</v>
      </c>
      <c r="M6" s="109">
        <f t="shared" si="2"/>
        <v>-6.1762772473221055E-3</v>
      </c>
      <c r="N6" s="107">
        <f t="shared" si="1"/>
        <v>-7.095444374290924E-2</v>
      </c>
      <c r="O6" s="107">
        <f t="shared" si="1"/>
        <v>-9.0480980649862347E-2</v>
      </c>
      <c r="P6" s="107">
        <f t="shared" si="1"/>
        <v>1.5787497652216553E-2</v>
      </c>
      <c r="Q6" s="107">
        <f t="shared" si="1"/>
        <v>6.8095596598951253E-3</v>
      </c>
      <c r="R6" s="107">
        <f t="shared" si="1"/>
        <v>-1.4813589408243186E-2</v>
      </c>
      <c r="S6" s="107">
        <f t="shared" si="1"/>
        <v>8.5324749737207429E-3</v>
      </c>
      <c r="T6" s="107">
        <f t="shared" si="1"/>
        <v>-2.6622043434370471E-3</v>
      </c>
      <c r="U6" s="107">
        <f t="shared" si="1"/>
        <v>-7.3568848037251621E-3</v>
      </c>
      <c r="V6" s="107">
        <f t="shared" si="1"/>
        <v>-1.1074379588567886E-2</v>
      </c>
      <c r="W6" s="110">
        <f t="shared" si="1"/>
        <v>6.8050162833519097E-4</v>
      </c>
      <c r="AA6" s="109" t="s">
        <v>69</v>
      </c>
      <c r="AB6" s="107">
        <f>COUNT(K3:K251)</f>
        <v>249</v>
      </c>
      <c r="AC6" s="107"/>
      <c r="AD6" s="107"/>
      <c r="AE6" s="107"/>
      <c r="AF6" s="107"/>
      <c r="AG6" s="107"/>
      <c r="AH6" s="107"/>
      <c r="AI6" s="107"/>
      <c r="AJ6" s="107"/>
      <c r="AK6" s="110"/>
    </row>
    <row r="7" spans="1:37">
      <c r="A7" s="176">
        <v>45191</v>
      </c>
      <c r="B7" s="5">
        <v>2354.9499999999998</v>
      </c>
      <c r="C7" s="2">
        <v>271.55</v>
      </c>
      <c r="D7" s="2">
        <v>669.3</v>
      </c>
      <c r="E7" s="5">
        <v>1756.45</v>
      </c>
      <c r="F7" s="2">
        <v>124.4</v>
      </c>
      <c r="G7" s="5">
        <v>1496.15</v>
      </c>
      <c r="H7" s="2">
        <v>175.05</v>
      </c>
      <c r="I7" s="5">
        <v>2482.4499999999998</v>
      </c>
      <c r="J7" s="5">
        <v>1132.3499999999999</v>
      </c>
      <c r="K7" s="5">
        <v>1607.15</v>
      </c>
      <c r="L7" s="177">
        <v>17260.8</v>
      </c>
      <c r="M7" s="109">
        <f t="shared" si="2"/>
        <v>-4.1739559512598244E-3</v>
      </c>
      <c r="N7" s="107">
        <f t="shared" si="1"/>
        <v>2.6872301799394909E-2</v>
      </c>
      <c r="O7" s="107">
        <f t="shared" si="1"/>
        <v>6.4154113732696222E-2</v>
      </c>
      <c r="P7" s="107">
        <f t="shared" si="1"/>
        <v>4.2708882673028634E-4</v>
      </c>
      <c r="Q7" s="107">
        <f t="shared" si="1"/>
        <v>1.2065153283409916E-3</v>
      </c>
      <c r="R7" s="107">
        <f t="shared" si="1"/>
        <v>-3.7359528426067338E-3</v>
      </c>
      <c r="S7" s="107">
        <f t="shared" si="1"/>
        <v>-4.2753378504019482E-3</v>
      </c>
      <c r="T7" s="107">
        <f t="shared" si="1"/>
        <v>3.6724687144998941E-3</v>
      </c>
      <c r="U7" s="107">
        <f t="shared" si="1"/>
        <v>-1.2113380507942003E-2</v>
      </c>
      <c r="V7" s="107">
        <f t="shared" si="1"/>
        <v>1.4982727615281272E-2</v>
      </c>
      <c r="W7" s="110">
        <f t="shared" si="1"/>
        <v>-2.470758656901665E-3</v>
      </c>
      <c r="AA7" s="109" t="s">
        <v>15</v>
      </c>
      <c r="AB7" s="107">
        <v>2200</v>
      </c>
      <c r="AC7" s="107">
        <v>210</v>
      </c>
      <c r="AD7" s="107">
        <v>608</v>
      </c>
      <c r="AE7" s="107">
        <v>1604</v>
      </c>
      <c r="AF7" s="107">
        <v>109</v>
      </c>
      <c r="AG7" s="107">
        <v>1490</v>
      </c>
      <c r="AH7" s="107">
        <v>189</v>
      </c>
      <c r="AI7" s="107">
        <v>2411</v>
      </c>
      <c r="AJ7" s="107">
        <v>1166</v>
      </c>
      <c r="AK7" s="110">
        <v>1608</v>
      </c>
    </row>
    <row r="8" spans="1:37">
      <c r="A8" s="176">
        <v>45190</v>
      </c>
      <c r="B8" s="5">
        <v>2364.8000000000002</v>
      </c>
      <c r="C8" s="2">
        <v>264.35000000000002</v>
      </c>
      <c r="D8" s="2">
        <v>627.71</v>
      </c>
      <c r="E8" s="5">
        <v>1755.7</v>
      </c>
      <c r="F8" s="2">
        <v>124.25</v>
      </c>
      <c r="G8" s="5">
        <v>1501.75</v>
      </c>
      <c r="H8" s="2">
        <v>175.8</v>
      </c>
      <c r="I8" s="5">
        <v>2473.35</v>
      </c>
      <c r="J8" s="5">
        <v>1146.1500000000001</v>
      </c>
      <c r="K8" s="5">
        <v>1583.25</v>
      </c>
      <c r="L8" s="177">
        <v>17303.5</v>
      </c>
      <c r="M8" s="109">
        <f t="shared" si="2"/>
        <v>-7.3099894708825892E-3</v>
      </c>
      <c r="N8" s="107">
        <f t="shared" si="1"/>
        <v>3.0308793802433604E-3</v>
      </c>
      <c r="O8" s="107">
        <f t="shared" si="1"/>
        <v>8.2061422360364088E-3</v>
      </c>
      <c r="P8" s="107">
        <f t="shared" si="1"/>
        <v>-1.904067227499015E-2</v>
      </c>
      <c r="Q8" s="107">
        <f t="shared" si="1"/>
        <v>5.2451199531476896E-3</v>
      </c>
      <c r="R8" s="107">
        <f t="shared" si="1"/>
        <v>7.6872036302348314E-3</v>
      </c>
      <c r="S8" s="107">
        <f t="shared" si="1"/>
        <v>-2.4442851943025583E-2</v>
      </c>
      <c r="T8" s="107">
        <f t="shared" si="1"/>
        <v>2.6314739285269685E-3</v>
      </c>
      <c r="U8" s="107">
        <f t="shared" si="1"/>
        <v>-6.0888284489962396E-3</v>
      </c>
      <c r="V8" s="107">
        <f t="shared" si="1"/>
        <v>-3.1551300023408467E-2</v>
      </c>
      <c r="W8" s="110">
        <f t="shared" si="1"/>
        <v>-8.3936054908760674E-3</v>
      </c>
      <c r="AA8" s="109" t="s">
        <v>16</v>
      </c>
      <c r="AB8" s="107">
        <v>55</v>
      </c>
      <c r="AC8" s="107">
        <v>35</v>
      </c>
      <c r="AD8" s="107">
        <v>80</v>
      </c>
      <c r="AE8" s="107">
        <v>30</v>
      </c>
      <c r="AF8" s="107">
        <v>80</v>
      </c>
      <c r="AG8" s="107">
        <v>100</v>
      </c>
      <c r="AH8" s="107">
        <v>50</v>
      </c>
      <c r="AI8" s="107">
        <v>110</v>
      </c>
      <c r="AJ8" s="107">
        <v>40</v>
      </c>
      <c r="AK8" s="110">
        <v>10</v>
      </c>
    </row>
    <row r="9" spans="1:37">
      <c r="A9" s="176">
        <v>45189</v>
      </c>
      <c r="B9" s="5">
        <v>2382.15</v>
      </c>
      <c r="C9" s="2">
        <v>263.55</v>
      </c>
      <c r="D9" s="2">
        <v>622.58000000000004</v>
      </c>
      <c r="E9" s="5">
        <v>1789.45</v>
      </c>
      <c r="F9" s="2">
        <v>123.6</v>
      </c>
      <c r="G9" s="5">
        <v>1490.25</v>
      </c>
      <c r="H9" s="2">
        <v>180.15</v>
      </c>
      <c r="I9" s="5">
        <v>2466.85</v>
      </c>
      <c r="J9" s="5">
        <v>1153.1500000000001</v>
      </c>
      <c r="K9" s="5">
        <v>1634</v>
      </c>
      <c r="L9" s="177">
        <v>17449.349999999999</v>
      </c>
      <c r="M9" s="109">
        <f t="shared" si="2"/>
        <v>-2.2538620608749043E-2</v>
      </c>
      <c r="N9" s="107">
        <f t="shared" si="1"/>
        <v>1.4330999064716717E-2</v>
      </c>
      <c r="O9" s="107">
        <f t="shared" si="1"/>
        <v>7.6587954280141809E-3</v>
      </c>
      <c r="P9" s="107">
        <f t="shared" si="1"/>
        <v>-4.9612677716191975E-3</v>
      </c>
      <c r="Q9" s="107">
        <f t="shared" si="1"/>
        <v>-2.2796428092383796E-2</v>
      </c>
      <c r="R9" s="107">
        <f t="shared" si="1"/>
        <v>-1.0395534210269292E-3</v>
      </c>
      <c r="S9" s="107">
        <f t="shared" si="1"/>
        <v>-1.5423054271113434E-2</v>
      </c>
      <c r="T9" s="107">
        <f t="shared" si="1"/>
        <v>-8.7983616709140927E-3</v>
      </c>
      <c r="U9" s="107">
        <f t="shared" si="1"/>
        <v>4.7809548647112163E-3</v>
      </c>
      <c r="V9" s="107">
        <f t="shared" si="1"/>
        <v>-4.5490011126135318E-3</v>
      </c>
      <c r="W9" s="110">
        <f t="shared" si="1"/>
        <v>-9.3689322458289578E-3</v>
      </c>
      <c r="AA9" s="109" t="s">
        <v>17</v>
      </c>
      <c r="AB9" s="107">
        <f>AB8*AB7</f>
        <v>121000</v>
      </c>
      <c r="AC9" s="107">
        <f t="shared" ref="AC9:AK9" si="4">AC8*AC7</f>
        <v>7350</v>
      </c>
      <c r="AD9" s="107">
        <f t="shared" si="4"/>
        <v>48640</v>
      </c>
      <c r="AE9" s="107">
        <f t="shared" si="4"/>
        <v>48120</v>
      </c>
      <c r="AF9" s="107">
        <f t="shared" si="4"/>
        <v>8720</v>
      </c>
      <c r="AG9" s="107">
        <f t="shared" si="4"/>
        <v>149000</v>
      </c>
      <c r="AH9" s="107">
        <f t="shared" si="4"/>
        <v>9450</v>
      </c>
      <c r="AI9" s="107">
        <f t="shared" si="4"/>
        <v>265210</v>
      </c>
      <c r="AJ9" s="107">
        <f t="shared" si="4"/>
        <v>46640</v>
      </c>
      <c r="AK9" s="110">
        <f t="shared" si="4"/>
        <v>16080</v>
      </c>
    </row>
    <row r="10" spans="1:37">
      <c r="A10" s="176">
        <v>45187</v>
      </c>
      <c r="B10" s="5">
        <v>2436.4499999999998</v>
      </c>
      <c r="C10" s="2">
        <v>259.8</v>
      </c>
      <c r="D10" s="2">
        <v>617.83000000000004</v>
      </c>
      <c r="E10" s="5">
        <v>1798.35</v>
      </c>
      <c r="F10" s="2">
        <v>126.45</v>
      </c>
      <c r="G10" s="5">
        <v>1491.8</v>
      </c>
      <c r="H10" s="2">
        <v>182.95</v>
      </c>
      <c r="I10" s="5">
        <v>2488.65</v>
      </c>
      <c r="J10" s="5">
        <v>1147.6500000000001</v>
      </c>
      <c r="K10" s="5">
        <v>1641.45</v>
      </c>
      <c r="L10" s="177">
        <v>17613.599999999999</v>
      </c>
      <c r="M10" s="109">
        <f t="shared" si="2"/>
        <v>-8.7449222065917546E-3</v>
      </c>
      <c r="N10" s="107">
        <f t="shared" si="1"/>
        <v>-8.6232210116761257E-3</v>
      </c>
      <c r="O10" s="107">
        <f t="shared" si="1"/>
        <v>2.9700436990045775E-2</v>
      </c>
      <c r="P10" s="107">
        <f t="shared" si="1"/>
        <v>-8.6096455421514981E-3</v>
      </c>
      <c r="Q10" s="107">
        <f t="shared" si="1"/>
        <v>-9.0533977947153017E-3</v>
      </c>
      <c r="R10" s="107">
        <f t="shared" si="1"/>
        <v>-1.3185247954271024E-2</v>
      </c>
      <c r="S10" s="107">
        <f t="shared" si="1"/>
        <v>-8.707538010791915E-3</v>
      </c>
      <c r="T10" s="107">
        <f t="shared" si="1"/>
        <v>7.643709001888082E-3</v>
      </c>
      <c r="U10" s="107">
        <f t="shared" si="1"/>
        <v>-1.871640843219884E-3</v>
      </c>
      <c r="V10" s="107">
        <f t="shared" si="1"/>
        <v>2.488910452455298E-2</v>
      </c>
      <c r="W10" s="110">
        <f t="shared" si="1"/>
        <v>-2.959236160098337E-3</v>
      </c>
      <c r="AA10" s="109"/>
      <c r="AB10" s="107"/>
      <c r="AC10" s="107"/>
      <c r="AD10" s="107"/>
      <c r="AE10" s="107"/>
      <c r="AF10" s="107"/>
      <c r="AG10" s="107"/>
      <c r="AH10" s="107"/>
      <c r="AI10" s="107"/>
      <c r="AJ10" s="107"/>
      <c r="AK10" s="110"/>
    </row>
    <row r="11" spans="1:37">
      <c r="A11" s="176">
        <v>45184</v>
      </c>
      <c r="B11" s="5">
        <v>2457.85</v>
      </c>
      <c r="C11" s="2">
        <v>262.05</v>
      </c>
      <c r="D11" s="2">
        <v>599.75</v>
      </c>
      <c r="E11" s="5">
        <v>1813.9</v>
      </c>
      <c r="F11" s="2">
        <v>127.6</v>
      </c>
      <c r="G11" s="5">
        <v>1511.6</v>
      </c>
      <c r="H11" s="2">
        <v>184.55</v>
      </c>
      <c r="I11" s="5">
        <v>2469.6999999999998</v>
      </c>
      <c r="J11" s="5">
        <v>1149.8</v>
      </c>
      <c r="K11" s="5">
        <v>1601.1</v>
      </c>
      <c r="L11" s="177">
        <v>17665.8</v>
      </c>
      <c r="M11" s="109">
        <f t="shared" si="2"/>
        <v>1.8529270341190707E-3</v>
      </c>
      <c r="N11" s="107">
        <f t="shared" si="1"/>
        <v>-5.1384640610052596E-3</v>
      </c>
      <c r="O11" s="107">
        <f t="shared" si="1"/>
        <v>-1.2839273494899543E-2</v>
      </c>
      <c r="P11" s="107">
        <f t="shared" si="1"/>
        <v>-4.2085636118782289E-3</v>
      </c>
      <c r="Q11" s="107">
        <f t="shared" si="1"/>
        <v>-1.7864552765864471E-2</v>
      </c>
      <c r="R11" s="107">
        <f t="shared" si="1"/>
        <v>3.0809518995888168E-3</v>
      </c>
      <c r="S11" s="107">
        <f t="shared" si="1"/>
        <v>1.4463343951930999E-2</v>
      </c>
      <c r="T11" s="107">
        <f t="shared" si="1"/>
        <v>-1.2513994911626159E-2</v>
      </c>
      <c r="U11" s="107">
        <f t="shared" si="1"/>
        <v>5.2319617079747928E-3</v>
      </c>
      <c r="V11" s="107">
        <f t="shared" si="1"/>
        <v>2.2166295457260423E-2</v>
      </c>
      <c r="W11" s="110">
        <f t="shared" si="1"/>
        <v>3.5328211672060739E-3</v>
      </c>
      <c r="AA11" s="138" t="s">
        <v>18</v>
      </c>
      <c r="AB11" s="139">
        <f>B3*AB8</f>
        <v>128375.5</v>
      </c>
      <c r="AC11" s="139">
        <f>C3*AC8</f>
        <v>8547</v>
      </c>
      <c r="AD11" s="139">
        <f t="shared" ref="AD11:AK11" si="5">D3*AD8</f>
        <v>45564</v>
      </c>
      <c r="AE11" s="139">
        <f t="shared" si="5"/>
        <v>51996</v>
      </c>
      <c r="AF11" s="139">
        <f t="shared" si="5"/>
        <v>10132</v>
      </c>
      <c r="AG11" s="139">
        <f t="shared" si="5"/>
        <v>143945</v>
      </c>
      <c r="AH11" s="139">
        <f t="shared" si="5"/>
        <v>8797.5</v>
      </c>
      <c r="AI11" s="139">
        <f t="shared" si="5"/>
        <v>270638.5</v>
      </c>
      <c r="AJ11" s="139">
        <f t="shared" si="5"/>
        <v>45292</v>
      </c>
      <c r="AK11" s="140">
        <f t="shared" si="5"/>
        <v>15560.5</v>
      </c>
    </row>
    <row r="12" spans="1:37">
      <c r="A12" s="176">
        <v>45183</v>
      </c>
      <c r="B12" s="5">
        <v>2453.3000000000002</v>
      </c>
      <c r="C12" s="2">
        <v>263.39999999999998</v>
      </c>
      <c r="D12" s="2">
        <v>607.5</v>
      </c>
      <c r="E12" s="5">
        <v>1821.55</v>
      </c>
      <c r="F12" s="2">
        <v>129.9</v>
      </c>
      <c r="G12" s="5">
        <v>1506.95</v>
      </c>
      <c r="H12" s="2">
        <v>181.9</v>
      </c>
      <c r="I12" s="5">
        <v>2500.8000000000002</v>
      </c>
      <c r="J12" s="5">
        <v>1143.8</v>
      </c>
      <c r="K12" s="5">
        <v>1566</v>
      </c>
      <c r="L12" s="177">
        <v>17603.5</v>
      </c>
      <c r="M12" s="109">
        <f t="shared" si="2"/>
        <v>9.1755284914692647E-4</v>
      </c>
      <c r="N12" s="107">
        <f t="shared" si="1"/>
        <v>3.2802477927110864E-2</v>
      </c>
      <c r="O12" s="107">
        <f t="shared" si="1"/>
        <v>6.8878645000822148E-3</v>
      </c>
      <c r="P12" s="107">
        <f t="shared" si="1"/>
        <v>-1.6729979355718236E-3</v>
      </c>
      <c r="Q12" s="107">
        <f t="shared" si="1"/>
        <v>8.504110006300478E-3</v>
      </c>
      <c r="R12" s="107">
        <f t="shared" si="1"/>
        <v>5.7232379294766987E-3</v>
      </c>
      <c r="S12" s="107">
        <f t="shared" si="1"/>
        <v>1.9259876637317882E-3</v>
      </c>
      <c r="T12" s="107">
        <f t="shared" si="1"/>
        <v>-2.2966249722339437E-3</v>
      </c>
      <c r="U12" s="107">
        <f t="shared" si="1"/>
        <v>-4.3183421886810519E-3</v>
      </c>
      <c r="V12" s="107">
        <f t="shared" si="1"/>
        <v>1.872466444565303E-2</v>
      </c>
      <c r="W12" s="110">
        <f t="shared" si="1"/>
        <v>4.3694606278294086E-3</v>
      </c>
      <c r="AA12" s="135" t="s">
        <v>19</v>
      </c>
      <c r="AB12" s="136">
        <f>AB9-AB11</f>
        <v>-7375.5</v>
      </c>
      <c r="AC12" s="136">
        <f t="shared" ref="AC12:AK12" si="6">AC9-AC11</f>
        <v>-1197</v>
      </c>
      <c r="AD12" s="136">
        <f t="shared" si="6"/>
        <v>3076</v>
      </c>
      <c r="AE12" s="136">
        <f t="shared" si="6"/>
        <v>-3876</v>
      </c>
      <c r="AF12" s="136">
        <f t="shared" si="6"/>
        <v>-1412</v>
      </c>
      <c r="AG12" s="136">
        <f t="shared" si="6"/>
        <v>5055</v>
      </c>
      <c r="AH12" s="136">
        <f t="shared" si="6"/>
        <v>652.5</v>
      </c>
      <c r="AI12" s="136">
        <f t="shared" si="6"/>
        <v>-5428.5</v>
      </c>
      <c r="AJ12" s="136">
        <f t="shared" si="6"/>
        <v>1348</v>
      </c>
      <c r="AK12" s="137">
        <f t="shared" si="6"/>
        <v>519.5</v>
      </c>
    </row>
    <row r="13" spans="1:37">
      <c r="A13" s="176">
        <v>45182</v>
      </c>
      <c r="B13" s="5">
        <v>2451.0500000000002</v>
      </c>
      <c r="C13" s="2">
        <v>254.9</v>
      </c>
      <c r="D13" s="2">
        <v>603.33000000000004</v>
      </c>
      <c r="E13" s="5">
        <v>1824.6</v>
      </c>
      <c r="F13" s="2">
        <v>128.80000000000001</v>
      </c>
      <c r="G13" s="5">
        <v>1498.35</v>
      </c>
      <c r="H13" s="2">
        <v>181.55</v>
      </c>
      <c r="I13" s="5">
        <v>2506.5500000000002</v>
      </c>
      <c r="J13" s="5">
        <v>1148.75</v>
      </c>
      <c r="K13" s="5">
        <v>1536.95</v>
      </c>
      <c r="L13" s="177">
        <v>17526.75</v>
      </c>
      <c r="M13" s="109">
        <f t="shared" si="2"/>
        <v>4.9898874471663449E-3</v>
      </c>
      <c r="N13" s="107">
        <f t="shared" si="1"/>
        <v>3.8593212936597364E-2</v>
      </c>
      <c r="O13" s="107">
        <f t="shared" si="1"/>
        <v>6.6519461018932028E-3</v>
      </c>
      <c r="P13" s="107">
        <f t="shared" si="1"/>
        <v>7.3711759025099971E-3</v>
      </c>
      <c r="Q13" s="107">
        <f t="shared" si="1"/>
        <v>2.4760549680652118E-2</v>
      </c>
      <c r="R13" s="107">
        <f t="shared" si="1"/>
        <v>-1.8336700198620455E-3</v>
      </c>
      <c r="S13" s="107">
        <f t="shared" si="1"/>
        <v>4.1396499022687246E-3</v>
      </c>
      <c r="T13" s="107">
        <f t="shared" si="1"/>
        <v>3.0766796156105176E-3</v>
      </c>
      <c r="U13" s="107">
        <f t="shared" si="1"/>
        <v>3.051440903045335E-3</v>
      </c>
      <c r="V13" s="107">
        <f t="shared" si="1"/>
        <v>-1.3570921384437839E-2</v>
      </c>
      <c r="W13" s="110">
        <f t="shared" si="1"/>
        <v>3.7842347938272106E-3</v>
      </c>
      <c r="AA13" s="10"/>
      <c r="AB13" s="10"/>
    </row>
    <row r="14" spans="1:37">
      <c r="A14" s="176">
        <v>45181</v>
      </c>
      <c r="B14" s="5">
        <v>2438.85</v>
      </c>
      <c r="C14" s="2">
        <v>245.25</v>
      </c>
      <c r="D14" s="2">
        <v>599.33000000000004</v>
      </c>
      <c r="E14" s="5">
        <v>1811.2</v>
      </c>
      <c r="F14" s="2">
        <v>125.65</v>
      </c>
      <c r="G14" s="5">
        <v>1501.1</v>
      </c>
      <c r="H14" s="2">
        <v>180.8</v>
      </c>
      <c r="I14" s="5">
        <v>2498.85</v>
      </c>
      <c r="J14" s="5">
        <v>1145.25</v>
      </c>
      <c r="K14" s="5">
        <v>1557.95</v>
      </c>
      <c r="L14" s="177">
        <v>17460.55</v>
      </c>
      <c r="M14" s="109">
        <f t="shared" si="2"/>
        <v>-1.4552150070201584E-2</v>
      </c>
      <c r="N14" s="107">
        <f t="shared" si="1"/>
        <v>-3.8789349055692236E-2</v>
      </c>
      <c r="O14" s="107">
        <f t="shared" si="1"/>
        <v>-3.547668175127252E-3</v>
      </c>
      <c r="P14" s="107">
        <f t="shared" si="1"/>
        <v>1.8236583208949997E-3</v>
      </c>
      <c r="Q14" s="107">
        <f t="shared" si="1"/>
        <v>-0.10707015565836753</v>
      </c>
      <c r="R14" s="107">
        <f t="shared" si="1"/>
        <v>1.6557614922800275E-2</v>
      </c>
      <c r="S14" s="107">
        <f t="shared" si="1"/>
        <v>-5.226074660867943E-2</v>
      </c>
      <c r="T14" s="107">
        <f t="shared" si="1"/>
        <v>-1.4855986116188966E-2</v>
      </c>
      <c r="U14" s="107">
        <f t="shared" si="1"/>
        <v>7.3176936317905228E-3</v>
      </c>
      <c r="V14" s="107">
        <f t="shared" si="1"/>
        <v>-1.5382223965484925E-2</v>
      </c>
      <c r="W14" s="110">
        <f t="shared" si="1"/>
        <v>-1.0981516580897521E-2</v>
      </c>
      <c r="AA14" s="108" t="s">
        <v>20</v>
      </c>
      <c r="AB14" s="145">
        <f>(B3/B251)-1</f>
        <v>0.10226961474163421</v>
      </c>
      <c r="AC14" s="145">
        <f>(C3/C251)-1</f>
        <v>0.48269581056466304</v>
      </c>
      <c r="AD14" s="145">
        <f t="shared" ref="AD14:AK14" si="7">(D3/D251)-1</f>
        <v>8.709344938158492E-2</v>
      </c>
      <c r="AE14" s="145">
        <f t="shared" si="7"/>
        <v>-3.3136226709806871E-2</v>
      </c>
      <c r="AF14" s="145">
        <f t="shared" si="7"/>
        <v>1.219982471516214</v>
      </c>
      <c r="AG14" s="145">
        <f t="shared" si="7"/>
        <v>3.2085753208575429E-2</v>
      </c>
      <c r="AH14" s="145">
        <f t="shared" si="7"/>
        <v>0.62916666666666665</v>
      </c>
      <c r="AI14" s="145">
        <f t="shared" si="7"/>
        <v>-8.9467451241626916E-2</v>
      </c>
      <c r="AJ14" s="145">
        <f t="shared" si="7"/>
        <v>0.23364384158631579</v>
      </c>
      <c r="AK14" s="146">
        <f t="shared" si="7"/>
        <v>0.25245492594977459</v>
      </c>
    </row>
    <row r="15" spans="1:37">
      <c r="A15" s="176">
        <v>45180</v>
      </c>
      <c r="B15" s="5">
        <v>2474.6</v>
      </c>
      <c r="C15" s="2">
        <v>254.95</v>
      </c>
      <c r="D15" s="2">
        <v>601.46</v>
      </c>
      <c r="E15" s="5">
        <v>1807.9</v>
      </c>
      <c r="F15" s="2">
        <v>139.85</v>
      </c>
      <c r="G15" s="5">
        <v>1476.45</v>
      </c>
      <c r="H15" s="2">
        <v>190.5</v>
      </c>
      <c r="I15" s="5">
        <v>2536.25</v>
      </c>
      <c r="J15" s="5">
        <v>1136.9000000000001</v>
      </c>
      <c r="K15" s="5">
        <v>1582.1</v>
      </c>
      <c r="L15" s="177">
        <v>17653.349999999999</v>
      </c>
      <c r="M15" s="109">
        <f t="shared" si="2"/>
        <v>1.0725706138463315E-2</v>
      </c>
      <c r="N15" s="107">
        <f t="shared" si="1"/>
        <v>8.5319073004299556E-2</v>
      </c>
      <c r="O15" s="107">
        <f t="shared" si="1"/>
        <v>6.7396491598073933E-3</v>
      </c>
      <c r="P15" s="107">
        <f t="shared" si="1"/>
        <v>8.1642174066843369E-3</v>
      </c>
      <c r="Q15" s="107">
        <f t="shared" si="1"/>
        <v>-3.8230150928268598E-2</v>
      </c>
      <c r="R15" s="107">
        <f t="shared" si="1"/>
        <v>4.6503028424142974E-3</v>
      </c>
      <c r="S15" s="107">
        <f t="shared" si="1"/>
        <v>1.907848010523858E-2</v>
      </c>
      <c r="T15" s="107">
        <f t="shared" si="1"/>
        <v>8.8910596492872123E-3</v>
      </c>
      <c r="U15" s="107">
        <f t="shared" si="1"/>
        <v>5.6894766127355764E-3</v>
      </c>
      <c r="V15" s="107">
        <f t="shared" si="1"/>
        <v>9.2391875300356745E-3</v>
      </c>
      <c r="W15" s="110">
        <f t="shared" si="1"/>
        <v>9.442086266578718E-3</v>
      </c>
      <c r="AA15" s="109" t="s">
        <v>21</v>
      </c>
      <c r="AB15" s="141">
        <f>(((1+AB14)^(1/249))-1)</f>
        <v>3.9112602921043127E-4</v>
      </c>
      <c r="AC15" s="141">
        <f t="shared" ref="AC15:AK15" si="8">(((1+AC14)^(1/249))-1)</f>
        <v>1.5830264627791912E-3</v>
      </c>
      <c r="AD15" s="141">
        <f t="shared" si="8"/>
        <v>3.3542802828834262E-4</v>
      </c>
      <c r="AE15" s="141">
        <f t="shared" si="8"/>
        <v>-1.3532284728445809E-4</v>
      </c>
      <c r="AF15" s="141">
        <f t="shared" si="8"/>
        <v>3.2079429053413211E-3</v>
      </c>
      <c r="AG15" s="141">
        <f t="shared" si="8"/>
        <v>1.2684241249982797E-4</v>
      </c>
      <c r="AH15" s="141">
        <f t="shared" si="8"/>
        <v>1.9620372877782177E-3</v>
      </c>
      <c r="AI15" s="141">
        <f t="shared" si="8"/>
        <v>-3.7633732889763571E-4</v>
      </c>
      <c r="AJ15" s="141">
        <f t="shared" si="8"/>
        <v>8.4361774481545027E-4</v>
      </c>
      <c r="AK15" s="147">
        <f t="shared" si="8"/>
        <v>9.0444718382776124E-4</v>
      </c>
    </row>
    <row r="16" spans="1:37">
      <c r="A16" s="176">
        <v>45177</v>
      </c>
      <c r="B16" s="5">
        <v>2448.1999999999998</v>
      </c>
      <c r="C16" s="2">
        <v>234.1</v>
      </c>
      <c r="D16" s="2">
        <v>597.41999999999996</v>
      </c>
      <c r="E16" s="5">
        <v>1793.2</v>
      </c>
      <c r="F16" s="2">
        <v>145.30000000000001</v>
      </c>
      <c r="G16" s="5">
        <v>1469.6</v>
      </c>
      <c r="H16" s="2">
        <v>186.9</v>
      </c>
      <c r="I16" s="5">
        <v>2513.8000000000002</v>
      </c>
      <c r="J16" s="5">
        <v>1130.45</v>
      </c>
      <c r="K16" s="5">
        <v>1567.55</v>
      </c>
      <c r="L16" s="177">
        <v>17487.45</v>
      </c>
      <c r="M16" s="109">
        <f t="shared" si="2"/>
        <v>6.6390965553543456E-3</v>
      </c>
      <c r="N16" s="107">
        <f t="shared" si="1"/>
        <v>2.7060856786973592E-2</v>
      </c>
      <c r="O16" s="107">
        <f t="shared" si="1"/>
        <v>7.7127036392267466E-3</v>
      </c>
      <c r="P16" s="107">
        <f t="shared" si="1"/>
        <v>2.3449287725654049E-3</v>
      </c>
      <c r="Q16" s="107">
        <f t="shared" si="1"/>
        <v>5.3723164841628132E-2</v>
      </c>
      <c r="R16" s="107">
        <f t="shared" si="1"/>
        <v>2.3162351114295078E-3</v>
      </c>
      <c r="S16" s="107">
        <f t="shared" si="1"/>
        <v>-4.8038523126453896E-3</v>
      </c>
      <c r="T16" s="107">
        <f t="shared" si="1"/>
        <v>2.5292520329163373E-3</v>
      </c>
      <c r="U16" s="107">
        <f t="shared" si="1"/>
        <v>-2.2973281586083972E-3</v>
      </c>
      <c r="V16" s="107">
        <f t="shared" si="1"/>
        <v>1.1489485194602249E-3</v>
      </c>
      <c r="W16" s="110">
        <f t="shared" si="1"/>
        <v>5.8469553304739824E-3</v>
      </c>
      <c r="AA16" s="148" t="s">
        <v>22</v>
      </c>
      <c r="AB16" s="142">
        <f>AB15*252</f>
        <v>9.856375936102868E-2</v>
      </c>
      <c r="AC16" s="142">
        <f t="shared" ref="AC16:AK16" si="9">AC15*252</f>
        <v>0.39892266862035619</v>
      </c>
      <c r="AD16" s="142">
        <f>AD15*252</f>
        <v>8.4527863128662339E-2</v>
      </c>
      <c r="AE16" s="142">
        <f t="shared" si="9"/>
        <v>-3.4101357515683439E-2</v>
      </c>
      <c r="AF16" s="142">
        <f t="shared" si="9"/>
        <v>0.80840161214601292</v>
      </c>
      <c r="AG16" s="142">
        <f t="shared" si="9"/>
        <v>3.1964287949956649E-2</v>
      </c>
      <c r="AH16" s="142">
        <f t="shared" si="9"/>
        <v>0.49443339652011087</v>
      </c>
      <c r="AI16" s="142">
        <f t="shared" si="9"/>
        <v>-9.48370068822042E-2</v>
      </c>
      <c r="AJ16" s="142">
        <f t="shared" si="9"/>
        <v>0.21259167169349347</v>
      </c>
      <c r="AK16" s="149">
        <f t="shared" si="9"/>
        <v>0.22792069032459583</v>
      </c>
    </row>
    <row r="17" spans="1:37">
      <c r="A17" s="176">
        <v>45176</v>
      </c>
      <c r="B17" s="5">
        <v>2432</v>
      </c>
      <c r="C17" s="2">
        <v>227.85</v>
      </c>
      <c r="D17" s="2">
        <v>592.83000000000004</v>
      </c>
      <c r="E17" s="5">
        <v>1789</v>
      </c>
      <c r="F17" s="2">
        <v>137.69999999999999</v>
      </c>
      <c r="G17" s="5">
        <v>1466.2</v>
      </c>
      <c r="H17" s="2">
        <v>187.8</v>
      </c>
      <c r="I17" s="5">
        <v>2507.4499999999998</v>
      </c>
      <c r="J17" s="5">
        <v>1133.05</v>
      </c>
      <c r="K17" s="5">
        <v>1565.75</v>
      </c>
      <c r="L17" s="177">
        <v>17385.5</v>
      </c>
      <c r="M17" s="109">
        <f t="shared" si="2"/>
        <v>1.3578293278818717E-3</v>
      </c>
      <c r="N17" s="107">
        <f t="shared" si="1"/>
        <v>-1.5349197180837017E-3</v>
      </c>
      <c r="O17" s="107">
        <f t="shared" si="1"/>
        <v>-6.104501463287778E-3</v>
      </c>
      <c r="P17" s="107">
        <f t="shared" si="1"/>
        <v>1.0507780777486332E-2</v>
      </c>
      <c r="Q17" s="107">
        <f t="shared" si="1"/>
        <v>1.5736829789934376E-2</v>
      </c>
      <c r="R17" s="107">
        <f t="shared" si="1"/>
        <v>-7.6436089706027116E-3</v>
      </c>
      <c r="S17" s="107">
        <f t="shared" si="1"/>
        <v>5.8745162264857362E-3</v>
      </c>
      <c r="T17" s="107">
        <f t="shared" si="1"/>
        <v>-6.3805263224961445E-3</v>
      </c>
      <c r="U17" s="107">
        <f t="shared" si="1"/>
        <v>-8.1744324395580624E-3</v>
      </c>
      <c r="V17" s="107">
        <f t="shared" si="1"/>
        <v>-7.1593655575161131E-3</v>
      </c>
      <c r="W17" s="110">
        <f t="shared" si="1"/>
        <v>5.8205938182118357E-3</v>
      </c>
      <c r="AA17" s="109" t="s">
        <v>23</v>
      </c>
      <c r="AB17" s="143">
        <v>7.0599999999999996E-2</v>
      </c>
      <c r="AC17" s="143">
        <v>7.0599999999999996E-2</v>
      </c>
      <c r="AD17" s="143">
        <v>7.0599999999999996E-2</v>
      </c>
      <c r="AE17" s="143">
        <v>7.0599999999999996E-2</v>
      </c>
      <c r="AF17" s="143">
        <v>7.0599999999999996E-2</v>
      </c>
      <c r="AG17" s="143">
        <v>7.0599999999999996E-2</v>
      </c>
      <c r="AH17" s="143">
        <v>7.0599999999999996E-2</v>
      </c>
      <c r="AI17" s="143">
        <v>7.0599999999999996E-2</v>
      </c>
      <c r="AJ17" s="143">
        <v>7.0599999999999996E-2</v>
      </c>
      <c r="AK17" s="150">
        <v>7.0599999999999996E-2</v>
      </c>
    </row>
    <row r="18" spans="1:37">
      <c r="A18" s="176">
        <v>45175</v>
      </c>
      <c r="B18" s="5">
        <v>2428.6999999999998</v>
      </c>
      <c r="C18" s="2">
        <v>228.2</v>
      </c>
      <c r="D18" s="2">
        <v>596.46</v>
      </c>
      <c r="E18" s="5">
        <v>1770.3</v>
      </c>
      <c r="F18" s="2">
        <v>135.55000000000001</v>
      </c>
      <c r="G18" s="5">
        <v>1477.45</v>
      </c>
      <c r="H18" s="2">
        <v>186.7</v>
      </c>
      <c r="I18" s="5">
        <v>2523.5</v>
      </c>
      <c r="J18" s="5">
        <v>1142.3499999999999</v>
      </c>
      <c r="K18" s="5">
        <v>1577</v>
      </c>
      <c r="L18" s="177">
        <v>17284.599999999999</v>
      </c>
      <c r="M18" s="109">
        <f t="shared" si="2"/>
        <v>2.1020966873418266E-3</v>
      </c>
      <c r="N18" s="107">
        <f t="shared" si="1"/>
        <v>1.1902278485242217E-2</v>
      </c>
      <c r="O18" s="107">
        <f t="shared" si="1"/>
        <v>8.8408972115077578E-3</v>
      </c>
      <c r="P18" s="107">
        <f t="shared" si="1"/>
        <v>-4.2356728999567463E-4</v>
      </c>
      <c r="Q18" s="107">
        <f t="shared" si="1"/>
        <v>-2.0807467238894668E-2</v>
      </c>
      <c r="R18" s="107">
        <f t="shared" si="1"/>
        <v>-9.8093941263452909E-4</v>
      </c>
      <c r="S18" s="107">
        <f t="shared" si="1"/>
        <v>-2.4862428471176996E-2</v>
      </c>
      <c r="T18" s="107">
        <f t="shared" si="1"/>
        <v>6.5400636645433583E-3</v>
      </c>
      <c r="U18" s="107">
        <f t="shared" si="1"/>
        <v>9.1899074821172582E-3</v>
      </c>
      <c r="V18" s="107">
        <f t="shared" si="1"/>
        <v>3.716472679783965E-3</v>
      </c>
      <c r="W18" s="110">
        <f t="shared" si="1"/>
        <v>1.8820564554973389E-3</v>
      </c>
      <c r="AA18" s="109" t="s">
        <v>24</v>
      </c>
      <c r="AB18" s="144">
        <f>_xlfn.COVARIANCE.S(M3:M250,$W$3:$W$250)/_xlfn.VAR.S($W$3:$W$250)+1</f>
        <v>2.2160360348083143</v>
      </c>
      <c r="AC18" s="144">
        <f>_xlfn.COVARIANCE.S(N3:N250,$W$3:$W$250)/_xlfn.VAR.S($W$3:$W$250)+1</f>
        <v>1.874899511843795</v>
      </c>
      <c r="AD18" s="144">
        <f>_xlfn.COVARIANCE.S(O3:O250,$W$3:$W$250)/_xlfn.VAR.S($W$3:$W$250)+1</f>
        <v>1.6835345038956611</v>
      </c>
      <c r="AE18" s="144">
        <f t="shared" ref="AE18:AK18" si="10">_xlfn.COVARIANCE.S(P3:P250,$W$3:$W$250)/_xlfn.VAR.S($W$3:$W$250)+1</f>
        <v>1.7732364576211828</v>
      </c>
      <c r="AF18" s="144">
        <f t="shared" si="10"/>
        <v>2.7631577011127693</v>
      </c>
      <c r="AG18" s="144">
        <f t="shared" si="10"/>
        <v>2.2176129911789921</v>
      </c>
      <c r="AH18" s="144">
        <f t="shared" si="10"/>
        <v>2.6732582461572472</v>
      </c>
      <c r="AI18" s="144">
        <f t="shared" si="10"/>
        <v>1.5345331941959961</v>
      </c>
      <c r="AJ18" s="144">
        <f t="shared" si="10"/>
        <v>1.3628704123891726</v>
      </c>
      <c r="AK18" s="151">
        <f t="shared" si="10"/>
        <v>2.0554603934990121</v>
      </c>
    </row>
    <row r="19" spans="1:37">
      <c r="A19" s="176">
        <v>45174</v>
      </c>
      <c r="B19" s="5">
        <v>2423.6</v>
      </c>
      <c r="C19" s="2">
        <v>225.5</v>
      </c>
      <c r="D19" s="2">
        <v>591.21</v>
      </c>
      <c r="E19" s="5">
        <v>1771.05</v>
      </c>
      <c r="F19" s="2">
        <v>138.4</v>
      </c>
      <c r="G19" s="5">
        <v>1478.9</v>
      </c>
      <c r="H19" s="2">
        <v>191.4</v>
      </c>
      <c r="I19" s="5">
        <v>2507.0500000000002</v>
      </c>
      <c r="J19" s="5">
        <v>1131.9000000000001</v>
      </c>
      <c r="K19" s="5">
        <v>1571.15</v>
      </c>
      <c r="L19" s="177">
        <v>17252.099999999999</v>
      </c>
      <c r="M19" s="109">
        <f t="shared" si="2"/>
        <v>5.3368763289010305E-3</v>
      </c>
      <c r="N19" s="107">
        <f t="shared" si="2"/>
        <v>-9.2695433094427786E-3</v>
      </c>
      <c r="O19" s="107">
        <f t="shared" si="2"/>
        <v>2.3369244530918459E-3</v>
      </c>
      <c r="P19" s="107">
        <f t="shared" si="2"/>
        <v>5.0095625885989018E-3</v>
      </c>
      <c r="Q19" s="107">
        <f t="shared" si="2"/>
        <v>-2.5257094429746744E-3</v>
      </c>
      <c r="R19" s="107">
        <f t="shared" si="2"/>
        <v>9.375068665456102E-3</v>
      </c>
      <c r="S19" s="107">
        <f t="shared" si="2"/>
        <v>5.2383566615889308E-3</v>
      </c>
      <c r="T19" s="107">
        <f t="shared" si="2"/>
        <v>2.2561880009674008E-3</v>
      </c>
      <c r="U19" s="107">
        <f t="shared" si="2"/>
        <v>2.0529103679204398E-2</v>
      </c>
      <c r="V19" s="107">
        <f t="shared" si="2"/>
        <v>-3.3359310375941798E-3</v>
      </c>
      <c r="W19" s="110">
        <f t="shared" si="2"/>
        <v>4.1326633140922036E-3</v>
      </c>
      <c r="AA19" s="111" t="s">
        <v>25</v>
      </c>
      <c r="AB19" s="152">
        <f>AB16-AB17</f>
        <v>2.7963759361028684E-2</v>
      </c>
      <c r="AC19" s="152">
        <f t="shared" ref="AC19:AK19" si="11">AC16-AC17</f>
        <v>0.3283226686203562</v>
      </c>
      <c r="AD19" s="152">
        <f>AD16-AD17</f>
        <v>1.3927863128662343E-2</v>
      </c>
      <c r="AE19" s="152">
        <f t="shared" si="11"/>
        <v>-0.10470135751568344</v>
      </c>
      <c r="AF19" s="152">
        <f t="shared" si="11"/>
        <v>0.73780161214601292</v>
      </c>
      <c r="AG19" s="152">
        <f t="shared" si="11"/>
        <v>-3.8635712050043347E-2</v>
      </c>
      <c r="AH19" s="152">
        <f t="shared" si="11"/>
        <v>0.42383339652011087</v>
      </c>
      <c r="AI19" s="152">
        <f t="shared" si="11"/>
        <v>-0.1654370068822042</v>
      </c>
      <c r="AJ19" s="152">
        <f t="shared" si="11"/>
        <v>0.14199167169349347</v>
      </c>
      <c r="AK19" s="153">
        <f t="shared" si="11"/>
        <v>0.15732069032459584</v>
      </c>
    </row>
    <row r="20" spans="1:37">
      <c r="A20" s="176">
        <v>45173</v>
      </c>
      <c r="B20" s="5">
        <v>2410.6999999999998</v>
      </c>
      <c r="C20" s="2">
        <v>227.6</v>
      </c>
      <c r="D20" s="2">
        <v>589.83000000000004</v>
      </c>
      <c r="E20" s="5">
        <v>1762.2</v>
      </c>
      <c r="F20" s="2">
        <v>138.75</v>
      </c>
      <c r="G20" s="5">
        <v>1465.1</v>
      </c>
      <c r="H20" s="2">
        <v>190.4</v>
      </c>
      <c r="I20" s="5">
        <v>2501.4</v>
      </c>
      <c r="J20" s="5">
        <v>1108.9000000000001</v>
      </c>
      <c r="K20" s="5">
        <v>1576.4</v>
      </c>
      <c r="L20" s="177">
        <v>17180.95</v>
      </c>
      <c r="M20" s="109">
        <f t="shared" si="2"/>
        <v>-8.0856670415357349E-4</v>
      </c>
      <c r="N20" s="107">
        <f t="shared" si="2"/>
        <v>-1.1358794035606405E-2</v>
      </c>
      <c r="O20" s="107">
        <f t="shared" si="2"/>
        <v>-1.6878605286357273E-2</v>
      </c>
      <c r="P20" s="107">
        <f t="shared" si="2"/>
        <v>-5.0377940299570698E-3</v>
      </c>
      <c r="Q20" s="107">
        <f t="shared" si="2"/>
        <v>1.8916533506775284E-2</v>
      </c>
      <c r="R20" s="107">
        <f t="shared" si="2"/>
        <v>1.4610342566544443E-2</v>
      </c>
      <c r="S20" s="107">
        <f t="shared" si="2"/>
        <v>3.3648034118232729E-2</v>
      </c>
      <c r="T20" s="107">
        <f t="shared" si="2"/>
        <v>-1.3583158973897588E-3</v>
      </c>
      <c r="U20" s="107">
        <f t="shared" si="2"/>
        <v>-9.0175391196742043E-5</v>
      </c>
      <c r="V20" s="107">
        <f t="shared" si="2"/>
        <v>-9.8159135550925855E-3</v>
      </c>
      <c r="W20" s="110">
        <f t="shared" si="2"/>
        <v>6.2121610937123381E-3</v>
      </c>
    </row>
    <row r="21" spans="1:37">
      <c r="A21" s="176">
        <v>45170</v>
      </c>
      <c r="B21" s="5">
        <v>2412.65</v>
      </c>
      <c r="C21" s="2">
        <v>230.2</v>
      </c>
      <c r="D21" s="2">
        <v>599.87</v>
      </c>
      <c r="E21" s="5">
        <v>1771.1</v>
      </c>
      <c r="F21" s="2">
        <v>136.15</v>
      </c>
      <c r="G21" s="5">
        <v>1443.85</v>
      </c>
      <c r="H21" s="2">
        <v>184.1</v>
      </c>
      <c r="I21" s="5">
        <v>2504.8000000000002</v>
      </c>
      <c r="J21" s="5">
        <v>1109</v>
      </c>
      <c r="K21" s="5">
        <v>1591.95</v>
      </c>
      <c r="L21" s="177">
        <v>17074.55</v>
      </c>
      <c r="M21" s="109">
        <f t="shared" si="2"/>
        <v>2.3445696630145334E-3</v>
      </c>
      <c r="N21" s="107">
        <f t="shared" si="2"/>
        <v>-2.0424229261042426E-2</v>
      </c>
      <c r="O21" s="107">
        <f t="shared" si="2"/>
        <v>1.7352135829655508E-3</v>
      </c>
      <c r="P21" s="107">
        <f t="shared" si="2"/>
        <v>6.9974930339877705E-3</v>
      </c>
      <c r="Q21" s="107">
        <f t="shared" si="2"/>
        <v>0.11590268930217608</v>
      </c>
      <c r="R21" s="107">
        <f t="shared" si="2"/>
        <v>5.8347680555336321E-3</v>
      </c>
      <c r="S21" s="107">
        <f t="shared" si="2"/>
        <v>1.6153670897945945E-2</v>
      </c>
      <c r="T21" s="107">
        <f t="shared" si="2"/>
        <v>-9.980338740979857E-5</v>
      </c>
      <c r="U21" s="107">
        <f t="shared" si="2"/>
        <v>-2.3417105179815009E-3</v>
      </c>
      <c r="V21" s="107">
        <f t="shared" si="2"/>
        <v>1.0450471606717157E-2</v>
      </c>
      <c r="W21" s="110">
        <f t="shared" si="2"/>
        <v>8.8385917838426781E-3</v>
      </c>
      <c r="AA21" s="135" t="s">
        <v>26</v>
      </c>
      <c r="AB21" s="154">
        <f>AB17+AB18*AB19</f>
        <v>0.13256869841274788</v>
      </c>
      <c r="AC21" s="154">
        <f t="shared" ref="AC21:AK21" si="12">AC17+AC18*AC19</f>
        <v>0.68617201112355786</v>
      </c>
      <c r="AD21" s="154">
        <f t="shared" si="12"/>
        <v>9.404803814263922E-2</v>
      </c>
      <c r="AE21" s="154">
        <f t="shared" si="12"/>
        <v>-0.11506026430923949</v>
      </c>
      <c r="AF21" s="154">
        <f t="shared" si="12"/>
        <v>2.1092622064946722</v>
      </c>
      <c r="AG21" s="154">
        <f t="shared" si="12"/>
        <v>-1.5079056965626864E-2</v>
      </c>
      <c r="AH21" s="154">
        <f t="shared" si="12"/>
        <v>1.2036161222442208</v>
      </c>
      <c r="AI21" s="154">
        <f t="shared" si="12"/>
        <v>-0.18326857860917378</v>
      </c>
      <c r="AJ21" s="154">
        <f t="shared" si="12"/>
        <v>0.26411624815673945</v>
      </c>
      <c r="AK21" s="155">
        <f t="shared" si="12"/>
        <v>0.39396644804012998</v>
      </c>
    </row>
    <row r="22" spans="1:37">
      <c r="A22" s="176">
        <v>45169</v>
      </c>
      <c r="B22" s="5">
        <v>2407</v>
      </c>
      <c r="C22" s="2">
        <v>234.95</v>
      </c>
      <c r="D22" s="2">
        <v>598.83000000000004</v>
      </c>
      <c r="E22" s="5">
        <v>1758.75</v>
      </c>
      <c r="F22" s="2">
        <v>121.25</v>
      </c>
      <c r="G22" s="5">
        <v>1435.45</v>
      </c>
      <c r="H22" s="2">
        <v>181.15</v>
      </c>
      <c r="I22" s="5">
        <v>2505.0500000000002</v>
      </c>
      <c r="J22" s="5">
        <v>1111.5999999999999</v>
      </c>
      <c r="K22" s="5">
        <v>1575.4</v>
      </c>
      <c r="L22" s="177">
        <v>16924.3</v>
      </c>
      <c r="M22" s="109">
        <f t="shared" si="2"/>
        <v>-4.5802714243588279E-3</v>
      </c>
      <c r="N22" s="107">
        <f t="shared" si="2"/>
        <v>0</v>
      </c>
      <c r="O22" s="107">
        <f t="shared" si="2"/>
        <v>4.116471676361479E-3</v>
      </c>
      <c r="P22" s="107">
        <f t="shared" si="2"/>
        <v>-9.1407538657020688E-3</v>
      </c>
      <c r="Q22" s="107">
        <f t="shared" si="2"/>
        <v>2.1255228201970285E-2</v>
      </c>
      <c r="R22" s="107">
        <f t="shared" si="2"/>
        <v>2.0901553758237966E-4</v>
      </c>
      <c r="S22" s="107">
        <f t="shared" si="2"/>
        <v>-2.7597626779263463E-4</v>
      </c>
      <c r="T22" s="107">
        <f t="shared" si="2"/>
        <v>-1.0681062434094677E-2</v>
      </c>
      <c r="U22" s="107">
        <f t="shared" si="2"/>
        <v>-2.9642959051772669E-3</v>
      </c>
      <c r="V22" s="107">
        <f t="shared" si="2"/>
        <v>-4.9389070191319428E-3</v>
      </c>
      <c r="W22" s="110">
        <f t="shared" si="2"/>
        <v>-2.6347444302078273E-3</v>
      </c>
    </row>
    <row r="23" spans="1:37">
      <c r="A23" s="176">
        <v>45168</v>
      </c>
      <c r="B23" s="5">
        <v>2418.0500000000002</v>
      </c>
      <c r="C23" s="2">
        <v>234.95</v>
      </c>
      <c r="D23" s="2">
        <v>596.37</v>
      </c>
      <c r="E23" s="5">
        <v>1774.9</v>
      </c>
      <c r="F23" s="2">
        <v>118.7</v>
      </c>
      <c r="G23" s="5">
        <v>1435.15</v>
      </c>
      <c r="H23" s="2">
        <v>181.2</v>
      </c>
      <c r="I23" s="5">
        <v>2531.9499999999998</v>
      </c>
      <c r="J23" s="5">
        <v>1114.9000000000001</v>
      </c>
      <c r="K23" s="5">
        <v>1583.2</v>
      </c>
      <c r="L23" s="177">
        <v>16968.95</v>
      </c>
      <c r="M23" s="109">
        <f t="shared" si="2"/>
        <v>-9.50727584839622E-4</v>
      </c>
      <c r="N23" s="107">
        <f t="shared" si="2"/>
        <v>1.0697577412231074E-2</v>
      </c>
      <c r="O23" s="107">
        <f t="shared" si="2"/>
        <v>-6.6848520075166078E-3</v>
      </c>
      <c r="P23" s="107">
        <f t="shared" si="2"/>
        <v>-4.6093392457000381E-3</v>
      </c>
      <c r="Q23" s="107">
        <f t="shared" si="2"/>
        <v>3.4715292311708931E-2</v>
      </c>
      <c r="R23" s="107">
        <f t="shared" si="2"/>
        <v>1.2268802238431721E-2</v>
      </c>
      <c r="S23" s="107">
        <f t="shared" si="2"/>
        <v>4.4247859803556357E-3</v>
      </c>
      <c r="T23" s="107">
        <f t="shared" si="2"/>
        <v>2.2933522635275464E-3</v>
      </c>
      <c r="U23" s="107">
        <f t="shared" si="2"/>
        <v>2.9642959051773229E-3</v>
      </c>
      <c r="V23" s="107">
        <f t="shared" si="2"/>
        <v>1.421757063863858E-2</v>
      </c>
      <c r="W23" s="110">
        <f t="shared" si="2"/>
        <v>2.4575002226752173E-3</v>
      </c>
      <c r="AA23" s="135" t="s">
        <v>27</v>
      </c>
      <c r="AB23" s="156">
        <f>SUM(M3:M250)</f>
        <v>9.7371340281641419E-2</v>
      </c>
      <c r="AC23" s="156">
        <f t="shared" ref="AC23:AK23" si="13">SUM(N3:N250)</f>
        <v>0.39386192449301005</v>
      </c>
      <c r="AD23" s="156">
        <f t="shared" si="13"/>
        <v>8.3507574436120988E-2</v>
      </c>
      <c r="AE23" s="156">
        <f t="shared" si="13"/>
        <v>-3.3697669057505125E-2</v>
      </c>
      <c r="AF23" s="156">
        <f t="shared" si="13"/>
        <v>0.79749930013959924</v>
      </c>
      <c r="AG23" s="156">
        <f t="shared" si="13"/>
        <v>3.1581757801595049E-2</v>
      </c>
      <c r="AH23" s="156">
        <f t="shared" si="13"/>
        <v>0.48806863664337469</v>
      </c>
      <c r="AI23" s="156">
        <f t="shared" si="13"/>
        <v>-9.3725632228964184E-2</v>
      </c>
      <c r="AJ23" s="156">
        <f t="shared" si="13"/>
        <v>0.20997226274333369</v>
      </c>
      <c r="AK23" s="157">
        <f t="shared" si="13"/>
        <v>0.22510556606367721</v>
      </c>
    </row>
    <row r="24" spans="1:37">
      <c r="A24" s="176">
        <v>45167</v>
      </c>
      <c r="B24" s="5">
        <v>2420.35</v>
      </c>
      <c r="C24" s="2">
        <v>232.45</v>
      </c>
      <c r="D24" s="2">
        <v>600.37</v>
      </c>
      <c r="E24" s="5">
        <v>1783.1</v>
      </c>
      <c r="F24" s="2">
        <v>114.65</v>
      </c>
      <c r="G24" s="5">
        <v>1417.65</v>
      </c>
      <c r="H24" s="2">
        <v>180.4</v>
      </c>
      <c r="I24" s="5">
        <v>2526.15</v>
      </c>
      <c r="J24" s="5">
        <v>1111.5999999999999</v>
      </c>
      <c r="K24" s="5">
        <v>1560.85</v>
      </c>
      <c r="L24" s="177">
        <v>16927.3</v>
      </c>
      <c r="M24" s="109">
        <f t="shared" si="2"/>
        <v>-9.6215869414054828E-3</v>
      </c>
      <c r="N24" s="107">
        <f t="shared" si="2"/>
        <v>9.9438778733433337E-3</v>
      </c>
      <c r="O24" s="107">
        <f t="shared" si="2"/>
        <v>1.6017803848740266E-2</v>
      </c>
      <c r="P24" s="107">
        <f t="shared" si="2"/>
        <v>-4.0577089074157391E-3</v>
      </c>
      <c r="Q24" s="107">
        <f t="shared" si="2"/>
        <v>4.5502943262437923E-2</v>
      </c>
      <c r="R24" s="107">
        <f t="shared" si="2"/>
        <v>1.4117815495625189E-3</v>
      </c>
      <c r="S24" s="107">
        <f t="shared" si="2"/>
        <v>-3.0441423812280211E-3</v>
      </c>
      <c r="T24" s="107">
        <f t="shared" si="2"/>
        <v>-1.16297541467314E-2</v>
      </c>
      <c r="U24" s="107">
        <f t="shared" si="2"/>
        <v>-4.8461012008520921E-3</v>
      </c>
      <c r="V24" s="107">
        <f t="shared" si="2"/>
        <v>7.4596018075006989E-3</v>
      </c>
      <c r="W24" s="110">
        <f t="shared" si="2"/>
        <v>3.0766888357338087E-3</v>
      </c>
    </row>
    <row r="25" spans="1:37">
      <c r="A25" s="176">
        <v>45166</v>
      </c>
      <c r="B25" s="5">
        <v>2443.75</v>
      </c>
      <c r="C25" s="2">
        <v>230.15</v>
      </c>
      <c r="D25" s="2">
        <v>590.83000000000004</v>
      </c>
      <c r="E25" s="5">
        <v>1790.35</v>
      </c>
      <c r="F25" s="2">
        <v>109.55</v>
      </c>
      <c r="G25" s="5">
        <v>1415.65</v>
      </c>
      <c r="H25" s="2">
        <v>180.95</v>
      </c>
      <c r="I25" s="5">
        <v>2555.6999999999998</v>
      </c>
      <c r="J25" s="5">
        <v>1117</v>
      </c>
      <c r="K25" s="5">
        <v>1549.25</v>
      </c>
      <c r="L25" s="177">
        <v>16875.3</v>
      </c>
      <c r="M25" s="109">
        <f t="shared" si="2"/>
        <v>-1.0016166471780779E-2</v>
      </c>
      <c r="N25" s="107">
        <f t="shared" si="2"/>
        <v>-1.74441809003664E-2</v>
      </c>
      <c r="O25" s="107">
        <f t="shared" si="2"/>
        <v>6.5716535675772051E-3</v>
      </c>
      <c r="P25" s="107">
        <f t="shared" si="2"/>
        <v>6.4440433685027257E-3</v>
      </c>
      <c r="Q25" s="107">
        <f t="shared" si="2"/>
        <v>4.0042593478984603E-2</v>
      </c>
      <c r="R25" s="107">
        <f t="shared" si="2"/>
        <v>-3.1385020913550585E-3</v>
      </c>
      <c r="S25" s="107">
        <f t="shared" si="2"/>
        <v>6.6537534085952419E-3</v>
      </c>
      <c r="T25" s="107">
        <f t="shared" si="2"/>
        <v>-3.0668579002162007E-3</v>
      </c>
      <c r="U25" s="107">
        <f t="shared" si="2"/>
        <v>9.6254060283355626E-3</v>
      </c>
      <c r="V25" s="107">
        <f t="shared" si="2"/>
        <v>1.9027713806072741E-2</v>
      </c>
      <c r="W25" s="110">
        <f t="shared" si="2"/>
        <v>3.2318260331116516E-3</v>
      </c>
      <c r="AA25" s="135" t="s">
        <v>28</v>
      </c>
      <c r="AB25" s="136">
        <f>_xlfn.STDEV.S(M3:M250)*SQRT(249)</f>
        <v>0.18511998427073942</v>
      </c>
      <c r="AC25" s="136">
        <f t="shared" ref="AC25:AK25" si="14">_xlfn.STDEV.S(N3:N250)*SQRT(249)</f>
        <v>0.37819869021239505</v>
      </c>
      <c r="AD25" s="136">
        <f t="shared" si="14"/>
        <v>0.22821638395673038</v>
      </c>
      <c r="AE25" s="136">
        <f t="shared" si="14"/>
        <v>0.17283049554880758</v>
      </c>
      <c r="AF25" s="136">
        <f t="shared" si="14"/>
        <v>0.40866417924772169</v>
      </c>
      <c r="AG25" s="136">
        <f t="shared" si="14"/>
        <v>0.23717274074703917</v>
      </c>
      <c r="AH25" s="136">
        <f t="shared" si="14"/>
        <v>0.2979597269835253</v>
      </c>
      <c r="AI25" s="136">
        <f t="shared" si="14"/>
        <v>0.17208260300526823</v>
      </c>
      <c r="AJ25" s="136">
        <f t="shared" si="14"/>
        <v>0.15433542923924867</v>
      </c>
      <c r="AK25" s="137">
        <f t="shared" si="14"/>
        <v>0.22288955370101543</v>
      </c>
    </row>
    <row r="26" spans="1:37">
      <c r="A26" s="176">
        <v>45163</v>
      </c>
      <c r="B26" s="5">
        <v>2468.35</v>
      </c>
      <c r="C26" s="2">
        <v>234.2</v>
      </c>
      <c r="D26" s="2">
        <v>586.96</v>
      </c>
      <c r="E26" s="5">
        <v>1778.85</v>
      </c>
      <c r="F26" s="2">
        <v>105.25</v>
      </c>
      <c r="G26" s="5">
        <v>1420.1</v>
      </c>
      <c r="H26" s="2">
        <v>179.75</v>
      </c>
      <c r="I26" s="5">
        <v>2563.5500000000002</v>
      </c>
      <c r="J26" s="5">
        <v>1106.3</v>
      </c>
      <c r="K26" s="5">
        <v>1520.05</v>
      </c>
      <c r="L26" s="177">
        <v>16820.849999999999</v>
      </c>
      <c r="M26" s="109">
        <f t="shared" si="2"/>
        <v>-4.6280005402850278E-3</v>
      </c>
      <c r="N26" s="107">
        <f t="shared" si="2"/>
        <v>-2.7791262271049104E-2</v>
      </c>
      <c r="O26" s="107">
        <f t="shared" si="2"/>
        <v>-1.2696756030011119E-2</v>
      </c>
      <c r="P26" s="107">
        <f t="shared" si="2"/>
        <v>-1.1798417009971621E-3</v>
      </c>
      <c r="Q26" s="107">
        <f t="shared" si="2"/>
        <v>-2.2546751247881299E-2</v>
      </c>
      <c r="R26" s="107">
        <f t="shared" si="2"/>
        <v>-2.4615829850702219E-3</v>
      </c>
      <c r="S26" s="107">
        <f t="shared" si="2"/>
        <v>-2.3368761007829569E-2</v>
      </c>
      <c r="T26" s="107">
        <f t="shared" si="2"/>
        <v>-6.8807610922223166E-3</v>
      </c>
      <c r="U26" s="107">
        <f t="shared" si="2"/>
        <v>-1.078856099327747E-2</v>
      </c>
      <c r="V26" s="107">
        <f t="shared" si="2"/>
        <v>-1.4466739362716174E-2</v>
      </c>
      <c r="W26" s="110">
        <f t="shared" si="2"/>
        <v>-6.4768677723708442E-3</v>
      </c>
      <c r="AA26" s="15"/>
      <c r="AB26" s="15"/>
    </row>
    <row r="27" spans="1:37">
      <c r="A27" s="176">
        <v>45162</v>
      </c>
      <c r="B27" s="5">
        <v>2479.8000000000002</v>
      </c>
      <c r="C27" s="2">
        <v>240.8</v>
      </c>
      <c r="D27" s="2">
        <v>594.46</v>
      </c>
      <c r="E27" s="5">
        <v>1780.95</v>
      </c>
      <c r="F27" s="2">
        <v>107.65</v>
      </c>
      <c r="G27" s="5">
        <v>1423.6</v>
      </c>
      <c r="H27" s="2">
        <v>184</v>
      </c>
      <c r="I27" s="5">
        <v>2581.25</v>
      </c>
      <c r="J27" s="5">
        <v>1118.3</v>
      </c>
      <c r="K27" s="5">
        <v>1542.2</v>
      </c>
      <c r="L27" s="177">
        <v>16930.150000000001</v>
      </c>
      <c r="M27" s="109">
        <f t="shared" si="2"/>
        <v>-1.6953624776032249E-2</v>
      </c>
      <c r="N27" s="107">
        <f t="shared" si="2"/>
        <v>6.8088558147484726E-2</v>
      </c>
      <c r="O27" s="107">
        <f t="shared" si="2"/>
        <v>1.4896939413323509E-2</v>
      </c>
      <c r="P27" s="107">
        <f t="shared" si="2"/>
        <v>5.054760006532493E-4</v>
      </c>
      <c r="Q27" s="107">
        <f t="shared" si="2"/>
        <v>-1.7039325446183421E-2</v>
      </c>
      <c r="R27" s="107">
        <f t="shared" si="2"/>
        <v>1.1054128912229524E-2</v>
      </c>
      <c r="S27" s="107">
        <f t="shared" si="2"/>
        <v>-1.5102768185756742E-2</v>
      </c>
      <c r="T27" s="107">
        <f t="shared" si="2"/>
        <v>2.7932437225090972E-3</v>
      </c>
      <c r="U27" s="107">
        <f t="shared" si="2"/>
        <v>-4.8171368797141493E-3</v>
      </c>
      <c r="V27" s="107">
        <f t="shared" si="2"/>
        <v>-1.6209294444899998E-4</v>
      </c>
      <c r="W27" s="110">
        <f t="shared" si="2"/>
        <v>-1.1865268626191547E-3</v>
      </c>
      <c r="AA27" s="158" t="s">
        <v>29</v>
      </c>
      <c r="AB27" s="159">
        <v>2</v>
      </c>
      <c r="AC27" s="159">
        <v>1</v>
      </c>
      <c r="AD27" s="159">
        <v>1</v>
      </c>
      <c r="AE27" s="159">
        <v>1</v>
      </c>
      <c r="AF27" s="159">
        <v>1</v>
      </c>
      <c r="AG27" s="159">
        <v>1</v>
      </c>
      <c r="AH27" s="159">
        <v>1</v>
      </c>
      <c r="AI27" s="159">
        <v>1</v>
      </c>
      <c r="AJ27" s="159">
        <v>1</v>
      </c>
      <c r="AK27" s="160">
        <v>1</v>
      </c>
    </row>
    <row r="28" spans="1:37">
      <c r="A28" s="176">
        <v>45161</v>
      </c>
      <c r="B28" s="5">
        <v>2522.1999999999998</v>
      </c>
      <c r="C28" s="2">
        <v>224.95</v>
      </c>
      <c r="D28" s="2">
        <v>585.66999999999996</v>
      </c>
      <c r="E28" s="5">
        <v>1780.05</v>
      </c>
      <c r="F28" s="2">
        <v>109.5</v>
      </c>
      <c r="G28" s="5">
        <v>1407.95</v>
      </c>
      <c r="H28" s="2">
        <v>186.8</v>
      </c>
      <c r="I28" s="5">
        <v>2574.0500000000002</v>
      </c>
      <c r="J28" s="5">
        <v>1123.7</v>
      </c>
      <c r="K28" s="5">
        <v>1542.45</v>
      </c>
      <c r="L28" s="177">
        <v>16950.25</v>
      </c>
      <c r="M28" s="109">
        <f t="shared" si="2"/>
        <v>1.1107586035715034E-3</v>
      </c>
      <c r="N28" s="107">
        <f t="shared" si="2"/>
        <v>-1.1107409783540538E-3</v>
      </c>
      <c r="O28" s="107">
        <f t="shared" si="2"/>
        <v>-4.0384817733388634E-3</v>
      </c>
      <c r="P28" s="107">
        <f t="shared" si="2"/>
        <v>9.5678304925433406E-3</v>
      </c>
      <c r="Q28" s="107">
        <f t="shared" si="2"/>
        <v>-1.4056001083880894E-2</v>
      </c>
      <c r="R28" s="107">
        <f t="shared" si="2"/>
        <v>2.9875186711549556E-3</v>
      </c>
      <c r="S28" s="107">
        <f t="shared" si="2"/>
        <v>5.0986290514811548E-3</v>
      </c>
      <c r="T28" s="107">
        <f t="shared" si="2"/>
        <v>3.2102131715938727E-3</v>
      </c>
      <c r="U28" s="107">
        <f t="shared" si="2"/>
        <v>-1.2250014989166143E-2</v>
      </c>
      <c r="V28" s="107">
        <f t="shared" si="2"/>
        <v>-5.2053981971942704E-3</v>
      </c>
      <c r="W28" s="110">
        <f t="shared" si="2"/>
        <v>2.6583584056213061E-3</v>
      </c>
      <c r="AA28" s="15"/>
      <c r="AB28" s="15"/>
    </row>
    <row r="29" spans="1:37">
      <c r="A29" s="176">
        <v>45160</v>
      </c>
      <c r="B29" s="5">
        <v>2519.4</v>
      </c>
      <c r="C29" s="2">
        <v>225.2</v>
      </c>
      <c r="D29" s="2">
        <v>588.04</v>
      </c>
      <c r="E29" s="5">
        <v>1763.1</v>
      </c>
      <c r="F29" s="2">
        <v>111.05</v>
      </c>
      <c r="G29" s="5">
        <v>1403.75</v>
      </c>
      <c r="H29" s="2">
        <v>185.85</v>
      </c>
      <c r="I29" s="5">
        <v>2565.8000000000002</v>
      </c>
      <c r="J29" s="5">
        <v>1137.55</v>
      </c>
      <c r="K29" s="5">
        <v>1550.5</v>
      </c>
      <c r="L29" s="177">
        <v>16905.25</v>
      </c>
      <c r="M29" s="109">
        <f t="shared" si="2"/>
        <v>-2.3812358726630795E-4</v>
      </c>
      <c r="N29" s="107">
        <f t="shared" si="2"/>
        <v>8.025009630434933E-3</v>
      </c>
      <c r="O29" s="107">
        <f t="shared" si="2"/>
        <v>-2.2104896324519344E-4</v>
      </c>
      <c r="P29" s="107">
        <f t="shared" si="2"/>
        <v>1.5609703889051594E-3</v>
      </c>
      <c r="Q29" s="107">
        <f t="shared" si="2"/>
        <v>9.535520558158983E-2</v>
      </c>
      <c r="R29" s="107">
        <f t="shared" si="2"/>
        <v>-1.1747327054444823E-3</v>
      </c>
      <c r="S29" s="107">
        <f t="shared" si="2"/>
        <v>1.7641928582392993E-2</v>
      </c>
      <c r="T29" s="107">
        <f t="shared" si="2"/>
        <v>1.1894201517291235E-3</v>
      </c>
      <c r="U29" s="107">
        <f t="shared" si="2"/>
        <v>1.3187103032341659E-4</v>
      </c>
      <c r="V29" s="107">
        <f t="shared" si="2"/>
        <v>7.7370451189739823E-3</v>
      </c>
      <c r="W29" s="110">
        <f t="shared" si="2"/>
        <v>3.1519134553535375E-3</v>
      </c>
      <c r="AA29" s="122" t="s">
        <v>30</v>
      </c>
      <c r="AB29" s="161">
        <f>AB23-(0.5*AB27*AB25*AB25)</f>
        <v>6.3101931705242614E-2</v>
      </c>
      <c r="AC29" s="161">
        <f t="shared" ref="AC29:AK29" si="15">AC23-(0.5*AC27*AC25*AC25)</f>
        <v>0.32234479985382447</v>
      </c>
      <c r="AD29" s="161">
        <f t="shared" si="15"/>
        <v>5.7466215482978096E-2</v>
      </c>
      <c r="AE29" s="161">
        <f t="shared" si="15"/>
        <v>-4.8632859153328323E-2</v>
      </c>
      <c r="AF29" s="161">
        <f t="shared" si="15"/>
        <v>0.7139960944394923</v>
      </c>
      <c r="AG29" s="161">
        <f t="shared" si="15"/>
        <v>3.4563033248639213E-3</v>
      </c>
      <c r="AH29" s="161">
        <f t="shared" si="15"/>
        <v>0.44367863719132622</v>
      </c>
      <c r="AI29" s="161">
        <f t="shared" si="15"/>
        <v>-0.10853184335749856</v>
      </c>
      <c r="AJ29" s="161">
        <f t="shared" si="15"/>
        <v>0.19806255038410212</v>
      </c>
      <c r="AK29" s="162">
        <f t="shared" si="15"/>
        <v>0.20026568948915829</v>
      </c>
    </row>
    <row r="30" spans="1:37">
      <c r="A30" s="176">
        <v>45159</v>
      </c>
      <c r="B30" s="5">
        <v>2520</v>
      </c>
      <c r="C30" s="2">
        <v>223.4</v>
      </c>
      <c r="D30" s="2">
        <v>588.16999999999996</v>
      </c>
      <c r="E30" s="5">
        <v>1760.35</v>
      </c>
      <c r="F30" s="2">
        <v>100.95</v>
      </c>
      <c r="G30" s="5">
        <v>1405.4</v>
      </c>
      <c r="H30" s="2">
        <v>182.6</v>
      </c>
      <c r="I30" s="5">
        <v>2562.75</v>
      </c>
      <c r="J30" s="5">
        <v>1137.4000000000001</v>
      </c>
      <c r="K30" s="5">
        <v>1538.55</v>
      </c>
      <c r="L30" s="177">
        <v>16852.05</v>
      </c>
      <c r="M30" s="109">
        <f t="shared" si="2"/>
        <v>-1.4497575066486643E-2</v>
      </c>
      <c r="N30" s="107">
        <f t="shared" si="2"/>
        <v>-8.6908625015569146E-3</v>
      </c>
      <c r="O30" s="107">
        <f t="shared" si="2"/>
        <v>7.8239280107692346E-4</v>
      </c>
      <c r="P30" s="107">
        <f t="shared" si="2"/>
        <v>5.4398265810690237E-3</v>
      </c>
      <c r="Q30" s="107">
        <f t="shared" si="2"/>
        <v>2.9657866088274663E-2</v>
      </c>
      <c r="R30" s="107">
        <f t="shared" si="2"/>
        <v>1.188189485201172E-2</v>
      </c>
      <c r="S30" s="107">
        <f t="shared" si="2"/>
        <v>6.3178345017886935E-3</v>
      </c>
      <c r="T30" s="107">
        <f t="shared" si="2"/>
        <v>3.1265291711924182E-3</v>
      </c>
      <c r="U30" s="107">
        <f t="shared" si="2"/>
        <v>2.2004145656060355E-3</v>
      </c>
      <c r="V30" s="107">
        <f t="shared" si="2"/>
        <v>-9.1227340763393033E-3</v>
      </c>
      <c r="W30" s="110">
        <f t="shared" si="2"/>
        <v>5.6144569859991455E-3</v>
      </c>
    </row>
    <row r="31" spans="1:37">
      <c r="A31" s="176">
        <v>45156</v>
      </c>
      <c r="B31" s="5">
        <v>2556.8000000000002</v>
      </c>
      <c r="C31" s="2">
        <v>225.35</v>
      </c>
      <c r="D31" s="2">
        <v>587.71</v>
      </c>
      <c r="E31" s="5">
        <v>1750.8</v>
      </c>
      <c r="F31" s="2">
        <v>98</v>
      </c>
      <c r="G31" s="5">
        <v>1388.8</v>
      </c>
      <c r="H31" s="2">
        <v>181.45</v>
      </c>
      <c r="I31" s="5">
        <v>2554.75</v>
      </c>
      <c r="J31" s="5">
        <v>1134.9000000000001</v>
      </c>
      <c r="K31" s="5">
        <v>1552.65</v>
      </c>
      <c r="L31" s="177">
        <v>16757.7</v>
      </c>
      <c r="M31" s="109">
        <f t="shared" si="2"/>
        <v>7.3801072976226803E-3</v>
      </c>
      <c r="N31" s="107">
        <f t="shared" si="2"/>
        <v>9.810558061378304E-3</v>
      </c>
      <c r="O31" s="107">
        <f t="shared" si="2"/>
        <v>2.8930015092229922E-4</v>
      </c>
      <c r="P31" s="107">
        <f t="shared" si="2"/>
        <v>-8.4743859920122684E-3</v>
      </c>
      <c r="Q31" s="107">
        <f t="shared" si="2"/>
        <v>-1.9202206983935932E-2</v>
      </c>
      <c r="R31" s="107">
        <f t="shared" si="2"/>
        <v>-1.6248326468604676E-2</v>
      </c>
      <c r="S31" s="107">
        <f t="shared" si="2"/>
        <v>4.1419360608964534E-3</v>
      </c>
      <c r="T31" s="107">
        <f t="shared" si="2"/>
        <v>4.5115808184608237E-3</v>
      </c>
      <c r="U31" s="107">
        <f t="shared" si="2"/>
        <v>-8.685407935147809E-3</v>
      </c>
      <c r="V31" s="107">
        <f t="shared" si="2"/>
        <v>-1.333928900659267E-2</v>
      </c>
      <c r="W31" s="110">
        <f t="shared" si="2"/>
        <v>-2.6549518797586622E-3</v>
      </c>
    </row>
    <row r="32" spans="1:37">
      <c r="A32" s="176">
        <v>45155</v>
      </c>
      <c r="B32" s="5">
        <v>2538</v>
      </c>
      <c r="C32" s="2">
        <v>223.15</v>
      </c>
      <c r="D32" s="2">
        <v>587.54</v>
      </c>
      <c r="E32" s="5">
        <v>1765.7</v>
      </c>
      <c r="F32" s="2">
        <v>99.9</v>
      </c>
      <c r="G32" s="5">
        <v>1411.55</v>
      </c>
      <c r="H32" s="2">
        <v>180.7</v>
      </c>
      <c r="I32" s="5">
        <v>2543.25</v>
      </c>
      <c r="J32" s="5">
        <v>1144.8</v>
      </c>
      <c r="K32" s="5">
        <v>1573.5</v>
      </c>
      <c r="L32" s="177">
        <v>16802.25</v>
      </c>
      <c r="M32" s="109">
        <f t="shared" si="2"/>
        <v>-1.4531415554081353E-2</v>
      </c>
      <c r="N32" s="107">
        <f t="shared" si="2"/>
        <v>-4.4695281320545704E-2</v>
      </c>
      <c r="O32" s="107">
        <f t="shared" si="2"/>
        <v>9.8347709307523585E-3</v>
      </c>
      <c r="P32" s="107">
        <f t="shared" si="2"/>
        <v>-1.1543245941033186E-2</v>
      </c>
      <c r="Q32" s="107">
        <f t="shared" si="2"/>
        <v>5.0062579268370143E-4</v>
      </c>
      <c r="R32" s="107">
        <f t="shared" si="2"/>
        <v>-4.9115838742156102E-3</v>
      </c>
      <c r="S32" s="107">
        <f t="shared" si="2"/>
        <v>-6.6188879258938663E-3</v>
      </c>
      <c r="T32" s="107">
        <f t="shared" si="2"/>
        <v>-3.6696568747326781E-3</v>
      </c>
      <c r="U32" s="107">
        <f t="shared" si="2"/>
        <v>1.0050471688723289E-3</v>
      </c>
      <c r="V32" s="107">
        <f t="shared" si="2"/>
        <v>1.844725563687461E-3</v>
      </c>
      <c r="W32" s="110">
        <f t="shared" si="2"/>
        <v>-3.0188433073017377E-3</v>
      </c>
    </row>
    <row r="33" spans="1:31">
      <c r="A33" s="176">
        <v>45154</v>
      </c>
      <c r="B33" s="5">
        <v>2575.15</v>
      </c>
      <c r="C33" s="2">
        <v>233.35</v>
      </c>
      <c r="D33" s="2">
        <v>581.79</v>
      </c>
      <c r="E33" s="5">
        <v>1786.2</v>
      </c>
      <c r="F33" s="2">
        <v>99.85</v>
      </c>
      <c r="G33" s="5">
        <v>1418.5</v>
      </c>
      <c r="H33" s="2">
        <v>181.9</v>
      </c>
      <c r="I33" s="5">
        <v>2552.6</v>
      </c>
      <c r="J33" s="5">
        <v>1143.6500000000001</v>
      </c>
      <c r="K33" s="5">
        <v>1570.6</v>
      </c>
      <c r="L33" s="177">
        <v>16853.05</v>
      </c>
      <c r="M33" s="109">
        <f t="shared" si="2"/>
        <v>-8.1515414807986424E-4</v>
      </c>
      <c r="N33" s="107">
        <f t="shared" si="2"/>
        <v>5.8457483863408731E-2</v>
      </c>
      <c r="O33" s="107">
        <f t="shared" si="2"/>
        <v>-1.7173577526257715E-3</v>
      </c>
      <c r="P33" s="107">
        <f t="shared" si="2"/>
        <v>-4.4130451755529706E-3</v>
      </c>
      <c r="Q33" s="107">
        <f t="shared" si="2"/>
        <v>-1.9341044254598191E-2</v>
      </c>
      <c r="R33" s="107">
        <f t="shared" si="2"/>
        <v>1.7745527095112974E-2</v>
      </c>
      <c r="S33" s="107">
        <f t="shared" si="2"/>
        <v>-4.1146677172148906E-3</v>
      </c>
      <c r="T33" s="107">
        <f t="shared" si="2"/>
        <v>7.668598447385701E-3</v>
      </c>
      <c r="U33" s="107">
        <f t="shared" si="2"/>
        <v>8.2532625292954173E-3</v>
      </c>
      <c r="V33" s="107">
        <f t="shared" si="2"/>
        <v>1.5237106930481121E-2</v>
      </c>
      <c r="W33" s="110">
        <f t="shared" si="2"/>
        <v>1.6330848735873189E-3</v>
      </c>
      <c r="AA33" s="165" t="s">
        <v>31</v>
      </c>
      <c r="AB33" s="166" t="s">
        <v>32</v>
      </c>
      <c r="AC33" s="166" t="s">
        <v>33</v>
      </c>
      <c r="AD33" s="166" t="s">
        <v>34</v>
      </c>
      <c r="AE33" s="167" t="s">
        <v>35</v>
      </c>
    </row>
    <row r="34" spans="1:31">
      <c r="A34" s="176">
        <v>45152</v>
      </c>
      <c r="B34" s="5">
        <v>2577.25</v>
      </c>
      <c r="C34" s="2">
        <v>220.1</v>
      </c>
      <c r="D34" s="2">
        <v>582.79</v>
      </c>
      <c r="E34" s="5">
        <v>1794.1</v>
      </c>
      <c r="F34" s="2">
        <v>101.8</v>
      </c>
      <c r="G34" s="5">
        <v>1393.55</v>
      </c>
      <c r="H34" s="2">
        <v>182.65</v>
      </c>
      <c r="I34" s="5">
        <v>2533.1</v>
      </c>
      <c r="J34" s="5">
        <v>1134.25</v>
      </c>
      <c r="K34" s="5">
        <v>1546.85</v>
      </c>
      <c r="L34" s="177">
        <v>16825.55</v>
      </c>
      <c r="M34" s="109">
        <f t="shared" si="2"/>
        <v>1.1747851916074307E-2</v>
      </c>
      <c r="N34" s="107">
        <f t="shared" si="2"/>
        <v>-2.0239053771926793E-2</v>
      </c>
      <c r="O34" s="107">
        <f t="shared" si="2"/>
        <v>-1.9370715144919751E-3</v>
      </c>
      <c r="P34" s="107">
        <f t="shared" si="2"/>
        <v>1.4781556427931153E-3</v>
      </c>
      <c r="Q34" s="107">
        <f t="shared" si="2"/>
        <v>-1.2204203220045636E-2</v>
      </c>
      <c r="R34" s="107">
        <f t="shared" si="2"/>
        <v>1.5694254290926309E-2</v>
      </c>
      <c r="S34" s="107">
        <f t="shared" si="2"/>
        <v>-4.9153567015518583E-3</v>
      </c>
      <c r="T34" s="107">
        <f t="shared" si="2"/>
        <v>1.243337632056365E-2</v>
      </c>
      <c r="U34" s="107">
        <f t="shared" si="2"/>
        <v>1.6765202903297697E-3</v>
      </c>
      <c r="V34" s="107">
        <f t="shared" si="2"/>
        <v>2.5862347798753994E-4</v>
      </c>
      <c r="W34" s="110">
        <f t="shared" si="2"/>
        <v>-2.0542848845602904E-3</v>
      </c>
      <c r="AA34" s="168" t="str">
        <f>B2</f>
        <v>Reliance</v>
      </c>
      <c r="AB34" s="125">
        <f>AB9</f>
        <v>121000</v>
      </c>
      <c r="AC34" s="169">
        <f>AB34/$AB$44</f>
        <v>0.16800655364407605</v>
      </c>
      <c r="AD34" s="170">
        <f>_xlfn.STDEV.S($M$3:$M$250)*SQRT(249)</f>
        <v>0.18511998427073942</v>
      </c>
      <c r="AE34" s="126">
        <f>AC34*AD34</f>
        <v>3.1101370567972495E-2</v>
      </c>
    </row>
    <row r="35" spans="1:31">
      <c r="A35" s="176">
        <v>45149</v>
      </c>
      <c r="B35" s="5">
        <v>2547.15</v>
      </c>
      <c r="C35" s="2">
        <v>224.6</v>
      </c>
      <c r="D35" s="2">
        <v>583.91999999999996</v>
      </c>
      <c r="E35" s="5">
        <v>1791.45</v>
      </c>
      <c r="F35" s="2">
        <v>103.05</v>
      </c>
      <c r="G35" s="5">
        <v>1371.85</v>
      </c>
      <c r="H35" s="2">
        <v>183.55</v>
      </c>
      <c r="I35" s="5">
        <v>2501.8000000000002</v>
      </c>
      <c r="J35" s="5">
        <v>1132.3499999999999</v>
      </c>
      <c r="K35" s="5">
        <v>1546.45</v>
      </c>
      <c r="L35" s="177">
        <v>16860.150000000001</v>
      </c>
      <c r="M35" s="109">
        <f t="shared" si="2"/>
        <v>4.209621449816142E-3</v>
      </c>
      <c r="N35" s="107">
        <f t="shared" si="2"/>
        <v>1.8876965025583427E-2</v>
      </c>
      <c r="O35" s="107">
        <f t="shared" si="2"/>
        <v>1.084777412544652E-2</v>
      </c>
      <c r="P35" s="107">
        <f t="shared" si="2"/>
        <v>-5.2334278621075179E-3</v>
      </c>
      <c r="Q35" s="107">
        <f t="shared" si="2"/>
        <v>3.154524747464376E-2</v>
      </c>
      <c r="R35" s="107">
        <f t="shared" si="2"/>
        <v>-1.2495861540476688E-2</v>
      </c>
      <c r="S35" s="107">
        <f t="shared" si="2"/>
        <v>-8.1389488893217291E-3</v>
      </c>
      <c r="T35" s="107">
        <f t="shared" si="2"/>
        <v>-1.3853550925111568E-2</v>
      </c>
      <c r="U35" s="107">
        <f t="shared" si="2"/>
        <v>-1.5727658648221083E-2</v>
      </c>
      <c r="V35" s="107">
        <f t="shared" si="2"/>
        <v>6.7920503282208695E-4</v>
      </c>
      <c r="W35" s="110">
        <f t="shared" si="2"/>
        <v>-4.7159850718361575E-3</v>
      </c>
      <c r="AA35" s="164" t="str">
        <f>C2</f>
        <v>Religare</v>
      </c>
      <c r="AB35" s="107">
        <f>AC9</f>
        <v>7350</v>
      </c>
      <c r="AC35" s="163">
        <f>AB35/$AB$44</f>
        <v>1.0205356770941809E-2</v>
      </c>
      <c r="AD35" s="121">
        <f>_xlfn.STDEV.S($N$3:$N$250)*SQRT(249)</f>
        <v>0.37819869021239505</v>
      </c>
      <c r="AE35" s="110">
        <f t="shared" ref="AE35:AE43" si="16">AC35*AD35</f>
        <v>3.8596525639203894E-3</v>
      </c>
    </row>
    <row r="36" spans="1:31">
      <c r="A36" s="176">
        <v>45148</v>
      </c>
      <c r="B36" s="5">
        <v>2536.4499999999998</v>
      </c>
      <c r="C36" s="2">
        <v>220.4</v>
      </c>
      <c r="D36" s="2">
        <v>577.62</v>
      </c>
      <c r="E36" s="5">
        <v>1800.85</v>
      </c>
      <c r="F36" s="2">
        <v>99.85</v>
      </c>
      <c r="G36" s="5">
        <v>1389.1</v>
      </c>
      <c r="H36" s="2">
        <v>185.05</v>
      </c>
      <c r="I36" s="5">
        <v>2536.6999999999998</v>
      </c>
      <c r="J36" s="5">
        <v>1150.3</v>
      </c>
      <c r="K36" s="5">
        <v>1545.4</v>
      </c>
      <c r="L36" s="177">
        <v>16939.849999999999</v>
      </c>
      <c r="M36" s="109">
        <f t="shared" si="2"/>
        <v>4.4451981171331929E-3</v>
      </c>
      <c r="N36" s="107">
        <f t="shared" si="2"/>
        <v>2.4985816519402767E-3</v>
      </c>
      <c r="O36" s="107">
        <f t="shared" si="2"/>
        <v>-7.8462882816434341E-3</v>
      </c>
      <c r="P36" s="107">
        <f t="shared" si="2"/>
        <v>-1.6876527574215955E-2</v>
      </c>
      <c r="Q36" s="107">
        <f t="shared" si="2"/>
        <v>-1.3923646124824402E-2</v>
      </c>
      <c r="R36" s="107">
        <f t="shared" si="2"/>
        <v>-3.808159802467681E-3</v>
      </c>
      <c r="S36" s="107">
        <f t="shared" si="2"/>
        <v>-8.6091465284278811E-3</v>
      </c>
      <c r="T36" s="107">
        <f t="shared" si="2"/>
        <v>-6.0917085941233238E-3</v>
      </c>
      <c r="U36" s="107">
        <f t="shared" si="2"/>
        <v>-2.1709877833477388E-3</v>
      </c>
      <c r="V36" s="107">
        <f t="shared" si="2"/>
        <v>6.9152751918779331E-3</v>
      </c>
      <c r="W36" s="110">
        <f t="shared" si="2"/>
        <v>-3.7709546007363695E-3</v>
      </c>
      <c r="AA36" s="164" t="str">
        <f>D2</f>
        <v>Berger Paints</v>
      </c>
      <c r="AB36" s="107">
        <f>AD9</f>
        <v>48640</v>
      </c>
      <c r="AC36" s="163">
        <f t="shared" ref="AC36:AC44" si="17">AB36/$AB$44</f>
        <v>6.7535857597089743E-2</v>
      </c>
      <c r="AD36" s="121">
        <f>_xlfn.STDEV.S($O$3:$O$250)*SQRT(249)</f>
        <v>0.22821638395673038</v>
      </c>
      <c r="AE36" s="110">
        <f t="shared" si="16"/>
        <v>1.54127892082245E-2</v>
      </c>
    </row>
    <row r="37" spans="1:31">
      <c r="A37" s="176">
        <v>45147</v>
      </c>
      <c r="B37" s="5">
        <v>2525.1999999999998</v>
      </c>
      <c r="C37" s="2">
        <v>219.85</v>
      </c>
      <c r="D37" s="2">
        <v>582.16999999999996</v>
      </c>
      <c r="E37" s="5">
        <v>1831.5</v>
      </c>
      <c r="F37" s="2">
        <v>101.25</v>
      </c>
      <c r="G37" s="5">
        <v>1394.4</v>
      </c>
      <c r="H37" s="2">
        <v>186.65</v>
      </c>
      <c r="I37" s="5">
        <v>2552.1999999999998</v>
      </c>
      <c r="J37" s="5">
        <v>1152.8</v>
      </c>
      <c r="K37" s="5">
        <v>1534.75</v>
      </c>
      <c r="L37" s="177">
        <v>17003.849999999999</v>
      </c>
      <c r="M37" s="109">
        <f t="shared" si="2"/>
        <v>6.5755076656640044E-3</v>
      </c>
      <c r="N37" s="107">
        <f t="shared" si="2"/>
        <v>7.3845589896254046E-2</v>
      </c>
      <c r="O37" s="107">
        <f t="shared" si="2"/>
        <v>-1.5188870735859611E-2</v>
      </c>
      <c r="P37" s="107">
        <f t="shared" si="2"/>
        <v>1.9128302047738256E-3</v>
      </c>
      <c r="Q37" s="107">
        <f t="shared" si="2"/>
        <v>2.3989156370022576E-2</v>
      </c>
      <c r="R37" s="107">
        <f t="shared" si="2"/>
        <v>3.0165935394257273E-3</v>
      </c>
      <c r="S37" s="107">
        <f t="shared" si="2"/>
        <v>5.3720247375037512E-3</v>
      </c>
      <c r="T37" s="107">
        <f t="shared" si="2"/>
        <v>-5.334075425032953E-3</v>
      </c>
      <c r="U37" s="107">
        <f t="shared" si="2"/>
        <v>3.606425947132372E-3</v>
      </c>
      <c r="V37" s="107">
        <f t="shared" si="2"/>
        <v>2.3102413219971432E-2</v>
      </c>
      <c r="W37" s="110">
        <f t="shared" si="2"/>
        <v>3.216203943972467E-3</v>
      </c>
      <c r="AA37" s="164" t="str">
        <f>E2</f>
        <v>Kotak Mahindra</v>
      </c>
      <c r="AB37" s="107">
        <f>AE9</f>
        <v>48120</v>
      </c>
      <c r="AC37" s="163">
        <f t="shared" si="17"/>
        <v>6.6813845961594537E-2</v>
      </c>
      <c r="AD37" s="121">
        <f>_xlfn.STDEV.S($P$3:$P$250)*SQRT(249)</f>
        <v>0.17283049554880758</v>
      </c>
      <c r="AE37" s="110">
        <f t="shared" si="16"/>
        <v>1.154747010706408E-2</v>
      </c>
    </row>
    <row r="38" spans="1:31">
      <c r="A38" s="176">
        <v>45146</v>
      </c>
      <c r="B38" s="5">
        <v>2508.65</v>
      </c>
      <c r="C38" s="2">
        <v>204.2</v>
      </c>
      <c r="D38" s="2">
        <v>591.08000000000004</v>
      </c>
      <c r="E38" s="5">
        <v>1828</v>
      </c>
      <c r="F38" s="2">
        <v>98.85</v>
      </c>
      <c r="G38" s="5">
        <v>1390.2</v>
      </c>
      <c r="H38" s="2">
        <v>185.65</v>
      </c>
      <c r="I38" s="5">
        <v>2565.85</v>
      </c>
      <c r="J38" s="5">
        <v>1148.6500000000001</v>
      </c>
      <c r="K38" s="5">
        <v>1499.7</v>
      </c>
      <c r="L38" s="177">
        <v>16949.25</v>
      </c>
      <c r="M38" s="109">
        <f t="shared" si="2"/>
        <v>-6.0407535902751901E-3</v>
      </c>
      <c r="N38" s="107">
        <f t="shared" si="2"/>
        <v>-1.458460465476284E-2</v>
      </c>
      <c r="O38" s="107">
        <f t="shared" si="2"/>
        <v>3.4572789749718058E-3</v>
      </c>
      <c r="P38" s="107">
        <f t="shared" si="2"/>
        <v>-1.9401298594347381E-3</v>
      </c>
      <c r="Q38" s="107">
        <f t="shared" si="2"/>
        <v>2.3024808398153674E-2</v>
      </c>
      <c r="R38" s="107">
        <f t="shared" si="2"/>
        <v>-2.0120731134201197E-3</v>
      </c>
      <c r="S38" s="107">
        <f t="shared" si="2"/>
        <v>5.3879311648235726E-4</v>
      </c>
      <c r="T38" s="107">
        <f t="shared" si="2"/>
        <v>-1.3047586587284835E-3</v>
      </c>
      <c r="U38" s="107">
        <f t="shared" si="2"/>
        <v>-1.052208283179808E-2</v>
      </c>
      <c r="V38" s="107">
        <f t="shared" si="2"/>
        <v>-1.7974448101831599E-2</v>
      </c>
      <c r="W38" s="110">
        <f t="shared" si="2"/>
        <v>-4.1880987823714167E-4</v>
      </c>
      <c r="AA38" s="164" t="str">
        <f>F2</f>
        <v>BHEL</v>
      </c>
      <c r="AB38" s="107">
        <f>AF9</f>
        <v>8720</v>
      </c>
      <c r="AC38" s="163">
        <f t="shared" si="17"/>
        <v>1.2107579733688785E-2</v>
      </c>
      <c r="AD38" s="121">
        <f>_xlfn.STDEV.S($Q$3:$Q$250)*SQRT(249)</f>
        <v>0.40866417924772169</v>
      </c>
      <c r="AE38" s="110">
        <f t="shared" si="16"/>
        <v>4.9479341345442761E-3</v>
      </c>
    </row>
    <row r="39" spans="1:31">
      <c r="A39" s="176">
        <v>45145</v>
      </c>
      <c r="B39" s="5">
        <v>2523.85</v>
      </c>
      <c r="C39" s="2">
        <v>207.2</v>
      </c>
      <c r="D39" s="2">
        <v>589.04</v>
      </c>
      <c r="E39" s="5">
        <v>1831.55</v>
      </c>
      <c r="F39" s="2">
        <v>96.6</v>
      </c>
      <c r="G39" s="5">
        <v>1393</v>
      </c>
      <c r="H39" s="2">
        <v>185.55</v>
      </c>
      <c r="I39" s="5">
        <v>2569.1999999999998</v>
      </c>
      <c r="J39" s="5">
        <v>1160.8</v>
      </c>
      <c r="K39" s="5">
        <v>1526.9</v>
      </c>
      <c r="L39" s="177">
        <v>16956.349999999999</v>
      </c>
      <c r="M39" s="109">
        <f t="shared" si="2"/>
        <v>5.6820592338725877E-3</v>
      </c>
      <c r="N39" s="107">
        <f t="shared" si="2"/>
        <v>8.1672896713802817E-2</v>
      </c>
      <c r="O39" s="107">
        <f t="shared" si="2"/>
        <v>3.1115859324116735E-3</v>
      </c>
      <c r="P39" s="107">
        <f t="shared" si="2"/>
        <v>-3.7874188677965927E-3</v>
      </c>
      <c r="Q39" s="107">
        <f t="shared" si="2"/>
        <v>-2.4035930830102546E-2</v>
      </c>
      <c r="R39" s="107">
        <f t="shared" si="2"/>
        <v>1.0572563164802122E-2</v>
      </c>
      <c r="S39" s="107">
        <f t="shared" si="2"/>
        <v>-1.5773619381458749E-2</v>
      </c>
      <c r="T39" s="107">
        <f t="shared" si="2"/>
        <v>9.0710662662855362E-3</v>
      </c>
      <c r="U39" s="107">
        <f t="shared" si="2"/>
        <v>1.9002637242625488E-2</v>
      </c>
      <c r="V39" s="107">
        <f t="shared" si="2"/>
        <v>4.162323013115414E-2</v>
      </c>
      <c r="W39" s="110">
        <f t="shared" si="2"/>
        <v>3.8851407706909265E-3</v>
      </c>
      <c r="AA39" s="164" t="str">
        <f>G2</f>
        <v>Infosys</v>
      </c>
      <c r="AB39" s="107">
        <f>AG9</f>
        <v>149000</v>
      </c>
      <c r="AC39" s="163">
        <f t="shared" si="17"/>
        <v>0.20688410324766388</v>
      </c>
      <c r="AD39" s="121">
        <f>_xlfn.STDEV.S($R$3:$R$250)*SQRT(249)</f>
        <v>0.23717274074703917</v>
      </c>
      <c r="AE39" s="110">
        <f t="shared" si="16"/>
        <v>4.906726978424187E-2</v>
      </c>
    </row>
    <row r="40" spans="1:31">
      <c r="A40" s="176">
        <v>45142</v>
      </c>
      <c r="B40" s="5">
        <v>2509.5500000000002</v>
      </c>
      <c r="C40" s="2">
        <v>190.95</v>
      </c>
      <c r="D40" s="2">
        <v>587.21</v>
      </c>
      <c r="E40" s="5">
        <v>1838.5</v>
      </c>
      <c r="F40" s="2">
        <v>98.95</v>
      </c>
      <c r="G40" s="5">
        <v>1378.35</v>
      </c>
      <c r="H40" s="2">
        <v>188.5</v>
      </c>
      <c r="I40" s="5">
        <v>2546</v>
      </c>
      <c r="J40" s="5">
        <v>1138.95</v>
      </c>
      <c r="K40" s="5">
        <v>1464.65</v>
      </c>
      <c r="L40" s="177">
        <v>16890.599999999999</v>
      </c>
      <c r="M40" s="109">
        <f t="shared" si="2"/>
        <v>1.3499487917460867E-2</v>
      </c>
      <c r="N40" s="107">
        <f t="shared" si="2"/>
        <v>8.0675708884278483E-2</v>
      </c>
      <c r="O40" s="107">
        <f t="shared" si="2"/>
        <v>8.7746117982920192E-3</v>
      </c>
      <c r="P40" s="107">
        <f t="shared" si="2"/>
        <v>8.3293988769842751E-3</v>
      </c>
      <c r="Q40" s="107">
        <f t="shared" si="2"/>
        <v>-1.8027528778217599E-2</v>
      </c>
      <c r="R40" s="107">
        <f t="shared" si="2"/>
        <v>1.0245655046175122E-2</v>
      </c>
      <c r="S40" s="107">
        <f t="shared" si="2"/>
        <v>-2.4110182546403326E-2</v>
      </c>
      <c r="T40" s="107">
        <f t="shared" si="2"/>
        <v>-2.0795330508186472E-3</v>
      </c>
      <c r="U40" s="107">
        <f t="shared" si="2"/>
        <v>-1.7982855347231227E-3</v>
      </c>
      <c r="V40" s="107">
        <f t="shared" ref="V40:W103" si="18">LN(K40/K41)</f>
        <v>-3.0676961817672111E-3</v>
      </c>
      <c r="W40" s="110">
        <f t="shared" si="18"/>
        <v>7.0285380644381787E-3</v>
      </c>
      <c r="AA40" s="164" t="str">
        <f>H2</f>
        <v>Aditya Birla Capital</v>
      </c>
      <c r="AB40" s="107">
        <f>AH9</f>
        <v>9450</v>
      </c>
      <c r="AC40" s="163">
        <f t="shared" si="17"/>
        <v>1.3121172991210897E-2</v>
      </c>
      <c r="AD40" s="121">
        <f>_xlfn.STDEV.S($S$3:$S$250)*SQRT(249)</f>
        <v>0.2979597269835253</v>
      </c>
      <c r="AE40" s="110">
        <f t="shared" si="16"/>
        <v>3.9095811221648048E-3</v>
      </c>
    </row>
    <row r="41" spans="1:31">
      <c r="A41" s="176">
        <v>45141</v>
      </c>
      <c r="B41" s="5">
        <v>2475.9</v>
      </c>
      <c r="C41" s="2">
        <v>176.15</v>
      </c>
      <c r="D41" s="2">
        <v>582.08000000000004</v>
      </c>
      <c r="E41" s="5">
        <v>1823.25</v>
      </c>
      <c r="F41" s="2">
        <v>100.75</v>
      </c>
      <c r="G41" s="5">
        <v>1364.3</v>
      </c>
      <c r="H41" s="2">
        <v>193.1</v>
      </c>
      <c r="I41" s="5">
        <v>2551.3000000000002</v>
      </c>
      <c r="J41" s="5">
        <v>1141</v>
      </c>
      <c r="K41" s="5">
        <v>1469.15</v>
      </c>
      <c r="L41" s="177">
        <v>16772.3</v>
      </c>
      <c r="M41" s="109">
        <f t="shared" ref="M41:U69" si="19">LN(B41/B42)</f>
        <v>-4.2118053092739683E-3</v>
      </c>
      <c r="N41" s="107">
        <f t="shared" si="19"/>
        <v>-6.5073082929156256E-3</v>
      </c>
      <c r="O41" s="107">
        <f t="shared" si="19"/>
        <v>-1.8653955018706744E-2</v>
      </c>
      <c r="P41" s="107">
        <f t="shared" si="19"/>
        <v>-2.467815584440414E-4</v>
      </c>
      <c r="Q41" s="107">
        <f t="shared" si="19"/>
        <v>1.9870846081313847E-3</v>
      </c>
      <c r="R41" s="107">
        <f t="shared" si="19"/>
        <v>5.4756397950922655E-3</v>
      </c>
      <c r="S41" s="107">
        <f t="shared" si="19"/>
        <v>1.6447309800834212E-2</v>
      </c>
      <c r="T41" s="107">
        <f t="shared" si="19"/>
        <v>-6.8942219263074429E-3</v>
      </c>
      <c r="U41" s="107">
        <f t="shared" si="19"/>
        <v>5.0521798840151583E-3</v>
      </c>
      <c r="V41" s="107">
        <f t="shared" si="18"/>
        <v>-1.0932769795407906E-2</v>
      </c>
      <c r="W41" s="110">
        <f t="shared" si="18"/>
        <v>-5.1529569513148179E-3</v>
      </c>
      <c r="AA41" s="164" t="str">
        <f>I2</f>
        <v>HUL</v>
      </c>
      <c r="AB41" s="107">
        <f>AI9</f>
        <v>265210</v>
      </c>
      <c r="AC41" s="163">
        <f t="shared" si="17"/>
        <v>0.36823981894169755</v>
      </c>
      <c r="AD41" s="121">
        <f>_xlfn.STDEV.S($T$3:$T$250)*SQRT(249)</f>
        <v>0.17208260300526823</v>
      </c>
      <c r="AE41" s="110">
        <f t="shared" si="16"/>
        <v>6.3367666573675999E-2</v>
      </c>
    </row>
    <row r="42" spans="1:31">
      <c r="A42" s="176">
        <v>45140</v>
      </c>
      <c r="B42" s="5">
        <v>2486.35</v>
      </c>
      <c r="C42" s="2">
        <v>177.3</v>
      </c>
      <c r="D42" s="2">
        <v>593.04</v>
      </c>
      <c r="E42" s="5">
        <v>1823.7</v>
      </c>
      <c r="F42" s="2">
        <v>100.55</v>
      </c>
      <c r="G42" s="5">
        <v>1356.85</v>
      </c>
      <c r="H42" s="2">
        <v>189.95</v>
      </c>
      <c r="I42" s="5">
        <v>2568.9499999999998</v>
      </c>
      <c r="J42" s="5">
        <v>1135.25</v>
      </c>
      <c r="K42" s="5">
        <v>1485.3</v>
      </c>
      <c r="L42" s="177">
        <v>16858.95</v>
      </c>
      <c r="M42" s="109">
        <f t="shared" si="19"/>
        <v>-1.0741069952769636E-2</v>
      </c>
      <c r="N42" s="107">
        <f t="shared" si="19"/>
        <v>3.1069083034801978E-3</v>
      </c>
      <c r="O42" s="107">
        <f t="shared" si="19"/>
        <v>1.3086059598547115E-2</v>
      </c>
      <c r="P42" s="107">
        <f t="shared" si="19"/>
        <v>-1.4318234649583947E-2</v>
      </c>
      <c r="Q42" s="107">
        <f t="shared" si="19"/>
        <v>-4.0444001657830186E-2</v>
      </c>
      <c r="R42" s="107">
        <f t="shared" si="19"/>
        <v>-6.1351012588158694E-3</v>
      </c>
      <c r="S42" s="107">
        <f t="shared" si="19"/>
        <v>-3.2118793021927106E-2</v>
      </c>
      <c r="T42" s="107">
        <f t="shared" si="19"/>
        <v>6.9726164073762222E-3</v>
      </c>
      <c r="U42" s="107">
        <f t="shared" si="19"/>
        <v>-7.1971171243320475E-3</v>
      </c>
      <c r="V42" s="107">
        <f t="shared" si="18"/>
        <v>-5.4051463574394214E-3</v>
      </c>
      <c r="W42" s="110">
        <f t="shared" si="18"/>
        <v>-1.1335977081008511E-2</v>
      </c>
      <c r="AA42" s="164" t="str">
        <f>J2</f>
        <v xml:space="preserve">Sun Pharmaceuticals </v>
      </c>
      <c r="AB42" s="107">
        <f>AJ9</f>
        <v>46640</v>
      </c>
      <c r="AC42" s="163">
        <f t="shared" si="17"/>
        <v>6.4758889768262037E-2</v>
      </c>
      <c r="AD42" s="121">
        <f>_xlfn.STDEV.S($U$3:$U$250)*SQRT(249)</f>
        <v>0.15433542923924867</v>
      </c>
      <c r="AE42" s="110">
        <f t="shared" si="16"/>
        <v>9.9945910494419112E-3</v>
      </c>
    </row>
    <row r="43" spans="1:31">
      <c r="A43" s="176">
        <v>45139</v>
      </c>
      <c r="B43" s="5">
        <v>2513.1999999999998</v>
      </c>
      <c r="C43" s="2">
        <v>176.75</v>
      </c>
      <c r="D43" s="2">
        <v>585.33000000000004</v>
      </c>
      <c r="E43" s="5">
        <v>1850</v>
      </c>
      <c r="F43" s="2">
        <v>104.7</v>
      </c>
      <c r="G43" s="5">
        <v>1365.2</v>
      </c>
      <c r="H43" s="2">
        <v>196.15</v>
      </c>
      <c r="I43" s="5">
        <v>2551.1</v>
      </c>
      <c r="J43" s="5">
        <v>1143.45</v>
      </c>
      <c r="K43" s="5">
        <v>1493.35</v>
      </c>
      <c r="L43" s="177">
        <v>17051.150000000001</v>
      </c>
      <c r="M43" s="109">
        <f t="shared" si="19"/>
        <v>-1.4242356715543216E-2</v>
      </c>
      <c r="N43" s="107">
        <f t="shared" si="19"/>
        <v>2.0578033928251235E-2</v>
      </c>
      <c r="O43" s="107">
        <f t="shared" si="19"/>
        <v>2.8875489718869066E-2</v>
      </c>
      <c r="P43" s="107">
        <f t="shared" si="19"/>
        <v>-3.5342875817704527E-3</v>
      </c>
      <c r="Q43" s="107">
        <f t="shared" si="19"/>
        <v>6.2275650368477853E-3</v>
      </c>
      <c r="R43" s="107">
        <f t="shared" si="19"/>
        <v>6.9830119472081842E-3</v>
      </c>
      <c r="S43" s="107">
        <f t="shared" si="19"/>
        <v>1.7859425591514812E-3</v>
      </c>
      <c r="T43" s="107">
        <f t="shared" si="19"/>
        <v>-3.7950709685517208E-3</v>
      </c>
      <c r="U43" s="107">
        <f t="shared" si="19"/>
        <v>4.3728272521551006E-5</v>
      </c>
      <c r="V43" s="107">
        <f t="shared" si="18"/>
        <v>1.2228344590597127E-2</v>
      </c>
      <c r="W43" s="110">
        <f t="shared" si="18"/>
        <v>-4.6027356306470839E-4</v>
      </c>
      <c r="AA43" s="171" t="str">
        <f>K2</f>
        <v>Mahindra &amp; Mahindra</v>
      </c>
      <c r="AB43" s="139">
        <f>AK9</f>
        <v>16080</v>
      </c>
      <c r="AC43" s="172">
        <f t="shared" si="17"/>
        <v>2.2326821343774731E-2</v>
      </c>
      <c r="AD43" s="173">
        <f>_xlfn.STDEV.S($V$3:$V$250)*SQRT(249)</f>
        <v>0.22288955370101543</v>
      </c>
      <c r="AE43" s="140">
        <f t="shared" si="16"/>
        <v>4.9764152448762552E-3</v>
      </c>
    </row>
    <row r="44" spans="1:31">
      <c r="A44" s="176">
        <v>45138</v>
      </c>
      <c r="B44" s="5">
        <v>2549.25</v>
      </c>
      <c r="C44" s="2">
        <v>173.15</v>
      </c>
      <c r="D44" s="2">
        <v>568.66999999999996</v>
      </c>
      <c r="E44" s="5">
        <v>1856.55</v>
      </c>
      <c r="F44" s="2">
        <v>104.05</v>
      </c>
      <c r="G44" s="5">
        <v>1355.7</v>
      </c>
      <c r="H44" s="2">
        <v>195.8</v>
      </c>
      <c r="I44" s="5">
        <v>2560.8000000000002</v>
      </c>
      <c r="J44" s="5">
        <v>1143.4000000000001</v>
      </c>
      <c r="K44" s="5">
        <v>1475.2</v>
      </c>
      <c r="L44" s="177">
        <v>17059</v>
      </c>
      <c r="M44" s="109">
        <f t="shared" si="19"/>
        <v>8.4300591810421641E-3</v>
      </c>
      <c r="N44" s="107">
        <f t="shared" si="19"/>
        <v>5.2768613483711049E-2</v>
      </c>
      <c r="O44" s="107">
        <f t="shared" si="19"/>
        <v>4.0527261559862651E-3</v>
      </c>
      <c r="P44" s="107">
        <f t="shared" si="19"/>
        <v>-1.0874912981421469E-2</v>
      </c>
      <c r="Q44" s="107">
        <f t="shared" si="19"/>
        <v>9.1721618167292917E-3</v>
      </c>
      <c r="R44" s="107">
        <f t="shared" si="19"/>
        <v>1.1275247409329673E-2</v>
      </c>
      <c r="S44" s="107">
        <f t="shared" si="19"/>
        <v>9.4933362104340519E-3</v>
      </c>
      <c r="T44" s="107">
        <f t="shared" si="19"/>
        <v>-9.2510474354376079E-3</v>
      </c>
      <c r="U44" s="107">
        <f t="shared" si="19"/>
        <v>4.250756855197331E-3</v>
      </c>
      <c r="V44" s="107">
        <f t="shared" si="18"/>
        <v>5.0288926913669195E-3</v>
      </c>
      <c r="W44" s="110">
        <f t="shared" si="18"/>
        <v>6.507439743011564E-3</v>
      </c>
      <c r="AA44" s="165" t="s">
        <v>36</v>
      </c>
      <c r="AB44" s="166">
        <f>SUM(AB34:AB43)</f>
        <v>720210</v>
      </c>
      <c r="AC44" s="174">
        <f t="shared" si="17"/>
        <v>1</v>
      </c>
      <c r="AD44" s="166"/>
      <c r="AE44" s="175"/>
    </row>
    <row r="45" spans="1:31">
      <c r="A45" s="176">
        <v>45135</v>
      </c>
      <c r="B45" s="5">
        <v>2527.85</v>
      </c>
      <c r="C45" s="2">
        <v>164.25</v>
      </c>
      <c r="D45" s="2">
        <v>566.37</v>
      </c>
      <c r="E45" s="5">
        <v>1876.85</v>
      </c>
      <c r="F45" s="2">
        <v>103.1</v>
      </c>
      <c r="G45" s="5">
        <v>1340.5</v>
      </c>
      <c r="H45" s="2">
        <v>193.95</v>
      </c>
      <c r="I45" s="5">
        <v>2584.6</v>
      </c>
      <c r="J45" s="5">
        <v>1138.55</v>
      </c>
      <c r="K45" s="5">
        <v>1467.8</v>
      </c>
      <c r="L45" s="177">
        <v>16948.349999999999</v>
      </c>
      <c r="M45" s="109">
        <f t="shared" si="19"/>
        <v>9.9989899874368508E-3</v>
      </c>
      <c r="N45" s="107">
        <f t="shared" si="19"/>
        <v>-2.0787011464443242E-2</v>
      </c>
      <c r="O45" s="107">
        <f t="shared" si="19"/>
        <v>8.2618723974086771E-3</v>
      </c>
      <c r="P45" s="107">
        <f t="shared" si="19"/>
        <v>1.6530692187551057E-3</v>
      </c>
      <c r="Q45" s="107">
        <f t="shared" si="19"/>
        <v>-3.8722216825095622E-3</v>
      </c>
      <c r="R45" s="107">
        <f t="shared" si="19"/>
        <v>-9.3925290947435257E-3</v>
      </c>
      <c r="S45" s="107">
        <f t="shared" si="19"/>
        <v>1.219052834921602E-2</v>
      </c>
      <c r="T45" s="107">
        <f t="shared" si="19"/>
        <v>5.7232256639276153E-3</v>
      </c>
      <c r="U45" s="107">
        <f t="shared" si="19"/>
        <v>3.1669258929627243E-3</v>
      </c>
      <c r="V45" s="107">
        <f t="shared" si="18"/>
        <v>1.3995837678935006E-2</v>
      </c>
      <c r="W45" s="110">
        <f t="shared" si="18"/>
        <v>1.7214122189677828E-3</v>
      </c>
    </row>
    <row r="46" spans="1:31">
      <c r="A46" s="176">
        <v>45134</v>
      </c>
      <c r="B46" s="5">
        <v>2502.6999999999998</v>
      </c>
      <c r="C46" s="2">
        <v>167.7</v>
      </c>
      <c r="D46" s="2">
        <v>561.71</v>
      </c>
      <c r="E46" s="5">
        <v>1873.75</v>
      </c>
      <c r="F46" s="2">
        <v>103.5</v>
      </c>
      <c r="G46" s="5">
        <v>1353.15</v>
      </c>
      <c r="H46" s="2">
        <v>191.6</v>
      </c>
      <c r="I46" s="5">
        <v>2569.85</v>
      </c>
      <c r="J46" s="5">
        <v>1134.95</v>
      </c>
      <c r="K46" s="5">
        <v>1447.4</v>
      </c>
      <c r="L46" s="177">
        <v>16919.2</v>
      </c>
      <c r="M46" s="109">
        <f t="shared" si="19"/>
        <v>-9.3460482640186238E-3</v>
      </c>
      <c r="N46" s="107">
        <f t="shared" si="19"/>
        <v>-9.2002429632212709E-3</v>
      </c>
      <c r="O46" s="107">
        <f t="shared" si="19"/>
        <v>8.1926342118886718E-4</v>
      </c>
      <c r="P46" s="107">
        <f t="shared" si="19"/>
        <v>-1.1435366915446988E-2</v>
      </c>
      <c r="Q46" s="107">
        <f t="shared" si="19"/>
        <v>2.2472855852058576E-2</v>
      </c>
      <c r="R46" s="107">
        <f t="shared" si="19"/>
        <v>3.1828302221040814E-3</v>
      </c>
      <c r="S46" s="107">
        <f t="shared" si="19"/>
        <v>2.6099439010208813E-4</v>
      </c>
      <c r="T46" s="107">
        <f t="shared" si="19"/>
        <v>-5.2201199430658429E-3</v>
      </c>
      <c r="U46" s="107">
        <f t="shared" si="19"/>
        <v>2.0428401271183352E-2</v>
      </c>
      <c r="V46" s="107">
        <f t="shared" si="18"/>
        <v>-6.5157974807893052E-2</v>
      </c>
      <c r="W46" s="110">
        <f t="shared" si="18"/>
        <v>-3.292601708356613E-3</v>
      </c>
      <c r="AA46" s="35" t="s">
        <v>37</v>
      </c>
      <c r="AB46" s="26"/>
      <c r="AC46" s="32">
        <f>SUM(AB11:AK11)</f>
        <v>728848</v>
      </c>
    </row>
    <row r="47" spans="1:31">
      <c r="A47" s="176">
        <v>45133</v>
      </c>
      <c r="B47" s="5">
        <v>2526.1999999999998</v>
      </c>
      <c r="C47" s="2">
        <v>169.25</v>
      </c>
      <c r="D47" s="2">
        <v>561.25</v>
      </c>
      <c r="E47" s="5">
        <v>1895.3</v>
      </c>
      <c r="F47" s="2">
        <v>101.2</v>
      </c>
      <c r="G47" s="5">
        <v>1348.85</v>
      </c>
      <c r="H47" s="2">
        <v>191.55</v>
      </c>
      <c r="I47" s="5">
        <v>2583.3000000000002</v>
      </c>
      <c r="J47" s="5">
        <v>1112</v>
      </c>
      <c r="K47" s="5">
        <v>1544.85</v>
      </c>
      <c r="L47" s="177">
        <v>16975</v>
      </c>
      <c r="M47" s="109">
        <f t="shared" si="19"/>
        <v>1.6121658028463527E-2</v>
      </c>
      <c r="N47" s="107">
        <f t="shared" si="19"/>
        <v>1.3682545402720864E-2</v>
      </c>
      <c r="O47" s="107">
        <f t="shared" si="19"/>
        <v>-3.04213860182955E-3</v>
      </c>
      <c r="P47" s="107">
        <f t="shared" si="19"/>
        <v>1.0501846810312404E-2</v>
      </c>
      <c r="Q47" s="107">
        <f t="shared" si="19"/>
        <v>3.4685557987890109E-2</v>
      </c>
      <c r="R47" s="107">
        <f t="shared" si="19"/>
        <v>1.0620756079147453E-2</v>
      </c>
      <c r="S47" s="107">
        <f t="shared" si="19"/>
        <v>1.4990418772153652E-2</v>
      </c>
      <c r="T47" s="107">
        <f t="shared" si="19"/>
        <v>5.8818560512928029E-3</v>
      </c>
      <c r="U47" s="107">
        <f t="shared" si="19"/>
        <v>1.536017150195183E-2</v>
      </c>
      <c r="V47" s="107">
        <f t="shared" si="18"/>
        <v>-1.3438124165601797E-2</v>
      </c>
      <c r="W47" s="110">
        <f t="shared" si="18"/>
        <v>4.6115002940929619E-3</v>
      </c>
      <c r="AA47" s="36" t="s">
        <v>38</v>
      </c>
      <c r="AB47" s="21"/>
      <c r="AC47" s="33">
        <f>AC46-AB44</f>
        <v>8638</v>
      </c>
    </row>
    <row r="48" spans="1:31">
      <c r="A48" s="176">
        <v>45132</v>
      </c>
      <c r="B48" s="5">
        <v>2485.8000000000002</v>
      </c>
      <c r="C48" s="2">
        <v>166.95</v>
      </c>
      <c r="D48" s="2">
        <v>562.96</v>
      </c>
      <c r="E48" s="5">
        <v>1875.5</v>
      </c>
      <c r="F48" s="2">
        <v>97.75</v>
      </c>
      <c r="G48" s="5">
        <v>1334.6</v>
      </c>
      <c r="H48" s="2">
        <v>188.7</v>
      </c>
      <c r="I48" s="5">
        <v>2568.15</v>
      </c>
      <c r="J48" s="5">
        <v>1095.05</v>
      </c>
      <c r="K48" s="5">
        <v>1565.75</v>
      </c>
      <c r="L48" s="177">
        <v>16896.900000000001</v>
      </c>
      <c r="M48" s="109">
        <f t="shared" si="19"/>
        <v>-6.434489082294487E-4</v>
      </c>
      <c r="N48" s="107">
        <f t="shared" si="19"/>
        <v>-1.3387080782459409E-2</v>
      </c>
      <c r="O48" s="107">
        <f t="shared" si="19"/>
        <v>-1.5125894378392013E-2</v>
      </c>
      <c r="P48" s="107">
        <f t="shared" si="19"/>
        <v>-1.1530178762080125E-2</v>
      </c>
      <c r="Q48" s="107">
        <f t="shared" si="19"/>
        <v>-3.0643537768801142E-3</v>
      </c>
      <c r="R48" s="107">
        <f t="shared" si="19"/>
        <v>-1.4974546074636211E-3</v>
      </c>
      <c r="S48" s="107">
        <f t="shared" si="19"/>
        <v>-7.9459678396134165E-4</v>
      </c>
      <c r="T48" s="107">
        <f t="shared" si="19"/>
        <v>-4.7004981271061156E-3</v>
      </c>
      <c r="U48" s="107">
        <f t="shared" si="19"/>
        <v>-4.8737257418437381E-3</v>
      </c>
      <c r="V48" s="107">
        <f t="shared" si="18"/>
        <v>1.2144337395229004E-2</v>
      </c>
      <c r="W48" s="110">
        <f t="shared" si="18"/>
        <v>1.8808105171041084E-3</v>
      </c>
      <c r="AA48" s="36" t="s">
        <v>39</v>
      </c>
      <c r="AB48" s="22"/>
      <c r="AC48" s="34">
        <f>AC47/AC46</f>
        <v>1.1851579478848814E-2</v>
      </c>
    </row>
    <row r="49" spans="1:44">
      <c r="A49" s="176">
        <v>45131</v>
      </c>
      <c r="B49" s="5">
        <v>2487.4</v>
      </c>
      <c r="C49" s="2">
        <v>169.2</v>
      </c>
      <c r="D49" s="2">
        <v>571.54</v>
      </c>
      <c r="E49" s="5">
        <v>1897.25</v>
      </c>
      <c r="F49" s="2">
        <v>98.05</v>
      </c>
      <c r="G49" s="5">
        <v>1336.6</v>
      </c>
      <c r="H49" s="2">
        <v>188.85</v>
      </c>
      <c r="I49" s="5">
        <v>2580.25</v>
      </c>
      <c r="J49" s="5">
        <v>1100.4000000000001</v>
      </c>
      <c r="K49" s="5">
        <v>1546.85</v>
      </c>
      <c r="L49" s="177">
        <v>16865.150000000001</v>
      </c>
      <c r="M49" s="109">
        <f t="shared" si="19"/>
        <v>-2.0433845674953727E-2</v>
      </c>
      <c r="N49" s="107">
        <f t="shared" si="19"/>
        <v>2.5135973271542239E-2</v>
      </c>
      <c r="O49" s="107">
        <f t="shared" si="19"/>
        <v>-7.7037418033842446E-3</v>
      </c>
      <c r="P49" s="107">
        <f t="shared" si="19"/>
        <v>-3.7729591137556549E-2</v>
      </c>
      <c r="Q49" s="107">
        <f t="shared" si="19"/>
        <v>3.6877718142658229E-2</v>
      </c>
      <c r="R49" s="107">
        <f t="shared" si="19"/>
        <v>3.7478493760999387E-3</v>
      </c>
      <c r="S49" s="107">
        <f t="shared" si="19"/>
        <v>1.628222277872754E-2</v>
      </c>
      <c r="T49" s="107">
        <f t="shared" si="19"/>
        <v>-9.1624308824171802E-3</v>
      </c>
      <c r="U49" s="107">
        <f t="shared" si="19"/>
        <v>2.9578415685408261E-3</v>
      </c>
      <c r="V49" s="107">
        <f t="shared" si="18"/>
        <v>1.5210285584529323E-2</v>
      </c>
      <c r="W49" s="110">
        <f t="shared" si="18"/>
        <v>-2.3186648014622692E-3</v>
      </c>
      <c r="AA49" s="37" t="s">
        <v>36</v>
      </c>
      <c r="AB49" s="21"/>
      <c r="AC49" s="23"/>
    </row>
    <row r="50" spans="1:44">
      <c r="A50" s="176">
        <v>45128</v>
      </c>
      <c r="B50" s="5">
        <v>2538.75</v>
      </c>
      <c r="C50" s="2">
        <v>165</v>
      </c>
      <c r="D50" s="2">
        <v>575.96</v>
      </c>
      <c r="E50" s="5">
        <v>1970.2</v>
      </c>
      <c r="F50" s="2">
        <v>94.5</v>
      </c>
      <c r="G50" s="5">
        <v>1331.6</v>
      </c>
      <c r="H50" s="2">
        <v>185.8</v>
      </c>
      <c r="I50" s="5">
        <v>2604</v>
      </c>
      <c r="J50" s="5">
        <v>1097.1500000000001</v>
      </c>
      <c r="K50" s="5">
        <v>1523.5</v>
      </c>
      <c r="L50" s="177">
        <v>16904.3</v>
      </c>
      <c r="M50" s="109">
        <f t="shared" si="19"/>
        <v>-3.1445230313198028E-2</v>
      </c>
      <c r="N50" s="107">
        <f t="shared" si="19"/>
        <v>-1.891096428569803E-2</v>
      </c>
      <c r="O50" s="107">
        <f t="shared" si="19"/>
        <v>9.6652822410758198E-3</v>
      </c>
      <c r="P50" s="107">
        <f t="shared" si="19"/>
        <v>6.7734719514188019E-3</v>
      </c>
      <c r="Q50" s="107">
        <f t="shared" si="19"/>
        <v>-1.3140793561058255E-2</v>
      </c>
      <c r="R50" s="107">
        <f t="shared" si="19"/>
        <v>-8.4837442660840423E-2</v>
      </c>
      <c r="S50" s="107">
        <f t="shared" si="19"/>
        <v>-1.344628412893332E-3</v>
      </c>
      <c r="T50" s="107">
        <f t="shared" si="19"/>
        <v>-3.7406028497186598E-2</v>
      </c>
      <c r="U50" s="107">
        <f t="shared" si="19"/>
        <v>-4.5562238805326892E-4</v>
      </c>
      <c r="V50" s="107">
        <f t="shared" si="18"/>
        <v>-1.4240102467229815E-2</v>
      </c>
      <c r="W50" s="110">
        <f t="shared" si="18"/>
        <v>-8.1451306573404377E-3</v>
      </c>
      <c r="AA50" s="36" t="s">
        <v>40</v>
      </c>
      <c r="AB50" s="22"/>
      <c r="AC50" s="34">
        <f>SUM(AE34:AE43)</f>
        <v>0.19818474035612657</v>
      </c>
    </row>
    <row r="51" spans="1:44">
      <c r="A51" s="176">
        <v>45127</v>
      </c>
      <c r="B51" s="5">
        <v>2619.85</v>
      </c>
      <c r="C51" s="2">
        <v>168.15</v>
      </c>
      <c r="D51" s="2">
        <v>570.41999999999996</v>
      </c>
      <c r="E51" s="5">
        <v>1956.9</v>
      </c>
      <c r="F51" s="2">
        <v>95.75</v>
      </c>
      <c r="G51" s="5">
        <v>1449.5</v>
      </c>
      <c r="H51" s="2">
        <v>186.05</v>
      </c>
      <c r="I51" s="5">
        <v>2703.25</v>
      </c>
      <c r="J51" s="5">
        <v>1097.6500000000001</v>
      </c>
      <c r="K51" s="5">
        <v>1545.35</v>
      </c>
      <c r="L51" s="177">
        <v>17042.55</v>
      </c>
      <c r="M51" s="109">
        <f t="shared" si="19"/>
        <v>1.5327665292129406E-2</v>
      </c>
      <c r="N51" s="107">
        <f t="shared" si="19"/>
        <v>-1.4758237166437429E-2</v>
      </c>
      <c r="O51" s="107">
        <f t="shared" si="19"/>
        <v>1.403459758101836E-3</v>
      </c>
      <c r="P51" s="107">
        <f t="shared" si="19"/>
        <v>2.6040037410682358E-2</v>
      </c>
      <c r="Q51" s="107">
        <f t="shared" si="19"/>
        <v>8.3901908024604007E-3</v>
      </c>
      <c r="R51" s="107">
        <f t="shared" si="19"/>
        <v>-1.7405421532564747E-2</v>
      </c>
      <c r="S51" s="107">
        <f t="shared" si="19"/>
        <v>4.3091906164352319E-3</v>
      </c>
      <c r="T51" s="107">
        <f t="shared" si="19"/>
        <v>1.177720897416569E-2</v>
      </c>
      <c r="U51" s="107">
        <f t="shared" si="19"/>
        <v>1.4498992236493308E-2</v>
      </c>
      <c r="V51" s="107">
        <f t="shared" si="18"/>
        <v>5.8256199459727606E-4</v>
      </c>
      <c r="W51" s="110">
        <f t="shared" si="18"/>
        <v>5.238855906448763E-3</v>
      </c>
      <c r="AA51" s="38" t="s">
        <v>36</v>
      </c>
      <c r="AB51" s="24" t="s">
        <v>36</v>
      </c>
      <c r="AC51" s="25" t="s">
        <v>36</v>
      </c>
    </row>
    <row r="52" spans="1:44">
      <c r="A52" s="176">
        <v>45126</v>
      </c>
      <c r="B52" s="5">
        <v>2580</v>
      </c>
      <c r="C52" s="2">
        <v>170.65</v>
      </c>
      <c r="D52" s="2">
        <v>569.62</v>
      </c>
      <c r="E52" s="5">
        <v>1906.6</v>
      </c>
      <c r="F52" s="2">
        <v>94.95</v>
      </c>
      <c r="G52" s="5">
        <v>1474.95</v>
      </c>
      <c r="H52" s="2">
        <v>185.25</v>
      </c>
      <c r="I52" s="5">
        <v>2671.6</v>
      </c>
      <c r="J52" s="5">
        <v>1081.8499999999999</v>
      </c>
      <c r="K52" s="5">
        <v>1544.45</v>
      </c>
      <c r="L52" s="177">
        <v>16953.5</v>
      </c>
      <c r="M52" s="109">
        <f t="shared" si="19"/>
        <v>7.559508976278875E-3</v>
      </c>
      <c r="N52" s="107">
        <f t="shared" si="19"/>
        <v>5.8616648806117085E-4</v>
      </c>
      <c r="O52" s="107">
        <f t="shared" si="19"/>
        <v>6.6051019974529982E-3</v>
      </c>
      <c r="P52" s="107">
        <f t="shared" si="19"/>
        <v>8.2950876567303919E-3</v>
      </c>
      <c r="Q52" s="107">
        <f t="shared" si="19"/>
        <v>1.0537408772717859E-3</v>
      </c>
      <c r="R52" s="107">
        <f t="shared" si="19"/>
        <v>-1.6948290805450815E-4</v>
      </c>
      <c r="S52" s="107">
        <f t="shared" si="19"/>
        <v>1.167381249573129E-2</v>
      </c>
      <c r="T52" s="107">
        <f t="shared" si="19"/>
        <v>-4.1834813741014002E-3</v>
      </c>
      <c r="U52" s="107">
        <f t="shared" si="19"/>
        <v>1.3680995143861355E-2</v>
      </c>
      <c r="V52" s="107">
        <f t="shared" si="18"/>
        <v>6.3329377173469894E-3</v>
      </c>
      <c r="W52" s="110">
        <f t="shared" si="18"/>
        <v>4.8188590094433801E-3</v>
      </c>
    </row>
    <row r="53" spans="1:44">
      <c r="A53" s="176">
        <v>45125</v>
      </c>
      <c r="B53" s="5">
        <v>2560.5700000000002</v>
      </c>
      <c r="C53" s="2">
        <v>170.55</v>
      </c>
      <c r="D53" s="2">
        <v>565.87</v>
      </c>
      <c r="E53" s="5">
        <v>1890.85</v>
      </c>
      <c r="F53" s="2">
        <v>94.85</v>
      </c>
      <c r="G53" s="5">
        <v>1475.2</v>
      </c>
      <c r="H53" s="2">
        <v>183.1</v>
      </c>
      <c r="I53" s="5">
        <v>2682.8</v>
      </c>
      <c r="J53" s="5">
        <v>1067.1500000000001</v>
      </c>
      <c r="K53" s="5">
        <v>1534.7</v>
      </c>
      <c r="L53" s="177">
        <v>16872</v>
      </c>
      <c r="M53" s="109">
        <f t="shared" si="19"/>
        <v>8.4556486839742172E-3</v>
      </c>
      <c r="N53" s="107">
        <f t="shared" si="19"/>
        <v>-1.4552061216698498E-2</v>
      </c>
      <c r="O53" s="107">
        <f t="shared" si="19"/>
        <v>8.8752202293273207E-3</v>
      </c>
      <c r="P53" s="107">
        <f t="shared" si="19"/>
        <v>-3.2735845913477758E-3</v>
      </c>
      <c r="Q53" s="107">
        <f t="shared" si="19"/>
        <v>1.969720322776717E-2</v>
      </c>
      <c r="R53" s="107">
        <f t="shared" si="19"/>
        <v>3.6061392364231427E-2</v>
      </c>
      <c r="S53" s="107">
        <f t="shared" si="19"/>
        <v>-2.4812491911998049E-2</v>
      </c>
      <c r="T53" s="107">
        <f t="shared" si="19"/>
        <v>4.1010346366576175E-4</v>
      </c>
      <c r="U53" s="107">
        <f t="shared" si="19"/>
        <v>-9.7448026065769244E-3</v>
      </c>
      <c r="V53" s="107">
        <f t="shared" si="18"/>
        <v>-1.0420059555649771E-3</v>
      </c>
      <c r="W53" s="110">
        <f t="shared" si="18"/>
        <v>-2.963485414473316E-6</v>
      </c>
      <c r="AH53" t="s">
        <v>94</v>
      </c>
    </row>
    <row r="54" spans="1:44">
      <c r="A54" s="176">
        <v>45124</v>
      </c>
      <c r="B54" s="5">
        <v>2539.0100000000002</v>
      </c>
      <c r="C54" s="2">
        <v>173.05</v>
      </c>
      <c r="D54" s="2">
        <v>560.87</v>
      </c>
      <c r="E54" s="5">
        <v>1897.05</v>
      </c>
      <c r="F54" s="2">
        <v>93</v>
      </c>
      <c r="G54" s="5">
        <v>1422.95</v>
      </c>
      <c r="H54" s="2">
        <v>187.7</v>
      </c>
      <c r="I54" s="5">
        <v>2681.7</v>
      </c>
      <c r="J54" s="5">
        <v>1077.5999999999999</v>
      </c>
      <c r="K54" s="5">
        <v>1536.3</v>
      </c>
      <c r="L54" s="177">
        <v>16872.05</v>
      </c>
      <c r="M54" s="109">
        <f t="shared" si="19"/>
        <v>2.0226740756313092E-2</v>
      </c>
      <c r="N54" s="107">
        <f t="shared" si="19"/>
        <v>1.1624658657739539E-2</v>
      </c>
      <c r="O54" s="107">
        <f t="shared" si="19"/>
        <v>7.3728434766347304E-3</v>
      </c>
      <c r="P54" s="107">
        <f t="shared" si="19"/>
        <v>1.4896519538532216E-2</v>
      </c>
      <c r="Q54" s="107">
        <f t="shared" si="19"/>
        <v>9.7245498919947809E-3</v>
      </c>
      <c r="R54" s="107">
        <f t="shared" si="19"/>
        <v>-2.1060768078134465E-3</v>
      </c>
      <c r="S54" s="107">
        <f t="shared" si="19"/>
        <v>-7.4310320719486985E-3</v>
      </c>
      <c r="T54" s="107">
        <f t="shared" si="19"/>
        <v>1.7915131877009648E-3</v>
      </c>
      <c r="U54" s="107">
        <f t="shared" si="19"/>
        <v>4.3244818736514895E-3</v>
      </c>
      <c r="V54" s="107">
        <f t="shared" si="18"/>
        <v>-6.649715536030644E-3</v>
      </c>
      <c r="W54" s="110">
        <f t="shared" si="18"/>
        <v>6.3381854695688106E-3</v>
      </c>
      <c r="AA54" s="315" t="s">
        <v>42</v>
      </c>
      <c r="AB54" s="21"/>
      <c r="AC54" s="21"/>
      <c r="AD54" s="21"/>
      <c r="AE54" s="21"/>
    </row>
    <row r="55" spans="1:44">
      <c r="A55" s="176">
        <v>45121</v>
      </c>
      <c r="B55" s="5">
        <v>2488.17</v>
      </c>
      <c r="C55" s="2">
        <v>171.05</v>
      </c>
      <c r="D55" s="2">
        <v>556.75</v>
      </c>
      <c r="E55" s="5">
        <v>1869</v>
      </c>
      <c r="F55" s="2">
        <v>92.1</v>
      </c>
      <c r="G55" s="5">
        <v>1425.95</v>
      </c>
      <c r="H55" s="2">
        <v>189.1</v>
      </c>
      <c r="I55" s="5">
        <v>2676.9</v>
      </c>
      <c r="J55" s="5">
        <v>1072.95</v>
      </c>
      <c r="K55" s="5">
        <v>1546.55</v>
      </c>
      <c r="L55" s="177">
        <v>16765.45</v>
      </c>
      <c r="M55" s="109">
        <f t="shared" si="19"/>
        <v>-8.3962217919366917E-4</v>
      </c>
      <c r="N55" s="107">
        <f t="shared" si="19"/>
        <v>-2.3357674853155454E-3</v>
      </c>
      <c r="O55" s="107">
        <f t="shared" si="19"/>
        <v>9.9278793764212524E-3</v>
      </c>
      <c r="P55" s="107">
        <f t="shared" si="19"/>
        <v>-3.7446171566564483E-4</v>
      </c>
      <c r="Q55" s="107">
        <f t="shared" si="19"/>
        <v>3.2626456348163694E-3</v>
      </c>
      <c r="R55" s="107">
        <f t="shared" si="19"/>
        <v>4.361057223697952E-2</v>
      </c>
      <c r="S55" s="107">
        <f t="shared" si="19"/>
        <v>8.7638324824907288E-3</v>
      </c>
      <c r="T55" s="107">
        <f t="shared" si="19"/>
        <v>8.3277546328012989E-3</v>
      </c>
      <c r="U55" s="107">
        <f t="shared" si="19"/>
        <v>-2.513265774191142E-3</v>
      </c>
      <c r="V55" s="107">
        <f t="shared" si="18"/>
        <v>-1.3072501437717933E-2</v>
      </c>
      <c r="W55" s="110">
        <f t="shared" si="18"/>
        <v>8.4788022529624467E-3</v>
      </c>
      <c r="AA55" s="235" t="s">
        <v>43</v>
      </c>
      <c r="AB55" s="235" t="s">
        <v>44</v>
      </c>
      <c r="AC55" s="235" t="s">
        <v>73</v>
      </c>
      <c r="AD55" s="235" t="s">
        <v>46</v>
      </c>
      <c r="AE55" s="235" t="s">
        <v>95</v>
      </c>
      <c r="AF55" s="207"/>
      <c r="AG55" s="207"/>
      <c r="AH55" s="190" t="s">
        <v>36</v>
      </c>
      <c r="AI55" s="190" t="s">
        <v>8</v>
      </c>
      <c r="AJ55" s="190" t="s">
        <v>107</v>
      </c>
      <c r="AK55" s="190" t="s">
        <v>92</v>
      </c>
      <c r="AL55" s="190" t="s">
        <v>108</v>
      </c>
      <c r="AM55" s="190" t="s">
        <v>109</v>
      </c>
      <c r="AN55" s="190" t="s">
        <v>4</v>
      </c>
      <c r="AO55" s="190" t="s">
        <v>110</v>
      </c>
      <c r="AP55" s="190" t="s">
        <v>111</v>
      </c>
      <c r="AQ55" s="190" t="s">
        <v>112</v>
      </c>
      <c r="AR55" s="190" t="s">
        <v>113</v>
      </c>
    </row>
    <row r="56" spans="1:44">
      <c r="A56" s="176">
        <v>45120</v>
      </c>
      <c r="B56" s="5">
        <v>2490.2600000000002</v>
      </c>
      <c r="C56" s="2">
        <v>171.45</v>
      </c>
      <c r="D56" s="2">
        <v>551.25</v>
      </c>
      <c r="E56" s="5">
        <v>1869.7</v>
      </c>
      <c r="F56" s="2">
        <v>91.8</v>
      </c>
      <c r="G56" s="5">
        <v>1365.1</v>
      </c>
      <c r="H56" s="2">
        <v>187.45</v>
      </c>
      <c r="I56" s="5">
        <v>2654.7</v>
      </c>
      <c r="J56" s="5">
        <v>1075.6500000000001</v>
      </c>
      <c r="K56" s="5">
        <v>1566.9</v>
      </c>
      <c r="L56" s="177">
        <v>16623.900000000001</v>
      </c>
      <c r="M56" s="109">
        <f t="shared" si="19"/>
        <v>-8.9826887878581927E-3</v>
      </c>
      <c r="N56" s="107">
        <f t="shared" si="19"/>
        <v>-1.8778538231081547E-2</v>
      </c>
      <c r="O56" s="107">
        <f t="shared" si="19"/>
        <v>-1.1578962826106596E-2</v>
      </c>
      <c r="P56" s="107">
        <f t="shared" si="19"/>
        <v>-4.4826373156632059E-3</v>
      </c>
      <c r="Q56" s="107">
        <f t="shared" si="19"/>
        <v>-2.686889201296706E-2</v>
      </c>
      <c r="R56" s="107">
        <f t="shared" si="19"/>
        <v>2.3570613887519166E-2</v>
      </c>
      <c r="S56" s="107">
        <f t="shared" si="19"/>
        <v>-5.3205765312234572E-3</v>
      </c>
      <c r="T56" s="107">
        <f t="shared" si="19"/>
        <v>-7.1129261012679457E-3</v>
      </c>
      <c r="U56" s="107">
        <f t="shared" si="19"/>
        <v>-2.8778334009440187E-3</v>
      </c>
      <c r="V56" s="107">
        <f t="shared" si="18"/>
        <v>-2.5177290010827157E-3</v>
      </c>
      <c r="W56" s="110">
        <f t="shared" si="18"/>
        <v>-1.0311154244624604E-3</v>
      </c>
      <c r="AA56" s="236" t="str">
        <f t="shared" ref="AA56:AA65" si="20">AH56</f>
        <v>Reliance</v>
      </c>
      <c r="AB56" s="169">
        <v>0</v>
      </c>
      <c r="AC56" s="142">
        <f>$AB$15*252</f>
        <v>9.856375936102868E-2</v>
      </c>
      <c r="AD56" s="107">
        <f t="shared" ref="AD56:AD65" si="21">AC34*AD34</f>
        <v>3.1101370567972495E-2</v>
      </c>
      <c r="AE56" s="232">
        <f t="shared" ref="AE56:AE65" si="22">7.06%</f>
        <v>7.0599999999999996E-2</v>
      </c>
      <c r="AF56" s="40"/>
      <c r="AG56" s="40"/>
      <c r="AH56" s="21" t="s">
        <v>8</v>
      </c>
      <c r="AI56" s="21">
        <v>1.37E-4</v>
      </c>
      <c r="AJ56" s="191">
        <v>4.4299999999999999E-5</v>
      </c>
      <c r="AK56" s="191">
        <v>2.72E-5</v>
      </c>
      <c r="AL56" s="191">
        <v>4.0399999999999999E-5</v>
      </c>
      <c r="AM56" s="191">
        <v>6.1699999999999995E-5</v>
      </c>
      <c r="AN56" s="191">
        <v>5.0899999999999997E-5</v>
      </c>
      <c r="AO56" s="191">
        <v>6.3700000000000003E-5</v>
      </c>
      <c r="AP56" s="191">
        <v>2.41E-5</v>
      </c>
      <c r="AQ56" s="191">
        <v>7.2300000000000002E-6</v>
      </c>
      <c r="AR56" s="191">
        <v>4.9700000000000002E-5</v>
      </c>
    </row>
    <row r="57" spans="1:44">
      <c r="A57" s="176">
        <v>45119</v>
      </c>
      <c r="B57" s="5">
        <v>2512.73</v>
      </c>
      <c r="C57" s="2">
        <v>174.7</v>
      </c>
      <c r="D57" s="2">
        <v>557.66999999999996</v>
      </c>
      <c r="E57" s="5">
        <v>1878.1</v>
      </c>
      <c r="F57" s="2">
        <v>94.3</v>
      </c>
      <c r="G57" s="5">
        <v>1333.3</v>
      </c>
      <c r="H57" s="2">
        <v>188.45</v>
      </c>
      <c r="I57" s="5">
        <v>2673.65</v>
      </c>
      <c r="J57" s="5">
        <v>1078.75</v>
      </c>
      <c r="K57" s="5">
        <v>1570.85</v>
      </c>
      <c r="L57" s="177">
        <v>16641.05</v>
      </c>
      <c r="M57" s="109">
        <f t="shared" si="19"/>
        <v>1.1029947222827251E-3</v>
      </c>
      <c r="N57" s="107">
        <f t="shared" si="19"/>
        <v>-5.7224608142434187E-4</v>
      </c>
      <c r="O57" s="107">
        <f t="shared" si="19"/>
        <v>-1.4156059454116211E-3</v>
      </c>
      <c r="P57" s="107">
        <f t="shared" si="19"/>
        <v>6.1420333552455308E-3</v>
      </c>
      <c r="Q57" s="107">
        <f t="shared" si="19"/>
        <v>3.7184637799374627E-3</v>
      </c>
      <c r="R57" s="107">
        <f t="shared" si="19"/>
        <v>-1.1409945179068782E-2</v>
      </c>
      <c r="S57" s="107">
        <f t="shared" si="19"/>
        <v>2.4984509791557623E-2</v>
      </c>
      <c r="T57" s="107">
        <f t="shared" si="19"/>
        <v>-4.0499108199421579E-3</v>
      </c>
      <c r="U57" s="107">
        <f t="shared" si="19"/>
        <v>6.0437190006479439E-3</v>
      </c>
      <c r="V57" s="107">
        <f t="shared" si="18"/>
        <v>8.9163461627941659E-4</v>
      </c>
      <c r="W57" s="110">
        <f t="shared" si="18"/>
        <v>-4.175547275142576E-4</v>
      </c>
      <c r="AA57" s="236" t="str">
        <f t="shared" si="20"/>
        <v>Religare</v>
      </c>
      <c r="AB57" s="169">
        <v>0.02</v>
      </c>
      <c r="AC57" s="142">
        <f>$AC$15*252</f>
        <v>0.39892266862035619</v>
      </c>
      <c r="AD57" s="107">
        <f t="shared" si="21"/>
        <v>3.8596525639203894E-3</v>
      </c>
      <c r="AE57" s="232">
        <f t="shared" si="22"/>
        <v>7.0599999999999996E-2</v>
      </c>
      <c r="AF57" s="40"/>
      <c r="AG57" s="40"/>
      <c r="AH57" s="21" t="s">
        <v>107</v>
      </c>
      <c r="AI57" s="191">
        <v>4.4299999999999999E-5</v>
      </c>
      <c r="AJ57" s="21">
        <v>5.7200000000000003E-4</v>
      </c>
      <c r="AK57" s="191">
        <v>5.8E-5</v>
      </c>
      <c r="AL57" s="191">
        <v>-1.7999999999999999E-6</v>
      </c>
      <c r="AM57" s="191">
        <v>5.9799999999999997E-5</v>
      </c>
      <c r="AN57" s="191">
        <v>5.8300000000000001E-5</v>
      </c>
      <c r="AO57" s="191">
        <v>4.2400000000000001E-5</v>
      </c>
      <c r="AP57" s="191">
        <v>-1.7E-5</v>
      </c>
      <c r="AQ57" s="191">
        <v>3.6799999999999999E-6</v>
      </c>
      <c r="AR57" s="191">
        <v>3.8699999999999999E-5</v>
      </c>
    </row>
    <row r="58" spans="1:44">
      <c r="A58" s="176">
        <v>45118</v>
      </c>
      <c r="B58" s="5">
        <v>2509.96</v>
      </c>
      <c r="C58" s="2">
        <v>174.8</v>
      </c>
      <c r="D58" s="2">
        <v>558.46</v>
      </c>
      <c r="E58" s="5">
        <v>1866.6</v>
      </c>
      <c r="F58" s="2">
        <v>93.95</v>
      </c>
      <c r="G58" s="5">
        <v>1348.6</v>
      </c>
      <c r="H58" s="2">
        <v>183.8</v>
      </c>
      <c r="I58" s="5">
        <v>2684.5</v>
      </c>
      <c r="J58" s="5">
        <v>1072.25</v>
      </c>
      <c r="K58" s="5">
        <v>1569.45</v>
      </c>
      <c r="L58" s="177">
        <v>16648</v>
      </c>
      <c r="M58" s="109">
        <f t="shared" si="19"/>
        <v>1.0783200820551434E-2</v>
      </c>
      <c r="N58" s="107">
        <f t="shared" si="19"/>
        <v>2.0042955886520235E-3</v>
      </c>
      <c r="O58" s="107">
        <f t="shared" si="19"/>
        <v>5.2423818445631876E-3</v>
      </c>
      <c r="P58" s="107">
        <f t="shared" si="19"/>
        <v>-1.6070711163562794E-4</v>
      </c>
      <c r="Q58" s="107">
        <f t="shared" si="19"/>
        <v>2.9707828779188587E-2</v>
      </c>
      <c r="R58" s="107">
        <f t="shared" si="19"/>
        <v>1.4527377139060228E-2</v>
      </c>
      <c r="S58" s="107">
        <f t="shared" si="19"/>
        <v>-6.507615156738077E-3</v>
      </c>
      <c r="T58" s="107">
        <f t="shared" si="19"/>
        <v>1.0466202390801028E-2</v>
      </c>
      <c r="U58" s="107">
        <f t="shared" si="19"/>
        <v>2.5742358998078491E-2</v>
      </c>
      <c r="V58" s="107">
        <f t="shared" si="18"/>
        <v>1.1567490438394688E-2</v>
      </c>
      <c r="W58" s="110">
        <f t="shared" si="18"/>
        <v>5.6774268322963223E-3</v>
      </c>
      <c r="AA58" s="236" t="str">
        <f t="shared" si="20"/>
        <v>Berger Paints</v>
      </c>
      <c r="AB58" s="169">
        <v>0</v>
      </c>
      <c r="AC58" s="142">
        <f>$AD$15*252</f>
        <v>8.4527863128662339E-2</v>
      </c>
      <c r="AD58" s="107">
        <f t="shared" si="21"/>
        <v>1.54127892082245E-2</v>
      </c>
      <c r="AE58" s="232">
        <f t="shared" si="22"/>
        <v>7.0599999999999996E-2</v>
      </c>
      <c r="AF58" s="40"/>
      <c r="AG58" s="40"/>
      <c r="AH58" s="21" t="s">
        <v>92</v>
      </c>
      <c r="AI58" s="191">
        <v>2.72E-5</v>
      </c>
      <c r="AJ58" s="191">
        <v>5.8E-5</v>
      </c>
      <c r="AK58" s="21">
        <v>2.0832399999999999E-4</v>
      </c>
      <c r="AL58" s="191">
        <v>1.9300000000000002E-6</v>
      </c>
      <c r="AM58" s="191">
        <v>4.2700000000000001E-5</v>
      </c>
      <c r="AN58" s="191">
        <v>3.68E-5</v>
      </c>
      <c r="AO58" s="191">
        <v>3.8399999999999998E-5</v>
      </c>
      <c r="AP58" s="191">
        <v>2.27E-5</v>
      </c>
      <c r="AQ58" s="191">
        <v>1.43E-5</v>
      </c>
      <c r="AR58" s="191">
        <v>3.3099999999999998E-5</v>
      </c>
    </row>
    <row r="59" spans="1:44">
      <c r="A59" s="176">
        <v>45117</v>
      </c>
      <c r="B59" s="5">
        <v>2483.04</v>
      </c>
      <c r="C59" s="2">
        <v>174.45</v>
      </c>
      <c r="D59" s="2">
        <v>555.54</v>
      </c>
      <c r="E59" s="5">
        <v>1866.9</v>
      </c>
      <c r="F59" s="2">
        <v>91.2</v>
      </c>
      <c r="G59" s="5">
        <v>1329.15</v>
      </c>
      <c r="H59" s="2">
        <v>185</v>
      </c>
      <c r="I59" s="5">
        <v>2656.55</v>
      </c>
      <c r="J59" s="5">
        <v>1045</v>
      </c>
      <c r="K59" s="5">
        <v>1551.4</v>
      </c>
      <c r="L59" s="177">
        <v>16553.75</v>
      </c>
      <c r="M59" s="109">
        <f t="shared" si="19"/>
        <v>3.7797021882737869E-2</v>
      </c>
      <c r="N59" s="107">
        <f t="shared" si="19"/>
        <v>2.0083208586396833E-3</v>
      </c>
      <c r="O59" s="107">
        <f t="shared" si="19"/>
        <v>-9.263224131872758E-3</v>
      </c>
      <c r="P59" s="107">
        <f t="shared" si="19"/>
        <v>7.2035576524950469E-3</v>
      </c>
      <c r="Q59" s="107">
        <f t="shared" si="19"/>
        <v>-4.3763745997987772E-3</v>
      </c>
      <c r="R59" s="107">
        <f t="shared" si="19"/>
        <v>-7.8966668889961949E-4</v>
      </c>
      <c r="S59" s="107">
        <f t="shared" si="19"/>
        <v>-2.2713067239233348E-2</v>
      </c>
      <c r="T59" s="107">
        <f t="shared" si="19"/>
        <v>-1.5519533101223138E-2</v>
      </c>
      <c r="U59" s="107">
        <f t="shared" si="19"/>
        <v>8.9393588040781319E-3</v>
      </c>
      <c r="V59" s="107">
        <f t="shared" si="18"/>
        <v>-8.1847963780025783E-3</v>
      </c>
      <c r="W59" s="110">
        <f t="shared" si="18"/>
        <v>-6.7333664997032644E-4</v>
      </c>
      <c r="AA59" s="236" t="str">
        <f t="shared" si="20"/>
        <v>Kotak Mahindra</v>
      </c>
      <c r="AB59" s="169">
        <v>0</v>
      </c>
      <c r="AC59" s="142">
        <f>$AE$15*252</f>
        <v>-3.4101357515683439E-2</v>
      </c>
      <c r="AD59" s="107">
        <f t="shared" si="21"/>
        <v>1.154747010706408E-2</v>
      </c>
      <c r="AE59" s="232">
        <f t="shared" si="22"/>
        <v>7.0599999999999996E-2</v>
      </c>
      <c r="AF59" s="40"/>
      <c r="AG59" s="40"/>
      <c r="AH59" s="21" t="s">
        <v>108</v>
      </c>
      <c r="AI59" s="191">
        <v>4.0399999999999999E-5</v>
      </c>
      <c r="AJ59" s="191">
        <v>-1.7999999999999999E-6</v>
      </c>
      <c r="AK59" s="191">
        <v>1.9300000000000002E-6</v>
      </c>
      <c r="AL59" s="21">
        <v>1.1900000000000001E-4</v>
      </c>
      <c r="AM59" s="191">
        <v>1.8700000000000001E-5</v>
      </c>
      <c r="AN59" s="191">
        <v>1.6399999999999999E-5</v>
      </c>
      <c r="AO59" s="191">
        <v>4.6600000000000001E-5</v>
      </c>
      <c r="AP59" s="191">
        <v>2.6999999999999999E-5</v>
      </c>
      <c r="AQ59" s="191">
        <v>1.4100000000000001E-5</v>
      </c>
      <c r="AR59" s="191">
        <v>2.72E-5</v>
      </c>
    </row>
    <row r="60" spans="1:44">
      <c r="A60" s="176">
        <v>45114</v>
      </c>
      <c r="B60" s="5">
        <v>2390.94</v>
      </c>
      <c r="C60" s="2">
        <v>174.1</v>
      </c>
      <c r="D60" s="2">
        <v>560.71</v>
      </c>
      <c r="E60" s="5">
        <v>1853.5</v>
      </c>
      <c r="F60" s="2">
        <v>91.6</v>
      </c>
      <c r="G60" s="5">
        <v>1330.2</v>
      </c>
      <c r="H60" s="2">
        <v>189.25</v>
      </c>
      <c r="I60" s="5">
        <v>2698.1</v>
      </c>
      <c r="J60" s="5">
        <v>1035.7</v>
      </c>
      <c r="K60" s="5">
        <v>1564.15</v>
      </c>
      <c r="L60" s="177">
        <v>16564.900000000001</v>
      </c>
      <c r="M60" s="109">
        <f t="shared" si="19"/>
        <v>-1.9513016606042344E-3</v>
      </c>
      <c r="N60" s="107">
        <f t="shared" si="19"/>
        <v>-2.8677966313584622E-3</v>
      </c>
      <c r="O60" s="107">
        <f t="shared" si="19"/>
        <v>-1.1455244602902172E-2</v>
      </c>
      <c r="P60" s="107">
        <f t="shared" si="19"/>
        <v>-1.2758830739529537E-2</v>
      </c>
      <c r="Q60" s="107">
        <f t="shared" si="19"/>
        <v>-1.6242912602936761E-2</v>
      </c>
      <c r="R60" s="107">
        <f t="shared" si="19"/>
        <v>-1.024652770269777E-2</v>
      </c>
      <c r="S60" s="107">
        <f t="shared" si="19"/>
        <v>1.0573619806161483E-3</v>
      </c>
      <c r="T60" s="107">
        <f t="shared" si="19"/>
        <v>-2.1631581102356596E-2</v>
      </c>
      <c r="U60" s="107">
        <f t="shared" si="19"/>
        <v>-6.5441480781233468E-3</v>
      </c>
      <c r="V60" s="107">
        <f t="shared" si="18"/>
        <v>9.8621079124613549E-3</v>
      </c>
      <c r="W60" s="110">
        <f t="shared" si="18"/>
        <v>-7.8262693907810831E-3</v>
      </c>
      <c r="AA60" s="236" t="str">
        <f t="shared" si="20"/>
        <v>BHEL</v>
      </c>
      <c r="AB60" s="169">
        <v>0.04</v>
      </c>
      <c r="AC60" s="142">
        <f>$AF$15*252</f>
        <v>0.80840161214601292</v>
      </c>
      <c r="AD60" s="107">
        <f t="shared" si="21"/>
        <v>4.9479341345442761E-3</v>
      </c>
      <c r="AE60" s="232">
        <f t="shared" si="22"/>
        <v>7.0599999999999996E-2</v>
      </c>
      <c r="AF60" s="40"/>
      <c r="AG60" s="40"/>
      <c r="AH60" s="21" t="s">
        <v>109</v>
      </c>
      <c r="AI60" s="191">
        <v>6.1699999999999995E-5</v>
      </c>
      <c r="AJ60" s="191">
        <v>5.9799999999999997E-5</v>
      </c>
      <c r="AK60" s="191">
        <v>4.2700000000000001E-5</v>
      </c>
      <c r="AL60" s="191">
        <v>1.8700000000000001E-5</v>
      </c>
      <c r="AM60" s="21">
        <v>6.6799999999999997E-4</v>
      </c>
      <c r="AN60" s="191">
        <v>3.7499999999999997E-5</v>
      </c>
      <c r="AO60" s="21">
        <v>2.12E-4</v>
      </c>
      <c r="AP60" s="191">
        <v>2.0899999999999999E-6</v>
      </c>
      <c r="AQ60" s="191">
        <v>-5.8000000000000004E-6</v>
      </c>
      <c r="AR60" s="191">
        <v>9.2100000000000003E-5</v>
      </c>
    </row>
    <row r="61" spans="1:44">
      <c r="A61" s="176">
        <v>45113</v>
      </c>
      <c r="B61" s="5">
        <v>2395.61</v>
      </c>
      <c r="C61" s="2">
        <v>174.6</v>
      </c>
      <c r="D61" s="2">
        <v>567.16999999999996</v>
      </c>
      <c r="E61" s="5">
        <v>1877.3</v>
      </c>
      <c r="F61" s="2">
        <v>93.1</v>
      </c>
      <c r="G61" s="5">
        <v>1343.9</v>
      </c>
      <c r="H61" s="2">
        <v>189.05</v>
      </c>
      <c r="I61" s="5">
        <v>2757.1</v>
      </c>
      <c r="J61" s="5">
        <v>1042.5</v>
      </c>
      <c r="K61" s="5">
        <v>1548.8</v>
      </c>
      <c r="L61" s="177">
        <v>16695.05</v>
      </c>
      <c r="M61" s="109">
        <f t="shared" si="19"/>
        <v>2.0772704574997001E-2</v>
      </c>
      <c r="N61" s="107">
        <f t="shared" si="19"/>
        <v>-6.8493418455748949E-3</v>
      </c>
      <c r="O61" s="107">
        <f t="shared" si="19"/>
        <v>5.3034579024220495E-3</v>
      </c>
      <c r="P61" s="107">
        <f t="shared" si="19"/>
        <v>6.6539534414059385E-3</v>
      </c>
      <c r="Q61" s="107">
        <f t="shared" si="19"/>
        <v>1.6124701155683515E-3</v>
      </c>
      <c r="R61" s="107">
        <f t="shared" si="19"/>
        <v>-2.5267552087834553E-3</v>
      </c>
      <c r="S61" s="107">
        <f t="shared" si="19"/>
        <v>1.0584811784761577E-3</v>
      </c>
      <c r="T61" s="107">
        <f t="shared" si="19"/>
        <v>4.5347772841071243E-4</v>
      </c>
      <c r="U61" s="107">
        <f t="shared" si="19"/>
        <v>-2.1080881705058561E-3</v>
      </c>
      <c r="V61" s="107">
        <f t="shared" si="18"/>
        <v>4.8585187761175978E-2</v>
      </c>
      <c r="W61" s="110">
        <f t="shared" si="18"/>
        <v>5.8782618632628415E-3</v>
      </c>
      <c r="AA61" s="236" t="str">
        <f t="shared" si="20"/>
        <v>Infosys</v>
      </c>
      <c r="AB61" s="169">
        <v>0</v>
      </c>
      <c r="AC61" s="142">
        <f>$AG$15*252</f>
        <v>3.1964287949956649E-2</v>
      </c>
      <c r="AD61" s="107">
        <f t="shared" si="21"/>
        <v>4.906726978424187E-2</v>
      </c>
      <c r="AE61" s="232">
        <f t="shared" si="22"/>
        <v>7.0599999999999996E-2</v>
      </c>
      <c r="AF61" s="40"/>
      <c r="AG61" s="40"/>
      <c r="AH61" s="21" t="s">
        <v>4</v>
      </c>
      <c r="AI61" s="191">
        <v>5.0899999999999997E-5</v>
      </c>
      <c r="AJ61" s="191">
        <v>5.8300000000000001E-5</v>
      </c>
      <c r="AK61" s="191">
        <v>3.68E-5</v>
      </c>
      <c r="AL61" s="191">
        <v>1.6399999999999999E-5</v>
      </c>
      <c r="AM61" s="191">
        <v>3.7499999999999997E-5</v>
      </c>
      <c r="AN61" s="21">
        <v>2.2499999999999999E-4</v>
      </c>
      <c r="AO61" s="191">
        <v>3.1399999999999998E-5</v>
      </c>
      <c r="AP61" s="191">
        <v>3.2400000000000001E-5</v>
      </c>
      <c r="AQ61" s="191">
        <v>2.97E-5</v>
      </c>
      <c r="AR61" s="191">
        <v>3.5899999999999998E-5</v>
      </c>
    </row>
    <row r="62" spans="1:44">
      <c r="A62" s="176">
        <v>45112</v>
      </c>
      <c r="B62" s="5">
        <v>2346.36</v>
      </c>
      <c r="C62" s="2">
        <v>175.8</v>
      </c>
      <c r="D62" s="2">
        <v>564.16999999999996</v>
      </c>
      <c r="E62" s="5">
        <v>1864.85</v>
      </c>
      <c r="F62" s="2">
        <v>92.95</v>
      </c>
      <c r="G62" s="5">
        <v>1347.3</v>
      </c>
      <c r="H62" s="2">
        <v>188.85</v>
      </c>
      <c r="I62" s="5">
        <v>2755.85</v>
      </c>
      <c r="J62" s="5">
        <v>1044.7</v>
      </c>
      <c r="K62" s="5">
        <v>1475.35</v>
      </c>
      <c r="L62" s="177">
        <v>16597.2</v>
      </c>
      <c r="M62" s="109">
        <f t="shared" si="19"/>
        <v>-1.6437496514974503E-3</v>
      </c>
      <c r="N62" s="107">
        <f t="shared" si="19"/>
        <v>4.8467664373797155E-3</v>
      </c>
      <c r="O62" s="107">
        <f t="shared" si="19"/>
        <v>9.7250695220445355E-3</v>
      </c>
      <c r="P62" s="107">
        <f t="shared" si="19"/>
        <v>1.6905721110590697E-3</v>
      </c>
      <c r="Q62" s="107">
        <f t="shared" si="19"/>
        <v>6.7303681896106596E-2</v>
      </c>
      <c r="R62" s="107">
        <f t="shared" si="19"/>
        <v>1.5970587806509661E-3</v>
      </c>
      <c r="S62" s="107">
        <f t="shared" si="19"/>
        <v>-2.5615619074990582E-2</v>
      </c>
      <c r="T62" s="107">
        <f t="shared" si="19"/>
        <v>2.0474151954571838E-2</v>
      </c>
      <c r="U62" s="107">
        <f t="shared" si="19"/>
        <v>-3.9168906060277177E-3</v>
      </c>
      <c r="V62" s="107">
        <f t="shared" si="18"/>
        <v>7.415504421346265E-3</v>
      </c>
      <c r="W62" s="110">
        <f t="shared" si="18"/>
        <v>2.4824125014470053E-3</v>
      </c>
      <c r="AA62" s="236" t="str">
        <f t="shared" si="20"/>
        <v>Aditya Birla Capital</v>
      </c>
      <c r="AB62" s="169">
        <v>0.02</v>
      </c>
      <c r="AC62" s="142">
        <f>$AH$15*252</f>
        <v>0.49443339652011087</v>
      </c>
      <c r="AD62" s="107">
        <f t="shared" si="21"/>
        <v>3.9095811221648048E-3</v>
      </c>
      <c r="AE62" s="232">
        <f t="shared" si="22"/>
        <v>7.0599999999999996E-2</v>
      </c>
      <c r="AF62" s="40"/>
      <c r="AG62" s="40"/>
      <c r="AH62" s="21" t="s">
        <v>110</v>
      </c>
      <c r="AI62" s="191">
        <v>6.3700000000000003E-5</v>
      </c>
      <c r="AJ62" s="191">
        <v>4.2400000000000001E-5</v>
      </c>
      <c r="AK62" s="191">
        <v>3.8399999999999998E-5</v>
      </c>
      <c r="AL62" s="191">
        <v>4.6600000000000001E-5</v>
      </c>
      <c r="AM62" s="21">
        <v>2.12E-4</v>
      </c>
      <c r="AN62" s="191">
        <v>3.1399999999999998E-5</v>
      </c>
      <c r="AO62" s="21">
        <v>3.5500000000000001E-4</v>
      </c>
      <c r="AP62" s="191">
        <v>2.23E-5</v>
      </c>
      <c r="AQ62" s="191">
        <v>1.8499999999999999E-5</v>
      </c>
      <c r="AR62" s="191">
        <v>6.4300000000000004E-5</v>
      </c>
    </row>
    <row r="63" spans="1:44">
      <c r="A63" s="176">
        <v>45111</v>
      </c>
      <c r="B63" s="5">
        <v>2350.2199999999998</v>
      </c>
      <c r="C63" s="2">
        <v>174.95</v>
      </c>
      <c r="D63" s="2">
        <v>558.71</v>
      </c>
      <c r="E63" s="5">
        <v>1861.7</v>
      </c>
      <c r="F63" s="2">
        <v>86.9</v>
      </c>
      <c r="G63" s="5">
        <v>1345.15</v>
      </c>
      <c r="H63" s="2">
        <v>193.75</v>
      </c>
      <c r="I63" s="5">
        <v>2700</v>
      </c>
      <c r="J63" s="5">
        <v>1048.8</v>
      </c>
      <c r="K63" s="5">
        <v>1464.45</v>
      </c>
      <c r="L63" s="177">
        <v>16556.05</v>
      </c>
      <c r="M63" s="109">
        <f t="shared" si="19"/>
        <v>-1.0357961855969974E-2</v>
      </c>
      <c r="N63" s="107">
        <f t="shared" si="19"/>
        <v>-4.2777763793544381E-3</v>
      </c>
      <c r="O63" s="107">
        <f t="shared" si="19"/>
        <v>-6.7605790802563806E-3</v>
      </c>
      <c r="P63" s="107">
        <f t="shared" si="19"/>
        <v>9.5800389963915811E-3</v>
      </c>
      <c r="Q63" s="107">
        <f t="shared" si="19"/>
        <v>-1.5982075338567926E-2</v>
      </c>
      <c r="R63" s="107">
        <f t="shared" si="19"/>
        <v>8.5484963528021374E-3</v>
      </c>
      <c r="S63" s="107">
        <f t="shared" si="19"/>
        <v>-6.6872677192092219E-3</v>
      </c>
      <c r="T63" s="107">
        <f t="shared" si="19"/>
        <v>-3.8881329120378857E-4</v>
      </c>
      <c r="U63" s="107">
        <f t="shared" si="19"/>
        <v>1.5469921772131733E-2</v>
      </c>
      <c r="V63" s="107">
        <f t="shared" si="18"/>
        <v>-2.3871243091135308E-3</v>
      </c>
      <c r="W63" s="110">
        <f t="shared" si="18"/>
        <v>1.6987067317811508E-3</v>
      </c>
      <c r="AA63" s="236" t="str">
        <f t="shared" si="20"/>
        <v>HUL</v>
      </c>
      <c r="AB63" s="169">
        <v>0</v>
      </c>
      <c r="AC63" s="142">
        <f>$AI$15*252</f>
        <v>-9.48370068822042E-2</v>
      </c>
      <c r="AD63" s="107">
        <f t="shared" si="21"/>
        <v>6.3367666573675999E-2</v>
      </c>
      <c r="AE63" s="232">
        <f t="shared" si="22"/>
        <v>7.0599999999999996E-2</v>
      </c>
      <c r="AF63" s="40"/>
      <c r="AG63" s="40"/>
      <c r="AH63" s="21" t="s">
        <v>111</v>
      </c>
      <c r="AI63" s="191">
        <v>2.41E-5</v>
      </c>
      <c r="AJ63" s="191">
        <v>-1.7E-5</v>
      </c>
      <c r="AK63" s="191">
        <v>2.27E-5</v>
      </c>
      <c r="AL63" s="191">
        <v>2.6999999999999999E-5</v>
      </c>
      <c r="AM63" s="191">
        <v>2.0899999999999999E-6</v>
      </c>
      <c r="AN63" s="191">
        <v>3.2400000000000001E-5</v>
      </c>
      <c r="AO63" s="191">
        <v>2.23E-5</v>
      </c>
      <c r="AP63" s="21">
        <v>1.18E-4</v>
      </c>
      <c r="AQ63" s="191">
        <v>1.7200000000000001E-5</v>
      </c>
      <c r="AR63" s="191">
        <v>3.6600000000000002E-5</v>
      </c>
    </row>
    <row r="64" spans="1:44">
      <c r="A64" s="176">
        <v>45110</v>
      </c>
      <c r="B64" s="5">
        <v>2374.69</v>
      </c>
      <c r="C64" s="2">
        <v>175.7</v>
      </c>
      <c r="D64" s="2">
        <v>562.5</v>
      </c>
      <c r="E64" s="5">
        <v>1843.95</v>
      </c>
      <c r="F64" s="2">
        <v>88.3</v>
      </c>
      <c r="G64" s="5">
        <v>1333.7</v>
      </c>
      <c r="H64" s="2">
        <v>195.05</v>
      </c>
      <c r="I64" s="5">
        <v>2701.05</v>
      </c>
      <c r="J64" s="5">
        <v>1032.7</v>
      </c>
      <c r="K64" s="5">
        <v>1467.95</v>
      </c>
      <c r="L64" s="177">
        <v>16527.95</v>
      </c>
      <c r="M64" s="109">
        <f t="shared" si="19"/>
        <v>2.5340591244598018E-2</v>
      </c>
      <c r="N64" s="107">
        <f t="shared" si="19"/>
        <v>-1.9445448557911374E-2</v>
      </c>
      <c r="O64" s="107">
        <f t="shared" si="19"/>
        <v>-4.5761799648884492E-3</v>
      </c>
      <c r="P64" s="107">
        <f t="shared" si="19"/>
        <v>-1.4090234007090234E-3</v>
      </c>
      <c r="Q64" s="107">
        <f t="shared" si="19"/>
        <v>7.3884962426706367E-3</v>
      </c>
      <c r="R64" s="107">
        <f t="shared" si="19"/>
        <v>-1.3487189216666812E-3</v>
      </c>
      <c r="S64" s="107">
        <f t="shared" si="19"/>
        <v>-6.388165329749897E-3</v>
      </c>
      <c r="T64" s="107">
        <f t="shared" si="19"/>
        <v>8.5143286519012741E-3</v>
      </c>
      <c r="U64" s="107">
        <f t="shared" si="19"/>
        <v>-1.8136082178367763E-2</v>
      </c>
      <c r="V64" s="107">
        <f t="shared" si="18"/>
        <v>9.8236315669424021E-3</v>
      </c>
      <c r="W64" s="110">
        <f t="shared" si="18"/>
        <v>5.943955154120723E-3</v>
      </c>
      <c r="AA64" s="236" t="str">
        <f t="shared" si="20"/>
        <v xml:space="preserve">Sun Pharmaceuticals </v>
      </c>
      <c r="AB64" s="169">
        <v>0.06</v>
      </c>
      <c r="AC64" s="142">
        <f>$AJ$15*252</f>
        <v>0.21259167169349347</v>
      </c>
      <c r="AD64" s="107">
        <f t="shared" si="21"/>
        <v>9.9945910494419112E-3</v>
      </c>
      <c r="AE64" s="232">
        <f t="shared" si="22"/>
        <v>7.0599999999999996E-2</v>
      </c>
      <c r="AF64" s="40"/>
      <c r="AG64" s="40"/>
      <c r="AH64" s="21" t="s">
        <v>112</v>
      </c>
      <c r="AI64" s="191">
        <v>7.2300000000000002E-6</v>
      </c>
      <c r="AJ64" s="191">
        <v>3.6799999999999999E-6</v>
      </c>
      <c r="AK64" s="191">
        <v>1.43E-5</v>
      </c>
      <c r="AL64" s="191">
        <v>1.4100000000000001E-5</v>
      </c>
      <c r="AM64" s="191">
        <v>-5.8000000000000004E-6</v>
      </c>
      <c r="AN64" s="191">
        <v>2.97E-5</v>
      </c>
      <c r="AO64" s="191">
        <v>1.8499999999999999E-5</v>
      </c>
      <c r="AP64" s="191">
        <v>1.7200000000000001E-5</v>
      </c>
      <c r="AQ64" s="191">
        <v>9.5299999999999999E-5</v>
      </c>
      <c r="AR64" s="191">
        <v>1.9199999999999999E-5</v>
      </c>
    </row>
    <row r="65" spans="1:44">
      <c r="A65" s="176">
        <v>45107</v>
      </c>
      <c r="B65" s="5">
        <v>2315.27</v>
      </c>
      <c r="C65" s="2">
        <v>179.15</v>
      </c>
      <c r="D65" s="2">
        <v>565.08000000000004</v>
      </c>
      <c r="E65" s="5">
        <v>1846.55</v>
      </c>
      <c r="F65" s="2">
        <v>87.65</v>
      </c>
      <c r="G65" s="5">
        <v>1335.5</v>
      </c>
      <c r="H65" s="2">
        <v>196.3</v>
      </c>
      <c r="I65" s="5">
        <v>2678.15</v>
      </c>
      <c r="J65" s="5">
        <v>1051.5999999999999</v>
      </c>
      <c r="K65" s="5">
        <v>1453.6</v>
      </c>
      <c r="L65" s="177">
        <v>16430</v>
      </c>
      <c r="M65" s="109">
        <f t="shared" si="19"/>
        <v>8.1705682547585645E-3</v>
      </c>
      <c r="N65" s="107">
        <f t="shared" si="19"/>
        <v>1.1170065389280593E-3</v>
      </c>
      <c r="O65" s="107">
        <f t="shared" si="19"/>
        <v>4.3628693838748175E-3</v>
      </c>
      <c r="P65" s="107">
        <f t="shared" si="19"/>
        <v>3.2545932012626273E-3</v>
      </c>
      <c r="Q65" s="107">
        <f t="shared" si="19"/>
        <v>3.0112292525372879E-2</v>
      </c>
      <c r="R65" s="107">
        <f t="shared" si="19"/>
        <v>3.2070002085899649E-2</v>
      </c>
      <c r="S65" s="107">
        <f t="shared" si="19"/>
        <v>1.4366588812579011E-2</v>
      </c>
      <c r="T65" s="107">
        <f t="shared" si="19"/>
        <v>6.3303204240337772E-3</v>
      </c>
      <c r="U65" s="107">
        <f t="shared" si="19"/>
        <v>2.87470359590285E-2</v>
      </c>
      <c r="V65" s="107">
        <f t="shared" si="18"/>
        <v>4.1148822826495339E-2</v>
      </c>
      <c r="W65" s="110">
        <f t="shared" si="18"/>
        <v>9.3435764387783636E-3</v>
      </c>
      <c r="AA65" s="236" t="str">
        <f t="shared" si="20"/>
        <v>Mahindra &amp; Mahindra</v>
      </c>
      <c r="AB65" s="328">
        <v>0</v>
      </c>
      <c r="AC65" s="142">
        <f>$AK$15*252</f>
        <v>0.22792069032459583</v>
      </c>
      <c r="AD65" s="107">
        <f t="shared" si="21"/>
        <v>4.9764152448762552E-3</v>
      </c>
      <c r="AE65" s="232">
        <f t="shared" si="22"/>
        <v>7.0599999999999996E-2</v>
      </c>
      <c r="AF65" s="40"/>
      <c r="AG65" s="40"/>
      <c r="AH65" s="24" t="s">
        <v>113</v>
      </c>
      <c r="AI65" s="192">
        <v>4.9700000000000002E-5</v>
      </c>
      <c r="AJ65" s="192">
        <v>3.8699999999999999E-5</v>
      </c>
      <c r="AK65" s="192">
        <v>3.3099999999999998E-5</v>
      </c>
      <c r="AL65" s="192">
        <v>2.72E-5</v>
      </c>
      <c r="AM65" s="192">
        <v>9.2100000000000003E-5</v>
      </c>
      <c r="AN65" s="192">
        <v>3.5899999999999998E-5</v>
      </c>
      <c r="AO65" s="192">
        <v>6.4300000000000004E-5</v>
      </c>
      <c r="AP65" s="192">
        <v>3.6600000000000002E-5</v>
      </c>
      <c r="AQ65" s="192">
        <v>1.9199999999999999E-5</v>
      </c>
      <c r="AR65" s="24">
        <v>1.9871299999999999E-4</v>
      </c>
    </row>
    <row r="66" spans="1:44">
      <c r="A66" s="176">
        <v>45105</v>
      </c>
      <c r="B66" s="5">
        <v>2296.4299999999998</v>
      </c>
      <c r="C66" s="2">
        <v>178.95</v>
      </c>
      <c r="D66" s="2">
        <v>562.62</v>
      </c>
      <c r="E66" s="5">
        <v>1840.55</v>
      </c>
      <c r="F66" s="2">
        <v>85.05</v>
      </c>
      <c r="G66" s="5">
        <v>1293.3499999999999</v>
      </c>
      <c r="H66" s="2">
        <v>193.5</v>
      </c>
      <c r="I66" s="5">
        <v>2661.25</v>
      </c>
      <c r="J66" s="5">
        <v>1021.8</v>
      </c>
      <c r="K66" s="5">
        <v>1395</v>
      </c>
      <c r="L66" s="177">
        <v>16277.2</v>
      </c>
      <c r="M66" s="109">
        <f t="shared" si="19"/>
        <v>1.3154249089327781E-2</v>
      </c>
      <c r="N66" s="107">
        <f t="shared" si="19"/>
        <v>-2.790180381581422E-3</v>
      </c>
      <c r="O66" s="107">
        <f t="shared" si="19"/>
        <v>-5.035114530991377E-3</v>
      </c>
      <c r="P66" s="107">
        <f t="shared" si="19"/>
        <v>-2.252222646627452E-3</v>
      </c>
      <c r="Q66" s="107">
        <f t="shared" si="19"/>
        <v>8.2645098498934314E-3</v>
      </c>
      <c r="R66" s="107">
        <f t="shared" si="19"/>
        <v>1.1039956637616265E-2</v>
      </c>
      <c r="S66" s="107">
        <f t="shared" si="19"/>
        <v>6.2208598751023123E-3</v>
      </c>
      <c r="T66" s="107">
        <f t="shared" si="19"/>
        <v>3.7269929825851076E-3</v>
      </c>
      <c r="U66" s="107">
        <f t="shared" si="19"/>
        <v>1.9767395973181081E-2</v>
      </c>
      <c r="V66" s="107">
        <f t="shared" si="18"/>
        <v>-5.2906393515587714E-3</v>
      </c>
      <c r="W66" s="110">
        <f t="shared" si="18"/>
        <v>7.0097418099959738E-3</v>
      </c>
      <c r="AA66" s="21"/>
      <c r="AB66" s="21"/>
      <c r="AC66" s="21"/>
      <c r="AD66" s="21"/>
      <c r="AE66" s="21"/>
    </row>
    <row r="67" spans="1:44">
      <c r="A67" s="176">
        <v>45104</v>
      </c>
      <c r="B67" s="5">
        <v>2266.42</v>
      </c>
      <c r="C67" s="2">
        <v>179.45</v>
      </c>
      <c r="D67" s="2">
        <v>565.46</v>
      </c>
      <c r="E67" s="5">
        <v>1844.7</v>
      </c>
      <c r="F67" s="2">
        <v>84.35</v>
      </c>
      <c r="G67" s="5">
        <v>1279.1500000000001</v>
      </c>
      <c r="H67" s="2">
        <v>192.3</v>
      </c>
      <c r="I67" s="5">
        <v>2651.35</v>
      </c>
      <c r="J67" s="5">
        <v>1001.8</v>
      </c>
      <c r="K67" s="5">
        <v>1402.4</v>
      </c>
      <c r="L67" s="177">
        <v>16163.5</v>
      </c>
      <c r="M67" s="109">
        <f t="shared" si="19"/>
        <v>3.5745571349904691E-4</v>
      </c>
      <c r="N67" s="107">
        <f t="shared" si="19"/>
        <v>2.8545106118736872E-2</v>
      </c>
      <c r="O67" s="107">
        <f t="shared" si="19"/>
        <v>2.2839346702166578E-3</v>
      </c>
      <c r="P67" s="107">
        <f t="shared" si="19"/>
        <v>1.1860594642614753E-2</v>
      </c>
      <c r="Q67" s="107">
        <f t="shared" si="19"/>
        <v>6.5418015039400033E-3</v>
      </c>
      <c r="R67" s="107">
        <f t="shared" si="19"/>
        <v>6.9033417907822204E-3</v>
      </c>
      <c r="S67" s="107">
        <f t="shared" si="19"/>
        <v>5.9179358859950015E-2</v>
      </c>
      <c r="T67" s="107">
        <f t="shared" si="19"/>
        <v>-2.8283476039176744E-4</v>
      </c>
      <c r="U67" s="107">
        <f t="shared" si="19"/>
        <v>6.8611762838415996E-3</v>
      </c>
      <c r="V67" s="107">
        <f t="shared" si="18"/>
        <v>3.3927998117693494E-3</v>
      </c>
      <c r="W67" s="110">
        <f t="shared" si="18"/>
        <v>6.0410396053752376E-3</v>
      </c>
      <c r="AA67" s="21" t="s">
        <v>48</v>
      </c>
      <c r="AB67" s="212">
        <f>SUM(AB56:AB65)</f>
        <v>0.14000000000000001</v>
      </c>
      <c r="AC67" s="210">
        <f>SUMPRODUCT(AB56:AB65,AC56:AC65)</f>
        <v>6.2958686090259466E-2</v>
      </c>
      <c r="AD67" s="213" cm="1">
        <f t="array" ref="AD67">SQRT(MMULT(MMULT(TRANSPOSE(AB56:AB65),AI56:AR65),AB56:AB65*252))</f>
        <v>2.3953533017072867E-2</v>
      </c>
      <c r="AE67" s="21"/>
    </row>
    <row r="68" spans="1:44">
      <c r="A68" s="176">
        <v>45103</v>
      </c>
      <c r="B68" s="5">
        <v>2265.61</v>
      </c>
      <c r="C68" s="2">
        <v>174.4</v>
      </c>
      <c r="D68" s="2">
        <v>564.16999999999996</v>
      </c>
      <c r="E68" s="5">
        <v>1822.95</v>
      </c>
      <c r="F68" s="2">
        <v>83.8</v>
      </c>
      <c r="G68" s="5">
        <v>1270.3499999999999</v>
      </c>
      <c r="H68" s="2">
        <v>181.25</v>
      </c>
      <c r="I68" s="5">
        <v>2652.1</v>
      </c>
      <c r="J68" s="2">
        <v>994.95</v>
      </c>
      <c r="K68" s="5">
        <v>1397.65</v>
      </c>
      <c r="L68" s="177">
        <v>16066.15</v>
      </c>
      <c r="M68" s="109">
        <f t="shared" si="19"/>
        <v>-7.6638498507973852E-3</v>
      </c>
      <c r="N68" s="107">
        <f t="shared" si="19"/>
        <v>1.1244172092029426E-2</v>
      </c>
      <c r="O68" s="107">
        <f t="shared" si="19"/>
        <v>2.0049509470884985E-3</v>
      </c>
      <c r="P68" s="107">
        <f t="shared" si="19"/>
        <v>-3.0672350488111884E-3</v>
      </c>
      <c r="Q68" s="107">
        <f t="shared" si="19"/>
        <v>-1.0092101091107022E-2</v>
      </c>
      <c r="R68" s="107">
        <f t="shared" si="19"/>
        <v>4.2203308740970157E-3</v>
      </c>
      <c r="S68" s="107">
        <f t="shared" si="19"/>
        <v>3.5091319811270193E-2</v>
      </c>
      <c r="T68" s="107">
        <f t="shared" si="19"/>
        <v>3.9669848196324164E-3</v>
      </c>
      <c r="U68" s="107">
        <f t="shared" si="19"/>
        <v>3.5239665948602439E-3</v>
      </c>
      <c r="V68" s="107">
        <f t="shared" si="18"/>
        <v>1.7612061572525553E-2</v>
      </c>
      <c r="W68" s="110">
        <f t="shared" si="18"/>
        <v>3.3886237747346591E-3</v>
      </c>
      <c r="AA68" s="21" t="s">
        <v>49</v>
      </c>
      <c r="AB68" s="229">
        <f>AB69/AD67</f>
        <v>2.2157351924841535</v>
      </c>
      <c r="AC68" s="21"/>
      <c r="AD68" s="21"/>
      <c r="AE68" s="21"/>
      <c r="AF68" s="40"/>
    </row>
    <row r="69" spans="1:44">
      <c r="A69" s="176">
        <v>45100</v>
      </c>
      <c r="B69" s="5">
        <v>2283.04</v>
      </c>
      <c r="C69" s="2">
        <v>172.45</v>
      </c>
      <c r="D69" s="2">
        <v>563.04</v>
      </c>
      <c r="E69" s="5">
        <v>1828.55</v>
      </c>
      <c r="F69" s="2">
        <v>84.65</v>
      </c>
      <c r="G69" s="5">
        <v>1265</v>
      </c>
      <c r="H69" s="2">
        <v>175</v>
      </c>
      <c r="I69" s="5">
        <v>2641.6</v>
      </c>
      <c r="J69" s="2">
        <v>991.45</v>
      </c>
      <c r="K69" s="5">
        <v>1373.25</v>
      </c>
      <c r="L69" s="177">
        <v>16011.8</v>
      </c>
      <c r="M69" s="109">
        <f t="shared" si="19"/>
        <v>-8.2182921569809494E-3</v>
      </c>
      <c r="N69" s="107">
        <f t="shared" si="19"/>
        <v>-1.1590844531514819E-3</v>
      </c>
      <c r="O69" s="107">
        <f t="shared" si="19"/>
        <v>8.3288484967145547E-3</v>
      </c>
      <c r="P69" s="107">
        <f t="shared" ref="M69:U97" si="23">LN(E69/E70)</f>
        <v>-4.1204538944110995E-3</v>
      </c>
      <c r="Q69" s="107">
        <f t="shared" si="23"/>
        <v>-1.2910977466904873E-2</v>
      </c>
      <c r="R69" s="107">
        <f t="shared" si="23"/>
        <v>-1.2998160658584708E-2</v>
      </c>
      <c r="S69" s="107">
        <f t="shared" si="23"/>
        <v>1.9328454019812921E-2</v>
      </c>
      <c r="T69" s="107">
        <f t="shared" si="23"/>
        <v>-4.8150094443211028E-3</v>
      </c>
      <c r="U69" s="107">
        <f t="shared" si="23"/>
        <v>1.1605905175575495E-3</v>
      </c>
      <c r="V69" s="107">
        <f t="shared" si="18"/>
        <v>-3.9608329548535617E-3</v>
      </c>
      <c r="W69" s="110">
        <f t="shared" si="18"/>
        <v>-8.0242774880614053E-3</v>
      </c>
      <c r="AA69" s="21" t="s">
        <v>50</v>
      </c>
      <c r="AB69" s="229" cm="1">
        <f t="array" ref="AB69">SUM(AB56:AB65*TRANSPOSE(AB19:AK19))</f>
        <v>5.3074686090259476E-2</v>
      </c>
      <c r="AC69" s="21"/>
      <c r="AD69" s="21"/>
      <c r="AE69" s="21"/>
      <c r="AF69" s="40"/>
    </row>
    <row r="70" spans="1:44">
      <c r="A70" s="176">
        <v>45099</v>
      </c>
      <c r="B70" s="5">
        <v>2301.88</v>
      </c>
      <c r="C70" s="2">
        <v>172.65</v>
      </c>
      <c r="D70" s="2">
        <v>558.37</v>
      </c>
      <c r="E70" s="5">
        <v>1836.1</v>
      </c>
      <c r="F70" s="2">
        <v>85.75</v>
      </c>
      <c r="G70" s="5">
        <v>1281.55</v>
      </c>
      <c r="H70" s="2">
        <v>171.65</v>
      </c>
      <c r="I70" s="5">
        <v>2654.35</v>
      </c>
      <c r="J70" s="2">
        <v>990.3</v>
      </c>
      <c r="K70" s="5">
        <v>1378.7</v>
      </c>
      <c r="L70" s="177">
        <v>16140.8</v>
      </c>
      <c r="M70" s="109">
        <f t="shared" si="23"/>
        <v>-1.1291940540471574E-2</v>
      </c>
      <c r="N70" s="107">
        <f t="shared" si="23"/>
        <v>6.9747449270721714E-3</v>
      </c>
      <c r="O70" s="107">
        <f t="shared" si="23"/>
        <v>-1.9877422045201879E-2</v>
      </c>
      <c r="P70" s="107">
        <f t="shared" si="23"/>
        <v>-5.1335791036507747E-3</v>
      </c>
      <c r="Q70" s="107">
        <f t="shared" si="23"/>
        <v>-1.3321946225297098E-2</v>
      </c>
      <c r="R70" s="107">
        <f t="shared" si="23"/>
        <v>-1.3793856587740469E-2</v>
      </c>
      <c r="S70" s="107">
        <f t="shared" si="23"/>
        <v>-4.8054732278209292E-2</v>
      </c>
      <c r="T70" s="107">
        <f t="shared" si="23"/>
        <v>-8.3475287520894531E-3</v>
      </c>
      <c r="U70" s="107">
        <f t="shared" si="23"/>
        <v>-1.6143682246911007E-3</v>
      </c>
      <c r="V70" s="107">
        <f t="shared" si="18"/>
        <v>3.2328984368136921E-3</v>
      </c>
      <c r="W70" s="110">
        <f t="shared" si="18"/>
        <v>-6.185602651209595E-3</v>
      </c>
      <c r="AA70" s="40"/>
      <c r="AB70" s="42"/>
      <c r="AC70" s="208"/>
      <c r="AE70" s="42"/>
      <c r="AF70" s="42"/>
    </row>
    <row r="71" spans="1:44">
      <c r="A71" s="176">
        <v>45098</v>
      </c>
      <c r="B71" s="5">
        <v>2328.02</v>
      </c>
      <c r="C71" s="2">
        <v>171.45</v>
      </c>
      <c r="D71" s="2">
        <v>569.58000000000004</v>
      </c>
      <c r="E71" s="5">
        <v>1845.55</v>
      </c>
      <c r="F71" s="2">
        <v>86.9</v>
      </c>
      <c r="G71" s="5">
        <v>1299.3499999999999</v>
      </c>
      <c r="H71" s="2">
        <v>180.1</v>
      </c>
      <c r="I71" s="5">
        <v>2676.6</v>
      </c>
      <c r="J71" s="2">
        <v>991.9</v>
      </c>
      <c r="K71" s="5">
        <v>1374.25</v>
      </c>
      <c r="L71" s="177">
        <v>16240.95</v>
      </c>
      <c r="M71" s="109">
        <f t="shared" si="23"/>
        <v>2.8088999887862357E-3</v>
      </c>
      <c r="N71" s="107">
        <f t="shared" si="23"/>
        <v>1.459215201287575E-3</v>
      </c>
      <c r="O71" s="107">
        <f t="shared" si="23"/>
        <v>1.2810380943748421E-2</v>
      </c>
      <c r="P71" s="107">
        <f t="shared" si="23"/>
        <v>8.4021091525289743E-4</v>
      </c>
      <c r="Q71" s="107">
        <f t="shared" si="23"/>
        <v>-1.2010438912220801E-2</v>
      </c>
      <c r="R71" s="107">
        <f t="shared" si="23"/>
        <v>-3.1120954903342823E-3</v>
      </c>
      <c r="S71" s="107">
        <f t="shared" si="23"/>
        <v>2.780096313811117E-3</v>
      </c>
      <c r="T71" s="107">
        <f t="shared" si="23"/>
        <v>1.8682160459370094E-4</v>
      </c>
      <c r="U71" s="107">
        <f t="shared" si="23"/>
        <v>-5.040703683312724E-5</v>
      </c>
      <c r="V71" s="107">
        <f t="shared" si="18"/>
        <v>-1.6025174208288331E-2</v>
      </c>
      <c r="W71" s="110">
        <f t="shared" si="18"/>
        <v>2.5276747457411365E-3</v>
      </c>
      <c r="AA71" s="315" t="s">
        <v>96</v>
      </c>
      <c r="AB71" s="22"/>
      <c r="AC71" s="244"/>
      <c r="AE71" s="22"/>
      <c r="AF71" s="42"/>
    </row>
    <row r="72" spans="1:44">
      <c r="A72" s="176">
        <v>45097</v>
      </c>
      <c r="B72" s="5">
        <v>2321.4899999999998</v>
      </c>
      <c r="C72" s="2">
        <v>171.2</v>
      </c>
      <c r="D72" s="2">
        <v>562.33000000000004</v>
      </c>
      <c r="E72" s="5">
        <v>1844</v>
      </c>
      <c r="F72" s="2">
        <v>87.95</v>
      </c>
      <c r="G72" s="5">
        <v>1303.4000000000001</v>
      </c>
      <c r="H72" s="2">
        <v>179.6</v>
      </c>
      <c r="I72" s="5">
        <v>2676.1</v>
      </c>
      <c r="J72" s="2">
        <v>991.95</v>
      </c>
      <c r="K72" s="5">
        <v>1396.45</v>
      </c>
      <c r="L72" s="177">
        <v>16199.95</v>
      </c>
      <c r="M72" s="109">
        <f t="shared" si="23"/>
        <v>2.0784111523175575E-3</v>
      </c>
      <c r="N72" s="107">
        <f t="shared" si="23"/>
        <v>1.1455551915257184E-2</v>
      </c>
      <c r="O72" s="107">
        <f t="shared" si="23"/>
        <v>-1.190761961676748E-3</v>
      </c>
      <c r="P72" s="107">
        <f t="shared" si="23"/>
        <v>1.0603743847110856E-2</v>
      </c>
      <c r="Q72" s="107">
        <f t="shared" si="23"/>
        <v>6.8454346035017582E-3</v>
      </c>
      <c r="R72" s="107">
        <f t="shared" si="23"/>
        <v>7.2380388374341832E-3</v>
      </c>
      <c r="S72" s="107">
        <f t="shared" si="23"/>
        <v>8.3553827448305394E-4</v>
      </c>
      <c r="T72" s="107">
        <f t="shared" si="23"/>
        <v>-2.668235603953436E-3</v>
      </c>
      <c r="U72" s="107">
        <f t="shared" si="23"/>
        <v>-9.8809581347352928E-3</v>
      </c>
      <c r="V72" s="107">
        <f t="shared" si="18"/>
        <v>-4.358706436210902E-3</v>
      </c>
      <c r="W72" s="110">
        <f t="shared" si="18"/>
        <v>3.5742924260102294E-3</v>
      </c>
      <c r="AA72" s="218" t="s">
        <v>43</v>
      </c>
      <c r="AB72" s="219" t="s">
        <v>44</v>
      </c>
      <c r="AC72" s="219" t="s">
        <v>73</v>
      </c>
      <c r="AD72" s="219" t="s">
        <v>46</v>
      </c>
      <c r="AE72" s="219" t="s">
        <v>95</v>
      </c>
      <c r="AF72" s="42"/>
    </row>
    <row r="73" spans="1:44">
      <c r="A73" s="176">
        <v>45096</v>
      </c>
      <c r="B73" s="5">
        <v>2316.67</v>
      </c>
      <c r="C73" s="2">
        <v>169.25</v>
      </c>
      <c r="D73" s="2">
        <v>563</v>
      </c>
      <c r="E73" s="5">
        <v>1824.55</v>
      </c>
      <c r="F73" s="2">
        <v>87.35</v>
      </c>
      <c r="G73" s="5">
        <v>1294</v>
      </c>
      <c r="H73" s="2">
        <v>179.45</v>
      </c>
      <c r="I73" s="5">
        <v>2683.25</v>
      </c>
      <c r="J73" s="5">
        <v>1001.8</v>
      </c>
      <c r="K73" s="5">
        <v>1402.55</v>
      </c>
      <c r="L73" s="177">
        <v>16142.15</v>
      </c>
      <c r="M73" s="109">
        <f t="shared" si="23"/>
        <v>-9.9859309945210268E-3</v>
      </c>
      <c r="N73" s="107">
        <f t="shared" si="23"/>
        <v>-2.1625623590793237E-2</v>
      </c>
      <c r="O73" s="107">
        <f t="shared" si="23"/>
        <v>3.0419221350251242E-3</v>
      </c>
      <c r="P73" s="107">
        <f t="shared" si="23"/>
        <v>-1.7844279072479763E-2</v>
      </c>
      <c r="Q73" s="107">
        <f t="shared" si="23"/>
        <v>6.8926177530968975E-3</v>
      </c>
      <c r="R73" s="107">
        <f t="shared" si="23"/>
        <v>1.8177252505618903E-3</v>
      </c>
      <c r="S73" s="107">
        <f t="shared" si="23"/>
        <v>8.1130673015311072E-3</v>
      </c>
      <c r="T73" s="107">
        <f t="shared" si="23"/>
        <v>-1.200258903363788E-2</v>
      </c>
      <c r="U73" s="107">
        <f t="shared" si="23"/>
        <v>9.830553638643531E-3</v>
      </c>
      <c r="V73" s="107">
        <f t="shared" si="18"/>
        <v>-9.2645388610628453E-4</v>
      </c>
      <c r="W73" s="110">
        <f t="shared" si="18"/>
        <v>-2.4316610380646399E-3</v>
      </c>
      <c r="AA73" s="220" t="str">
        <f t="shared" ref="AA73:AA82" si="24">AH56</f>
        <v>Reliance</v>
      </c>
      <c r="AB73" s="221">
        <v>0.1</v>
      </c>
      <c r="AC73" s="142">
        <f>$AB$15*252</f>
        <v>9.856375936102868E-2</v>
      </c>
      <c r="AD73" s="107">
        <f>$AC$34*$AD$34</f>
        <v>3.1101370567972495E-2</v>
      </c>
      <c r="AE73" s="222">
        <v>7.0599999999999996E-2</v>
      </c>
      <c r="AF73" s="42"/>
    </row>
    <row r="74" spans="1:44">
      <c r="A74" s="176">
        <v>45093</v>
      </c>
      <c r="B74" s="5">
        <v>2339.92</v>
      </c>
      <c r="C74" s="2">
        <v>172.95</v>
      </c>
      <c r="D74" s="2">
        <v>561.29</v>
      </c>
      <c r="E74" s="5">
        <v>1857.4</v>
      </c>
      <c r="F74" s="2">
        <v>86.75</v>
      </c>
      <c r="G74" s="5">
        <v>1291.6500000000001</v>
      </c>
      <c r="H74" s="2">
        <v>178</v>
      </c>
      <c r="I74" s="5">
        <v>2715.65</v>
      </c>
      <c r="J74" s="2">
        <v>992</v>
      </c>
      <c r="K74" s="5">
        <v>1403.85</v>
      </c>
      <c r="L74" s="177">
        <v>16181.45</v>
      </c>
      <c r="M74" s="109">
        <f t="shared" si="23"/>
        <v>9.6881340423652755E-3</v>
      </c>
      <c r="N74" s="107">
        <f t="shared" si="23"/>
        <v>5.5080585697247133E-3</v>
      </c>
      <c r="O74" s="107">
        <f t="shared" si="23"/>
        <v>-4.7456209924951623E-3</v>
      </c>
      <c r="P74" s="107">
        <f t="shared" si="23"/>
        <v>1.2950951830527297E-2</v>
      </c>
      <c r="Q74" s="107">
        <f t="shared" si="23"/>
        <v>2.5687343482379298E-2</v>
      </c>
      <c r="R74" s="107">
        <f t="shared" si="23"/>
        <v>3.7619544454128018E-3</v>
      </c>
      <c r="S74" s="107">
        <f t="shared" si="23"/>
        <v>2.1579485873682854E-2</v>
      </c>
      <c r="T74" s="107">
        <f t="shared" si="23"/>
        <v>9.6016721822375552E-3</v>
      </c>
      <c r="U74" s="107">
        <f t="shared" si="23"/>
        <v>3.6356331704178657E-3</v>
      </c>
      <c r="V74" s="107">
        <f t="shared" si="18"/>
        <v>7.938252370450349E-3</v>
      </c>
      <c r="W74" s="110">
        <f t="shared" si="18"/>
        <v>7.6427882206176537E-3</v>
      </c>
      <c r="AA74" s="220" t="str">
        <f t="shared" si="24"/>
        <v>Religare</v>
      </c>
      <c r="AB74" s="221">
        <v>0</v>
      </c>
      <c r="AC74" s="142">
        <f>$AC$15*252</f>
        <v>0.39892266862035619</v>
      </c>
      <c r="AD74" s="107">
        <f>$AC$35*$AD$35</f>
        <v>3.8596525639203894E-3</v>
      </c>
      <c r="AE74" s="222">
        <v>7.0599999999999996E-2</v>
      </c>
      <c r="AF74" s="42"/>
    </row>
    <row r="75" spans="1:44">
      <c r="A75" s="176">
        <v>45092</v>
      </c>
      <c r="B75" s="5">
        <v>2317.36</v>
      </c>
      <c r="C75" s="2">
        <v>172</v>
      </c>
      <c r="D75" s="2">
        <v>563.96</v>
      </c>
      <c r="E75" s="5">
        <v>1833.5</v>
      </c>
      <c r="F75" s="2">
        <v>84.55</v>
      </c>
      <c r="G75" s="5">
        <v>1286.8</v>
      </c>
      <c r="H75" s="2">
        <v>174.2</v>
      </c>
      <c r="I75" s="5">
        <v>2689.7</v>
      </c>
      <c r="J75" s="2">
        <v>988.4</v>
      </c>
      <c r="K75" s="5">
        <v>1392.75</v>
      </c>
      <c r="L75" s="177">
        <v>16058.25</v>
      </c>
      <c r="M75" s="109">
        <f t="shared" si="23"/>
        <v>2.762144823004724E-4</v>
      </c>
      <c r="N75" s="107">
        <f t="shared" si="23"/>
        <v>2.1746375616692563E-2</v>
      </c>
      <c r="O75" s="107">
        <f t="shared" si="23"/>
        <v>9.585477922257413E-3</v>
      </c>
      <c r="P75" s="107">
        <f t="shared" si="23"/>
        <v>-1.6846659394453487E-2</v>
      </c>
      <c r="Q75" s="107">
        <f t="shared" si="23"/>
        <v>8.3135870753714286E-3</v>
      </c>
      <c r="R75" s="107">
        <f t="shared" si="23"/>
        <v>-1.0513393064879131E-2</v>
      </c>
      <c r="S75" s="107">
        <f t="shared" si="23"/>
        <v>-7.7198381960389027E-3</v>
      </c>
      <c r="T75" s="107">
        <f t="shared" si="23"/>
        <v>-3.3590396159830457E-3</v>
      </c>
      <c r="U75" s="107">
        <f t="shared" si="23"/>
        <v>1.7214322513338599E-3</v>
      </c>
      <c r="V75" s="107">
        <f t="shared" si="18"/>
        <v>1.0175450428696671E-2</v>
      </c>
      <c r="W75" s="110">
        <f t="shared" si="18"/>
        <v>-1.6053615043695498E-3</v>
      </c>
      <c r="AA75" s="220" t="str">
        <f t="shared" si="24"/>
        <v>Berger Paints</v>
      </c>
      <c r="AB75" s="221">
        <v>0</v>
      </c>
      <c r="AC75" s="142">
        <f>$AD$15*252</f>
        <v>8.4527863128662339E-2</v>
      </c>
      <c r="AD75" s="107">
        <f>$AC$36*$AD$36</f>
        <v>1.54127892082245E-2</v>
      </c>
      <c r="AE75" s="222">
        <v>7.0599999999999996E-2</v>
      </c>
      <c r="AF75" s="42"/>
    </row>
    <row r="76" spans="1:44">
      <c r="A76" s="176">
        <v>45091</v>
      </c>
      <c r="B76" s="5">
        <v>2316.7199999999998</v>
      </c>
      <c r="C76" s="2">
        <v>168.3</v>
      </c>
      <c r="D76" s="2">
        <v>558.58000000000004</v>
      </c>
      <c r="E76" s="5">
        <v>1864.65</v>
      </c>
      <c r="F76" s="2">
        <v>83.85</v>
      </c>
      <c r="G76" s="5">
        <v>1300.4000000000001</v>
      </c>
      <c r="H76" s="2">
        <v>175.55</v>
      </c>
      <c r="I76" s="5">
        <v>2698.75</v>
      </c>
      <c r="J76" s="2">
        <v>986.7</v>
      </c>
      <c r="K76" s="5">
        <v>1378.65</v>
      </c>
      <c r="L76" s="177">
        <v>16084.05</v>
      </c>
      <c r="M76" s="109">
        <f t="shared" si="23"/>
        <v>1.2220854330093959E-2</v>
      </c>
      <c r="N76" s="107">
        <f t="shared" si="23"/>
        <v>1.5870972450855492E-2</v>
      </c>
      <c r="O76" s="107">
        <f t="shared" si="23"/>
        <v>1.7201222660914854E-3</v>
      </c>
      <c r="P76" s="107">
        <f t="shared" si="23"/>
        <v>4.6766735777398066E-3</v>
      </c>
      <c r="Q76" s="107">
        <f t="shared" si="23"/>
        <v>-1.4797547310110633E-2</v>
      </c>
      <c r="R76" s="107">
        <f t="shared" si="23"/>
        <v>-3.4161821919090818E-3</v>
      </c>
      <c r="S76" s="107">
        <f t="shared" si="23"/>
        <v>-1.1891419852594766E-2</v>
      </c>
      <c r="T76" s="107">
        <f t="shared" si="23"/>
        <v>8.5029304869170576E-3</v>
      </c>
      <c r="U76" s="107">
        <f t="shared" si="23"/>
        <v>-1.4178653377961618E-3</v>
      </c>
      <c r="V76" s="107">
        <f t="shared" si="18"/>
        <v>3.9973888536669186E-3</v>
      </c>
      <c r="W76" s="110">
        <f t="shared" si="18"/>
        <v>2.2314039555429745E-3</v>
      </c>
      <c r="AA76" s="220" t="str">
        <f t="shared" si="24"/>
        <v>Kotak Mahindra</v>
      </c>
      <c r="AB76" s="221">
        <v>0</v>
      </c>
      <c r="AC76" s="142">
        <f>$AE$15*252</f>
        <v>-3.4101357515683439E-2</v>
      </c>
      <c r="AD76" s="107">
        <f>$AC$37*$AD$37</f>
        <v>1.154747010706408E-2</v>
      </c>
      <c r="AE76" s="222">
        <v>7.0599999999999996E-2</v>
      </c>
      <c r="AF76" s="42"/>
    </row>
    <row r="77" spans="1:44">
      <c r="A77" s="176">
        <v>45090</v>
      </c>
      <c r="B77" s="5">
        <v>2288.58</v>
      </c>
      <c r="C77" s="2">
        <v>165.65</v>
      </c>
      <c r="D77" s="2">
        <v>557.62</v>
      </c>
      <c r="E77" s="5">
        <v>1855.95</v>
      </c>
      <c r="F77" s="2">
        <v>85.1</v>
      </c>
      <c r="G77" s="5">
        <v>1304.8499999999999</v>
      </c>
      <c r="H77" s="2">
        <v>177.65</v>
      </c>
      <c r="I77" s="5">
        <v>2675.9</v>
      </c>
      <c r="J77" s="2">
        <v>988.1</v>
      </c>
      <c r="K77" s="5">
        <v>1373.15</v>
      </c>
      <c r="L77" s="177">
        <v>16048.2</v>
      </c>
      <c r="M77" s="109">
        <f t="shared" si="23"/>
        <v>1.4666272253242426E-2</v>
      </c>
      <c r="N77" s="107">
        <f t="shared" si="23"/>
        <v>1.8276475826544372E-2</v>
      </c>
      <c r="O77" s="107">
        <f t="shared" si="23"/>
        <v>3.1645731421816148E-2</v>
      </c>
      <c r="P77" s="107">
        <f t="shared" si="23"/>
        <v>-1.2582486502378048E-2</v>
      </c>
      <c r="Q77" s="107">
        <f t="shared" si="23"/>
        <v>-8.1919709145881463E-3</v>
      </c>
      <c r="R77" s="107">
        <f t="shared" si="23"/>
        <v>9.9353867183670803E-3</v>
      </c>
      <c r="S77" s="107">
        <f t="shared" si="23"/>
        <v>1.6901412474052209E-3</v>
      </c>
      <c r="T77" s="107">
        <f t="shared" si="23"/>
        <v>1.220089016361201E-2</v>
      </c>
      <c r="U77" s="107">
        <f t="shared" si="23"/>
        <v>2.685517562413667E-3</v>
      </c>
      <c r="V77" s="107">
        <f t="shared" si="18"/>
        <v>-5.9901070363112228E-3</v>
      </c>
      <c r="W77" s="110">
        <f t="shared" si="18"/>
        <v>7.4490686032951704E-3</v>
      </c>
      <c r="AA77" s="220" t="str">
        <f t="shared" si="24"/>
        <v>BHEL</v>
      </c>
      <c r="AB77" s="221">
        <v>0.06</v>
      </c>
      <c r="AC77" s="142">
        <f>$AF$15*252</f>
        <v>0.80840161214601292</v>
      </c>
      <c r="AD77" s="107">
        <f>$AC$38*$AD$38</f>
        <v>4.9479341345442761E-3</v>
      </c>
      <c r="AE77" s="222">
        <v>7.0599999999999996E-2</v>
      </c>
      <c r="AF77" s="42"/>
    </row>
    <row r="78" spans="1:44">
      <c r="A78" s="176">
        <v>45089</v>
      </c>
      <c r="B78" s="5">
        <v>2255.2600000000002</v>
      </c>
      <c r="C78" s="2">
        <v>162.65</v>
      </c>
      <c r="D78" s="2">
        <v>540.25</v>
      </c>
      <c r="E78" s="5">
        <v>1879.45</v>
      </c>
      <c r="F78" s="2">
        <v>85.8</v>
      </c>
      <c r="G78" s="5">
        <v>1291.95</v>
      </c>
      <c r="H78" s="2">
        <v>177.35</v>
      </c>
      <c r="I78" s="5">
        <v>2643.45</v>
      </c>
      <c r="J78" s="2">
        <v>985.45</v>
      </c>
      <c r="K78" s="5">
        <v>1381.4</v>
      </c>
      <c r="L78" s="177">
        <v>15929.1</v>
      </c>
      <c r="M78" s="109">
        <f t="shared" si="23"/>
        <v>8.87209164510727E-4</v>
      </c>
      <c r="N78" s="107">
        <f t="shared" si="23"/>
        <v>-8.8753451766846684E-3</v>
      </c>
      <c r="O78" s="107">
        <f t="shared" si="23"/>
        <v>9.259259920785934E-4</v>
      </c>
      <c r="P78" s="107">
        <f t="shared" si="23"/>
        <v>3.9718027929351698E-3</v>
      </c>
      <c r="Q78" s="107">
        <f t="shared" si="23"/>
        <v>0</v>
      </c>
      <c r="R78" s="107">
        <f t="shared" si="23"/>
        <v>2.0329876449872043E-2</v>
      </c>
      <c r="S78" s="107">
        <f t="shared" si="23"/>
        <v>1.9357279621679924E-2</v>
      </c>
      <c r="T78" s="107">
        <f t="shared" si="23"/>
        <v>2.7463959001228101E-3</v>
      </c>
      <c r="U78" s="107">
        <f t="shared" si="23"/>
        <v>1.5233068854045954E-3</v>
      </c>
      <c r="V78" s="107">
        <f t="shared" si="18"/>
        <v>7.8123977949827866E-3</v>
      </c>
      <c r="W78" s="110">
        <f t="shared" si="18"/>
        <v>3.2509106963840633E-3</v>
      </c>
      <c r="AA78" s="220" t="str">
        <f t="shared" si="24"/>
        <v>Infosys</v>
      </c>
      <c r="AB78" s="221">
        <v>0.2</v>
      </c>
      <c r="AC78" s="142">
        <f>$AG$15*252</f>
        <v>3.1964287949956649E-2</v>
      </c>
      <c r="AD78" s="107">
        <f>$AC$39*$AD$39</f>
        <v>4.906726978424187E-2</v>
      </c>
      <c r="AE78" s="222">
        <v>7.0599999999999996E-2</v>
      </c>
      <c r="AF78" s="42"/>
    </row>
    <row r="79" spans="1:44">
      <c r="A79" s="176">
        <v>45086</v>
      </c>
      <c r="B79" s="5">
        <v>2253.2600000000002</v>
      </c>
      <c r="C79" s="2">
        <v>164.1</v>
      </c>
      <c r="D79" s="2">
        <v>539.75</v>
      </c>
      <c r="E79" s="5">
        <v>1872</v>
      </c>
      <c r="F79" s="2">
        <v>85.8</v>
      </c>
      <c r="G79" s="5">
        <v>1265.95</v>
      </c>
      <c r="H79" s="2">
        <v>173.95</v>
      </c>
      <c r="I79" s="5">
        <v>2636.2</v>
      </c>
      <c r="J79" s="2">
        <v>983.95</v>
      </c>
      <c r="K79" s="5">
        <v>1370.65</v>
      </c>
      <c r="L79" s="177">
        <v>15877.4</v>
      </c>
      <c r="M79" s="109">
        <f t="shared" si="23"/>
        <v>-7.1065772632349202E-3</v>
      </c>
      <c r="N79" s="107">
        <f t="shared" si="23"/>
        <v>-2.0507353169075922E-2</v>
      </c>
      <c r="O79" s="107">
        <f t="shared" si="23"/>
        <v>-4.0123196745447736E-3</v>
      </c>
      <c r="P79" s="107">
        <f t="shared" si="23"/>
        <v>-7.7158823668278002E-3</v>
      </c>
      <c r="Q79" s="107">
        <f t="shared" si="23"/>
        <v>1.7637141486106876E-2</v>
      </c>
      <c r="R79" s="107">
        <f t="shared" si="23"/>
        <v>-1.3222360365579555E-2</v>
      </c>
      <c r="S79" s="107">
        <f t="shared" si="23"/>
        <v>1.1564164719675876E-2</v>
      </c>
      <c r="T79" s="107">
        <f t="shared" si="23"/>
        <v>-1.6440994097537853E-2</v>
      </c>
      <c r="U79" s="107">
        <f t="shared" si="23"/>
        <v>-3.0949566803828098E-3</v>
      </c>
      <c r="V79" s="107">
        <f t="shared" si="18"/>
        <v>-7.5589995420747586E-3</v>
      </c>
      <c r="W79" s="110">
        <f t="shared" si="18"/>
        <v>-2.7454185607795069E-3</v>
      </c>
      <c r="AA79" s="220" t="str">
        <f t="shared" si="24"/>
        <v>Aditya Birla Capital</v>
      </c>
      <c r="AB79" s="221">
        <v>0.39</v>
      </c>
      <c r="AC79" s="142">
        <f>$AH$15*252</f>
        <v>0.49443339652011087</v>
      </c>
      <c r="AD79" s="107">
        <f>$AC$40*$AD$40</f>
        <v>3.9095811221648048E-3</v>
      </c>
      <c r="AE79" s="222">
        <v>7.0599999999999996E-2</v>
      </c>
      <c r="AF79" s="42"/>
    </row>
    <row r="80" spans="1:44">
      <c r="A80" s="176">
        <v>45085</v>
      </c>
      <c r="B80" s="5">
        <v>2269.33</v>
      </c>
      <c r="C80" s="2">
        <v>167.5</v>
      </c>
      <c r="D80" s="2">
        <v>541.91999999999996</v>
      </c>
      <c r="E80" s="5">
        <v>1886.5</v>
      </c>
      <c r="F80" s="2">
        <v>84.3</v>
      </c>
      <c r="G80" s="5">
        <v>1282.8</v>
      </c>
      <c r="H80" s="2">
        <v>171.95</v>
      </c>
      <c r="I80" s="5">
        <v>2679.9</v>
      </c>
      <c r="J80" s="2">
        <v>987</v>
      </c>
      <c r="K80" s="5">
        <v>1381.05</v>
      </c>
      <c r="L80" s="177">
        <v>15921.05</v>
      </c>
      <c r="M80" s="109">
        <f t="shared" si="23"/>
        <v>5.9947547692622738E-4</v>
      </c>
      <c r="N80" s="107">
        <f t="shared" si="23"/>
        <v>3.288984875457764E-3</v>
      </c>
      <c r="O80" s="107">
        <f t="shared" si="23"/>
        <v>-3.4447538461822693E-3</v>
      </c>
      <c r="P80" s="107">
        <f t="shared" si="23"/>
        <v>-2.765538646608073E-2</v>
      </c>
      <c r="Q80" s="107">
        <f t="shared" si="23"/>
        <v>1.1869437595286225E-3</v>
      </c>
      <c r="R80" s="107">
        <f t="shared" si="23"/>
        <v>-4.7827446083419404E-3</v>
      </c>
      <c r="S80" s="107">
        <f t="shared" si="23"/>
        <v>-8.6856365374834814E-3</v>
      </c>
      <c r="T80" s="107">
        <f t="shared" si="23"/>
        <v>-1.3454364294064672E-2</v>
      </c>
      <c r="U80" s="107">
        <f t="shared" si="23"/>
        <v>-2.7579685699108052E-2</v>
      </c>
      <c r="V80" s="107">
        <f t="shared" si="18"/>
        <v>-1.8189168528948044E-2</v>
      </c>
      <c r="W80" s="110">
        <f t="shared" si="18"/>
        <v>-5.3652515732826658E-3</v>
      </c>
      <c r="AA80" s="220" t="str">
        <f t="shared" si="24"/>
        <v>HUL</v>
      </c>
      <c r="AB80" s="221">
        <v>0.16</v>
      </c>
      <c r="AC80" s="142">
        <f>$AI$15*252</f>
        <v>-9.48370068822042E-2</v>
      </c>
      <c r="AD80" s="107">
        <f>$AC$41*$AD$41</f>
        <v>6.3367666573675999E-2</v>
      </c>
      <c r="AE80" s="222">
        <v>7.0599999999999996E-2</v>
      </c>
      <c r="AF80" s="40"/>
    </row>
    <row r="81" spans="1:32">
      <c r="A81" s="176">
        <v>45084</v>
      </c>
      <c r="B81" s="5">
        <v>2267.9699999999998</v>
      </c>
      <c r="C81" s="2">
        <v>166.95</v>
      </c>
      <c r="D81" s="2">
        <v>543.79</v>
      </c>
      <c r="E81" s="5">
        <v>1939.4</v>
      </c>
      <c r="F81" s="2">
        <v>84.2</v>
      </c>
      <c r="G81" s="5">
        <v>1288.95</v>
      </c>
      <c r="H81" s="2">
        <v>173.45</v>
      </c>
      <c r="I81" s="5">
        <v>2716.2</v>
      </c>
      <c r="J81" s="5">
        <v>1014.6</v>
      </c>
      <c r="K81" s="5">
        <v>1406.4</v>
      </c>
      <c r="L81" s="177">
        <v>16006.7</v>
      </c>
      <c r="M81" s="109">
        <f t="shared" si="23"/>
        <v>7.555022027137967E-3</v>
      </c>
      <c r="N81" s="107">
        <f t="shared" si="23"/>
        <v>1.8437880639879525E-2</v>
      </c>
      <c r="O81" s="107">
        <f t="shared" si="23"/>
        <v>3.8625307413438968E-4</v>
      </c>
      <c r="P81" s="107">
        <f t="shared" si="23"/>
        <v>-1.0081014974518573E-2</v>
      </c>
      <c r="Q81" s="107">
        <f t="shared" si="23"/>
        <v>4.1654329790633974E-3</v>
      </c>
      <c r="R81" s="107">
        <f t="shared" si="23"/>
        <v>7.749410848499152E-3</v>
      </c>
      <c r="S81" s="107">
        <f t="shared" si="23"/>
        <v>1.1014604111299968E-2</v>
      </c>
      <c r="T81" s="107">
        <f t="shared" si="23"/>
        <v>9.2652331364645821E-3</v>
      </c>
      <c r="U81" s="107">
        <f t="shared" si="23"/>
        <v>7.8879909434067706E-4</v>
      </c>
      <c r="V81" s="107">
        <f t="shared" si="18"/>
        <v>-3.4071583216143089E-3</v>
      </c>
      <c r="W81" s="110">
        <f t="shared" si="18"/>
        <v>8.0476895131783039E-3</v>
      </c>
      <c r="AA81" s="220" t="str">
        <f t="shared" si="24"/>
        <v xml:space="preserve">Sun Pharmaceuticals </v>
      </c>
      <c r="AB81" s="221">
        <v>0</v>
      </c>
      <c r="AC81" s="142">
        <f>$AJ$15*252</f>
        <v>0.21259167169349347</v>
      </c>
      <c r="AD81" s="107">
        <f>$AC$42*$AD$42</f>
        <v>9.9945910494419112E-3</v>
      </c>
      <c r="AE81" s="222">
        <v>7.0599999999999996E-2</v>
      </c>
      <c r="AF81" s="40"/>
    </row>
    <row r="82" spans="1:32">
      <c r="A82" s="176">
        <v>45083</v>
      </c>
      <c r="B82" s="5">
        <v>2250.9</v>
      </c>
      <c r="C82" s="2">
        <v>163.9</v>
      </c>
      <c r="D82" s="2">
        <v>543.58000000000004</v>
      </c>
      <c r="E82" s="5">
        <v>1959.05</v>
      </c>
      <c r="F82" s="2">
        <v>83.85</v>
      </c>
      <c r="G82" s="5">
        <v>1279</v>
      </c>
      <c r="H82" s="2">
        <v>171.55</v>
      </c>
      <c r="I82" s="5">
        <v>2691.15</v>
      </c>
      <c r="J82" s="5">
        <v>1013.8</v>
      </c>
      <c r="K82" s="5">
        <v>1411.2</v>
      </c>
      <c r="L82" s="177">
        <v>15878.4</v>
      </c>
      <c r="M82" s="109">
        <f t="shared" si="23"/>
        <v>8.4890969099395998E-4</v>
      </c>
      <c r="N82" s="107">
        <f t="shared" si="23"/>
        <v>-1.8287112685437803E-3</v>
      </c>
      <c r="O82" s="107">
        <f t="shared" si="23"/>
        <v>3.3722494250407911E-3</v>
      </c>
      <c r="P82" s="107">
        <f t="shared" si="23"/>
        <v>1.7585643524374649E-2</v>
      </c>
      <c r="Q82" s="107">
        <f t="shared" si="23"/>
        <v>-2.0655794878478611E-2</v>
      </c>
      <c r="R82" s="107">
        <f t="shared" si="23"/>
        <v>-1.9741302997940396E-2</v>
      </c>
      <c r="S82" s="107">
        <f t="shared" si="23"/>
        <v>1.7939019512042277E-2</v>
      </c>
      <c r="T82" s="107">
        <f t="shared" si="23"/>
        <v>-1.7263947706661464E-3</v>
      </c>
      <c r="U82" s="107">
        <f t="shared" si="23"/>
        <v>4.9937064540902876E-3</v>
      </c>
      <c r="V82" s="107">
        <f t="shared" si="18"/>
        <v>1.1259293747390649E-2</v>
      </c>
      <c r="W82" s="110">
        <f t="shared" si="18"/>
        <v>1.1910052167363042E-3</v>
      </c>
      <c r="AA82" s="220" t="str">
        <f t="shared" si="24"/>
        <v>Mahindra &amp; Mahindra</v>
      </c>
      <c r="AB82" s="221">
        <v>0.1</v>
      </c>
      <c r="AC82" s="142">
        <f>$AK$15*252</f>
        <v>0.22792069032459583</v>
      </c>
      <c r="AD82" s="107">
        <f>$AC$43*$AD$43</f>
        <v>4.9764152448762552E-3</v>
      </c>
      <c r="AE82" s="222">
        <v>7.0599999999999996E-2</v>
      </c>
      <c r="AF82" s="40"/>
    </row>
    <row r="83" spans="1:32">
      <c r="A83" s="176">
        <v>45082</v>
      </c>
      <c r="B83" s="5">
        <v>2248.9899999999998</v>
      </c>
      <c r="C83" s="2">
        <v>164.2</v>
      </c>
      <c r="D83" s="2">
        <v>541.75</v>
      </c>
      <c r="E83" s="5">
        <v>1924.9</v>
      </c>
      <c r="F83" s="2">
        <v>85.6</v>
      </c>
      <c r="G83" s="5">
        <v>1304.5</v>
      </c>
      <c r="H83" s="2">
        <v>168.5</v>
      </c>
      <c r="I83" s="5">
        <v>2695.8</v>
      </c>
      <c r="J83" s="5">
        <v>1008.75</v>
      </c>
      <c r="K83" s="5">
        <v>1395.4</v>
      </c>
      <c r="L83" s="177">
        <v>15859.5</v>
      </c>
      <c r="M83" s="109">
        <f t="shared" si="23"/>
        <v>8.9371448166522642E-3</v>
      </c>
      <c r="N83" s="107">
        <f t="shared" si="23"/>
        <v>-1.2407482517635694E-2</v>
      </c>
      <c r="O83" s="107">
        <f t="shared" si="23"/>
        <v>-3.6113760621284794E-3</v>
      </c>
      <c r="P83" s="107">
        <f t="shared" si="23"/>
        <v>-7.1694171701587378E-3</v>
      </c>
      <c r="Q83" s="107">
        <f t="shared" si="23"/>
        <v>2.843793532053341E-2</v>
      </c>
      <c r="R83" s="107">
        <f t="shared" si="23"/>
        <v>4.2250879061835429E-3</v>
      </c>
      <c r="S83" s="107">
        <f t="shared" si="23"/>
        <v>-2.3751299751596094E-2</v>
      </c>
      <c r="T83" s="107">
        <f t="shared" si="23"/>
        <v>-7.7229021260045187E-3</v>
      </c>
      <c r="U83" s="107">
        <f t="shared" si="23"/>
        <v>9.1120206233611424E-3</v>
      </c>
      <c r="V83" s="107">
        <f t="shared" si="18"/>
        <v>3.9467267839499269E-2</v>
      </c>
      <c r="W83" s="110">
        <f t="shared" si="18"/>
        <v>3.0501401892600775E-3</v>
      </c>
      <c r="AA83" s="21"/>
      <c r="AB83" s="21"/>
      <c r="AC83" s="21"/>
      <c r="AD83" s="21"/>
      <c r="AE83" s="21"/>
      <c r="AF83" s="40"/>
    </row>
    <row r="84" spans="1:32">
      <c r="A84" s="176">
        <v>45079</v>
      </c>
      <c r="B84" s="5">
        <v>2228.98</v>
      </c>
      <c r="C84" s="2">
        <v>166.25</v>
      </c>
      <c r="D84" s="2">
        <v>543.71</v>
      </c>
      <c r="E84" s="5">
        <v>1938.75</v>
      </c>
      <c r="F84" s="2">
        <v>83.2</v>
      </c>
      <c r="G84" s="5">
        <v>1299</v>
      </c>
      <c r="H84" s="2">
        <v>172.55</v>
      </c>
      <c r="I84" s="5">
        <v>2716.7</v>
      </c>
      <c r="J84" s="2">
        <v>999.6</v>
      </c>
      <c r="K84" s="5">
        <v>1341.4</v>
      </c>
      <c r="L84" s="177">
        <v>15811.2</v>
      </c>
      <c r="M84" s="109">
        <f t="shared" si="23"/>
        <v>-3.2696893366167541E-3</v>
      </c>
      <c r="N84" s="107">
        <f t="shared" si="23"/>
        <v>9.0266291671438706E-4</v>
      </c>
      <c r="O84" s="107">
        <f t="shared" si="23"/>
        <v>3.0024244549619879E-3</v>
      </c>
      <c r="P84" s="107">
        <f t="shared" si="23"/>
        <v>4.4975261916397353E-3</v>
      </c>
      <c r="Q84" s="107">
        <f t="shared" si="23"/>
        <v>1.4528100562909808E-2</v>
      </c>
      <c r="R84" s="107">
        <f t="shared" si="23"/>
        <v>-1.5658139272779183E-2</v>
      </c>
      <c r="S84" s="107">
        <f t="shared" si="23"/>
        <v>4.0650462481695935E-3</v>
      </c>
      <c r="T84" s="107">
        <f t="shared" si="23"/>
        <v>6.9442158415942857E-3</v>
      </c>
      <c r="U84" s="107">
        <f t="shared" si="23"/>
        <v>1.197619104671562E-2</v>
      </c>
      <c r="V84" s="107">
        <f t="shared" si="18"/>
        <v>1.6915788833797678E-2</v>
      </c>
      <c r="W84" s="110">
        <f t="shared" si="18"/>
        <v>3.2212573643301242E-3</v>
      </c>
      <c r="AA84" s="21" t="s">
        <v>48</v>
      </c>
      <c r="AB84" s="212">
        <f>SUM(AB73:AB82)</f>
        <v>1.01</v>
      </c>
      <c r="AC84" s="210">
        <f>SUMPRODUCT(AB73:AB82,AC73:AC82)</f>
        <v>0.26520050282900509</v>
      </c>
      <c r="AD84" s="213" cm="1">
        <f t="array" ref="AD84">SQRT(MMULT(MMULT(TRANSPOSE(AB73:AB82),AI56:AR65),AB73:AB82*252))</f>
        <v>0.16697160086673424</v>
      </c>
      <c r="AE84" s="21"/>
    </row>
    <row r="85" spans="1:32">
      <c r="A85" s="176">
        <v>45078</v>
      </c>
      <c r="B85" s="5">
        <v>2236.2800000000002</v>
      </c>
      <c r="C85" s="2">
        <v>166.1</v>
      </c>
      <c r="D85" s="2">
        <v>542.08000000000004</v>
      </c>
      <c r="E85" s="5">
        <v>1930.05</v>
      </c>
      <c r="F85" s="2">
        <v>82</v>
      </c>
      <c r="G85" s="5">
        <v>1319.5</v>
      </c>
      <c r="H85" s="2">
        <v>171.85</v>
      </c>
      <c r="I85" s="5">
        <v>2697.9</v>
      </c>
      <c r="J85" s="2">
        <v>987.7</v>
      </c>
      <c r="K85" s="5">
        <v>1318.9</v>
      </c>
      <c r="L85" s="177">
        <v>15760.35</v>
      </c>
      <c r="M85" s="109">
        <f t="shared" si="23"/>
        <v>-2.6972731040466312E-3</v>
      </c>
      <c r="N85" s="107">
        <f t="shared" si="23"/>
        <v>-2.1736749819556356E-2</v>
      </c>
      <c r="O85" s="107">
        <f t="shared" si="23"/>
        <v>7.3792569121977844E-5</v>
      </c>
      <c r="P85" s="107">
        <f t="shared" si="23"/>
        <v>-4.2750653396185057E-2</v>
      </c>
      <c r="Q85" s="107">
        <f t="shared" si="23"/>
        <v>1.220256405229369E-3</v>
      </c>
      <c r="R85" s="107">
        <f t="shared" si="23"/>
        <v>9.0984917945446117E-4</v>
      </c>
      <c r="S85" s="107">
        <f t="shared" si="23"/>
        <v>9.060415627200195E-3</v>
      </c>
      <c r="T85" s="107">
        <f t="shared" si="23"/>
        <v>1.1313244445884845E-2</v>
      </c>
      <c r="U85" s="107">
        <f t="shared" si="23"/>
        <v>1.258262697314007E-2</v>
      </c>
      <c r="V85" s="107">
        <f t="shared" si="18"/>
        <v>-7.5817885475457967E-5</v>
      </c>
      <c r="W85" s="110">
        <f t="shared" si="18"/>
        <v>-3.8380106254306108E-4</v>
      </c>
      <c r="AA85" s="21" t="s">
        <v>49</v>
      </c>
      <c r="AB85" s="229">
        <f>AB86/AD84</f>
        <v>1.1612424018366989</v>
      </c>
      <c r="AC85" s="21"/>
      <c r="AD85" s="21"/>
      <c r="AE85" s="21"/>
    </row>
    <row r="86" spans="1:32">
      <c r="A86" s="176">
        <v>45077</v>
      </c>
      <c r="B86" s="5">
        <v>2242.3200000000002</v>
      </c>
      <c r="C86" s="2">
        <v>169.75</v>
      </c>
      <c r="D86" s="2">
        <v>542.04</v>
      </c>
      <c r="E86" s="5">
        <v>2014.35</v>
      </c>
      <c r="F86" s="2">
        <v>81.900000000000006</v>
      </c>
      <c r="G86" s="5">
        <v>1318.3</v>
      </c>
      <c r="H86" s="2">
        <v>170.3</v>
      </c>
      <c r="I86" s="5">
        <v>2667.55</v>
      </c>
      <c r="J86" s="2">
        <v>975.35</v>
      </c>
      <c r="K86" s="5">
        <v>1319</v>
      </c>
      <c r="L86" s="177">
        <v>15766.4</v>
      </c>
      <c r="M86" s="109">
        <f t="shared" si="23"/>
        <v>-2.0062128740107266E-2</v>
      </c>
      <c r="N86" s="107">
        <f t="shared" si="23"/>
        <v>1.3940608383430576E-2</v>
      </c>
      <c r="O86" s="107">
        <f t="shared" si="23"/>
        <v>2.4567086934661913E-3</v>
      </c>
      <c r="P86" s="107">
        <f t="shared" si="23"/>
        <v>1.988007463203004E-2</v>
      </c>
      <c r="Q86" s="107">
        <f t="shared" si="23"/>
        <v>-1.829826677076005E-3</v>
      </c>
      <c r="R86" s="107">
        <f t="shared" si="23"/>
        <v>-4.2011302635271966E-3</v>
      </c>
      <c r="S86" s="107">
        <f t="shared" si="23"/>
        <v>-4.686593229505139E-3</v>
      </c>
      <c r="T86" s="107">
        <f t="shared" si="23"/>
        <v>4.1321596708715214E-3</v>
      </c>
      <c r="U86" s="107">
        <f t="shared" si="23"/>
        <v>1.6279849975402206E-2</v>
      </c>
      <c r="V86" s="107">
        <f t="shared" si="18"/>
        <v>-7.1389753422191268E-3</v>
      </c>
      <c r="W86" s="110">
        <f t="shared" si="18"/>
        <v>-2.0940359329454615E-3</v>
      </c>
      <c r="AA86" s="21" t="s">
        <v>50</v>
      </c>
      <c r="AB86" s="229" cm="1">
        <f t="array" ref="AB86">SUM(AB73:AB82*TRANSPOSE(AB19:AK19))</f>
        <v>0.19389450282900511</v>
      </c>
      <c r="AC86" s="21"/>
      <c r="AD86" s="21"/>
      <c r="AE86" s="21"/>
    </row>
    <row r="87" spans="1:32">
      <c r="A87" s="176">
        <v>45076</v>
      </c>
      <c r="B87" s="5">
        <v>2287.7600000000002</v>
      </c>
      <c r="C87" s="2">
        <v>167.4</v>
      </c>
      <c r="D87" s="2">
        <v>540.71</v>
      </c>
      <c r="E87" s="5">
        <v>1974.7</v>
      </c>
      <c r="F87" s="2">
        <v>82.05</v>
      </c>
      <c r="G87" s="5">
        <v>1323.85</v>
      </c>
      <c r="H87" s="2">
        <v>171.1</v>
      </c>
      <c r="I87" s="5">
        <v>2656.55</v>
      </c>
      <c r="J87" s="2">
        <v>959.6</v>
      </c>
      <c r="K87" s="5">
        <v>1328.45</v>
      </c>
      <c r="L87" s="177">
        <v>15799.45</v>
      </c>
      <c r="M87" s="109">
        <f t="shared" si="23"/>
        <v>-2.5786093571562299E-4</v>
      </c>
      <c r="N87" s="107">
        <f t="shared" si="23"/>
        <v>-1.8642350809279829E-2</v>
      </c>
      <c r="O87" s="107">
        <f t="shared" si="23"/>
        <v>1.2262557945283454E-2</v>
      </c>
      <c r="P87" s="107">
        <f t="shared" si="23"/>
        <v>1.0947434875758619E-2</v>
      </c>
      <c r="Q87" s="107">
        <f t="shared" si="23"/>
        <v>-1.1511790260498096E-2</v>
      </c>
      <c r="R87" s="107">
        <f t="shared" si="23"/>
        <v>7.1638703043930656E-3</v>
      </c>
      <c r="S87" s="107">
        <f t="shared" si="23"/>
        <v>3.2371052152242889E-2</v>
      </c>
      <c r="T87" s="107">
        <f t="shared" si="23"/>
        <v>2.355447351876044E-3</v>
      </c>
      <c r="U87" s="107">
        <f t="shared" si="23"/>
        <v>-9.1803243227087574E-3</v>
      </c>
      <c r="V87" s="107">
        <f t="shared" si="18"/>
        <v>-1.2788687517464896E-3</v>
      </c>
      <c r="W87" s="110">
        <f t="shared" si="18"/>
        <v>1.716722306337494E-3</v>
      </c>
      <c r="AA87" s="188"/>
    </row>
    <row r="88" spans="1:32">
      <c r="A88" s="176">
        <v>45075</v>
      </c>
      <c r="B88" s="5">
        <v>2288.35</v>
      </c>
      <c r="C88" s="2">
        <v>170.55</v>
      </c>
      <c r="D88" s="2">
        <v>534.12</v>
      </c>
      <c r="E88" s="5">
        <v>1953.2</v>
      </c>
      <c r="F88" s="2">
        <v>83</v>
      </c>
      <c r="G88" s="5">
        <v>1314.4</v>
      </c>
      <c r="H88" s="2">
        <v>165.65</v>
      </c>
      <c r="I88" s="5">
        <v>2650.3</v>
      </c>
      <c r="J88" s="2">
        <v>968.45</v>
      </c>
      <c r="K88" s="5">
        <v>1330.15</v>
      </c>
      <c r="L88" s="177">
        <v>15772.35</v>
      </c>
      <c r="M88" s="109">
        <f t="shared" si="23"/>
        <v>5.6092524206384532E-3</v>
      </c>
      <c r="N88" s="107">
        <f t="shared" si="23"/>
        <v>-1.2237914971346553E-2</v>
      </c>
      <c r="O88" s="107">
        <f t="shared" si="23"/>
        <v>-9.5587524535025205E-3</v>
      </c>
      <c r="P88" s="107">
        <f t="shared" si="23"/>
        <v>4.1813695245022748E-3</v>
      </c>
      <c r="Q88" s="107">
        <f t="shared" si="23"/>
        <v>5.0025867094946767E-2</v>
      </c>
      <c r="R88" s="107">
        <f t="shared" si="23"/>
        <v>-2.3177623081777734E-3</v>
      </c>
      <c r="S88" s="107">
        <f t="shared" si="23"/>
        <v>2.417650014109225E-3</v>
      </c>
      <c r="T88" s="107">
        <f t="shared" si="23"/>
        <v>-7.73198345027449E-4</v>
      </c>
      <c r="U88" s="107">
        <f t="shared" si="23"/>
        <v>-1.4961181112487757E-3</v>
      </c>
      <c r="V88" s="107">
        <f t="shared" si="18"/>
        <v>3.6987370856433756E-2</v>
      </c>
      <c r="W88" s="110">
        <f t="shared" si="18"/>
        <v>4.8047224380550584E-3</v>
      </c>
      <c r="AA88" s="315" t="s">
        <v>97</v>
      </c>
      <c r="AB88" s="22"/>
      <c r="AC88" s="244"/>
      <c r="AE88" s="22"/>
    </row>
    <row r="89" spans="1:32">
      <c r="A89" s="176">
        <v>45072</v>
      </c>
      <c r="B89" s="5">
        <v>2275.5500000000002</v>
      </c>
      <c r="C89" s="2">
        <v>172.65</v>
      </c>
      <c r="D89" s="2">
        <v>539.25</v>
      </c>
      <c r="E89" s="5">
        <v>1945.05</v>
      </c>
      <c r="F89" s="2">
        <v>78.95</v>
      </c>
      <c r="G89" s="5">
        <v>1317.45</v>
      </c>
      <c r="H89" s="2">
        <v>165.25</v>
      </c>
      <c r="I89" s="5">
        <v>2652.35</v>
      </c>
      <c r="J89" s="2">
        <v>969.9</v>
      </c>
      <c r="K89" s="5">
        <v>1281.8499999999999</v>
      </c>
      <c r="L89" s="177">
        <v>15696.75</v>
      </c>
      <c r="M89" s="109">
        <f t="shared" si="23"/>
        <v>2.6910688906071966E-2</v>
      </c>
      <c r="N89" s="107">
        <f t="shared" si="23"/>
        <v>5.8089039323003236E-3</v>
      </c>
      <c r="O89" s="107">
        <f t="shared" si="23"/>
        <v>8.5295511163844609E-3</v>
      </c>
      <c r="P89" s="107">
        <f t="shared" si="23"/>
        <v>7.7935878354082212E-3</v>
      </c>
      <c r="Q89" s="107">
        <f t="shared" si="23"/>
        <v>-3.6684250157372623E-2</v>
      </c>
      <c r="R89" s="107">
        <f t="shared" si="23"/>
        <v>9.9932176508156761E-3</v>
      </c>
      <c r="S89" s="107">
        <f t="shared" si="23"/>
        <v>2.1202491662424411E-3</v>
      </c>
      <c r="T89" s="107">
        <f t="shared" si="23"/>
        <v>2.0992846514333457E-2</v>
      </c>
      <c r="U89" s="107">
        <f t="shared" si="23"/>
        <v>2.6008045905754333E-2</v>
      </c>
      <c r="V89" s="107">
        <f t="shared" si="18"/>
        <v>3.1644977866035723E-3</v>
      </c>
      <c r="W89" s="110">
        <f t="shared" si="18"/>
        <v>9.0554823330411798E-3</v>
      </c>
      <c r="AA89" s="218" t="s">
        <v>43</v>
      </c>
      <c r="AB89" s="219" t="s">
        <v>44</v>
      </c>
      <c r="AC89" s="219" t="s">
        <v>73</v>
      </c>
      <c r="AD89" s="219" t="s">
        <v>46</v>
      </c>
      <c r="AE89" s="219" t="s">
        <v>95</v>
      </c>
    </row>
    <row r="90" spans="1:32">
      <c r="A90" s="176">
        <v>45071</v>
      </c>
      <c r="B90" s="5">
        <v>2215.13</v>
      </c>
      <c r="C90" s="2">
        <v>171.65</v>
      </c>
      <c r="D90" s="2">
        <v>534.66999999999996</v>
      </c>
      <c r="E90" s="5">
        <v>1929.95</v>
      </c>
      <c r="F90" s="2">
        <v>81.900000000000006</v>
      </c>
      <c r="G90" s="5">
        <v>1304.3499999999999</v>
      </c>
      <c r="H90" s="2">
        <v>164.9</v>
      </c>
      <c r="I90" s="5">
        <v>2597.25</v>
      </c>
      <c r="J90" s="2">
        <v>945</v>
      </c>
      <c r="K90" s="5">
        <v>1277.8</v>
      </c>
      <c r="L90" s="177">
        <v>15555.25</v>
      </c>
      <c r="M90" s="109">
        <f t="shared" si="23"/>
        <v>-1.218815809098551E-4</v>
      </c>
      <c r="N90" s="107">
        <f t="shared" si="23"/>
        <v>5.2570214528015408E-3</v>
      </c>
      <c r="O90" s="107">
        <f t="shared" si="23"/>
        <v>1.1134003792393595E-2</v>
      </c>
      <c r="P90" s="107">
        <f t="shared" si="23"/>
        <v>1.0207624501131543E-2</v>
      </c>
      <c r="Q90" s="107">
        <f t="shared" si="23"/>
        <v>2.3472356185142283E-2</v>
      </c>
      <c r="R90" s="107">
        <f t="shared" si="23"/>
        <v>4.3795690440212916E-3</v>
      </c>
      <c r="S90" s="107">
        <f t="shared" si="23"/>
        <v>9.1005618293675007E-4</v>
      </c>
      <c r="T90" s="107">
        <f t="shared" si="23"/>
        <v>-6.7917839066928259E-3</v>
      </c>
      <c r="U90" s="107">
        <f t="shared" si="23"/>
        <v>-7.5376579110828764E-3</v>
      </c>
      <c r="V90" s="107">
        <f t="shared" si="18"/>
        <v>1.6448016239983666E-3</v>
      </c>
      <c r="W90" s="110">
        <f t="shared" si="18"/>
        <v>2.5296751305106183E-3</v>
      </c>
      <c r="AA90" s="220" t="str">
        <f t="shared" ref="AA90:AA99" si="25">AH56</f>
        <v>Reliance</v>
      </c>
      <c r="AB90" s="221">
        <v>0.1</v>
      </c>
      <c r="AC90" s="142">
        <f>$AB$15*252</f>
        <v>9.856375936102868E-2</v>
      </c>
      <c r="AD90" s="107">
        <f>$AC$34*$AD$34</f>
        <v>3.1101370567972495E-2</v>
      </c>
      <c r="AE90" s="222">
        <v>7.0599999999999996E-2</v>
      </c>
    </row>
    <row r="91" spans="1:32">
      <c r="A91" s="176">
        <v>45070</v>
      </c>
      <c r="B91" s="5">
        <v>2215.4</v>
      </c>
      <c r="C91" s="2">
        <v>170.75</v>
      </c>
      <c r="D91" s="2">
        <v>528.75</v>
      </c>
      <c r="E91" s="5">
        <v>1910.35</v>
      </c>
      <c r="F91" s="2">
        <v>80</v>
      </c>
      <c r="G91" s="5">
        <v>1298.6500000000001</v>
      </c>
      <c r="H91" s="2">
        <v>164.75</v>
      </c>
      <c r="I91" s="5">
        <v>2614.9499999999998</v>
      </c>
      <c r="J91" s="2">
        <v>952.15</v>
      </c>
      <c r="K91" s="5">
        <v>1275.7</v>
      </c>
      <c r="L91" s="177">
        <v>15515.95</v>
      </c>
      <c r="M91" s="109">
        <f t="shared" si="23"/>
        <v>-5.8463775290774978E-3</v>
      </c>
      <c r="N91" s="107">
        <f t="shared" si="23"/>
        <v>-7.5846337925900426E-3</v>
      </c>
      <c r="O91" s="107">
        <f t="shared" si="23"/>
        <v>6.7937106600436314E-3</v>
      </c>
      <c r="P91" s="107">
        <f t="shared" si="23"/>
        <v>-5.819659678435553E-3</v>
      </c>
      <c r="Q91" s="107">
        <f t="shared" si="23"/>
        <v>-5.6092387645105936E-3</v>
      </c>
      <c r="R91" s="107">
        <f t="shared" si="23"/>
        <v>-1.077461912064555E-3</v>
      </c>
      <c r="S91" s="107">
        <f t="shared" si="23"/>
        <v>-1.2066511413116479E-2</v>
      </c>
      <c r="T91" s="107">
        <f t="shared" si="23"/>
        <v>-5.0922724830939773E-3</v>
      </c>
      <c r="U91" s="107">
        <f t="shared" si="23"/>
        <v>2.1819047394639673E-2</v>
      </c>
      <c r="V91" s="107">
        <f t="shared" si="18"/>
        <v>5.620531647903498E-3</v>
      </c>
      <c r="W91" s="110">
        <f t="shared" si="18"/>
        <v>-1.8544339472979731E-3</v>
      </c>
      <c r="AA91" s="220" t="str">
        <f t="shared" si="25"/>
        <v>Religare</v>
      </c>
      <c r="AB91" s="221">
        <v>0</v>
      </c>
      <c r="AC91" s="142">
        <f>$AC$15*252</f>
        <v>0.39892266862035619</v>
      </c>
      <c r="AD91" s="107">
        <f>$AC$35*$AD$35</f>
        <v>3.8596525639203894E-3</v>
      </c>
      <c r="AE91" s="222">
        <v>7.0599999999999996E-2</v>
      </c>
    </row>
    <row r="92" spans="1:32">
      <c r="A92" s="176">
        <v>45069</v>
      </c>
      <c r="B92" s="5">
        <v>2228.39</v>
      </c>
      <c r="C92" s="2">
        <v>172.05</v>
      </c>
      <c r="D92" s="2">
        <v>525.16999999999996</v>
      </c>
      <c r="E92" s="5">
        <v>1921.5</v>
      </c>
      <c r="F92" s="2">
        <v>80.45</v>
      </c>
      <c r="G92" s="5">
        <v>1300.05</v>
      </c>
      <c r="H92" s="2">
        <v>166.75</v>
      </c>
      <c r="I92" s="5">
        <v>2628.3</v>
      </c>
      <c r="J92" s="2">
        <v>931.6</v>
      </c>
      <c r="K92" s="5">
        <v>1268.55</v>
      </c>
      <c r="L92" s="177">
        <v>15544.75</v>
      </c>
      <c r="M92" s="109">
        <f t="shared" si="23"/>
        <v>-1.7948568425501585E-4</v>
      </c>
      <c r="N92" s="107">
        <f t="shared" si="23"/>
        <v>-2.612104227924955E-3</v>
      </c>
      <c r="O92" s="107">
        <f t="shared" si="23"/>
        <v>6.3801553580426339E-3</v>
      </c>
      <c r="P92" s="107">
        <f t="shared" si="23"/>
        <v>-9.6849295222845109E-3</v>
      </c>
      <c r="Q92" s="107">
        <f t="shared" si="23"/>
        <v>1.4397744797589989E-2</v>
      </c>
      <c r="R92" s="107">
        <f t="shared" si="23"/>
        <v>5.5923164816327198E-3</v>
      </c>
      <c r="S92" s="107">
        <f t="shared" si="23"/>
        <v>3.3038023743852557E-3</v>
      </c>
      <c r="T92" s="107">
        <f t="shared" si="23"/>
        <v>-3.7217117240467747E-3</v>
      </c>
      <c r="U92" s="107">
        <f t="shared" si="23"/>
        <v>-6.2598850787738162E-3</v>
      </c>
      <c r="V92" s="107">
        <f t="shared" si="18"/>
        <v>2.3677056165954972E-3</v>
      </c>
      <c r="W92" s="110">
        <f t="shared" si="18"/>
        <v>2.6249058913955098E-3</v>
      </c>
      <c r="AA92" s="220" t="str">
        <f t="shared" si="25"/>
        <v>Berger Paints</v>
      </c>
      <c r="AB92" s="221">
        <v>0</v>
      </c>
      <c r="AC92" s="142">
        <f>$AD$15*252</f>
        <v>8.4527863128662339E-2</v>
      </c>
      <c r="AD92" s="107">
        <f>$AC$36*$AD$36</f>
        <v>1.54127892082245E-2</v>
      </c>
      <c r="AE92" s="222">
        <v>7.0599999999999996E-2</v>
      </c>
    </row>
    <row r="93" spans="1:32">
      <c r="A93" s="176">
        <v>45068</v>
      </c>
      <c r="B93" s="5">
        <v>2228.79</v>
      </c>
      <c r="C93" s="2">
        <v>172.5</v>
      </c>
      <c r="D93" s="2">
        <v>521.83000000000004</v>
      </c>
      <c r="E93" s="5">
        <v>1940.2</v>
      </c>
      <c r="F93" s="2">
        <v>79.3</v>
      </c>
      <c r="G93" s="5">
        <v>1292.8</v>
      </c>
      <c r="H93" s="2">
        <v>166.2</v>
      </c>
      <c r="I93" s="5">
        <v>2638.1</v>
      </c>
      <c r="J93" s="2">
        <v>937.45</v>
      </c>
      <c r="K93" s="5">
        <v>1265.55</v>
      </c>
      <c r="L93" s="177">
        <v>15504</v>
      </c>
      <c r="M93" s="109">
        <f t="shared" si="23"/>
        <v>5.3264599337253674E-3</v>
      </c>
      <c r="N93" s="107">
        <f t="shared" si="23"/>
        <v>1.9315789299291706E-2</v>
      </c>
      <c r="O93" s="107">
        <f t="shared" si="23"/>
        <v>1.5150501042552297E-3</v>
      </c>
      <c r="P93" s="107">
        <f t="shared" si="23"/>
        <v>-7.4706651078121908E-4</v>
      </c>
      <c r="Q93" s="107">
        <f t="shared" si="23"/>
        <v>-9.4133108019213447E-3</v>
      </c>
      <c r="R93" s="107">
        <f t="shared" si="23"/>
        <v>1.8660025363961864E-2</v>
      </c>
      <c r="S93" s="107">
        <f t="shared" si="23"/>
        <v>1.3935396671563786E-2</v>
      </c>
      <c r="T93" s="107">
        <f t="shared" si="23"/>
        <v>-1.2690477217160276E-3</v>
      </c>
      <c r="U93" s="107">
        <f t="shared" si="23"/>
        <v>1.2451188605134843E-2</v>
      </c>
      <c r="V93" s="107">
        <f t="shared" si="18"/>
        <v>4.0776793966256835E-3</v>
      </c>
      <c r="W93" s="110">
        <f t="shared" si="18"/>
        <v>6.240406126609358E-3</v>
      </c>
      <c r="AA93" s="220" t="str">
        <f t="shared" si="25"/>
        <v>Kotak Mahindra</v>
      </c>
      <c r="AB93" s="221">
        <v>0</v>
      </c>
      <c r="AC93" s="142">
        <f>$AE$15*252</f>
        <v>-3.4101357515683439E-2</v>
      </c>
      <c r="AD93" s="107">
        <f>$AC$37*$AD$37</f>
        <v>1.154747010706408E-2</v>
      </c>
      <c r="AE93" s="222">
        <v>7.0599999999999996E-2</v>
      </c>
    </row>
    <row r="94" spans="1:32">
      <c r="A94" s="176">
        <v>45065</v>
      </c>
      <c r="B94" s="5">
        <v>2216.9499999999998</v>
      </c>
      <c r="C94" s="2">
        <v>169.2</v>
      </c>
      <c r="D94" s="2">
        <v>521.04</v>
      </c>
      <c r="E94" s="5">
        <v>1941.65</v>
      </c>
      <c r="F94" s="2">
        <v>80.05</v>
      </c>
      <c r="G94" s="5">
        <v>1268.9000000000001</v>
      </c>
      <c r="H94" s="2">
        <v>163.9</v>
      </c>
      <c r="I94" s="5">
        <v>2641.45</v>
      </c>
      <c r="J94" s="2">
        <v>925.85</v>
      </c>
      <c r="K94" s="5">
        <v>1260.4000000000001</v>
      </c>
      <c r="L94" s="177">
        <v>15407.55</v>
      </c>
      <c r="M94" s="109">
        <f t="shared" si="23"/>
        <v>3.243939664738999E-3</v>
      </c>
      <c r="N94" s="107">
        <f t="shared" si="23"/>
        <v>2.0707003405461607E-3</v>
      </c>
      <c r="O94" s="107">
        <f t="shared" si="23"/>
        <v>4.000005333345916E-3</v>
      </c>
      <c r="P94" s="107">
        <f t="shared" si="23"/>
        <v>7.3661826207774544E-3</v>
      </c>
      <c r="Q94" s="107">
        <f t="shared" si="23"/>
        <v>-1.9790379973750532E-2</v>
      </c>
      <c r="R94" s="107">
        <f t="shared" si="23"/>
        <v>1.8211963055470431E-2</v>
      </c>
      <c r="S94" s="107">
        <f t="shared" si="23"/>
        <v>-5.4761317255874048E-3</v>
      </c>
      <c r="T94" s="107">
        <f t="shared" si="23"/>
        <v>5.2761557204245571E-3</v>
      </c>
      <c r="U94" s="107">
        <f t="shared" si="23"/>
        <v>-4.0959367422467221E-3</v>
      </c>
      <c r="V94" s="107">
        <f t="shared" si="18"/>
        <v>1.1892075180884436E-2</v>
      </c>
      <c r="W94" s="110">
        <f t="shared" si="18"/>
        <v>2.9867600605787449E-3</v>
      </c>
      <c r="AA94" s="220" t="str">
        <f t="shared" si="25"/>
        <v>BHEL</v>
      </c>
      <c r="AB94" s="221">
        <v>0.06</v>
      </c>
      <c r="AC94" s="142">
        <f>$AF$15*252</f>
        <v>0.80840161214601292</v>
      </c>
      <c r="AD94" s="107">
        <f>$AC$38*$AD$38</f>
        <v>4.9479341345442761E-3</v>
      </c>
      <c r="AE94" s="222">
        <v>7.0599999999999996E-2</v>
      </c>
    </row>
    <row r="95" spans="1:32">
      <c r="A95" s="176">
        <v>45064</v>
      </c>
      <c r="B95" s="5">
        <v>2209.77</v>
      </c>
      <c r="C95" s="2">
        <v>168.85</v>
      </c>
      <c r="D95" s="2">
        <v>518.96</v>
      </c>
      <c r="E95" s="5">
        <v>1927.4</v>
      </c>
      <c r="F95" s="2">
        <v>81.650000000000006</v>
      </c>
      <c r="G95" s="5">
        <v>1246</v>
      </c>
      <c r="H95" s="2">
        <v>164.8</v>
      </c>
      <c r="I95" s="5">
        <v>2627.55</v>
      </c>
      <c r="J95" s="2">
        <v>929.65</v>
      </c>
      <c r="K95" s="5">
        <v>1245.5</v>
      </c>
      <c r="L95" s="177">
        <v>15361.6</v>
      </c>
      <c r="M95" s="109">
        <f t="shared" si="23"/>
        <v>-2.1562692705416409E-3</v>
      </c>
      <c r="N95" s="107">
        <f t="shared" si="23"/>
        <v>-3.8421799889282672E-3</v>
      </c>
      <c r="O95" s="107">
        <f t="shared" si="23"/>
        <v>4.2676103429224507E-3</v>
      </c>
      <c r="P95" s="107">
        <f t="shared" si="23"/>
        <v>9.5138276080602453E-3</v>
      </c>
      <c r="Q95" s="107">
        <f t="shared" si="23"/>
        <v>-7.321570229007133E-3</v>
      </c>
      <c r="R95" s="107">
        <f t="shared" si="23"/>
        <v>-7.2205065514208393E-4</v>
      </c>
      <c r="S95" s="107">
        <f t="shared" si="23"/>
        <v>1.5181420860223688E-3</v>
      </c>
      <c r="T95" s="107">
        <f t="shared" si="23"/>
        <v>-1.2931948128949523E-2</v>
      </c>
      <c r="U95" s="107">
        <f t="shared" si="23"/>
        <v>-6.7538850212665053E-3</v>
      </c>
      <c r="V95" s="107">
        <f t="shared" si="18"/>
        <v>-1.4031961077694362E-2</v>
      </c>
      <c r="W95" s="110">
        <f t="shared" si="18"/>
        <v>-4.2061972598740277E-3</v>
      </c>
      <c r="AA95" s="220" t="str">
        <f t="shared" si="25"/>
        <v>Infosys</v>
      </c>
      <c r="AB95" s="221">
        <v>0.2</v>
      </c>
      <c r="AC95" s="142">
        <f>$AG$15*252</f>
        <v>3.1964287949956649E-2</v>
      </c>
      <c r="AD95" s="107">
        <f>$AC$39*$AD$39</f>
        <v>4.906726978424187E-2</v>
      </c>
      <c r="AE95" s="222">
        <v>7.0599999999999996E-2</v>
      </c>
    </row>
    <row r="96" spans="1:32">
      <c r="A96" s="176">
        <v>45063</v>
      </c>
      <c r="B96" s="5">
        <v>2214.54</v>
      </c>
      <c r="C96" s="2">
        <v>169.5</v>
      </c>
      <c r="D96" s="2">
        <v>516.75</v>
      </c>
      <c r="E96" s="5">
        <v>1909.15</v>
      </c>
      <c r="F96" s="2">
        <v>82.25</v>
      </c>
      <c r="G96" s="5">
        <v>1246.9000000000001</v>
      </c>
      <c r="H96" s="2">
        <v>164.55</v>
      </c>
      <c r="I96" s="5">
        <v>2661.75</v>
      </c>
      <c r="J96" s="2">
        <v>935.95</v>
      </c>
      <c r="K96" s="5">
        <v>1263.0999999999999</v>
      </c>
      <c r="L96" s="177">
        <v>15426.35</v>
      </c>
      <c r="M96" s="109">
        <f t="shared" si="23"/>
        <v>-5.9249561025859609E-3</v>
      </c>
      <c r="N96" s="107">
        <f t="shared" si="23"/>
        <v>-1.7683470567420034E-3</v>
      </c>
      <c r="O96" s="107">
        <f t="shared" si="23"/>
        <v>1.2991622400082213E-2</v>
      </c>
      <c r="P96" s="107">
        <f t="shared" si="23"/>
        <v>-1.9657289767488571E-2</v>
      </c>
      <c r="Q96" s="107">
        <f t="shared" si="23"/>
        <v>7.9341276754200298E-3</v>
      </c>
      <c r="R96" s="107">
        <f t="shared" si="23"/>
        <v>-1.3858138315311432E-2</v>
      </c>
      <c r="S96" s="107">
        <f t="shared" si="23"/>
        <v>-3.0339829098531093E-3</v>
      </c>
      <c r="T96" s="107">
        <f t="shared" si="23"/>
        <v>-5.3019711473845229E-3</v>
      </c>
      <c r="U96" s="107">
        <f t="shared" si="23"/>
        <v>-5.3279469635237799E-3</v>
      </c>
      <c r="V96" s="107">
        <f t="shared" si="18"/>
        <v>5.1473937506822654E-4</v>
      </c>
      <c r="W96" s="110">
        <f t="shared" si="18"/>
        <v>-4.2724948760344871E-3</v>
      </c>
      <c r="AA96" s="220" t="str">
        <f t="shared" si="25"/>
        <v>Aditya Birla Capital</v>
      </c>
      <c r="AB96" s="221">
        <v>0.39</v>
      </c>
      <c r="AC96" s="142">
        <f>$AH$15*252</f>
        <v>0.49443339652011087</v>
      </c>
      <c r="AD96" s="107">
        <f>$AC$40*$AD$40</f>
        <v>3.9095811221648048E-3</v>
      </c>
      <c r="AE96" s="222">
        <v>7.0599999999999996E-2</v>
      </c>
    </row>
    <row r="97" spans="1:31">
      <c r="A97" s="176">
        <v>45062</v>
      </c>
      <c r="B97" s="5">
        <v>2227.6999999999998</v>
      </c>
      <c r="C97" s="2">
        <v>169.8</v>
      </c>
      <c r="D97" s="2">
        <v>510.08</v>
      </c>
      <c r="E97" s="5">
        <v>1947.05</v>
      </c>
      <c r="F97" s="2">
        <v>81.599999999999994</v>
      </c>
      <c r="G97" s="5">
        <v>1264.3</v>
      </c>
      <c r="H97" s="2">
        <v>165.05</v>
      </c>
      <c r="I97" s="5">
        <v>2675.9</v>
      </c>
      <c r="J97" s="2">
        <v>940.95</v>
      </c>
      <c r="K97" s="5">
        <v>1262.45</v>
      </c>
      <c r="L97" s="177">
        <v>15492.4</v>
      </c>
      <c r="M97" s="109">
        <f t="shared" si="23"/>
        <v>-1.4346476444583815E-2</v>
      </c>
      <c r="N97" s="107">
        <f t="shared" si="23"/>
        <v>7.0922283094920569E-3</v>
      </c>
      <c r="O97" s="107">
        <f t="shared" si="23"/>
        <v>-2.7553680929080622E-2</v>
      </c>
      <c r="P97" s="107">
        <f t="shared" si="23"/>
        <v>-1.323982044599987E-2</v>
      </c>
      <c r="Q97" s="107">
        <f t="shared" si="23"/>
        <v>1.4193388531669073E-2</v>
      </c>
      <c r="R97" s="107">
        <f t="shared" si="23"/>
        <v>4.7172703574388112E-3</v>
      </c>
      <c r="S97" s="107">
        <f t="shared" ref="Q97:W135" si="26">LN(H97/H98)</f>
        <v>-3.9304661333150409E-3</v>
      </c>
      <c r="T97" s="107">
        <f t="shared" si="26"/>
        <v>5.1141424466070182E-3</v>
      </c>
      <c r="U97" s="107">
        <f t="shared" si="26"/>
        <v>-1.2724900443340063E-2</v>
      </c>
      <c r="V97" s="107">
        <f t="shared" si="18"/>
        <v>-1.8210149608140165E-2</v>
      </c>
      <c r="W97" s="110">
        <f t="shared" si="18"/>
        <v>-3.6917647375060265E-3</v>
      </c>
      <c r="AA97" s="220" t="str">
        <f t="shared" si="25"/>
        <v>HUL</v>
      </c>
      <c r="AB97" s="221">
        <v>0.16</v>
      </c>
      <c r="AC97" s="142">
        <f>$AI$15*252</f>
        <v>-9.48370068822042E-2</v>
      </c>
      <c r="AD97" s="107">
        <f>$AC$41*$AD$41</f>
        <v>6.3367666573675999E-2</v>
      </c>
      <c r="AE97" s="222">
        <v>7.0599999999999996E-2</v>
      </c>
    </row>
    <row r="98" spans="1:31">
      <c r="A98" s="176">
        <v>45061</v>
      </c>
      <c r="B98" s="5">
        <v>2259.89</v>
      </c>
      <c r="C98" s="2">
        <v>168.6</v>
      </c>
      <c r="D98" s="2">
        <v>524.33000000000004</v>
      </c>
      <c r="E98" s="5">
        <v>1973</v>
      </c>
      <c r="F98" s="2">
        <v>80.45</v>
      </c>
      <c r="G98" s="5">
        <v>1258.3499999999999</v>
      </c>
      <c r="H98" s="2">
        <v>165.7</v>
      </c>
      <c r="I98" s="5">
        <v>2662.25</v>
      </c>
      <c r="J98" s="2">
        <v>953</v>
      </c>
      <c r="K98" s="5">
        <v>1285.6500000000001</v>
      </c>
      <c r="L98" s="177">
        <v>15549.7</v>
      </c>
      <c r="M98" s="109">
        <f t="shared" ref="M98:U147" si="27">LN(B98/B99)</f>
        <v>1.9710636612257047E-3</v>
      </c>
      <c r="N98" s="107">
        <f t="shared" si="27"/>
        <v>2.4618475362328519E-2</v>
      </c>
      <c r="O98" s="107">
        <f t="shared" si="27"/>
        <v>-7.0507813216827021E-3</v>
      </c>
      <c r="P98" s="107">
        <f t="shared" si="27"/>
        <v>6.3046781949896236E-3</v>
      </c>
      <c r="Q98" s="107">
        <f t="shared" si="26"/>
        <v>-6.195806685251902E-3</v>
      </c>
      <c r="R98" s="107">
        <f t="shared" si="26"/>
        <v>1.0505179392960124E-2</v>
      </c>
      <c r="S98" s="107">
        <f t="shared" si="26"/>
        <v>1.4896156275976619E-2</v>
      </c>
      <c r="T98" s="107">
        <f t="shared" si="26"/>
        <v>1.4700443514447888E-2</v>
      </c>
      <c r="U98" s="107">
        <f t="shared" si="26"/>
        <v>-3.1430093971991399E-3</v>
      </c>
      <c r="V98" s="107">
        <f t="shared" si="18"/>
        <v>7.573427828994693E-3</v>
      </c>
      <c r="W98" s="110">
        <f t="shared" si="18"/>
        <v>4.6636809579929306E-3</v>
      </c>
      <c r="AA98" s="220" t="str">
        <f t="shared" si="25"/>
        <v xml:space="preserve">Sun Pharmaceuticals </v>
      </c>
      <c r="AB98" s="221">
        <v>0</v>
      </c>
      <c r="AC98" s="142">
        <f>$AJ$15*252</f>
        <v>0.21259167169349347</v>
      </c>
      <c r="AD98" s="107">
        <f>$AC$42*$AD$42</f>
        <v>9.9945910494419112E-3</v>
      </c>
      <c r="AE98" s="222">
        <v>7.0599999999999996E-2</v>
      </c>
    </row>
    <row r="99" spans="1:31">
      <c r="A99" s="176">
        <v>45058</v>
      </c>
      <c r="B99" s="5">
        <v>2255.44</v>
      </c>
      <c r="C99" s="2">
        <v>164.5</v>
      </c>
      <c r="D99" s="2">
        <v>528.04</v>
      </c>
      <c r="E99" s="5">
        <v>1960.6</v>
      </c>
      <c r="F99" s="2">
        <v>80.95</v>
      </c>
      <c r="G99" s="5">
        <v>1245.2</v>
      </c>
      <c r="H99" s="2">
        <v>163.25</v>
      </c>
      <c r="I99" s="5">
        <v>2623.4</v>
      </c>
      <c r="J99" s="2">
        <v>956</v>
      </c>
      <c r="K99" s="5">
        <v>1275.95</v>
      </c>
      <c r="L99" s="177">
        <v>15477.35</v>
      </c>
      <c r="M99" s="109">
        <f t="shared" si="27"/>
        <v>1.6329432098543023E-3</v>
      </c>
      <c r="N99" s="107">
        <f t="shared" si="27"/>
        <v>-1.1483958181681679E-2</v>
      </c>
      <c r="O99" s="107">
        <f t="shared" si="27"/>
        <v>-4.8740957582454067E-3</v>
      </c>
      <c r="P99" s="107">
        <f t="shared" si="27"/>
        <v>1.3525413247172918E-3</v>
      </c>
      <c r="Q99" s="107">
        <f t="shared" si="26"/>
        <v>-1.2345680580408685E-3</v>
      </c>
      <c r="R99" s="107">
        <f t="shared" si="26"/>
        <v>-8.7155231257541165E-3</v>
      </c>
      <c r="S99" s="107">
        <f t="shared" si="26"/>
        <v>-4.278735134116753E-3</v>
      </c>
      <c r="T99" s="107">
        <f t="shared" si="26"/>
        <v>1.1887098827484392E-2</v>
      </c>
      <c r="U99" s="107">
        <f t="shared" si="26"/>
        <v>-5.2685237017389783E-3</v>
      </c>
      <c r="V99" s="107">
        <f t="shared" si="18"/>
        <v>1.9507988312997583E-2</v>
      </c>
      <c r="W99" s="110">
        <f t="shared" si="18"/>
        <v>-4.3279697330103503E-4</v>
      </c>
      <c r="AA99" s="220" t="str">
        <f t="shared" si="25"/>
        <v>Mahindra &amp; Mahindra</v>
      </c>
      <c r="AB99" s="221">
        <v>0.1</v>
      </c>
      <c r="AC99" s="142">
        <f>$AK$15*252</f>
        <v>0.22792069032459583</v>
      </c>
      <c r="AD99" s="107">
        <f>$AC$43*$AD$43</f>
        <v>4.9764152448762552E-3</v>
      </c>
      <c r="AE99" s="222">
        <v>7.0599999999999996E-2</v>
      </c>
    </row>
    <row r="100" spans="1:31">
      <c r="A100" s="176">
        <v>45057</v>
      </c>
      <c r="B100" s="5">
        <v>2251.7600000000002</v>
      </c>
      <c r="C100" s="2">
        <v>166.4</v>
      </c>
      <c r="D100" s="2">
        <v>530.62</v>
      </c>
      <c r="E100" s="5">
        <v>1957.95</v>
      </c>
      <c r="F100" s="2">
        <v>81.05</v>
      </c>
      <c r="G100" s="5">
        <v>1256.0999999999999</v>
      </c>
      <c r="H100" s="2">
        <v>163.95</v>
      </c>
      <c r="I100" s="5">
        <v>2592.4</v>
      </c>
      <c r="J100" s="2">
        <v>961.05</v>
      </c>
      <c r="K100" s="5">
        <v>1251.3</v>
      </c>
      <c r="L100" s="177">
        <v>15484.05</v>
      </c>
      <c r="M100" s="109">
        <f t="shared" si="27"/>
        <v>-6.5511309209258231E-3</v>
      </c>
      <c r="N100" s="107">
        <f t="shared" si="27"/>
        <v>-1.9637643853072366E-2</v>
      </c>
      <c r="O100" s="107">
        <f t="shared" si="27"/>
        <v>1.3432697992204914E-2</v>
      </c>
      <c r="P100" s="107">
        <f t="shared" si="27"/>
        <v>-3.829803577889893E-4</v>
      </c>
      <c r="Q100" s="107">
        <f t="shared" si="26"/>
        <v>5.5675986691025815E-3</v>
      </c>
      <c r="R100" s="107">
        <f t="shared" si="26"/>
        <v>-5.6760824788106793E-3</v>
      </c>
      <c r="S100" s="107">
        <f t="shared" si="26"/>
        <v>-4.1517086830887999E-2</v>
      </c>
      <c r="T100" s="107">
        <f t="shared" si="26"/>
        <v>2.7254331046599058E-2</v>
      </c>
      <c r="U100" s="107">
        <f t="shared" si="26"/>
        <v>7.5724308890163308E-3</v>
      </c>
      <c r="V100" s="107">
        <f t="shared" si="18"/>
        <v>2.1200431949067304E-3</v>
      </c>
      <c r="W100" s="110">
        <f t="shared" si="18"/>
        <v>1.1631627703575815E-3</v>
      </c>
      <c r="AA100" s="21"/>
      <c r="AB100" s="21"/>
      <c r="AC100" s="21"/>
      <c r="AD100" s="21"/>
      <c r="AE100" s="21"/>
    </row>
    <row r="101" spans="1:31">
      <c r="A101" s="176">
        <v>45056</v>
      </c>
      <c r="B101" s="5">
        <v>2266.56</v>
      </c>
      <c r="C101" s="2">
        <v>169.7</v>
      </c>
      <c r="D101" s="2">
        <v>523.54</v>
      </c>
      <c r="E101" s="5">
        <v>1958.7</v>
      </c>
      <c r="F101" s="2">
        <v>80.599999999999994</v>
      </c>
      <c r="G101" s="5">
        <v>1263.25</v>
      </c>
      <c r="H101" s="2">
        <v>170.9</v>
      </c>
      <c r="I101" s="5">
        <v>2522.6999999999998</v>
      </c>
      <c r="J101" s="2">
        <v>953.8</v>
      </c>
      <c r="K101" s="5">
        <v>1248.6500000000001</v>
      </c>
      <c r="L101" s="177">
        <v>15466.05</v>
      </c>
      <c r="M101" s="109">
        <f t="shared" si="27"/>
        <v>6.8531625299413455E-3</v>
      </c>
      <c r="N101" s="107">
        <f t="shared" si="27"/>
        <v>4.7671167615789115E-2</v>
      </c>
      <c r="O101" s="107">
        <f t="shared" si="27"/>
        <v>2.7926033335887199E-3</v>
      </c>
      <c r="P101" s="107">
        <f t="shared" si="27"/>
        <v>2.248914824666476E-3</v>
      </c>
      <c r="Q101" s="107">
        <f t="shared" si="26"/>
        <v>1.5000281259492378E-2</v>
      </c>
      <c r="R101" s="107">
        <f t="shared" si="26"/>
        <v>-5.8801645384707916E-3</v>
      </c>
      <c r="S101" s="107">
        <f t="shared" si="26"/>
        <v>0</v>
      </c>
      <c r="T101" s="107">
        <f t="shared" si="26"/>
        <v>2.7389121021899011E-3</v>
      </c>
      <c r="U101" s="107">
        <f t="shared" si="26"/>
        <v>-3.8194945060521478E-3</v>
      </c>
      <c r="V101" s="107">
        <f t="shared" si="18"/>
        <v>2.5660572999532025E-3</v>
      </c>
      <c r="W101" s="110">
        <f t="shared" si="18"/>
        <v>2.9430211955617067E-3</v>
      </c>
      <c r="AA101" s="21" t="s">
        <v>48</v>
      </c>
      <c r="AB101" s="212">
        <f>SUM(AB90:AB99)</f>
        <v>1.01</v>
      </c>
      <c r="AC101" s="210">
        <f>SUMPRODUCT(AB90:AB99,AC90:AC99)</f>
        <v>0.26520050282900509</v>
      </c>
      <c r="AD101" s="213" cm="1">
        <f t="array" ref="AD101">SQRT(MMULT(MMULT(TRANSPOSE(AB90:AB99),AI56:AR65),AB90:AB99*252))</f>
        <v>0.16697160086673424</v>
      </c>
      <c r="AE101" s="21"/>
    </row>
    <row r="102" spans="1:31">
      <c r="A102" s="176">
        <v>45055</v>
      </c>
      <c r="B102" s="5">
        <v>2251.08</v>
      </c>
      <c r="C102" s="2">
        <v>161.80000000000001</v>
      </c>
      <c r="D102" s="2">
        <v>522.08000000000004</v>
      </c>
      <c r="E102" s="5">
        <v>1954.3</v>
      </c>
      <c r="F102" s="2">
        <v>79.400000000000006</v>
      </c>
      <c r="G102" s="5">
        <v>1270.7</v>
      </c>
      <c r="H102" s="2">
        <v>170.9</v>
      </c>
      <c r="I102" s="5">
        <v>2515.8000000000002</v>
      </c>
      <c r="J102" s="2">
        <v>957.45</v>
      </c>
      <c r="K102" s="5">
        <v>1245.45</v>
      </c>
      <c r="L102" s="177">
        <v>15420.6</v>
      </c>
      <c r="M102" s="109">
        <f t="shared" si="27"/>
        <v>3.0877267470164936E-3</v>
      </c>
      <c r="N102" s="107">
        <f t="shared" si="27"/>
        <v>7.4442031117300462E-3</v>
      </c>
      <c r="O102" s="107">
        <f t="shared" si="27"/>
        <v>1.0822991621167691E-2</v>
      </c>
      <c r="P102" s="107">
        <f t="shared" si="27"/>
        <v>-2.3254932984947685E-3</v>
      </c>
      <c r="Q102" s="107">
        <f t="shared" si="26"/>
        <v>-2.7330893716971189E-2</v>
      </c>
      <c r="R102" s="107">
        <f t="shared" si="26"/>
        <v>4.0216116970993778E-3</v>
      </c>
      <c r="S102" s="107">
        <f t="shared" si="26"/>
        <v>-1.9699362404430067E-2</v>
      </c>
      <c r="T102" s="107">
        <f t="shared" si="26"/>
        <v>-1.9872419134973689E-4</v>
      </c>
      <c r="U102" s="107">
        <f t="shared" si="26"/>
        <v>-4.5850129820143538E-3</v>
      </c>
      <c r="V102" s="107">
        <f t="shared" si="18"/>
        <v>1.1020396123206417E-2</v>
      </c>
      <c r="W102" s="110">
        <f t="shared" si="18"/>
        <v>-4.2142526646720449E-4</v>
      </c>
      <c r="AA102" s="21" t="s">
        <v>49</v>
      </c>
      <c r="AB102" s="229">
        <f>AB103/AD101</f>
        <v>29130.702315552004</v>
      </c>
      <c r="AC102" s="21"/>
      <c r="AD102" s="21"/>
      <c r="AE102" s="21"/>
    </row>
    <row r="103" spans="1:31">
      <c r="A103" s="176">
        <v>45054</v>
      </c>
      <c r="B103" s="5">
        <v>2244.14</v>
      </c>
      <c r="C103" s="2">
        <v>160.6</v>
      </c>
      <c r="D103" s="2">
        <v>516.46</v>
      </c>
      <c r="E103" s="5">
        <v>1958.85</v>
      </c>
      <c r="F103" s="2">
        <v>81.599999999999994</v>
      </c>
      <c r="G103" s="5">
        <v>1265.5999999999999</v>
      </c>
      <c r="H103" s="2">
        <v>174.3</v>
      </c>
      <c r="I103" s="5">
        <v>2516.3000000000002</v>
      </c>
      <c r="J103" s="2">
        <v>961.85</v>
      </c>
      <c r="K103" s="5">
        <v>1231.8</v>
      </c>
      <c r="L103" s="177">
        <v>15427.1</v>
      </c>
      <c r="M103" s="109">
        <f t="shared" si="27"/>
        <v>1.2275703929753648E-2</v>
      </c>
      <c r="N103" s="107">
        <f t="shared" si="27"/>
        <v>3.1181815099923177E-3</v>
      </c>
      <c r="O103" s="107">
        <f t="shared" si="27"/>
        <v>4.0549903743827293E-3</v>
      </c>
      <c r="P103" s="107">
        <f t="shared" si="27"/>
        <v>1.5511365518775204E-2</v>
      </c>
      <c r="Q103" s="107">
        <f t="shared" si="26"/>
        <v>1.0471299867295437E-2</v>
      </c>
      <c r="R103" s="107">
        <f t="shared" si="26"/>
        <v>5.1491380057346421E-3</v>
      </c>
      <c r="S103" s="107">
        <f t="shared" si="26"/>
        <v>2.1163277173259162E-2</v>
      </c>
      <c r="T103" s="107">
        <f t="shared" si="26"/>
        <v>6.1988817308316511E-3</v>
      </c>
      <c r="U103" s="107">
        <f t="shared" si="26"/>
        <v>-8.9013680945457772E-3</v>
      </c>
      <c r="V103" s="107">
        <f t="shared" si="18"/>
        <v>1.6864910569758584E-2</v>
      </c>
      <c r="W103" s="110">
        <f t="shared" si="18"/>
        <v>9.6725466464147921E-3</v>
      </c>
      <c r="AA103" s="21" t="s">
        <v>50</v>
      </c>
      <c r="AB103" s="229" cm="1">
        <f t="array" ref="AB103">SUM(AB90:AB99*TRANSPOSE(AB36:AK36))</f>
        <v>4864</v>
      </c>
      <c r="AC103" s="21"/>
      <c r="AD103" s="21"/>
      <c r="AE103" s="21"/>
    </row>
    <row r="104" spans="1:31">
      <c r="A104" s="176">
        <v>45051</v>
      </c>
      <c r="B104" s="5">
        <v>2216.7600000000002</v>
      </c>
      <c r="C104" s="2">
        <v>160.1</v>
      </c>
      <c r="D104" s="2">
        <v>514.37</v>
      </c>
      <c r="E104" s="5">
        <v>1928.7</v>
      </c>
      <c r="F104" s="2">
        <v>80.75</v>
      </c>
      <c r="G104" s="5">
        <v>1259.0999999999999</v>
      </c>
      <c r="H104" s="2">
        <v>170.65</v>
      </c>
      <c r="I104" s="5">
        <v>2500.75</v>
      </c>
      <c r="J104" s="2">
        <v>970.45</v>
      </c>
      <c r="K104" s="5">
        <v>1211.2</v>
      </c>
      <c r="L104" s="177">
        <v>15278.6</v>
      </c>
      <c r="M104" s="109">
        <f t="shared" si="27"/>
        <v>-2.5590210396759959E-3</v>
      </c>
      <c r="N104" s="107">
        <f t="shared" si="27"/>
        <v>1.5627444968186342E-3</v>
      </c>
      <c r="O104" s="107">
        <f t="shared" si="27"/>
        <v>-5.3321050432156812E-3</v>
      </c>
      <c r="P104" s="107">
        <f t="shared" si="27"/>
        <v>-9.7516444927950776E-3</v>
      </c>
      <c r="Q104" s="107">
        <f t="shared" si="26"/>
        <v>-6.357056055478251E-2</v>
      </c>
      <c r="R104" s="107">
        <f t="shared" si="26"/>
        <v>-1.1411096517847217E-2</v>
      </c>
      <c r="S104" s="107">
        <f t="shared" si="26"/>
        <v>-1.5697996778316296E-2</v>
      </c>
      <c r="T104" s="107">
        <f t="shared" si="26"/>
        <v>-2.3964065387446698E-3</v>
      </c>
      <c r="U104" s="107">
        <f t="shared" si="26"/>
        <v>-3.6514221957989665E-3</v>
      </c>
      <c r="V104" s="107">
        <f t="shared" si="26"/>
        <v>-1.6783725264254284E-2</v>
      </c>
      <c r="W104" s="110">
        <f t="shared" si="26"/>
        <v>-8.2714320123182788E-3</v>
      </c>
      <c r="AA104" s="21"/>
      <c r="AB104" s="21"/>
      <c r="AC104" s="21"/>
      <c r="AD104" s="21"/>
      <c r="AE104" s="21"/>
    </row>
    <row r="105" spans="1:31">
      <c r="A105" s="176">
        <v>45050</v>
      </c>
      <c r="B105" s="5">
        <v>2222.44</v>
      </c>
      <c r="C105" s="2">
        <v>159.85</v>
      </c>
      <c r="D105" s="2">
        <v>517.12</v>
      </c>
      <c r="E105" s="5">
        <v>1947.6</v>
      </c>
      <c r="F105" s="2">
        <v>86.05</v>
      </c>
      <c r="G105" s="5">
        <v>1273.55</v>
      </c>
      <c r="H105" s="2">
        <v>173.35</v>
      </c>
      <c r="I105" s="5">
        <v>2506.75</v>
      </c>
      <c r="J105" s="2">
        <v>974</v>
      </c>
      <c r="K105" s="5">
        <v>1231.7</v>
      </c>
      <c r="L105" s="177">
        <v>15405.5</v>
      </c>
      <c r="M105" s="109">
        <f t="shared" si="27"/>
        <v>1.1462830992065944E-2</v>
      </c>
      <c r="N105" s="107">
        <f t="shared" si="27"/>
        <v>-1.5210599014695231E-2</v>
      </c>
      <c r="O105" s="107">
        <f t="shared" si="27"/>
        <v>1.0438731351276894E-2</v>
      </c>
      <c r="P105" s="107">
        <f t="shared" si="27"/>
        <v>8.5857355347926621E-3</v>
      </c>
      <c r="Q105" s="107">
        <f t="shared" si="26"/>
        <v>-1.0404718142743729E-2</v>
      </c>
      <c r="R105" s="107">
        <f t="shared" si="26"/>
        <v>3.4608914868824734E-3</v>
      </c>
      <c r="S105" s="107">
        <f t="shared" si="26"/>
        <v>2.3640382991942755E-2</v>
      </c>
      <c r="T105" s="107">
        <f t="shared" si="26"/>
        <v>8.3121003333783434E-3</v>
      </c>
      <c r="U105" s="107">
        <f t="shared" si="26"/>
        <v>1.0735032901818771E-2</v>
      </c>
      <c r="V105" s="107">
        <f t="shared" si="26"/>
        <v>-3.0399472167474328E-3</v>
      </c>
      <c r="W105" s="110">
        <f t="shared" si="26"/>
        <v>8.4154346307965377E-3</v>
      </c>
      <c r="AA105" s="315" t="s">
        <v>98</v>
      </c>
      <c r="AB105" s="22"/>
      <c r="AC105" s="244"/>
      <c r="AE105" s="22"/>
    </row>
    <row r="106" spans="1:31">
      <c r="A106" s="176">
        <v>45049</v>
      </c>
      <c r="B106" s="5">
        <v>2197.11</v>
      </c>
      <c r="C106" s="2">
        <v>162.30000000000001</v>
      </c>
      <c r="D106" s="2">
        <v>511.75</v>
      </c>
      <c r="E106" s="5">
        <v>1930.95</v>
      </c>
      <c r="F106" s="2">
        <v>86.95</v>
      </c>
      <c r="G106" s="5">
        <v>1269.1500000000001</v>
      </c>
      <c r="H106" s="2">
        <v>169.3</v>
      </c>
      <c r="I106" s="5">
        <v>2486</v>
      </c>
      <c r="J106" s="2">
        <v>963.6</v>
      </c>
      <c r="K106" s="5">
        <v>1235.45</v>
      </c>
      <c r="L106" s="177">
        <v>15276.4</v>
      </c>
      <c r="M106" s="109">
        <f t="shared" si="27"/>
        <v>-8.6195710002654625E-3</v>
      </c>
      <c r="N106" s="107">
        <f t="shared" si="27"/>
        <v>-1.9524720296572033E-2</v>
      </c>
      <c r="O106" s="107">
        <f t="shared" si="27"/>
        <v>-1.3083767256964075E-3</v>
      </c>
      <c r="P106" s="107">
        <f t="shared" si="27"/>
        <v>5.0881447225415979E-3</v>
      </c>
      <c r="Q106" s="107">
        <f t="shared" si="26"/>
        <v>6.3503978830230803E-2</v>
      </c>
      <c r="R106" s="107">
        <f t="shared" si="26"/>
        <v>-6.5185183300428698E-3</v>
      </c>
      <c r="S106" s="107">
        <f t="shared" si="26"/>
        <v>8.0059730807879124E-3</v>
      </c>
      <c r="T106" s="107">
        <f t="shared" si="26"/>
        <v>1.3893331602589754E-2</v>
      </c>
      <c r="U106" s="107">
        <f t="shared" si="26"/>
        <v>-9.7591975864577494E-3</v>
      </c>
      <c r="V106" s="107">
        <f t="shared" si="26"/>
        <v>-1.4963100557439453E-3</v>
      </c>
      <c r="W106" s="110">
        <f t="shared" si="26"/>
        <v>-1.5926929192111266E-3</v>
      </c>
      <c r="AA106" s="218" t="s">
        <v>43</v>
      </c>
      <c r="AB106" s="219" t="s">
        <v>44</v>
      </c>
      <c r="AC106" s="219" t="s">
        <v>73</v>
      </c>
      <c r="AD106" s="219" t="s">
        <v>46</v>
      </c>
      <c r="AE106" s="219" t="s">
        <v>95</v>
      </c>
    </row>
    <row r="107" spans="1:31">
      <c r="A107" s="176">
        <v>45048</v>
      </c>
      <c r="B107" s="5">
        <v>2216.13</v>
      </c>
      <c r="C107" s="2">
        <v>165.5</v>
      </c>
      <c r="D107" s="2">
        <v>512.41999999999996</v>
      </c>
      <c r="E107" s="5">
        <v>1921.15</v>
      </c>
      <c r="F107" s="2">
        <v>81.599999999999994</v>
      </c>
      <c r="G107" s="5">
        <v>1277.45</v>
      </c>
      <c r="H107" s="2">
        <v>167.95</v>
      </c>
      <c r="I107" s="5">
        <v>2451.6999999999998</v>
      </c>
      <c r="J107" s="2">
        <v>973.05</v>
      </c>
      <c r="K107" s="5">
        <v>1237.3</v>
      </c>
      <c r="L107" s="177">
        <v>15300.75</v>
      </c>
      <c r="M107" s="109">
        <f t="shared" si="27"/>
        <v>8.4557328174106466E-3</v>
      </c>
      <c r="N107" s="107">
        <f t="shared" si="27"/>
        <v>3.9438259473376355E-2</v>
      </c>
      <c r="O107" s="107">
        <f t="shared" si="27"/>
        <v>7.4434254187260192E-3</v>
      </c>
      <c r="P107" s="107">
        <f t="shared" si="27"/>
        <v>-8.7583478602926128E-3</v>
      </c>
      <c r="Q107" s="107">
        <f t="shared" si="26"/>
        <v>4.0005334613698991E-2</v>
      </c>
      <c r="R107" s="107">
        <f t="shared" si="26"/>
        <v>1.9524768528828489E-2</v>
      </c>
      <c r="S107" s="107">
        <f t="shared" si="26"/>
        <v>4.4756154077004095E-3</v>
      </c>
      <c r="T107" s="107">
        <f t="shared" si="26"/>
        <v>-2.2815247215994109E-3</v>
      </c>
      <c r="U107" s="107">
        <f t="shared" si="26"/>
        <v>-1.4892915646835534E-2</v>
      </c>
      <c r="V107" s="107">
        <f t="shared" si="26"/>
        <v>8.4409234227928454E-3</v>
      </c>
      <c r="W107" s="110">
        <f t="shared" si="26"/>
        <v>5.3210611684174338E-3</v>
      </c>
      <c r="AA107" s="220" t="str">
        <f t="shared" ref="AA107:AA116" si="28">AH56</f>
        <v>Reliance</v>
      </c>
      <c r="AB107" s="316">
        <v>0.13</v>
      </c>
      <c r="AC107" s="142">
        <f>$AB$15*252</f>
        <v>9.856375936102868E-2</v>
      </c>
      <c r="AD107" s="107">
        <f>$AC$34*$AD$34</f>
        <v>3.1101370567972495E-2</v>
      </c>
      <c r="AE107" s="222">
        <v>7.0599999999999996E-2</v>
      </c>
    </row>
    <row r="108" spans="1:31">
      <c r="A108" s="176">
        <v>45044</v>
      </c>
      <c r="B108" s="5">
        <v>2197.4699999999998</v>
      </c>
      <c r="C108" s="2">
        <v>159.1</v>
      </c>
      <c r="D108" s="2">
        <v>508.62</v>
      </c>
      <c r="E108" s="5">
        <v>1938.05</v>
      </c>
      <c r="F108" s="2">
        <v>78.400000000000006</v>
      </c>
      <c r="G108" s="5">
        <v>1252.75</v>
      </c>
      <c r="H108" s="2">
        <v>167.2</v>
      </c>
      <c r="I108" s="5">
        <v>2457.3000000000002</v>
      </c>
      <c r="J108" s="2">
        <v>987.65</v>
      </c>
      <c r="K108" s="5">
        <v>1226.9000000000001</v>
      </c>
      <c r="L108" s="177">
        <v>15219.55</v>
      </c>
      <c r="M108" s="109">
        <f t="shared" si="27"/>
        <v>1.8110930106669858E-2</v>
      </c>
      <c r="N108" s="107">
        <f t="shared" si="27"/>
        <v>-5.9533310721309809E-3</v>
      </c>
      <c r="O108" s="107">
        <f t="shared" si="27"/>
        <v>1.2762468065730885E-2</v>
      </c>
      <c r="P108" s="107">
        <f t="shared" si="27"/>
        <v>1.5312323928350838E-2</v>
      </c>
      <c r="Q108" s="107">
        <f t="shared" si="26"/>
        <v>1.4129971762986073E-2</v>
      </c>
      <c r="R108" s="107">
        <f t="shared" si="26"/>
        <v>5.2020925637859148E-3</v>
      </c>
      <c r="S108" s="107">
        <f t="shared" si="26"/>
        <v>3.2520720278347792E-2</v>
      </c>
      <c r="T108" s="107">
        <f t="shared" si="26"/>
        <v>-4.7297728366454709E-3</v>
      </c>
      <c r="U108" s="107">
        <f t="shared" si="26"/>
        <v>9.1032235422357395E-3</v>
      </c>
      <c r="V108" s="107">
        <f t="shared" si="26"/>
        <v>2.3664787248657546E-3</v>
      </c>
      <c r="W108" s="110">
        <f t="shared" si="26"/>
        <v>9.5397262790596869E-3</v>
      </c>
      <c r="AA108" s="220" t="str">
        <f t="shared" si="28"/>
        <v>Religare</v>
      </c>
      <c r="AB108" s="317">
        <v>0</v>
      </c>
      <c r="AC108" s="142">
        <f>$AC$15*252</f>
        <v>0.39892266862035619</v>
      </c>
      <c r="AD108" s="107">
        <f>$AC$35*$AD$35</f>
        <v>3.8596525639203894E-3</v>
      </c>
      <c r="AE108" s="222">
        <v>7.0599999999999996E-2</v>
      </c>
    </row>
    <row r="109" spans="1:31">
      <c r="A109" s="176">
        <v>45043</v>
      </c>
      <c r="B109" s="5">
        <v>2158.0300000000002</v>
      </c>
      <c r="C109" s="2">
        <v>160.05000000000001</v>
      </c>
      <c r="D109" s="2">
        <v>502.17</v>
      </c>
      <c r="E109" s="5">
        <v>1908.6</v>
      </c>
      <c r="F109" s="2">
        <v>77.3</v>
      </c>
      <c r="G109" s="5">
        <v>1246.25</v>
      </c>
      <c r="H109" s="2">
        <v>161.85</v>
      </c>
      <c r="I109" s="5">
        <v>2468.9499999999998</v>
      </c>
      <c r="J109" s="2">
        <v>978.7</v>
      </c>
      <c r="K109" s="5">
        <v>1224</v>
      </c>
      <c r="L109" s="177">
        <v>15075.05</v>
      </c>
      <c r="M109" s="109">
        <f t="shared" si="27"/>
        <v>6.312659255364352E-3</v>
      </c>
      <c r="N109" s="107">
        <f t="shared" si="27"/>
        <v>2.9483828482324993E-2</v>
      </c>
      <c r="O109" s="107">
        <f t="shared" si="27"/>
        <v>-3.5581920597905926E-3</v>
      </c>
      <c r="P109" s="107">
        <f t="shared" si="27"/>
        <v>1.5843170422738511E-2</v>
      </c>
      <c r="Q109" s="107">
        <f t="shared" si="26"/>
        <v>-2.5839807659250179E-3</v>
      </c>
      <c r="R109" s="107">
        <f t="shared" si="26"/>
        <v>1.5118729239390621E-2</v>
      </c>
      <c r="S109" s="107">
        <f t="shared" si="26"/>
        <v>-3.0888031133614885E-4</v>
      </c>
      <c r="T109" s="107">
        <f t="shared" si="26"/>
        <v>-1.6808468417065105E-2</v>
      </c>
      <c r="U109" s="107">
        <f t="shared" si="26"/>
        <v>7.6412587499167369E-3</v>
      </c>
      <c r="V109" s="107">
        <f t="shared" si="26"/>
        <v>8.5742356230031434E-3</v>
      </c>
      <c r="W109" s="110">
        <f t="shared" si="26"/>
        <v>5.3642612946960171E-3</v>
      </c>
      <c r="AA109" s="220" t="str">
        <f t="shared" si="28"/>
        <v>Berger Paints</v>
      </c>
      <c r="AB109" s="317">
        <v>0.03</v>
      </c>
      <c r="AC109" s="142">
        <f>$AD$15*252</f>
        <v>8.4527863128662339E-2</v>
      </c>
      <c r="AD109" s="107">
        <f>$AC$36*$AD$36</f>
        <v>1.54127892082245E-2</v>
      </c>
      <c r="AE109" s="222">
        <v>7.0599999999999996E-2</v>
      </c>
    </row>
    <row r="110" spans="1:31">
      <c r="A110" s="176">
        <v>45042</v>
      </c>
      <c r="B110" s="5">
        <v>2144.4499999999998</v>
      </c>
      <c r="C110" s="2">
        <v>155.4</v>
      </c>
      <c r="D110" s="2">
        <v>503.96</v>
      </c>
      <c r="E110" s="5">
        <v>1878.6</v>
      </c>
      <c r="F110" s="2">
        <v>77.5</v>
      </c>
      <c r="G110" s="5">
        <v>1227.55</v>
      </c>
      <c r="H110" s="2">
        <v>161.9</v>
      </c>
      <c r="I110" s="5">
        <v>2510.8000000000002</v>
      </c>
      <c r="J110" s="2">
        <v>971.25</v>
      </c>
      <c r="K110" s="5">
        <v>1213.55</v>
      </c>
      <c r="L110" s="177">
        <v>14994.4</v>
      </c>
      <c r="M110" s="109">
        <f t="shared" si="27"/>
        <v>-5.8908894380971764E-3</v>
      </c>
      <c r="N110" s="107">
        <f t="shared" si="27"/>
        <v>-2.3530497410194046E-2</v>
      </c>
      <c r="O110" s="107">
        <f t="shared" si="27"/>
        <v>1.7858332457727617E-2</v>
      </c>
      <c r="P110" s="107">
        <f t="shared" si="27"/>
        <v>-5.6795715188573083E-3</v>
      </c>
      <c r="Q110" s="107">
        <f t="shared" si="26"/>
        <v>5.1746557900174874E-3</v>
      </c>
      <c r="R110" s="107">
        <f t="shared" si="26"/>
        <v>2.1611050430175014E-3</v>
      </c>
      <c r="S110" s="107">
        <f t="shared" si="26"/>
        <v>8.3734401480665271E-3</v>
      </c>
      <c r="T110" s="107">
        <f t="shared" si="26"/>
        <v>8.1380104214716694E-3</v>
      </c>
      <c r="U110" s="107">
        <f t="shared" si="26"/>
        <v>-1.2861738107441186E-3</v>
      </c>
      <c r="V110" s="107">
        <f t="shared" si="26"/>
        <v>3.0535634851669292E-3</v>
      </c>
      <c r="W110" s="110">
        <f t="shared" si="26"/>
        <v>2.5842999882138696E-3</v>
      </c>
      <c r="AA110" s="220" t="str">
        <f t="shared" si="28"/>
        <v>Kotak Mahindra</v>
      </c>
      <c r="AB110" s="317">
        <v>0.05</v>
      </c>
      <c r="AC110" s="142">
        <f>$AE$15*252</f>
        <v>-3.4101357515683439E-2</v>
      </c>
      <c r="AD110" s="107">
        <f>$AC$37*$AD$37</f>
        <v>1.154747010706408E-2</v>
      </c>
      <c r="AE110" s="222">
        <v>7.0599999999999996E-2</v>
      </c>
    </row>
    <row r="111" spans="1:31">
      <c r="A111" s="176">
        <v>45041</v>
      </c>
      <c r="B111" s="5">
        <v>2157.12</v>
      </c>
      <c r="C111" s="2">
        <v>159.1</v>
      </c>
      <c r="D111" s="2">
        <v>495.04</v>
      </c>
      <c r="E111" s="5">
        <v>1889.3</v>
      </c>
      <c r="F111" s="2">
        <v>77.099999999999994</v>
      </c>
      <c r="G111" s="5">
        <v>1224.9000000000001</v>
      </c>
      <c r="H111" s="2">
        <v>160.55000000000001</v>
      </c>
      <c r="I111" s="5">
        <v>2490.4499999999998</v>
      </c>
      <c r="J111" s="2">
        <v>972.5</v>
      </c>
      <c r="K111" s="5">
        <v>1209.8499999999999</v>
      </c>
      <c r="L111" s="177">
        <v>14955.7</v>
      </c>
      <c r="M111" s="109">
        <f t="shared" si="27"/>
        <v>7.6271063225590687E-3</v>
      </c>
      <c r="N111" s="107">
        <f t="shared" si="27"/>
        <v>5.4573669767430825E-2</v>
      </c>
      <c r="O111" s="107">
        <f t="shared" si="27"/>
        <v>2.0220818148877148E-3</v>
      </c>
      <c r="P111" s="107">
        <f t="shared" si="27"/>
        <v>-4.1990792047499606E-3</v>
      </c>
      <c r="Q111" s="107">
        <f t="shared" si="26"/>
        <v>7.159158465591074E-3</v>
      </c>
      <c r="R111" s="107">
        <f t="shared" si="26"/>
        <v>-1.1422977743405017E-3</v>
      </c>
      <c r="S111" s="107">
        <f t="shared" si="26"/>
        <v>2.4945444803558324E-3</v>
      </c>
      <c r="T111" s="107">
        <f t="shared" si="26"/>
        <v>-3.7273098340537608E-3</v>
      </c>
      <c r="U111" s="107">
        <f t="shared" si="26"/>
        <v>-6.8147728702440341E-3</v>
      </c>
      <c r="V111" s="107">
        <f t="shared" si="26"/>
        <v>1.7372605295854192E-3</v>
      </c>
      <c r="W111" s="110">
        <f t="shared" si="26"/>
        <v>1.7098396883294944E-3</v>
      </c>
      <c r="AA111" s="220" t="str">
        <f t="shared" si="28"/>
        <v>BHEL</v>
      </c>
      <c r="AB111" s="317">
        <v>0.06</v>
      </c>
      <c r="AC111" s="142">
        <f>$AF$15*252</f>
        <v>0.80840161214601292</v>
      </c>
      <c r="AD111" s="107">
        <f>$AC$38*$AD$38</f>
        <v>4.9479341345442761E-3</v>
      </c>
      <c r="AE111" s="222">
        <v>7.0599999999999996E-2</v>
      </c>
    </row>
    <row r="112" spans="1:31">
      <c r="A112" s="176">
        <v>45040</v>
      </c>
      <c r="B112" s="5">
        <v>2140.73</v>
      </c>
      <c r="C112" s="2">
        <v>150.65</v>
      </c>
      <c r="D112" s="2">
        <v>494.04</v>
      </c>
      <c r="E112" s="5">
        <v>1897.25</v>
      </c>
      <c r="F112" s="2">
        <v>76.55</v>
      </c>
      <c r="G112" s="5">
        <v>1226.3</v>
      </c>
      <c r="H112" s="2">
        <v>160.15</v>
      </c>
      <c r="I112" s="5">
        <v>2499.75</v>
      </c>
      <c r="J112" s="2">
        <v>979.15</v>
      </c>
      <c r="K112" s="5">
        <v>1207.75</v>
      </c>
      <c r="L112" s="177">
        <v>14930.15</v>
      </c>
      <c r="M112" s="109">
        <f t="shared" si="27"/>
        <v>3.8237563818690453E-3</v>
      </c>
      <c r="N112" s="107">
        <f t="shared" si="27"/>
        <v>-5.956337927501912E-3</v>
      </c>
      <c r="O112" s="107">
        <f t="shared" si="27"/>
        <v>1.4003347424707801E-2</v>
      </c>
      <c r="P112" s="107">
        <f t="shared" si="27"/>
        <v>1.8992857011188712E-3</v>
      </c>
      <c r="Q112" s="107">
        <f t="shared" si="26"/>
        <v>1.7128218474707631E-2</v>
      </c>
      <c r="R112" s="107">
        <f t="shared" si="26"/>
        <v>-8.5586784104874092E-4</v>
      </c>
      <c r="S112" s="107">
        <f t="shared" si="26"/>
        <v>1.3199437393540459E-2</v>
      </c>
      <c r="T112" s="107">
        <f t="shared" si="26"/>
        <v>7.2033138356913159E-4</v>
      </c>
      <c r="U112" s="107">
        <f t="shared" si="26"/>
        <v>-1.0464384832067327E-2</v>
      </c>
      <c r="V112" s="107">
        <f t="shared" si="26"/>
        <v>-4.1313836908098292E-3</v>
      </c>
      <c r="W112" s="110">
        <f t="shared" si="26"/>
        <v>5.5780984035043151E-3</v>
      </c>
      <c r="AA112" s="220" t="str">
        <f t="shared" si="28"/>
        <v>Infosys</v>
      </c>
      <c r="AB112" s="317">
        <v>0.2</v>
      </c>
      <c r="AC112" s="142">
        <f>$AG$15*252</f>
        <v>3.1964287949956649E-2</v>
      </c>
      <c r="AD112" s="107">
        <f>$AC$39*$AD$39</f>
        <v>4.906726978424187E-2</v>
      </c>
      <c r="AE112" s="222">
        <v>7.0599999999999996E-2</v>
      </c>
    </row>
    <row r="113" spans="1:31">
      <c r="A113" s="176">
        <v>45037</v>
      </c>
      <c r="B113" s="5">
        <v>2132.56</v>
      </c>
      <c r="C113" s="2">
        <v>151.55000000000001</v>
      </c>
      <c r="D113" s="2">
        <v>487.17</v>
      </c>
      <c r="E113" s="5">
        <v>1893.65</v>
      </c>
      <c r="F113" s="2">
        <v>75.25</v>
      </c>
      <c r="G113" s="5">
        <v>1227.3499999999999</v>
      </c>
      <c r="H113" s="2">
        <v>158.05000000000001</v>
      </c>
      <c r="I113" s="5">
        <v>2497.9499999999998</v>
      </c>
      <c r="J113" s="2">
        <v>989.45</v>
      </c>
      <c r="K113" s="5">
        <v>1212.75</v>
      </c>
      <c r="L113" s="177">
        <v>14847.1</v>
      </c>
      <c r="M113" s="109">
        <f t="shared" si="27"/>
        <v>1.257495872390448E-3</v>
      </c>
      <c r="N113" s="107">
        <f t="shared" si="27"/>
        <v>-9.5223178886232711E-3</v>
      </c>
      <c r="O113" s="107">
        <f t="shared" si="27"/>
        <v>1.343217417960681E-2</v>
      </c>
      <c r="P113" s="107">
        <f t="shared" si="27"/>
        <v>5.1090074465950947E-3</v>
      </c>
      <c r="Q113" s="107">
        <f t="shared" si="26"/>
        <v>-1.3201511858535842E-2</v>
      </c>
      <c r="R113" s="107">
        <f t="shared" si="26"/>
        <v>3.2235058005644439E-3</v>
      </c>
      <c r="S113" s="107">
        <f t="shared" si="26"/>
        <v>-2.0354546469536439E-2</v>
      </c>
      <c r="T113" s="107">
        <f t="shared" si="26"/>
        <v>2.1440530801131218E-3</v>
      </c>
      <c r="U113" s="107">
        <f t="shared" si="26"/>
        <v>1.7196039034125927E-3</v>
      </c>
      <c r="V113" s="107">
        <f t="shared" si="26"/>
        <v>-4.8121506890680303E-3</v>
      </c>
      <c r="W113" s="110">
        <f t="shared" si="26"/>
        <v>-9.8623818743989624E-4</v>
      </c>
      <c r="AA113" s="220" t="str">
        <f t="shared" si="28"/>
        <v>Aditya Birla Capital</v>
      </c>
      <c r="AB113" s="317">
        <v>0.16</v>
      </c>
      <c r="AC113" s="142">
        <f>$AH$15*252</f>
        <v>0.49443339652011087</v>
      </c>
      <c r="AD113" s="107">
        <f>$AC$40*$AD$40</f>
        <v>3.9095811221648048E-3</v>
      </c>
      <c r="AE113" s="222">
        <v>7.0599999999999996E-2</v>
      </c>
    </row>
    <row r="114" spans="1:31">
      <c r="A114" s="176">
        <v>45036</v>
      </c>
      <c r="B114" s="5">
        <v>2129.88</v>
      </c>
      <c r="C114" s="2">
        <v>153</v>
      </c>
      <c r="D114" s="2">
        <v>480.67</v>
      </c>
      <c r="E114" s="5">
        <v>1884</v>
      </c>
      <c r="F114" s="2">
        <v>76.25</v>
      </c>
      <c r="G114" s="5">
        <v>1223.4000000000001</v>
      </c>
      <c r="H114" s="2">
        <v>161.30000000000001</v>
      </c>
      <c r="I114" s="5">
        <v>2492.6</v>
      </c>
      <c r="J114" s="2">
        <v>987.75</v>
      </c>
      <c r="K114" s="5">
        <v>1218.5999999999999</v>
      </c>
      <c r="L114" s="177">
        <v>14861.75</v>
      </c>
      <c r="M114" s="109">
        <f t="shared" si="27"/>
        <v>-2.5321455163661881E-3</v>
      </c>
      <c r="N114" s="107">
        <f t="shared" si="27"/>
        <v>2.6178025420788799E-3</v>
      </c>
      <c r="O114" s="107">
        <f t="shared" si="27"/>
        <v>1.999209312453554E-3</v>
      </c>
      <c r="P114" s="107">
        <f t="shared" si="27"/>
        <v>-4.7759294070266083E-4</v>
      </c>
      <c r="Q114" s="107">
        <f t="shared" si="26"/>
        <v>1.1210140473610516E-2</v>
      </c>
      <c r="R114" s="107">
        <f t="shared" si="26"/>
        <v>-7.1673217720058203E-3</v>
      </c>
      <c r="S114" s="107">
        <f t="shared" si="26"/>
        <v>0</v>
      </c>
      <c r="T114" s="107">
        <f t="shared" si="26"/>
        <v>-1.5525171508873802E-2</v>
      </c>
      <c r="U114" s="107">
        <f t="shared" si="26"/>
        <v>-7.8154942127508734E-3</v>
      </c>
      <c r="V114" s="107">
        <f t="shared" si="26"/>
        <v>2.5471440582158006E-3</v>
      </c>
      <c r="W114" s="110">
        <f t="shared" si="26"/>
        <v>3.2639437141717938E-4</v>
      </c>
      <c r="AA114" s="220" t="str">
        <f t="shared" si="28"/>
        <v>HUL</v>
      </c>
      <c r="AB114" s="317">
        <v>0.03</v>
      </c>
      <c r="AC114" s="142">
        <f>$AI$15*252</f>
        <v>-9.48370068822042E-2</v>
      </c>
      <c r="AD114" s="107">
        <f>$AC$41*$AD$41</f>
        <v>6.3367666573675999E-2</v>
      </c>
      <c r="AE114" s="222">
        <v>7.0599999999999996E-2</v>
      </c>
    </row>
    <row r="115" spans="1:31">
      <c r="A115" s="176">
        <v>45035</v>
      </c>
      <c r="B115" s="5">
        <v>2135.2800000000002</v>
      </c>
      <c r="C115" s="2">
        <v>152.6</v>
      </c>
      <c r="D115" s="2">
        <v>479.71</v>
      </c>
      <c r="E115" s="5">
        <v>1884.9</v>
      </c>
      <c r="F115" s="2">
        <v>75.400000000000006</v>
      </c>
      <c r="G115" s="5">
        <v>1232.2</v>
      </c>
      <c r="H115" s="2">
        <v>161.30000000000001</v>
      </c>
      <c r="I115" s="5">
        <v>2531.6</v>
      </c>
      <c r="J115" s="2">
        <v>995.5</v>
      </c>
      <c r="K115" s="5">
        <v>1215.5</v>
      </c>
      <c r="L115" s="177">
        <v>14856.9</v>
      </c>
      <c r="M115" s="109">
        <f t="shared" si="27"/>
        <v>4.9624631472977862E-3</v>
      </c>
      <c r="N115" s="107">
        <f t="shared" si="27"/>
        <v>1.9520884551648701E-2</v>
      </c>
      <c r="O115" s="107">
        <f t="shared" si="27"/>
        <v>-7.0005167541288453E-3</v>
      </c>
      <c r="P115" s="107">
        <f t="shared" si="27"/>
        <v>-1.8021843105211351E-3</v>
      </c>
      <c r="Q115" s="107">
        <f t="shared" si="26"/>
        <v>-6.629101999475242E-4</v>
      </c>
      <c r="R115" s="107">
        <f t="shared" si="26"/>
        <v>-2.1794525240916001E-2</v>
      </c>
      <c r="S115" s="107">
        <f t="shared" si="26"/>
        <v>-1.2323014845256303E-2</v>
      </c>
      <c r="T115" s="107">
        <f t="shared" si="26"/>
        <v>-3.7258675178231189E-3</v>
      </c>
      <c r="U115" s="107">
        <f t="shared" si="26"/>
        <v>-9.2986722096832491E-3</v>
      </c>
      <c r="V115" s="107">
        <f t="shared" si="26"/>
        <v>8.924941483370967E-3</v>
      </c>
      <c r="W115" s="110">
        <f t="shared" si="26"/>
        <v>-2.6954465988425153E-3</v>
      </c>
      <c r="AA115" s="220" t="str">
        <f t="shared" si="28"/>
        <v xml:space="preserve">Sun Pharmaceuticals </v>
      </c>
      <c r="AB115" s="317">
        <v>0.14000000000000001</v>
      </c>
      <c r="AC115" s="142">
        <f>$AJ$15*252</f>
        <v>0.21259167169349347</v>
      </c>
      <c r="AD115" s="107">
        <f>$AC$42*$AD$42</f>
        <v>9.9945910494419112E-3</v>
      </c>
      <c r="AE115" s="222">
        <v>7.0599999999999996E-2</v>
      </c>
    </row>
    <row r="116" spans="1:31">
      <c r="A116" s="176">
        <v>45034</v>
      </c>
      <c r="B116" s="5">
        <v>2124.71</v>
      </c>
      <c r="C116" s="2">
        <v>149.65</v>
      </c>
      <c r="D116" s="2">
        <v>483.08</v>
      </c>
      <c r="E116" s="5">
        <v>1888.3</v>
      </c>
      <c r="F116" s="2">
        <v>75.45</v>
      </c>
      <c r="G116" s="5">
        <v>1259.3499999999999</v>
      </c>
      <c r="H116" s="2">
        <v>163.30000000000001</v>
      </c>
      <c r="I116" s="5">
        <v>2541.0500000000002</v>
      </c>
      <c r="J116" s="5">
        <v>1004.8</v>
      </c>
      <c r="K116" s="5">
        <v>1204.7</v>
      </c>
      <c r="L116" s="177">
        <v>14897</v>
      </c>
      <c r="M116" s="109">
        <f t="shared" si="27"/>
        <v>-1.1511537922698439E-2</v>
      </c>
      <c r="N116" s="107">
        <f t="shared" si="27"/>
        <v>2.3323686983029914E-2</v>
      </c>
      <c r="O116" s="107">
        <f t="shared" si="27"/>
        <v>-1.8199872661025457E-3</v>
      </c>
      <c r="P116" s="107">
        <f t="shared" si="27"/>
        <v>-3.6210376691728015E-3</v>
      </c>
      <c r="Q116" s="107">
        <f t="shared" si="26"/>
        <v>3.781679519756586E-2</v>
      </c>
      <c r="R116" s="107">
        <f t="shared" si="26"/>
        <v>8.3411122346421752E-4</v>
      </c>
      <c r="S116" s="107">
        <f t="shared" si="26"/>
        <v>-8.2330088459537758E-3</v>
      </c>
      <c r="T116" s="107">
        <f t="shared" si="26"/>
        <v>-4.2412048887792092E-3</v>
      </c>
      <c r="U116" s="107">
        <f t="shared" si="26"/>
        <v>6.0893624648452604E-3</v>
      </c>
      <c r="V116" s="107">
        <f t="shared" si="26"/>
        <v>-6.8248357062544946E-3</v>
      </c>
      <c r="W116" s="110">
        <f t="shared" si="26"/>
        <v>-4.8991152372600678E-4</v>
      </c>
      <c r="AA116" s="220" t="str">
        <f t="shared" si="28"/>
        <v>Mahindra &amp; Mahindra</v>
      </c>
      <c r="AB116" s="317">
        <v>0.2</v>
      </c>
      <c r="AC116" s="142">
        <f>$AK$15*252</f>
        <v>0.22792069032459583</v>
      </c>
      <c r="AD116" s="107">
        <f>$AC$43*$AD$43</f>
        <v>4.9764152448762552E-3</v>
      </c>
      <c r="AE116" s="222">
        <v>7.0599999999999996E-2</v>
      </c>
    </row>
    <row r="117" spans="1:31">
      <c r="A117" s="176">
        <v>45033</v>
      </c>
      <c r="B117" s="5">
        <v>2149.31</v>
      </c>
      <c r="C117" s="2">
        <v>146.19999999999999</v>
      </c>
      <c r="D117" s="2">
        <v>483.96</v>
      </c>
      <c r="E117" s="5">
        <v>1895.15</v>
      </c>
      <c r="F117" s="2">
        <v>72.650000000000006</v>
      </c>
      <c r="G117" s="5">
        <v>1258.3</v>
      </c>
      <c r="H117" s="2">
        <v>164.65</v>
      </c>
      <c r="I117" s="5">
        <v>2551.85</v>
      </c>
      <c r="J117" s="2">
        <v>998.7</v>
      </c>
      <c r="K117" s="5">
        <v>1212.95</v>
      </c>
      <c r="L117" s="177">
        <v>14904.3</v>
      </c>
      <c r="M117" s="109">
        <f t="shared" si="27"/>
        <v>5.060916587549983E-3</v>
      </c>
      <c r="N117" s="107">
        <f t="shared" si="27"/>
        <v>1.2734641206734077E-2</v>
      </c>
      <c r="O117" s="107">
        <f t="shared" si="27"/>
        <v>3.7055097102408831E-3</v>
      </c>
      <c r="P117" s="107">
        <f t="shared" si="27"/>
        <v>1.3626975639536548E-2</v>
      </c>
      <c r="Q117" s="107">
        <f t="shared" si="26"/>
        <v>1.1768913962113454E-2</v>
      </c>
      <c r="R117" s="107">
        <f t="shared" si="26"/>
        <v>-9.8966438271996846E-2</v>
      </c>
      <c r="S117" s="107">
        <f t="shared" si="26"/>
        <v>4.3127514853380698E-2</v>
      </c>
      <c r="T117" s="107">
        <f t="shared" si="26"/>
        <v>6.1516885069534729E-3</v>
      </c>
      <c r="U117" s="107">
        <f t="shared" si="26"/>
        <v>-4.7947349873038881E-3</v>
      </c>
      <c r="V117" s="107">
        <f t="shared" si="26"/>
        <v>6.9493557852781168E-3</v>
      </c>
      <c r="W117" s="110">
        <f t="shared" si="26"/>
        <v>-3.3457784517995246E-3</v>
      </c>
      <c r="AA117" s="21"/>
      <c r="AB117" s="21"/>
      <c r="AC117" s="21"/>
      <c r="AD117" s="21"/>
      <c r="AE117" s="21"/>
    </row>
    <row r="118" spans="1:31">
      <c r="A118" s="176">
        <v>45029</v>
      </c>
      <c r="B118" s="5">
        <v>2138.46</v>
      </c>
      <c r="C118" s="2">
        <v>144.35</v>
      </c>
      <c r="D118" s="2">
        <v>482.17</v>
      </c>
      <c r="E118" s="5">
        <v>1869.5</v>
      </c>
      <c r="F118" s="2">
        <v>71.8</v>
      </c>
      <c r="G118" s="5">
        <v>1389.2</v>
      </c>
      <c r="H118" s="2">
        <v>157.69999999999999</v>
      </c>
      <c r="I118" s="5">
        <v>2536.1999999999998</v>
      </c>
      <c r="J118" s="5">
        <v>1003.5</v>
      </c>
      <c r="K118" s="5">
        <v>1204.55</v>
      </c>
      <c r="L118" s="177">
        <v>14954.25</v>
      </c>
      <c r="M118" s="109">
        <f t="shared" si="27"/>
        <v>3.7621065293375784E-3</v>
      </c>
      <c r="N118" s="107">
        <f t="shared" si="27"/>
        <v>-9.6519191216577378E-3</v>
      </c>
      <c r="O118" s="107">
        <f t="shared" si="27"/>
        <v>-9.1045790209390767E-3</v>
      </c>
      <c r="P118" s="107">
        <f t="shared" si="27"/>
        <v>1.3706775700771338E-2</v>
      </c>
      <c r="Q118" s="107">
        <f t="shared" si="26"/>
        <v>2.0913217799975268E-3</v>
      </c>
      <c r="R118" s="107">
        <f t="shared" si="26"/>
        <v>-2.7756883998663714E-2</v>
      </c>
      <c r="S118" s="107">
        <f t="shared" si="26"/>
        <v>8.5974100651424815E-3</v>
      </c>
      <c r="T118" s="107">
        <f t="shared" si="26"/>
        <v>2.8627009866161856E-3</v>
      </c>
      <c r="U118" s="107">
        <f t="shared" si="26"/>
        <v>-1.3068199044722572E-2</v>
      </c>
      <c r="V118" s="107">
        <f t="shared" si="26"/>
        <v>-2.321822014069011E-3</v>
      </c>
      <c r="W118" s="110">
        <f t="shared" si="26"/>
        <v>8.4961772315579197E-4</v>
      </c>
      <c r="AA118" s="21" t="s">
        <v>48</v>
      </c>
      <c r="AB118" s="212">
        <f>SUM(AB107:AB116)</f>
        <v>1</v>
      </c>
      <c r="AC118" s="210">
        <f>SUMPRODUCT(AB107:AB116,AC107:AC116)</f>
        <v>0.22015221639252142</v>
      </c>
      <c r="AD118" s="213" cm="1">
        <f t="array" ref="AD118">SQRT(MMULT(MMULT(TRANSPOSE(AB107:AB116),AI56:AR65),AB107:AB116*252))</f>
        <v>0.13054349939847637</v>
      </c>
      <c r="AE118" s="21"/>
    </row>
    <row r="119" spans="1:31">
      <c r="A119" s="176">
        <v>45028</v>
      </c>
      <c r="B119" s="5">
        <v>2130.4299999999998</v>
      </c>
      <c r="C119" s="2">
        <v>145.75</v>
      </c>
      <c r="D119" s="2">
        <v>486.58</v>
      </c>
      <c r="E119" s="5">
        <v>1844.05</v>
      </c>
      <c r="F119" s="2">
        <v>71.650000000000006</v>
      </c>
      <c r="G119" s="5">
        <v>1428.3</v>
      </c>
      <c r="H119" s="2">
        <v>156.35</v>
      </c>
      <c r="I119" s="5">
        <v>2528.9499999999998</v>
      </c>
      <c r="J119" s="5">
        <v>1016.7</v>
      </c>
      <c r="K119" s="5">
        <v>1207.3499999999999</v>
      </c>
      <c r="L119" s="177">
        <v>14941.55</v>
      </c>
      <c r="M119" s="109">
        <f t="shared" si="27"/>
        <v>4.39844435224043E-3</v>
      </c>
      <c r="N119" s="107">
        <f t="shared" si="27"/>
        <v>-2.5403567600139339E-2</v>
      </c>
      <c r="O119" s="107">
        <f t="shared" si="27"/>
        <v>1.7100457123759516E-2</v>
      </c>
      <c r="P119" s="107">
        <f t="shared" si="27"/>
        <v>-1.3277155762208349E-3</v>
      </c>
      <c r="Q119" s="107">
        <f t="shared" si="26"/>
        <v>-4.1782790591959667E-3</v>
      </c>
      <c r="R119" s="107">
        <f t="shared" si="26"/>
        <v>1.5629452555478464E-2</v>
      </c>
      <c r="S119" s="107">
        <f t="shared" si="26"/>
        <v>-7.9630935199284346E-3</v>
      </c>
      <c r="T119" s="107">
        <f t="shared" si="26"/>
        <v>-7.4064198946200569E-3</v>
      </c>
      <c r="U119" s="107">
        <f t="shared" si="26"/>
        <v>7.3546075480650846E-3</v>
      </c>
      <c r="V119" s="107">
        <f t="shared" si="26"/>
        <v>4.6906542905983265E-3</v>
      </c>
      <c r="W119" s="110">
        <f t="shared" si="26"/>
        <v>4.9851153935327464E-3</v>
      </c>
      <c r="AA119" s="21" t="s">
        <v>49</v>
      </c>
      <c r="AB119" s="229">
        <f>AB120/AD118</f>
        <v>1.145612129915577</v>
      </c>
      <c r="AC119" s="21"/>
      <c r="AD119" s="21"/>
      <c r="AE119" s="21"/>
    </row>
    <row r="120" spans="1:31">
      <c r="A120" s="176">
        <v>45027</v>
      </c>
      <c r="B120" s="5">
        <v>2121.08</v>
      </c>
      <c r="C120" s="2">
        <v>149.5</v>
      </c>
      <c r="D120" s="2">
        <v>478.33</v>
      </c>
      <c r="E120" s="5">
        <v>1846.5</v>
      </c>
      <c r="F120" s="2">
        <v>71.95</v>
      </c>
      <c r="G120" s="5">
        <v>1406.15</v>
      </c>
      <c r="H120" s="2">
        <v>157.6</v>
      </c>
      <c r="I120" s="5">
        <v>2547.75</v>
      </c>
      <c r="J120" s="5">
        <v>1009.25</v>
      </c>
      <c r="K120" s="5">
        <v>1201.7</v>
      </c>
      <c r="L120" s="177">
        <v>14867.25</v>
      </c>
      <c r="M120" s="109">
        <f t="shared" si="27"/>
        <v>4.9341738967012411E-3</v>
      </c>
      <c r="N120" s="107">
        <f t="shared" si="27"/>
        <v>4.6932704317495669E-3</v>
      </c>
      <c r="O120" s="107">
        <f t="shared" si="27"/>
        <v>-3.6355697774355995E-2</v>
      </c>
      <c r="P120" s="107">
        <f t="shared" si="27"/>
        <v>4.8375952647617571E-2</v>
      </c>
      <c r="Q120" s="107">
        <f t="shared" si="26"/>
        <v>9.0751059131266385E-3</v>
      </c>
      <c r="R120" s="107">
        <f t="shared" si="26"/>
        <v>-1.5139239302900905E-2</v>
      </c>
      <c r="S120" s="107">
        <f t="shared" si="26"/>
        <v>-1.3549915833865429E-2</v>
      </c>
      <c r="T120" s="107">
        <f t="shared" si="26"/>
        <v>6.1418724932956383E-3</v>
      </c>
      <c r="U120" s="107">
        <f t="shared" si="26"/>
        <v>6.4425009042515203E-4</v>
      </c>
      <c r="V120" s="107">
        <f t="shared" si="26"/>
        <v>1.0961076984693997E-2</v>
      </c>
      <c r="W120" s="110">
        <f t="shared" si="26"/>
        <v>5.1723439363061232E-3</v>
      </c>
      <c r="AA120" s="21" t="s">
        <v>50</v>
      </c>
      <c r="AB120" s="229" cm="1">
        <f t="array" ref="AB120">SUM(AB107:AB116*TRANSPOSE(AB19:AK19))</f>
        <v>0.14955221639252136</v>
      </c>
      <c r="AC120" s="21"/>
      <c r="AD120" s="21"/>
      <c r="AE120" s="21"/>
    </row>
    <row r="121" spans="1:31">
      <c r="A121" s="176">
        <v>45026</v>
      </c>
      <c r="B121" s="5">
        <v>2110.64</v>
      </c>
      <c r="C121" s="2">
        <v>148.80000000000001</v>
      </c>
      <c r="D121" s="2">
        <v>496.04</v>
      </c>
      <c r="E121" s="5">
        <v>1759.3</v>
      </c>
      <c r="F121" s="2">
        <v>71.3</v>
      </c>
      <c r="G121" s="5">
        <v>1427.6</v>
      </c>
      <c r="H121" s="2">
        <v>159.75</v>
      </c>
      <c r="I121" s="5">
        <v>2532.15</v>
      </c>
      <c r="J121" s="5">
        <v>1008.6</v>
      </c>
      <c r="K121" s="5">
        <v>1188.5999999999999</v>
      </c>
      <c r="L121" s="177">
        <v>14790.55</v>
      </c>
      <c r="M121" s="109">
        <f t="shared" si="27"/>
        <v>-7.1146451865116622E-3</v>
      </c>
      <c r="N121" s="107">
        <f t="shared" si="27"/>
        <v>-1.2687983233458116E-2</v>
      </c>
      <c r="O121" s="107">
        <f t="shared" si="27"/>
        <v>-3.2806381377217895E-3</v>
      </c>
      <c r="P121" s="107">
        <f t="shared" si="27"/>
        <v>1.2512798811542922E-3</v>
      </c>
      <c r="Q121" s="107">
        <f t="shared" si="26"/>
        <v>9.866182921053979E-3</v>
      </c>
      <c r="R121" s="107">
        <f t="shared" si="26"/>
        <v>4.0007072136763666E-3</v>
      </c>
      <c r="S121" s="107">
        <f t="shared" si="26"/>
        <v>1.164817199604776E-2</v>
      </c>
      <c r="T121" s="107">
        <f t="shared" si="26"/>
        <v>-1.2987195526811079E-2</v>
      </c>
      <c r="U121" s="107">
        <f t="shared" si="26"/>
        <v>-3.4641495522306246E-3</v>
      </c>
      <c r="V121" s="107">
        <f t="shared" si="26"/>
        <v>1.4704589379928306E-2</v>
      </c>
      <c r="W121" s="110">
        <f t="shared" si="26"/>
        <v>2.121846158568255E-3</v>
      </c>
    </row>
    <row r="122" spans="1:31">
      <c r="A122" s="176">
        <v>45022</v>
      </c>
      <c r="B122" s="5">
        <v>2125.71</v>
      </c>
      <c r="C122" s="2">
        <v>150.69999999999999</v>
      </c>
      <c r="D122" s="2">
        <v>497.67</v>
      </c>
      <c r="E122" s="5">
        <v>1757.1</v>
      </c>
      <c r="F122" s="2">
        <v>70.599999999999994</v>
      </c>
      <c r="G122" s="5">
        <v>1421.9</v>
      </c>
      <c r="H122" s="2">
        <v>157.9</v>
      </c>
      <c r="I122" s="5">
        <v>2565.25</v>
      </c>
      <c r="J122" s="5">
        <v>1012.1</v>
      </c>
      <c r="K122" s="5">
        <v>1171.25</v>
      </c>
      <c r="L122" s="177">
        <v>14759.2</v>
      </c>
      <c r="M122" s="109">
        <f t="shared" si="27"/>
        <v>6.6883251273806054E-3</v>
      </c>
      <c r="N122" s="107">
        <f t="shared" si="27"/>
        <v>-2.263504869970966E-2</v>
      </c>
      <c r="O122" s="107">
        <f t="shared" si="27"/>
        <v>8.7588854618262067E-3</v>
      </c>
      <c r="P122" s="107">
        <f t="shared" si="27"/>
        <v>2.9638095220698799E-3</v>
      </c>
      <c r="Q122" s="107">
        <f t="shared" si="26"/>
        <v>3.605293134372977E-2</v>
      </c>
      <c r="R122" s="107">
        <f t="shared" si="26"/>
        <v>-1.1597463915647653E-3</v>
      </c>
      <c r="S122" s="107">
        <f t="shared" si="26"/>
        <v>1.6925200448008205E-2</v>
      </c>
      <c r="T122" s="107">
        <f t="shared" si="26"/>
        <v>-6.7987829872362968E-3</v>
      </c>
      <c r="U122" s="107">
        <f t="shared" si="26"/>
        <v>1.4881449195624867E-2</v>
      </c>
      <c r="V122" s="107">
        <f t="shared" si="26"/>
        <v>1.3581676085547414E-2</v>
      </c>
      <c r="W122" s="110">
        <f t="shared" si="26"/>
        <v>3.379871959147125E-3</v>
      </c>
    </row>
    <row r="123" spans="1:31">
      <c r="A123" s="176">
        <v>45021</v>
      </c>
      <c r="B123" s="5">
        <v>2111.54</v>
      </c>
      <c r="C123" s="2">
        <v>154.15</v>
      </c>
      <c r="D123" s="2">
        <v>493.33</v>
      </c>
      <c r="E123" s="5">
        <v>1751.9</v>
      </c>
      <c r="F123" s="2">
        <v>68.099999999999994</v>
      </c>
      <c r="G123" s="5">
        <v>1423.55</v>
      </c>
      <c r="H123" s="2">
        <v>155.25</v>
      </c>
      <c r="I123" s="5">
        <v>2582.75</v>
      </c>
      <c r="J123" s="2">
        <v>997.15</v>
      </c>
      <c r="K123" s="5">
        <v>1155.45</v>
      </c>
      <c r="L123" s="177">
        <v>14709.4</v>
      </c>
      <c r="M123" s="109">
        <f t="shared" si="27"/>
        <v>-2.4076621606155812E-3</v>
      </c>
      <c r="N123" s="107">
        <f t="shared" si="27"/>
        <v>1.8000813328810907E-2</v>
      </c>
      <c r="O123" s="107">
        <f t="shared" si="27"/>
        <v>2.1161667657894533E-2</v>
      </c>
      <c r="P123" s="107">
        <f t="shared" si="27"/>
        <v>3.5452919110423495E-3</v>
      </c>
      <c r="Q123" s="107">
        <f t="shared" si="26"/>
        <v>-2.4656796612860171E-2</v>
      </c>
      <c r="R123" s="107">
        <f t="shared" si="26"/>
        <v>8.9613921754054509E-3</v>
      </c>
      <c r="S123" s="107">
        <f t="shared" si="26"/>
        <v>9.3836637420445252E-3</v>
      </c>
      <c r="T123" s="107">
        <f t="shared" si="26"/>
        <v>1.8227254773210026E-2</v>
      </c>
      <c r="U123" s="107">
        <f t="shared" si="26"/>
        <v>1.83184962498944E-2</v>
      </c>
      <c r="V123" s="107">
        <f t="shared" si="26"/>
        <v>-1.2428396586471406E-2</v>
      </c>
      <c r="W123" s="110">
        <f t="shared" si="26"/>
        <v>7.3316637627073647E-3</v>
      </c>
    </row>
    <row r="124" spans="1:31">
      <c r="A124" s="176">
        <v>45019</v>
      </c>
      <c r="B124" s="5">
        <v>2116.63</v>
      </c>
      <c r="C124" s="2">
        <v>151.4</v>
      </c>
      <c r="D124" s="2">
        <v>483</v>
      </c>
      <c r="E124" s="5">
        <v>1745.7</v>
      </c>
      <c r="F124" s="2">
        <v>69.8</v>
      </c>
      <c r="G124" s="5">
        <v>1410.85</v>
      </c>
      <c r="H124" s="2">
        <v>153.80000000000001</v>
      </c>
      <c r="I124" s="5">
        <v>2536.1</v>
      </c>
      <c r="J124" s="2">
        <v>979.05</v>
      </c>
      <c r="K124" s="5">
        <v>1169.9000000000001</v>
      </c>
      <c r="L124" s="177">
        <v>14601.95</v>
      </c>
      <c r="M124" s="109">
        <f t="shared" si="27"/>
        <v>1.7482145812530692E-4</v>
      </c>
      <c r="N124" s="107">
        <f t="shared" si="27"/>
        <v>4.3191598582773959E-2</v>
      </c>
      <c r="O124" s="107">
        <f t="shared" si="27"/>
        <v>-3.6166404701885504E-3</v>
      </c>
      <c r="P124" s="107">
        <f t="shared" si="27"/>
        <v>7.3881694679887554E-3</v>
      </c>
      <c r="Q124" s="107">
        <f t="shared" si="26"/>
        <v>-3.5752630146892108E-3</v>
      </c>
      <c r="R124" s="107">
        <f t="shared" si="26"/>
        <v>-1.2047489662434822E-2</v>
      </c>
      <c r="S124" s="107">
        <f t="shared" si="26"/>
        <v>1.6268101847122757E-3</v>
      </c>
      <c r="T124" s="107">
        <f t="shared" si="26"/>
        <v>-9.5164999221067897E-3</v>
      </c>
      <c r="U124" s="107">
        <f t="shared" si="26"/>
        <v>-4.1281306235425317E-3</v>
      </c>
      <c r="V124" s="107">
        <f t="shared" si="26"/>
        <v>9.6195880505393298E-3</v>
      </c>
      <c r="W124" s="110">
        <f t="shared" si="26"/>
        <v>3.0247144097143054E-3</v>
      </c>
    </row>
    <row r="125" spans="1:31">
      <c r="A125" s="176">
        <v>45016</v>
      </c>
      <c r="B125" s="5">
        <v>2116.2600000000002</v>
      </c>
      <c r="C125" s="2">
        <v>145</v>
      </c>
      <c r="D125" s="2">
        <v>484.75</v>
      </c>
      <c r="E125" s="5">
        <v>1732.85</v>
      </c>
      <c r="F125" s="2">
        <v>70.05</v>
      </c>
      <c r="G125" s="5">
        <v>1427.95</v>
      </c>
      <c r="H125" s="2">
        <v>153.55000000000001</v>
      </c>
      <c r="I125" s="5">
        <v>2560.35</v>
      </c>
      <c r="J125" s="2">
        <v>983.1</v>
      </c>
      <c r="K125" s="5">
        <v>1158.7</v>
      </c>
      <c r="L125" s="177">
        <v>14557.85</v>
      </c>
      <c r="M125" s="109">
        <f t="shared" si="27"/>
        <v>4.2210823567137436E-2</v>
      </c>
      <c r="N125" s="107">
        <f t="shared" si="27"/>
        <v>3.9027628347076432E-2</v>
      </c>
      <c r="O125" s="107">
        <f t="shared" si="27"/>
        <v>1.4629440305590612E-2</v>
      </c>
      <c r="P125" s="107">
        <f t="shared" si="27"/>
        <v>6.8328821969977603E-3</v>
      </c>
      <c r="Q125" s="107">
        <f t="shared" si="26"/>
        <v>-3.5625260336031978E-3</v>
      </c>
      <c r="R125" s="107">
        <f t="shared" si="26"/>
        <v>3.1587189482915085E-2</v>
      </c>
      <c r="S125" s="107">
        <f t="shared" si="26"/>
        <v>2.9349442231933563E-3</v>
      </c>
      <c r="T125" s="107">
        <f t="shared" si="26"/>
        <v>1.1588753202177353E-2</v>
      </c>
      <c r="U125" s="107">
        <f t="shared" si="26"/>
        <v>-8.9114513790693583E-3</v>
      </c>
      <c r="V125" s="107">
        <f t="shared" si="26"/>
        <v>1.2505590679347738E-2</v>
      </c>
      <c r="W125" s="110">
        <f t="shared" si="26"/>
        <v>1.4687092050866565E-2</v>
      </c>
    </row>
    <row r="126" spans="1:31">
      <c r="A126" s="176">
        <v>45014</v>
      </c>
      <c r="B126" s="5">
        <v>2028.79</v>
      </c>
      <c r="C126" s="2">
        <v>139.44999999999999</v>
      </c>
      <c r="D126" s="2">
        <v>477.71</v>
      </c>
      <c r="E126" s="5">
        <v>1721.05</v>
      </c>
      <c r="F126" s="2">
        <v>70.3</v>
      </c>
      <c r="G126" s="5">
        <v>1383.55</v>
      </c>
      <c r="H126" s="2">
        <v>153.1</v>
      </c>
      <c r="I126" s="5">
        <v>2530.85</v>
      </c>
      <c r="J126" s="2">
        <v>991.9</v>
      </c>
      <c r="K126" s="5">
        <v>1144.3</v>
      </c>
      <c r="L126" s="177">
        <v>14345.6</v>
      </c>
      <c r="M126" s="109">
        <f t="shared" si="27"/>
        <v>-5.9366313050857799E-3</v>
      </c>
      <c r="N126" s="107">
        <f t="shared" si="27"/>
        <v>4.3119003206893679E-3</v>
      </c>
      <c r="O126" s="107">
        <f t="shared" si="27"/>
        <v>-1.2970170430451498E-3</v>
      </c>
      <c r="P126" s="107">
        <f t="shared" si="27"/>
        <v>1.295358687787844E-2</v>
      </c>
      <c r="Q126" s="107">
        <f t="shared" si="26"/>
        <v>2.8490047760748711E-3</v>
      </c>
      <c r="R126" s="107">
        <f t="shared" si="26"/>
        <v>4.3098051245415358E-3</v>
      </c>
      <c r="S126" s="107">
        <f t="shared" si="26"/>
        <v>4.2020186483222699E-2</v>
      </c>
      <c r="T126" s="107">
        <f t="shared" si="26"/>
        <v>1.9168259136776458E-2</v>
      </c>
      <c r="U126" s="107">
        <f t="shared" si="26"/>
        <v>7.7931673200700618E-3</v>
      </c>
      <c r="V126" s="107">
        <f t="shared" si="26"/>
        <v>1.4081021179268573E-2</v>
      </c>
      <c r="W126" s="110">
        <f t="shared" si="26"/>
        <v>9.3706695339148063E-3</v>
      </c>
    </row>
    <row r="127" spans="1:31">
      <c r="A127" s="176">
        <v>45013</v>
      </c>
      <c r="B127" s="5">
        <v>2040.87</v>
      </c>
      <c r="C127" s="2">
        <v>138.85</v>
      </c>
      <c r="D127" s="2">
        <v>478.33</v>
      </c>
      <c r="E127" s="5">
        <v>1698.9</v>
      </c>
      <c r="F127" s="2">
        <v>70.099999999999994</v>
      </c>
      <c r="G127" s="5">
        <v>1377.6</v>
      </c>
      <c r="H127" s="2">
        <v>146.80000000000001</v>
      </c>
      <c r="I127" s="5">
        <v>2482.8000000000002</v>
      </c>
      <c r="J127" s="2">
        <v>984.2</v>
      </c>
      <c r="K127" s="5">
        <v>1128.3</v>
      </c>
      <c r="L127" s="177">
        <v>14211.8</v>
      </c>
      <c r="M127" s="109">
        <f t="shared" si="27"/>
        <v>4.6608224836278255E-3</v>
      </c>
      <c r="N127" s="107">
        <f t="shared" si="27"/>
        <v>-4.0231254709546575E-2</v>
      </c>
      <c r="O127" s="107">
        <f t="shared" si="27"/>
        <v>-4.8800931052834307E-3</v>
      </c>
      <c r="P127" s="107">
        <f t="shared" si="27"/>
        <v>-3.7014231031862292E-3</v>
      </c>
      <c r="Q127" s="107">
        <f t="shared" si="26"/>
        <v>-1.3461060502565236E-2</v>
      </c>
      <c r="R127" s="107">
        <f t="shared" si="26"/>
        <v>-8.2052113127352253E-3</v>
      </c>
      <c r="S127" s="107">
        <f t="shared" si="26"/>
        <v>5.4644944720787453E-3</v>
      </c>
      <c r="T127" s="107">
        <f t="shared" si="26"/>
        <v>-6.5036962954546059E-3</v>
      </c>
      <c r="U127" s="107">
        <f t="shared" si="26"/>
        <v>7.6233073597616356E-4</v>
      </c>
      <c r="V127" s="107">
        <f t="shared" si="26"/>
        <v>-8.4723832185626229E-3</v>
      </c>
      <c r="W127" s="110">
        <f t="shared" si="26"/>
        <v>-3.5751324318360539E-3</v>
      </c>
    </row>
    <row r="128" spans="1:31">
      <c r="A128" s="176">
        <v>45012</v>
      </c>
      <c r="B128" s="5">
        <v>2031.38</v>
      </c>
      <c r="C128" s="2">
        <v>144.55000000000001</v>
      </c>
      <c r="D128" s="2">
        <v>480.67</v>
      </c>
      <c r="E128" s="5">
        <v>1705.2</v>
      </c>
      <c r="F128" s="2">
        <v>71.05</v>
      </c>
      <c r="G128" s="5">
        <v>1388.95</v>
      </c>
      <c r="H128" s="2">
        <v>146</v>
      </c>
      <c r="I128" s="5">
        <v>2499</v>
      </c>
      <c r="J128" s="2">
        <v>983.45</v>
      </c>
      <c r="K128" s="5">
        <v>1137.9000000000001</v>
      </c>
      <c r="L128" s="177">
        <v>14262.7</v>
      </c>
      <c r="M128" s="109">
        <f t="shared" si="27"/>
        <v>1.5423194999536606E-2</v>
      </c>
      <c r="N128" s="107">
        <f t="shared" si="27"/>
        <v>-1.6466924402571158E-2</v>
      </c>
      <c r="O128" s="107">
        <f t="shared" si="27"/>
        <v>5.4028814611013463E-3</v>
      </c>
      <c r="P128" s="107">
        <f t="shared" si="27"/>
        <v>7.6824961720162108E-3</v>
      </c>
      <c r="Q128" s="107">
        <f t="shared" si="26"/>
        <v>-1.0500621511068807E-2</v>
      </c>
      <c r="R128" s="107">
        <f t="shared" si="26"/>
        <v>5.9936632347036556E-3</v>
      </c>
      <c r="S128" s="107">
        <f t="shared" si="26"/>
        <v>1.3446160177798809E-2</v>
      </c>
      <c r="T128" s="107">
        <f t="shared" si="26"/>
        <v>7.309563048713141E-3</v>
      </c>
      <c r="U128" s="107">
        <f t="shared" si="26"/>
        <v>1.083688977851666E-2</v>
      </c>
      <c r="V128" s="107">
        <f t="shared" si="26"/>
        <v>-1.1272894314429748E-2</v>
      </c>
      <c r="W128" s="110">
        <f t="shared" si="26"/>
        <v>-1.1421885712536053E-3</v>
      </c>
    </row>
    <row r="129" spans="1:23">
      <c r="A129" s="176">
        <v>45009</v>
      </c>
      <c r="B129" s="5">
        <v>2000.29</v>
      </c>
      <c r="C129" s="2">
        <v>146.94999999999999</v>
      </c>
      <c r="D129" s="2">
        <v>478.08</v>
      </c>
      <c r="E129" s="5">
        <v>1692.15</v>
      </c>
      <c r="F129" s="2">
        <v>71.8</v>
      </c>
      <c r="G129" s="5">
        <v>1380.65</v>
      </c>
      <c r="H129" s="2">
        <v>144.05000000000001</v>
      </c>
      <c r="I129" s="5">
        <v>2480.8000000000002</v>
      </c>
      <c r="J129" s="2">
        <v>972.85</v>
      </c>
      <c r="K129" s="5">
        <v>1150.8</v>
      </c>
      <c r="L129" s="177">
        <v>14279</v>
      </c>
      <c r="M129" s="109">
        <f t="shared" si="27"/>
        <v>-1.9995815913119282E-2</v>
      </c>
      <c r="N129" s="107">
        <f t="shared" si="27"/>
        <v>-1.9208678218192863E-2</v>
      </c>
      <c r="O129" s="107">
        <f t="shared" si="27"/>
        <v>-3.9246845917902898E-3</v>
      </c>
      <c r="P129" s="107">
        <f t="shared" si="27"/>
        <v>7.3847036960816639E-3</v>
      </c>
      <c r="Q129" s="107">
        <f t="shared" si="26"/>
        <v>-3.4226475669534989E-2</v>
      </c>
      <c r="R129" s="107">
        <f t="shared" si="26"/>
        <v>4.4279979435053185E-3</v>
      </c>
      <c r="S129" s="107">
        <f t="shared" si="26"/>
        <v>-6.7765692801621882E-2</v>
      </c>
      <c r="T129" s="107">
        <f t="shared" si="26"/>
        <v>-1.731811383516616E-3</v>
      </c>
      <c r="U129" s="107">
        <f t="shared" si="26"/>
        <v>-4.9218248548986935E-3</v>
      </c>
      <c r="V129" s="107">
        <f t="shared" si="26"/>
        <v>-1.2220814946449318E-2</v>
      </c>
      <c r="W129" s="110">
        <f t="shared" si="26"/>
        <v>-8.6882488890041073E-3</v>
      </c>
    </row>
    <row r="130" spans="1:23">
      <c r="A130" s="176">
        <v>45008</v>
      </c>
      <c r="B130" s="5">
        <v>2040.69</v>
      </c>
      <c r="C130" s="2">
        <v>149.80000000000001</v>
      </c>
      <c r="D130" s="2">
        <v>479.96</v>
      </c>
      <c r="E130" s="5">
        <v>1679.7</v>
      </c>
      <c r="F130" s="2">
        <v>74.3</v>
      </c>
      <c r="G130" s="5">
        <v>1374.55</v>
      </c>
      <c r="H130" s="2">
        <v>154.15</v>
      </c>
      <c r="I130" s="5">
        <v>2485.1</v>
      </c>
      <c r="J130" s="2">
        <v>977.65</v>
      </c>
      <c r="K130" s="5">
        <v>1164.95</v>
      </c>
      <c r="L130" s="177">
        <v>14403.6</v>
      </c>
      <c r="M130" s="109">
        <f t="shared" si="27"/>
        <v>-1.2728046556535552E-2</v>
      </c>
      <c r="N130" s="107">
        <f t="shared" si="27"/>
        <v>1.5133969694170602E-2</v>
      </c>
      <c r="O130" s="107">
        <f t="shared" si="27"/>
        <v>-3.1279147931371168E-2</v>
      </c>
      <c r="P130" s="107">
        <f t="shared" si="27"/>
        <v>-1.5037877364540559E-2</v>
      </c>
      <c r="Q130" s="107">
        <f t="shared" si="26"/>
        <v>1.3468015503785733E-3</v>
      </c>
      <c r="R130" s="107">
        <f t="shared" si="26"/>
        <v>-1.063762835203803E-2</v>
      </c>
      <c r="S130" s="107">
        <f t="shared" si="26"/>
        <v>-1.2890929396928232E-2</v>
      </c>
      <c r="T130" s="107">
        <f t="shared" si="26"/>
        <v>3.527198327768784E-3</v>
      </c>
      <c r="U130" s="107">
        <f t="shared" si="26"/>
        <v>5.7444893056349993E-3</v>
      </c>
      <c r="V130" s="107">
        <f t="shared" si="26"/>
        <v>7.2991136964687168E-4</v>
      </c>
      <c r="W130" s="110">
        <f t="shared" si="26"/>
        <v>-3.9080413934562764E-3</v>
      </c>
    </row>
    <row r="131" spans="1:23">
      <c r="A131" s="176">
        <v>45007</v>
      </c>
      <c r="B131" s="5">
        <v>2066.83</v>
      </c>
      <c r="C131" s="2">
        <v>147.55000000000001</v>
      </c>
      <c r="D131" s="2">
        <v>495.21</v>
      </c>
      <c r="E131" s="5">
        <v>1705.15</v>
      </c>
      <c r="F131" s="2">
        <v>74.2</v>
      </c>
      <c r="G131" s="5">
        <v>1389.25</v>
      </c>
      <c r="H131" s="2">
        <v>156.15</v>
      </c>
      <c r="I131" s="5">
        <v>2476.35</v>
      </c>
      <c r="J131" s="2">
        <v>972.05</v>
      </c>
      <c r="K131" s="5">
        <v>1164.0999999999999</v>
      </c>
      <c r="L131" s="177">
        <v>14460</v>
      </c>
      <c r="M131" s="109">
        <f t="shared" si="27"/>
        <v>3.0333889616165071E-3</v>
      </c>
      <c r="N131" s="107">
        <f t="shared" si="27"/>
        <v>-3.3829531586518206E-3</v>
      </c>
      <c r="O131" s="107">
        <f t="shared" si="27"/>
        <v>-7.4687878803723613E-4</v>
      </c>
      <c r="P131" s="107">
        <f t="shared" si="27"/>
        <v>-9.9648308362940445E-4</v>
      </c>
      <c r="Q131" s="107">
        <f t="shared" si="26"/>
        <v>-2.1993555621206362E-2</v>
      </c>
      <c r="R131" s="107">
        <f t="shared" si="26"/>
        <v>-1.0431843245345951E-3</v>
      </c>
      <c r="S131" s="107">
        <f t="shared" si="26"/>
        <v>2.2669364548200659E-2</v>
      </c>
      <c r="T131" s="107">
        <f t="shared" si="26"/>
        <v>5.5679994832161153E-3</v>
      </c>
      <c r="U131" s="107">
        <f t="shared" si="26"/>
        <v>1.6440147274645833E-2</v>
      </c>
      <c r="V131" s="107">
        <f t="shared" si="26"/>
        <v>3.2696639006954621E-3</v>
      </c>
      <c r="W131" s="110">
        <f t="shared" si="26"/>
        <v>3.3735956599448601E-3</v>
      </c>
    </row>
    <row r="132" spans="1:23">
      <c r="A132" s="176">
        <v>45006</v>
      </c>
      <c r="B132" s="5">
        <v>2060.5700000000002</v>
      </c>
      <c r="C132" s="2">
        <v>148.05000000000001</v>
      </c>
      <c r="D132" s="2">
        <v>495.58</v>
      </c>
      <c r="E132" s="5">
        <v>1706.85</v>
      </c>
      <c r="F132" s="2">
        <v>75.849999999999994</v>
      </c>
      <c r="G132" s="5">
        <v>1390.7</v>
      </c>
      <c r="H132" s="2">
        <v>152.65</v>
      </c>
      <c r="I132" s="5">
        <v>2462.6</v>
      </c>
      <c r="J132" s="2">
        <v>956.2</v>
      </c>
      <c r="K132" s="5">
        <v>1160.3</v>
      </c>
      <c r="L132" s="177">
        <v>14411.3</v>
      </c>
      <c r="M132" s="109">
        <f t="shared" si="27"/>
        <v>3.0625775210998133E-2</v>
      </c>
      <c r="N132" s="107">
        <f t="shared" si="27"/>
        <v>-1.0415010992776488E-2</v>
      </c>
      <c r="O132" s="107">
        <f t="shared" si="27"/>
        <v>-2.7002535298797105E-3</v>
      </c>
      <c r="P132" s="107">
        <f t="shared" si="27"/>
        <v>4.2272189764420544E-3</v>
      </c>
      <c r="Q132" s="107">
        <f t="shared" si="26"/>
        <v>2.1319928111732247E-2</v>
      </c>
      <c r="R132" s="107">
        <f t="shared" si="26"/>
        <v>-9.2687692745476603E-3</v>
      </c>
      <c r="S132" s="107">
        <f t="shared" si="26"/>
        <v>1.8512925418214657E-2</v>
      </c>
      <c r="T132" s="107">
        <f t="shared" si="26"/>
        <v>-1.9543024168972613E-2</v>
      </c>
      <c r="U132" s="107">
        <f t="shared" si="26"/>
        <v>-5.2154076703108286E-3</v>
      </c>
      <c r="V132" s="107">
        <f t="shared" si="26"/>
        <v>-6.314589594135985E-3</v>
      </c>
      <c r="W132" s="110">
        <f t="shared" si="26"/>
        <v>6.5579940133768935E-3</v>
      </c>
    </row>
    <row r="133" spans="1:23">
      <c r="A133" s="176">
        <v>45005</v>
      </c>
      <c r="B133" s="5">
        <v>1998.42</v>
      </c>
      <c r="C133" s="2">
        <v>149.6</v>
      </c>
      <c r="D133" s="2">
        <v>496.92</v>
      </c>
      <c r="E133" s="5">
        <v>1699.65</v>
      </c>
      <c r="F133" s="2">
        <v>74.25</v>
      </c>
      <c r="G133" s="5">
        <v>1403.65</v>
      </c>
      <c r="H133" s="2">
        <v>149.85</v>
      </c>
      <c r="I133" s="5">
        <v>2511.1999999999998</v>
      </c>
      <c r="J133" s="2">
        <v>961.2</v>
      </c>
      <c r="K133" s="5">
        <v>1167.6500000000001</v>
      </c>
      <c r="L133" s="177">
        <v>14317.1</v>
      </c>
      <c r="M133" s="109">
        <f t="shared" si="27"/>
        <v>-9.8788857227748543E-3</v>
      </c>
      <c r="N133" s="107">
        <f t="shared" si="27"/>
        <v>-5.6657375356773077E-3</v>
      </c>
      <c r="O133" s="107">
        <f t="shared" si="27"/>
        <v>4.8010097664474569E-3</v>
      </c>
      <c r="P133" s="107">
        <f t="shared" si="27"/>
        <v>3.8611793604991715E-3</v>
      </c>
      <c r="Q133" s="107">
        <f t="shared" si="26"/>
        <v>-2.7235160607602255E-2</v>
      </c>
      <c r="R133" s="107">
        <f t="shared" si="26"/>
        <v>-1.2073721118918522E-2</v>
      </c>
      <c r="S133" s="107">
        <f t="shared" si="26"/>
        <v>-2.5042494813821519E-2</v>
      </c>
      <c r="T133" s="107">
        <f t="shared" si="26"/>
        <v>2.5734489976175973E-2</v>
      </c>
      <c r="U133" s="107">
        <f t="shared" si="26"/>
        <v>3.647927334740246E-3</v>
      </c>
      <c r="V133" s="107">
        <f t="shared" si="26"/>
        <v>-3.2917970002146594E-3</v>
      </c>
      <c r="W133" s="110">
        <f t="shared" si="26"/>
        <v>-7.220448970724826E-3</v>
      </c>
    </row>
    <row r="134" spans="1:23">
      <c r="A134" s="176">
        <v>45002</v>
      </c>
      <c r="B134" s="5">
        <v>2018.26</v>
      </c>
      <c r="C134" s="2">
        <v>150.44999999999999</v>
      </c>
      <c r="D134" s="2">
        <v>494.54</v>
      </c>
      <c r="E134" s="5">
        <v>1693.1</v>
      </c>
      <c r="F134" s="2">
        <v>76.3</v>
      </c>
      <c r="G134" s="5">
        <v>1420.7</v>
      </c>
      <c r="H134" s="2">
        <v>153.65</v>
      </c>
      <c r="I134" s="5">
        <v>2447.4</v>
      </c>
      <c r="J134" s="2">
        <v>957.7</v>
      </c>
      <c r="K134" s="5">
        <v>1171.5</v>
      </c>
      <c r="L134" s="177">
        <v>14420.85</v>
      </c>
      <c r="M134" s="109">
        <f t="shared" si="27"/>
        <v>-1.2577185458131864E-3</v>
      </c>
      <c r="N134" s="107">
        <f t="shared" si="27"/>
        <v>2.2858138076049968E-2</v>
      </c>
      <c r="O134" s="107">
        <f t="shared" si="27"/>
        <v>-1.7121165599926026E-2</v>
      </c>
      <c r="P134" s="107">
        <f t="shared" si="27"/>
        <v>1.7607295018854434E-2</v>
      </c>
      <c r="Q134" s="107">
        <f t="shared" si="26"/>
        <v>9.2166551049240476E-3</v>
      </c>
      <c r="R134" s="107">
        <f t="shared" si="26"/>
        <v>1.1753179757435006E-2</v>
      </c>
      <c r="S134" s="107">
        <f t="shared" si="26"/>
        <v>3.2074166177502063E-2</v>
      </c>
      <c r="T134" s="107">
        <f t="shared" si="26"/>
        <v>-4.870850818290349E-3</v>
      </c>
      <c r="U134" s="107">
        <f t="shared" si="26"/>
        <v>-1.0077483861309178E-2</v>
      </c>
      <c r="V134" s="107">
        <f t="shared" si="26"/>
        <v>3.8057816776543196E-3</v>
      </c>
      <c r="W134" s="110">
        <f t="shared" si="26"/>
        <v>6.2954102014918306E-3</v>
      </c>
    </row>
    <row r="135" spans="1:23">
      <c r="A135" s="176">
        <v>45001</v>
      </c>
      <c r="B135" s="5">
        <v>2020.8</v>
      </c>
      <c r="C135" s="2">
        <v>147.05000000000001</v>
      </c>
      <c r="D135" s="2">
        <v>503.08</v>
      </c>
      <c r="E135" s="5">
        <v>1663.55</v>
      </c>
      <c r="F135" s="2">
        <v>75.599999999999994</v>
      </c>
      <c r="G135" s="5">
        <v>1404.1</v>
      </c>
      <c r="H135" s="2">
        <v>148.80000000000001</v>
      </c>
      <c r="I135" s="5">
        <v>2459.35</v>
      </c>
      <c r="J135" s="2">
        <v>967.4</v>
      </c>
      <c r="K135" s="5">
        <v>1167.05</v>
      </c>
      <c r="L135" s="177">
        <v>14330.35</v>
      </c>
      <c r="M135" s="109">
        <f t="shared" si="27"/>
        <v>-5.0003436097957139E-3</v>
      </c>
      <c r="N135" s="107">
        <f t="shared" si="27"/>
        <v>-1.6189223729942623E-2</v>
      </c>
      <c r="O135" s="107">
        <f t="shared" si="27"/>
        <v>2.1011117423491436E-2</v>
      </c>
      <c r="P135" s="107">
        <f t="shared" si="27"/>
        <v>-1.4416581562852093E-3</v>
      </c>
      <c r="Q135" s="107">
        <f t="shared" si="26"/>
        <v>6.6357244153982713E-3</v>
      </c>
      <c r="R135" s="107">
        <f t="shared" si="26"/>
        <v>-1.1013834220560776E-2</v>
      </c>
      <c r="S135" s="107">
        <f t="shared" si="26"/>
        <v>1.8996500690655085E-2</v>
      </c>
      <c r="T135" s="107">
        <f t="shared" si="26"/>
        <v>2.1889907939174332E-2</v>
      </c>
      <c r="U135" s="107">
        <f t="shared" si="26"/>
        <v>1.6677476390701627E-2</v>
      </c>
      <c r="V135" s="107">
        <f t="shared" ref="V135:W198" si="29">LN(K135/K136)</f>
        <v>5.7575135414284591E-3</v>
      </c>
      <c r="W135" s="110">
        <f t="shared" si="29"/>
        <v>7.0155479280226195E-4</v>
      </c>
    </row>
    <row r="136" spans="1:23">
      <c r="A136" s="176">
        <v>45000</v>
      </c>
      <c r="B136" s="5">
        <v>2030.93</v>
      </c>
      <c r="C136" s="2">
        <v>149.44999999999999</v>
      </c>
      <c r="D136" s="2">
        <v>492.62</v>
      </c>
      <c r="E136" s="5">
        <v>1665.95</v>
      </c>
      <c r="F136" s="2">
        <v>75.099999999999994</v>
      </c>
      <c r="G136" s="5">
        <v>1419.65</v>
      </c>
      <c r="H136" s="2">
        <v>146</v>
      </c>
      <c r="I136" s="5">
        <v>2406.1</v>
      </c>
      <c r="J136" s="2">
        <v>951.4</v>
      </c>
      <c r="K136" s="5">
        <v>1160.3499999999999</v>
      </c>
      <c r="L136" s="177">
        <v>14320.3</v>
      </c>
      <c r="M136" s="109">
        <f t="shared" si="27"/>
        <v>-1.7236714232079713E-2</v>
      </c>
      <c r="N136" s="107">
        <f t="shared" si="27"/>
        <v>-2.3802776661474775E-2</v>
      </c>
      <c r="O136" s="107">
        <f t="shared" si="27"/>
        <v>1.6269838774666489E-2</v>
      </c>
      <c r="P136" s="107">
        <f t="shared" si="27"/>
        <v>1.0681412278207819E-2</v>
      </c>
      <c r="Q136" s="107">
        <f t="shared" si="27"/>
        <v>4.0026737896574063E-3</v>
      </c>
      <c r="R136" s="107">
        <f t="shared" si="27"/>
        <v>-2.4650925414911159E-4</v>
      </c>
      <c r="S136" s="107">
        <f t="shared" si="27"/>
        <v>7.2177663406719746E-3</v>
      </c>
      <c r="T136" s="107">
        <f t="shared" si="27"/>
        <v>-1.4994454447655051E-2</v>
      </c>
      <c r="U136" s="107">
        <f t="shared" si="27"/>
        <v>-6.077772036037269E-3</v>
      </c>
      <c r="V136" s="107">
        <f t="shared" si="29"/>
        <v>-3.8773884121048397E-4</v>
      </c>
      <c r="W136" s="110">
        <f t="shared" si="29"/>
        <v>-2.6674725576768771E-3</v>
      </c>
    </row>
    <row r="137" spans="1:23">
      <c r="A137" s="176">
        <v>44999</v>
      </c>
      <c r="B137" s="5">
        <v>2066.2399999999998</v>
      </c>
      <c r="C137" s="2">
        <v>153.05000000000001</v>
      </c>
      <c r="D137" s="2">
        <v>484.67</v>
      </c>
      <c r="E137" s="5">
        <v>1648.25</v>
      </c>
      <c r="F137" s="2">
        <v>74.8</v>
      </c>
      <c r="G137" s="5">
        <v>1420</v>
      </c>
      <c r="H137" s="2">
        <v>144.94999999999999</v>
      </c>
      <c r="I137" s="5">
        <v>2442.4499999999998</v>
      </c>
      <c r="J137" s="2">
        <v>957.2</v>
      </c>
      <c r="K137" s="5">
        <v>1160.8</v>
      </c>
      <c r="L137" s="177">
        <v>14358.55</v>
      </c>
      <c r="M137" s="109">
        <f t="shared" si="27"/>
        <v>-3.7485793513705882E-3</v>
      </c>
      <c r="N137" s="107">
        <f t="shared" si="27"/>
        <v>1.946292675200538E-2</v>
      </c>
      <c r="O137" s="107">
        <f t="shared" si="27"/>
        <v>2.6858410427021548E-3</v>
      </c>
      <c r="P137" s="107">
        <f t="shared" si="27"/>
        <v>-1.5442114115165292E-2</v>
      </c>
      <c r="Q137" s="107">
        <f t="shared" si="27"/>
        <v>7.38010729762246E-3</v>
      </c>
      <c r="R137" s="107">
        <f t="shared" si="27"/>
        <v>-1.0577661581579644E-2</v>
      </c>
      <c r="S137" s="107">
        <f t="shared" si="27"/>
        <v>-1.4383809632339678E-2</v>
      </c>
      <c r="T137" s="107">
        <f t="shared" si="27"/>
        <v>-5.1658597182638738E-3</v>
      </c>
      <c r="U137" s="107">
        <f t="shared" si="27"/>
        <v>3.2438682764179367E-3</v>
      </c>
      <c r="V137" s="107">
        <f t="shared" si="29"/>
        <v>-2.7738849741065122E-2</v>
      </c>
      <c r="W137" s="110">
        <f t="shared" si="29"/>
        <v>-6.6567420350666451E-3</v>
      </c>
    </row>
    <row r="138" spans="1:23">
      <c r="A138" s="176">
        <v>44998</v>
      </c>
      <c r="B138" s="5">
        <v>2074</v>
      </c>
      <c r="C138" s="2">
        <v>150.1</v>
      </c>
      <c r="D138" s="2">
        <v>483.37</v>
      </c>
      <c r="E138" s="5">
        <v>1673.9</v>
      </c>
      <c r="F138" s="2">
        <v>74.25</v>
      </c>
      <c r="G138" s="5">
        <v>1435.1</v>
      </c>
      <c r="H138" s="2">
        <v>147.05000000000001</v>
      </c>
      <c r="I138" s="5">
        <v>2455.1</v>
      </c>
      <c r="J138" s="2">
        <v>954.1</v>
      </c>
      <c r="K138" s="5">
        <v>1193.45</v>
      </c>
      <c r="L138" s="177">
        <v>14454.45</v>
      </c>
      <c r="M138" s="109">
        <f t="shared" si="27"/>
        <v>-1.6583049498991566E-2</v>
      </c>
      <c r="N138" s="107">
        <f t="shared" si="27"/>
        <v>-5.3190228247550313E-2</v>
      </c>
      <c r="O138" s="107">
        <f t="shared" si="27"/>
        <v>-1.5498775791212874E-2</v>
      </c>
      <c r="P138" s="107">
        <f t="shared" si="27"/>
        <v>-1.5060168431485421E-2</v>
      </c>
      <c r="Q138" s="107">
        <f t="shared" si="27"/>
        <v>-3.6367644170874833E-2</v>
      </c>
      <c r="R138" s="107">
        <f t="shared" si="27"/>
        <v>-2.5081733852432019E-2</v>
      </c>
      <c r="S138" s="107">
        <f t="shared" si="27"/>
        <v>-4.3904623576489568E-2</v>
      </c>
      <c r="T138" s="107">
        <f t="shared" si="27"/>
        <v>-4.2068529998418123E-3</v>
      </c>
      <c r="U138" s="107">
        <f t="shared" si="27"/>
        <v>-1.518603177189905E-3</v>
      </c>
      <c r="V138" s="107">
        <f t="shared" si="29"/>
        <v>-2.7479364727663151E-2</v>
      </c>
      <c r="W138" s="110">
        <f t="shared" si="29"/>
        <v>-1.547347952404321E-2</v>
      </c>
    </row>
    <row r="139" spans="1:23">
      <c r="A139" s="176">
        <v>44995</v>
      </c>
      <c r="B139" s="5">
        <v>2108.6799999999998</v>
      </c>
      <c r="C139" s="2">
        <v>158.30000000000001</v>
      </c>
      <c r="D139" s="2">
        <v>490.92</v>
      </c>
      <c r="E139" s="5">
        <v>1699.3</v>
      </c>
      <c r="F139" s="2">
        <v>77</v>
      </c>
      <c r="G139" s="5">
        <v>1471.55</v>
      </c>
      <c r="H139" s="2">
        <v>153.65</v>
      </c>
      <c r="I139" s="5">
        <v>2465.4499999999998</v>
      </c>
      <c r="J139" s="2">
        <v>955.55</v>
      </c>
      <c r="K139" s="5">
        <v>1226.7</v>
      </c>
      <c r="L139" s="177">
        <v>14679.85</v>
      </c>
      <c r="M139" s="109">
        <f t="shared" si="27"/>
        <v>-1.5617119934416123E-2</v>
      </c>
      <c r="N139" s="107">
        <f t="shared" si="27"/>
        <v>1.2642226715403122E-3</v>
      </c>
      <c r="O139" s="107">
        <f t="shared" si="27"/>
        <v>-1.6892755398608692E-3</v>
      </c>
      <c r="P139" s="107">
        <f t="shared" si="27"/>
        <v>-1.0187441736823762E-2</v>
      </c>
      <c r="Q139" s="107">
        <f t="shared" si="27"/>
        <v>-5.1813587419976288E-3</v>
      </c>
      <c r="R139" s="107">
        <f t="shared" si="27"/>
        <v>-5.9960544826828518E-3</v>
      </c>
      <c r="S139" s="107">
        <f t="shared" si="27"/>
        <v>-1.933672882170712E-2</v>
      </c>
      <c r="T139" s="107">
        <f t="shared" si="27"/>
        <v>1.6440528582083165E-3</v>
      </c>
      <c r="U139" s="107">
        <f t="shared" si="27"/>
        <v>2.9870322222565505E-3</v>
      </c>
      <c r="V139" s="107">
        <f t="shared" si="29"/>
        <v>-1.7334817975842274E-2</v>
      </c>
      <c r="W139" s="110">
        <f t="shared" si="29"/>
        <v>-8.418231902141745E-3</v>
      </c>
    </row>
    <row r="140" spans="1:23">
      <c r="A140" s="176">
        <v>44994</v>
      </c>
      <c r="B140" s="5">
        <v>2141.87</v>
      </c>
      <c r="C140" s="2">
        <v>158.1</v>
      </c>
      <c r="D140" s="2">
        <v>491.75</v>
      </c>
      <c r="E140" s="5">
        <v>1716.7</v>
      </c>
      <c r="F140" s="2">
        <v>77.400000000000006</v>
      </c>
      <c r="G140" s="5">
        <v>1480.4</v>
      </c>
      <c r="H140" s="2">
        <v>156.65</v>
      </c>
      <c r="I140" s="5">
        <v>2461.4</v>
      </c>
      <c r="J140" s="2">
        <v>952.7</v>
      </c>
      <c r="K140" s="5">
        <v>1248.1500000000001</v>
      </c>
      <c r="L140" s="177">
        <v>14803.95</v>
      </c>
      <c r="M140" s="109">
        <f t="shared" si="27"/>
        <v>-2.4325074962460089E-2</v>
      </c>
      <c r="N140" s="107">
        <f t="shared" si="27"/>
        <v>2.595051917274931E-2</v>
      </c>
      <c r="O140" s="107">
        <f t="shared" si="27"/>
        <v>4.5042826004046332E-3</v>
      </c>
      <c r="P140" s="107">
        <f t="shared" si="27"/>
        <v>-1.3596205855040481E-2</v>
      </c>
      <c r="Q140" s="107">
        <f t="shared" si="27"/>
        <v>-8.3628663657595182E-3</v>
      </c>
      <c r="R140" s="107">
        <f t="shared" si="27"/>
        <v>-8.2742391271931112E-3</v>
      </c>
      <c r="S140" s="107">
        <f t="shared" si="27"/>
        <v>-9.2137268172254681E-3</v>
      </c>
      <c r="T140" s="107">
        <f t="shared" si="27"/>
        <v>-9.5826064315194803E-3</v>
      </c>
      <c r="U140" s="107">
        <f t="shared" si="27"/>
        <v>-5.0256623420672896E-3</v>
      </c>
      <c r="V140" s="107">
        <f t="shared" si="29"/>
        <v>-3.2941002900070446E-2</v>
      </c>
      <c r="W140" s="110">
        <f t="shared" si="29"/>
        <v>-7.9392462337816629E-3</v>
      </c>
    </row>
    <row r="141" spans="1:23">
      <c r="A141" s="176">
        <v>44993</v>
      </c>
      <c r="B141" s="5">
        <v>2194.61</v>
      </c>
      <c r="C141" s="2">
        <v>154.05000000000001</v>
      </c>
      <c r="D141" s="2">
        <v>489.54</v>
      </c>
      <c r="E141" s="5">
        <v>1740.2</v>
      </c>
      <c r="F141" s="2">
        <v>78.05</v>
      </c>
      <c r="G141" s="5">
        <v>1492.7</v>
      </c>
      <c r="H141" s="2">
        <v>158.1</v>
      </c>
      <c r="I141" s="5">
        <v>2485.1</v>
      </c>
      <c r="J141" s="2">
        <v>957.5</v>
      </c>
      <c r="K141" s="5">
        <v>1289.95</v>
      </c>
      <c r="L141" s="177">
        <v>14921.95</v>
      </c>
      <c r="M141" s="109">
        <f t="shared" si="27"/>
        <v>3.5833578993761817E-3</v>
      </c>
      <c r="N141" s="107">
        <f t="shared" si="27"/>
        <v>-1.4819858861173306E-2</v>
      </c>
      <c r="O141" s="107">
        <f t="shared" si="27"/>
        <v>1.9629499616688551E-3</v>
      </c>
      <c r="P141" s="107">
        <f t="shared" si="27"/>
        <v>-6.1870041539278066E-3</v>
      </c>
      <c r="Q141" s="107">
        <f t="shared" si="27"/>
        <v>4.1195756438267124E-2</v>
      </c>
      <c r="R141" s="107">
        <f t="shared" si="27"/>
        <v>-9.832920916238946E-3</v>
      </c>
      <c r="S141" s="107">
        <f t="shared" si="27"/>
        <v>1.1770455598915526E-2</v>
      </c>
      <c r="T141" s="107">
        <f t="shared" si="27"/>
        <v>1.0060463393433412E-4</v>
      </c>
      <c r="U141" s="107">
        <f t="shared" si="27"/>
        <v>-8.0614140895447304E-3</v>
      </c>
      <c r="V141" s="107">
        <f t="shared" si="29"/>
        <v>1.5232289513621515E-2</v>
      </c>
      <c r="W141" s="110">
        <f t="shared" si="29"/>
        <v>2.7480518385244205E-3</v>
      </c>
    </row>
    <row r="142" spans="1:23">
      <c r="A142" s="176">
        <v>44991</v>
      </c>
      <c r="B142" s="5">
        <v>2186.7600000000002</v>
      </c>
      <c r="C142" s="2">
        <v>156.35</v>
      </c>
      <c r="D142" s="2">
        <v>488.58</v>
      </c>
      <c r="E142" s="5">
        <v>1751</v>
      </c>
      <c r="F142" s="2">
        <v>74.900000000000006</v>
      </c>
      <c r="G142" s="5">
        <v>1507.45</v>
      </c>
      <c r="H142" s="2">
        <v>156.25</v>
      </c>
      <c r="I142" s="5">
        <v>2484.85</v>
      </c>
      <c r="J142" s="2">
        <v>965.25</v>
      </c>
      <c r="K142" s="5">
        <v>1270.45</v>
      </c>
      <c r="L142" s="177">
        <v>14881</v>
      </c>
      <c r="M142" s="109">
        <f t="shared" si="27"/>
        <v>9.7189193386102227E-3</v>
      </c>
      <c r="N142" s="107">
        <f t="shared" si="27"/>
        <v>4.1461789807594539E-2</v>
      </c>
      <c r="O142" s="107">
        <f t="shared" si="27"/>
        <v>9.5009660338179446E-3</v>
      </c>
      <c r="P142" s="107">
        <f t="shared" si="27"/>
        <v>0</v>
      </c>
      <c r="Q142" s="107">
        <f t="shared" si="27"/>
        <v>2.6737983844022052E-3</v>
      </c>
      <c r="R142" s="107">
        <f t="shared" si="27"/>
        <v>1.8850478657242903E-2</v>
      </c>
      <c r="S142" s="107">
        <f t="shared" si="27"/>
        <v>1.0939620038385509E-2</v>
      </c>
      <c r="T142" s="107">
        <f t="shared" si="27"/>
        <v>5.5893685472113794E-3</v>
      </c>
      <c r="U142" s="107">
        <f t="shared" si="27"/>
        <v>-1.7079423451561474E-3</v>
      </c>
      <c r="V142" s="107">
        <f t="shared" si="29"/>
        <v>1.457238201201019E-3</v>
      </c>
      <c r="W142" s="110">
        <f t="shared" si="29"/>
        <v>7.1655887726773532E-3</v>
      </c>
    </row>
    <row r="143" spans="1:23">
      <c r="A143" s="176">
        <v>44988</v>
      </c>
      <c r="B143" s="5">
        <v>2165.61</v>
      </c>
      <c r="C143" s="2">
        <v>150</v>
      </c>
      <c r="D143" s="2">
        <v>483.96</v>
      </c>
      <c r="E143" s="5">
        <v>1751</v>
      </c>
      <c r="F143" s="2">
        <v>74.7</v>
      </c>
      <c r="G143" s="5">
        <v>1479.3</v>
      </c>
      <c r="H143" s="2">
        <v>154.55000000000001</v>
      </c>
      <c r="I143" s="5">
        <v>2471</v>
      </c>
      <c r="J143" s="2">
        <v>966.9</v>
      </c>
      <c r="K143" s="5">
        <v>1268.5999999999999</v>
      </c>
      <c r="L143" s="177">
        <v>14774.75</v>
      </c>
      <c r="M143" s="109">
        <f t="shared" si="27"/>
        <v>2.5194560202638328E-2</v>
      </c>
      <c r="N143" s="107">
        <f t="shared" si="27"/>
        <v>-9.290046907092642E-3</v>
      </c>
      <c r="O143" s="107">
        <f t="shared" si="27"/>
        <v>-3.4241663853345444E-3</v>
      </c>
      <c r="P143" s="107">
        <f t="shared" si="27"/>
        <v>1.6874878503425308E-2</v>
      </c>
      <c r="Q143" s="107">
        <f t="shared" si="27"/>
        <v>-1.337792841659831E-3</v>
      </c>
      <c r="R143" s="107">
        <f t="shared" si="27"/>
        <v>4.8450856271292355E-3</v>
      </c>
      <c r="S143" s="107">
        <f t="shared" si="27"/>
        <v>1.4665408677009141E-2</v>
      </c>
      <c r="T143" s="107">
        <f t="shared" si="27"/>
        <v>6.3536097301367051E-3</v>
      </c>
      <c r="U143" s="107">
        <f t="shared" si="27"/>
        <v>1.6561436349324791E-3</v>
      </c>
      <c r="V143" s="107">
        <f t="shared" si="29"/>
        <v>1.3531147068498997E-2</v>
      </c>
      <c r="W143" s="110">
        <f t="shared" si="29"/>
        <v>1.2771783170000665E-2</v>
      </c>
    </row>
    <row r="144" spans="1:23">
      <c r="A144" s="176">
        <v>44987</v>
      </c>
      <c r="B144" s="5">
        <v>2111.73</v>
      </c>
      <c r="C144" s="2">
        <v>151.4</v>
      </c>
      <c r="D144" s="2">
        <v>485.62</v>
      </c>
      <c r="E144" s="5">
        <v>1721.7</v>
      </c>
      <c r="F144" s="2">
        <v>74.8</v>
      </c>
      <c r="G144" s="5">
        <v>1472.15</v>
      </c>
      <c r="H144" s="2">
        <v>152.30000000000001</v>
      </c>
      <c r="I144" s="5">
        <v>2455.35</v>
      </c>
      <c r="J144" s="2">
        <v>965.3</v>
      </c>
      <c r="K144" s="5">
        <v>1251.55</v>
      </c>
      <c r="L144" s="177">
        <v>14587.25</v>
      </c>
      <c r="M144" s="109">
        <f t="shared" si="27"/>
        <v>-7.6421594389333852E-3</v>
      </c>
      <c r="N144" s="107">
        <f t="shared" si="27"/>
        <v>-6.5833022491974483E-3</v>
      </c>
      <c r="O144" s="107">
        <f t="shared" si="27"/>
        <v>3.5068212599526838E-3</v>
      </c>
      <c r="P144" s="107">
        <f t="shared" si="27"/>
        <v>-1.3385072621757744E-2</v>
      </c>
      <c r="Q144" s="107">
        <f t="shared" si="27"/>
        <v>2.7101929777791179E-2</v>
      </c>
      <c r="R144" s="107">
        <f t="shared" si="27"/>
        <v>-1.610438416473679E-2</v>
      </c>
      <c r="S144" s="107">
        <f t="shared" si="27"/>
        <v>1.9717390548398832E-3</v>
      </c>
      <c r="T144" s="107">
        <f t="shared" si="27"/>
        <v>-4.4294610783518346E-3</v>
      </c>
      <c r="U144" s="107">
        <f t="shared" si="27"/>
        <v>6.235082030667599E-3</v>
      </c>
      <c r="V144" s="107">
        <f t="shared" si="29"/>
        <v>-1.6325599344521186E-2</v>
      </c>
      <c r="W144" s="110">
        <f t="shared" si="29"/>
        <v>-5.3056144368189761E-3</v>
      </c>
    </row>
    <row r="145" spans="1:23">
      <c r="A145" s="176">
        <v>44986</v>
      </c>
      <c r="B145" s="5">
        <v>2127.9299999999998</v>
      </c>
      <c r="C145" s="2">
        <v>152.4</v>
      </c>
      <c r="D145" s="2">
        <v>483.92</v>
      </c>
      <c r="E145" s="5">
        <v>1744.9</v>
      </c>
      <c r="F145" s="2">
        <v>72.8</v>
      </c>
      <c r="G145" s="5">
        <v>1496.05</v>
      </c>
      <c r="H145" s="2">
        <v>152</v>
      </c>
      <c r="I145" s="5">
        <v>2466.25</v>
      </c>
      <c r="J145" s="2">
        <v>959.3</v>
      </c>
      <c r="K145" s="5">
        <v>1272.1500000000001</v>
      </c>
      <c r="L145" s="177">
        <v>14664.85</v>
      </c>
      <c r="M145" s="109">
        <f t="shared" si="27"/>
        <v>9.1491687377643696E-3</v>
      </c>
      <c r="N145" s="107">
        <f t="shared" si="27"/>
        <v>-7.5176036342854847E-3</v>
      </c>
      <c r="O145" s="107">
        <f t="shared" si="27"/>
        <v>1.9029501460860636E-3</v>
      </c>
      <c r="P145" s="107">
        <f t="shared" si="27"/>
        <v>9.0094589234902354E-3</v>
      </c>
      <c r="Q145" s="107">
        <f t="shared" si="27"/>
        <v>4.2081945434313414E-2</v>
      </c>
      <c r="R145" s="107">
        <f t="shared" si="27"/>
        <v>5.6978301355537905E-3</v>
      </c>
      <c r="S145" s="107">
        <f t="shared" si="27"/>
        <v>4.1301824532546029E-2</v>
      </c>
      <c r="T145" s="107">
        <f t="shared" si="27"/>
        <v>2.2732356701156697E-3</v>
      </c>
      <c r="U145" s="107">
        <f t="shared" si="27"/>
        <v>2.8185205777053915E-3</v>
      </c>
      <c r="V145" s="107">
        <f t="shared" si="29"/>
        <v>2.0064922636195029E-3</v>
      </c>
      <c r="W145" s="110">
        <f t="shared" si="29"/>
        <v>1.0012556405471836E-2</v>
      </c>
    </row>
    <row r="146" spans="1:23">
      <c r="A146" s="176">
        <v>44985</v>
      </c>
      <c r="B146" s="5">
        <v>2108.5500000000002</v>
      </c>
      <c r="C146" s="2">
        <v>153.55000000000001</v>
      </c>
      <c r="D146" s="2">
        <v>483</v>
      </c>
      <c r="E146" s="5">
        <v>1729.25</v>
      </c>
      <c r="F146" s="2">
        <v>69.8</v>
      </c>
      <c r="G146" s="5">
        <v>1487.55</v>
      </c>
      <c r="H146" s="2">
        <v>145.85</v>
      </c>
      <c r="I146" s="5">
        <v>2460.65</v>
      </c>
      <c r="J146" s="2">
        <v>956.6</v>
      </c>
      <c r="K146" s="5">
        <v>1269.5999999999999</v>
      </c>
      <c r="L146" s="177">
        <v>14518.75</v>
      </c>
      <c r="M146" s="109">
        <f t="shared" si="27"/>
        <v>-1.9313834523185212E-2</v>
      </c>
      <c r="N146" s="107">
        <f t="shared" si="27"/>
        <v>-2.9263555267977433E-3</v>
      </c>
      <c r="O146" s="107">
        <f t="shared" si="27"/>
        <v>3.9873514173227986E-2</v>
      </c>
      <c r="P146" s="107">
        <f t="shared" si="27"/>
        <v>1.9101649707111454E-3</v>
      </c>
      <c r="Q146" s="107">
        <f t="shared" si="27"/>
        <v>3.9449965790690683E-2</v>
      </c>
      <c r="R146" s="107">
        <f t="shared" si="27"/>
        <v>-1.4515495865138747E-2</v>
      </c>
      <c r="S146" s="107">
        <f t="shared" si="27"/>
        <v>2.8513753705868995E-2</v>
      </c>
      <c r="T146" s="107">
        <f t="shared" si="27"/>
        <v>-3.0433394695244587E-3</v>
      </c>
      <c r="U146" s="107">
        <f t="shared" si="27"/>
        <v>-8.7945822220203852E-3</v>
      </c>
      <c r="V146" s="107">
        <f t="shared" si="29"/>
        <v>9.6557932632384009E-3</v>
      </c>
      <c r="W146" s="110">
        <f t="shared" si="29"/>
        <v>-2.0607250101935433E-3</v>
      </c>
    </row>
    <row r="147" spans="1:23">
      <c r="A147" s="176">
        <v>44984</v>
      </c>
      <c r="B147" s="5">
        <v>2149.67</v>
      </c>
      <c r="C147" s="2">
        <v>154</v>
      </c>
      <c r="D147" s="2">
        <v>464.12</v>
      </c>
      <c r="E147" s="5">
        <v>1725.95</v>
      </c>
      <c r="F147" s="2">
        <v>67.099999999999994</v>
      </c>
      <c r="G147" s="5">
        <v>1509.3</v>
      </c>
      <c r="H147" s="2">
        <v>141.75</v>
      </c>
      <c r="I147" s="5">
        <v>2468.15</v>
      </c>
      <c r="J147" s="2">
        <v>965.05</v>
      </c>
      <c r="K147" s="5">
        <v>1257.4000000000001</v>
      </c>
      <c r="L147" s="177">
        <v>14548.7</v>
      </c>
      <c r="M147" s="109">
        <f t="shared" si="27"/>
        <v>-6.6717450454641608E-3</v>
      </c>
      <c r="N147" s="107">
        <f t="shared" si="27"/>
        <v>-1.5783867701261889E-2</v>
      </c>
      <c r="O147" s="107">
        <f t="shared" si="27"/>
        <v>-1.9802839137505004E-3</v>
      </c>
      <c r="P147" s="107">
        <f t="shared" si="27"/>
        <v>1.6738870342497148E-2</v>
      </c>
      <c r="Q147" s="107">
        <f t="shared" ref="Q147:W203" si="30">LN(F147/F148)</f>
        <v>-1.9188780650868879E-2</v>
      </c>
      <c r="R147" s="107">
        <f t="shared" si="30"/>
        <v>-2.7028230681953761E-2</v>
      </c>
      <c r="S147" s="107">
        <f t="shared" si="30"/>
        <v>-2.8178954891474131E-3</v>
      </c>
      <c r="T147" s="107">
        <f t="shared" si="30"/>
        <v>-6.4817939738594284E-3</v>
      </c>
      <c r="U147" s="107">
        <f t="shared" si="30"/>
        <v>-5.6314891408479825E-3</v>
      </c>
      <c r="V147" s="107">
        <f t="shared" si="29"/>
        <v>-1.7970218758942318E-2</v>
      </c>
      <c r="W147" s="110">
        <f t="shared" si="29"/>
        <v>-5.6033307271869037E-3</v>
      </c>
    </row>
    <row r="148" spans="1:23">
      <c r="A148" s="176">
        <v>44981</v>
      </c>
      <c r="B148" s="5">
        <v>2164.06</v>
      </c>
      <c r="C148" s="2">
        <v>156.44999999999999</v>
      </c>
      <c r="D148" s="2">
        <v>465.04</v>
      </c>
      <c r="E148" s="5">
        <v>1697.3</v>
      </c>
      <c r="F148" s="2">
        <v>68.400000000000006</v>
      </c>
      <c r="G148" s="5">
        <v>1550.65</v>
      </c>
      <c r="H148" s="2">
        <v>142.15</v>
      </c>
      <c r="I148" s="5">
        <v>2484.1999999999998</v>
      </c>
      <c r="J148" s="2">
        <v>970.5</v>
      </c>
      <c r="K148" s="5">
        <v>1280.2</v>
      </c>
      <c r="L148" s="177">
        <v>14630.45</v>
      </c>
      <c r="M148" s="109">
        <f t="shared" ref="M148:S202" si="31">LN(B148/B149)</f>
        <v>6.8159636252541787E-3</v>
      </c>
      <c r="N148" s="107">
        <f t="shared" si="31"/>
        <v>1.4810315782731752E-2</v>
      </c>
      <c r="O148" s="107">
        <f t="shared" si="31"/>
        <v>-4.6554120014464873E-3</v>
      </c>
      <c r="P148" s="107">
        <f t="shared" si="31"/>
        <v>-5.7865602285229389E-3</v>
      </c>
      <c r="Q148" s="107">
        <f t="shared" si="30"/>
        <v>-8.0087796108059845E-3</v>
      </c>
      <c r="R148" s="107">
        <f t="shared" si="30"/>
        <v>-3.2244022767096576E-5</v>
      </c>
      <c r="S148" s="107">
        <f t="shared" si="30"/>
        <v>1.8101647768736847E-2</v>
      </c>
      <c r="T148" s="107">
        <f t="shared" si="30"/>
        <v>-2.5930444592641368E-3</v>
      </c>
      <c r="U148" s="107">
        <f t="shared" si="30"/>
        <v>-2.0586728835364095E-3</v>
      </c>
      <c r="V148" s="107">
        <f t="shared" si="29"/>
        <v>-2.6021551862286121E-2</v>
      </c>
      <c r="W148" s="110">
        <f t="shared" si="29"/>
        <v>-2.4780537782292003E-3</v>
      </c>
    </row>
    <row r="149" spans="1:23">
      <c r="A149" s="176">
        <v>44980</v>
      </c>
      <c r="B149" s="5">
        <v>2149.36</v>
      </c>
      <c r="C149" s="2">
        <v>154.15</v>
      </c>
      <c r="D149" s="2">
        <v>467.21</v>
      </c>
      <c r="E149" s="5">
        <v>1707.15</v>
      </c>
      <c r="F149" s="2">
        <v>68.95</v>
      </c>
      <c r="G149" s="5">
        <v>1550.7</v>
      </c>
      <c r="H149" s="2">
        <v>139.6</v>
      </c>
      <c r="I149" s="5">
        <v>2490.65</v>
      </c>
      <c r="J149" s="2">
        <v>972.5</v>
      </c>
      <c r="K149" s="5">
        <v>1313.95</v>
      </c>
      <c r="L149" s="177">
        <v>14666.75</v>
      </c>
      <c r="M149" s="109">
        <f t="shared" si="31"/>
        <v>-4.8038300160903949E-3</v>
      </c>
      <c r="N149" s="107">
        <f t="shared" si="31"/>
        <v>9.4509421075728295E-3</v>
      </c>
      <c r="O149" s="107">
        <f t="shared" si="31"/>
        <v>-1.0454355166326706E-2</v>
      </c>
      <c r="P149" s="107">
        <f t="shared" si="31"/>
        <v>3.8735852642912383E-3</v>
      </c>
      <c r="Q149" s="107">
        <f t="shared" si="30"/>
        <v>2.1778593000130113E-3</v>
      </c>
      <c r="R149" s="107">
        <f t="shared" si="30"/>
        <v>-7.1325603584713486E-3</v>
      </c>
      <c r="S149" s="107">
        <f t="shared" si="30"/>
        <v>3.5880913988748475E-3</v>
      </c>
      <c r="T149" s="107">
        <f t="shared" si="30"/>
        <v>-1.3641745851407957E-3</v>
      </c>
      <c r="U149" s="107">
        <f t="shared" si="30"/>
        <v>4.0699677520157013E-3</v>
      </c>
      <c r="V149" s="107">
        <f t="shared" si="29"/>
        <v>-4.4044571335364819E-3</v>
      </c>
      <c r="W149" s="110">
        <f t="shared" si="29"/>
        <v>-2.393710080897637E-3</v>
      </c>
    </row>
    <row r="150" spans="1:23">
      <c r="A150" s="176">
        <v>44979</v>
      </c>
      <c r="B150" s="5">
        <v>2159.71</v>
      </c>
      <c r="C150" s="2">
        <v>152.69999999999999</v>
      </c>
      <c r="D150" s="2">
        <v>472.12</v>
      </c>
      <c r="E150" s="5">
        <v>1700.55</v>
      </c>
      <c r="F150" s="2">
        <v>68.8</v>
      </c>
      <c r="G150" s="5">
        <v>1561.8</v>
      </c>
      <c r="H150" s="2">
        <v>139.1</v>
      </c>
      <c r="I150" s="5">
        <v>2494.0500000000002</v>
      </c>
      <c r="J150" s="2">
        <v>968.55</v>
      </c>
      <c r="K150" s="5">
        <v>1319.75</v>
      </c>
      <c r="L150" s="177">
        <v>14701.9</v>
      </c>
      <c r="M150" s="109">
        <f t="shared" si="31"/>
        <v>-2.2937110825561845E-2</v>
      </c>
      <c r="N150" s="107">
        <f t="shared" si="31"/>
        <v>2.7553610315969861E-2</v>
      </c>
      <c r="O150" s="107">
        <f t="shared" si="31"/>
        <v>-7.1336914245767567E-3</v>
      </c>
      <c r="P150" s="107">
        <f t="shared" si="31"/>
        <v>-1.7285280614556586E-2</v>
      </c>
      <c r="Q150" s="107">
        <f t="shared" si="30"/>
        <v>-2.7948791584049046E-2</v>
      </c>
      <c r="R150" s="107">
        <f t="shared" si="30"/>
        <v>-1.1269339013565177E-2</v>
      </c>
      <c r="S150" s="107">
        <f t="shared" si="30"/>
        <v>-2.8001120566722174E-2</v>
      </c>
      <c r="T150" s="107">
        <f t="shared" si="30"/>
        <v>-8.8220603306957013E-3</v>
      </c>
      <c r="U150" s="107">
        <f t="shared" si="30"/>
        <v>-3.1440893874317773E-3</v>
      </c>
      <c r="V150" s="107">
        <f t="shared" si="29"/>
        <v>-2.4031699998576187E-2</v>
      </c>
      <c r="W150" s="110">
        <f t="shared" si="29"/>
        <v>-1.4320279428247222E-2</v>
      </c>
    </row>
    <row r="151" spans="1:23">
      <c r="A151" s="176">
        <v>44978</v>
      </c>
      <c r="B151" s="5">
        <v>2209.8200000000002</v>
      </c>
      <c r="C151" s="2">
        <v>148.55000000000001</v>
      </c>
      <c r="D151" s="2">
        <v>475.5</v>
      </c>
      <c r="E151" s="5">
        <v>1730.2</v>
      </c>
      <c r="F151" s="2">
        <v>70.75</v>
      </c>
      <c r="G151" s="5">
        <v>1579.5</v>
      </c>
      <c r="H151" s="2">
        <v>143.05000000000001</v>
      </c>
      <c r="I151" s="5">
        <v>2516.15</v>
      </c>
      <c r="J151" s="2">
        <v>971.6</v>
      </c>
      <c r="K151" s="5">
        <v>1351.85</v>
      </c>
      <c r="L151" s="177">
        <v>14913.95</v>
      </c>
      <c r="M151" s="109">
        <f t="shared" si="31"/>
        <v>8.1286299795061325E-3</v>
      </c>
      <c r="N151" s="107">
        <f t="shared" si="31"/>
        <v>-4.0309090521408516E-3</v>
      </c>
      <c r="O151" s="107">
        <f t="shared" si="31"/>
        <v>3.5758232662301223E-4</v>
      </c>
      <c r="P151" s="107">
        <f t="shared" si="31"/>
        <v>-4.0951751535797821E-3</v>
      </c>
      <c r="Q151" s="107">
        <f t="shared" si="30"/>
        <v>-1.2640617750833937E-2</v>
      </c>
      <c r="R151" s="107">
        <f t="shared" si="30"/>
        <v>-8.1653695370226525E-3</v>
      </c>
      <c r="S151" s="107">
        <f t="shared" si="30"/>
        <v>-8.7002462837058748E-3</v>
      </c>
      <c r="T151" s="107">
        <f t="shared" si="30"/>
        <v>1.8696799145319855E-3</v>
      </c>
      <c r="U151" s="107">
        <f t="shared" si="30"/>
        <v>-1.3088121388883281E-2</v>
      </c>
      <c r="V151" s="107">
        <f t="shared" si="29"/>
        <v>4.1510752317034409E-3</v>
      </c>
      <c r="W151" s="110">
        <f t="shared" si="29"/>
        <v>-1.6547976147100302E-3</v>
      </c>
    </row>
    <row r="152" spans="1:23">
      <c r="A152" s="176">
        <v>44977</v>
      </c>
      <c r="B152" s="5">
        <v>2191.9299999999998</v>
      </c>
      <c r="C152" s="2">
        <v>149.15</v>
      </c>
      <c r="D152" s="2">
        <v>475.33</v>
      </c>
      <c r="E152" s="5">
        <v>1737.3</v>
      </c>
      <c r="F152" s="2">
        <v>71.650000000000006</v>
      </c>
      <c r="G152" s="5">
        <v>1592.45</v>
      </c>
      <c r="H152" s="2">
        <v>144.30000000000001</v>
      </c>
      <c r="I152" s="5">
        <v>2511.4499999999998</v>
      </c>
      <c r="J152" s="2">
        <v>984.4</v>
      </c>
      <c r="K152" s="5">
        <v>1346.25</v>
      </c>
      <c r="L152" s="177">
        <v>14938.65</v>
      </c>
      <c r="M152" s="109">
        <f t="shared" si="31"/>
        <v>-1.0632484238234747E-2</v>
      </c>
      <c r="N152" s="107">
        <f t="shared" si="31"/>
        <v>-7.0152283692767742E-3</v>
      </c>
      <c r="O152" s="107">
        <f t="shared" si="31"/>
        <v>2.5488454475224086E-3</v>
      </c>
      <c r="P152" s="107">
        <f t="shared" si="31"/>
        <v>-1.2555397946804565E-2</v>
      </c>
      <c r="Q152" s="107">
        <f t="shared" si="30"/>
        <v>-1.0413145117489869E-2</v>
      </c>
      <c r="R152" s="107">
        <f t="shared" si="30"/>
        <v>5.446688002850403E-3</v>
      </c>
      <c r="S152" s="107">
        <f t="shared" si="30"/>
        <v>2.4284487216405734E-3</v>
      </c>
      <c r="T152" s="107">
        <f t="shared" si="30"/>
        <v>-1.6113153607113825E-3</v>
      </c>
      <c r="U152" s="107">
        <f t="shared" si="30"/>
        <v>-1.0157956227947721E-4</v>
      </c>
      <c r="V152" s="107">
        <f t="shared" si="29"/>
        <v>3.5345586049194172E-3</v>
      </c>
      <c r="W152" s="110">
        <f t="shared" si="29"/>
        <v>-4.3616855933602408E-3</v>
      </c>
    </row>
    <row r="153" spans="1:23">
      <c r="A153" s="176">
        <v>44974</v>
      </c>
      <c r="B153" s="5">
        <v>2215.36</v>
      </c>
      <c r="C153" s="2">
        <v>150.19999999999999</v>
      </c>
      <c r="D153" s="2">
        <v>474.12</v>
      </c>
      <c r="E153" s="5">
        <v>1759.25</v>
      </c>
      <c r="F153" s="2">
        <v>72.400000000000006</v>
      </c>
      <c r="G153" s="5">
        <v>1583.8</v>
      </c>
      <c r="H153" s="2">
        <v>143.94999999999999</v>
      </c>
      <c r="I153" s="5">
        <v>2515.5</v>
      </c>
      <c r="J153" s="2">
        <v>984.5</v>
      </c>
      <c r="K153" s="5">
        <v>1341.5</v>
      </c>
      <c r="L153" s="177">
        <v>15003.95</v>
      </c>
      <c r="M153" s="109">
        <f t="shared" si="31"/>
        <v>4.1705364079636003E-3</v>
      </c>
      <c r="N153" s="107">
        <f t="shared" si="31"/>
        <v>-1.4212766101683679E-2</v>
      </c>
      <c r="O153" s="107">
        <f t="shared" si="31"/>
        <v>1.1753609372805953E-2</v>
      </c>
      <c r="P153" s="107">
        <f t="shared" si="31"/>
        <v>-1.6182130289978922E-2</v>
      </c>
      <c r="Q153" s="107">
        <f t="shared" si="30"/>
        <v>-7.567975577123901E-3</v>
      </c>
      <c r="R153" s="107">
        <f t="shared" si="30"/>
        <v>-1.13009741132698E-2</v>
      </c>
      <c r="S153" s="107">
        <f t="shared" si="30"/>
        <v>-1.7218056215557567E-2</v>
      </c>
      <c r="T153" s="107">
        <f t="shared" si="30"/>
        <v>-4.6008092895955697E-3</v>
      </c>
      <c r="U153" s="107">
        <f t="shared" si="30"/>
        <v>-1.0759581486049288E-2</v>
      </c>
      <c r="V153" s="107">
        <f t="shared" si="29"/>
        <v>-1.9671071428598395E-2</v>
      </c>
      <c r="W153" s="110">
        <f t="shared" si="29"/>
        <v>-5.3045056362665457E-3</v>
      </c>
    </row>
    <row r="154" spans="1:23">
      <c r="A154" s="176">
        <v>44973</v>
      </c>
      <c r="B154" s="5">
        <v>2206.14</v>
      </c>
      <c r="C154" s="2">
        <v>152.35</v>
      </c>
      <c r="D154" s="2">
        <v>468.58</v>
      </c>
      <c r="E154" s="5">
        <v>1787.95</v>
      </c>
      <c r="F154" s="2">
        <v>72.95</v>
      </c>
      <c r="G154" s="5">
        <v>1601.8</v>
      </c>
      <c r="H154" s="2">
        <v>146.44999999999999</v>
      </c>
      <c r="I154" s="5">
        <v>2527.1</v>
      </c>
      <c r="J154" s="2">
        <v>995.15</v>
      </c>
      <c r="K154" s="5">
        <v>1368.15</v>
      </c>
      <c r="L154" s="177">
        <v>15083.75</v>
      </c>
      <c r="M154" s="109">
        <f t="shared" si="31"/>
        <v>-7.838677703870591E-4</v>
      </c>
      <c r="N154" s="107">
        <f t="shared" si="31"/>
        <v>-3.281378208278852E-4</v>
      </c>
      <c r="O154" s="107">
        <f t="shared" si="31"/>
        <v>6.5088227045809275E-3</v>
      </c>
      <c r="P154" s="107">
        <f t="shared" si="31"/>
        <v>1.3712241021339873E-3</v>
      </c>
      <c r="Q154" s="107">
        <f t="shared" si="30"/>
        <v>1.6586420329064114E-2</v>
      </c>
      <c r="R154" s="107">
        <f t="shared" si="30"/>
        <v>2.969819460857134E-3</v>
      </c>
      <c r="S154" s="107">
        <f t="shared" si="30"/>
        <v>7.8835026975051445E-3</v>
      </c>
      <c r="T154" s="107">
        <f t="shared" si="30"/>
        <v>-8.4129309827135519E-3</v>
      </c>
      <c r="U154" s="107">
        <f t="shared" si="30"/>
        <v>-2.511868592242732E-4</v>
      </c>
      <c r="V154" s="107">
        <f t="shared" si="29"/>
        <v>-8.1529114020486987E-3</v>
      </c>
      <c r="W154" s="110">
        <f t="shared" si="29"/>
        <v>2.9279584313559419E-3</v>
      </c>
    </row>
    <row r="155" spans="1:23">
      <c r="A155" s="176">
        <v>44972</v>
      </c>
      <c r="B155" s="5">
        <v>2207.87</v>
      </c>
      <c r="C155" s="2">
        <v>152.4</v>
      </c>
      <c r="D155" s="2">
        <v>465.54</v>
      </c>
      <c r="E155" s="5">
        <v>1785.5</v>
      </c>
      <c r="F155" s="2">
        <v>71.75</v>
      </c>
      <c r="G155" s="5">
        <v>1597.05</v>
      </c>
      <c r="H155" s="2">
        <v>145.30000000000001</v>
      </c>
      <c r="I155" s="5">
        <v>2548.4499999999998</v>
      </c>
      <c r="J155" s="2">
        <v>995.4</v>
      </c>
      <c r="K155" s="5">
        <v>1379.35</v>
      </c>
      <c r="L155" s="177">
        <v>15039.65</v>
      </c>
      <c r="M155" s="109">
        <f t="shared" si="31"/>
        <v>2.2392361928122641E-2</v>
      </c>
      <c r="N155" s="107">
        <f t="shared" si="31"/>
        <v>-1.7239002293912033E-2</v>
      </c>
      <c r="O155" s="107">
        <f t="shared" si="31"/>
        <v>8.0011641360074048E-3</v>
      </c>
      <c r="P155" s="107">
        <f t="shared" si="31"/>
        <v>8.5212209016332675E-3</v>
      </c>
      <c r="Q155" s="107">
        <f t="shared" si="30"/>
        <v>1.0507977598415165E-2</v>
      </c>
      <c r="R155" s="107">
        <f t="shared" si="30"/>
        <v>2.3822222343212935E-3</v>
      </c>
      <c r="S155" s="107">
        <f t="shared" si="30"/>
        <v>6.213344117511471E-3</v>
      </c>
      <c r="T155" s="107">
        <f t="shared" si="30"/>
        <v>-1.2149016932539921E-2</v>
      </c>
      <c r="U155" s="107">
        <f t="shared" si="30"/>
        <v>-1.1337933307109716E-2</v>
      </c>
      <c r="V155" s="107">
        <f t="shared" si="29"/>
        <v>1.1814175697699466E-2</v>
      </c>
      <c r="W155" s="110">
        <f t="shared" si="29"/>
        <v>4.7153315365109916E-3</v>
      </c>
    </row>
    <row r="156" spans="1:23">
      <c r="A156" s="176">
        <v>44971</v>
      </c>
      <c r="B156" s="5">
        <v>2158.98</v>
      </c>
      <c r="C156" s="2">
        <v>155.05000000000001</v>
      </c>
      <c r="D156" s="2">
        <v>461.83</v>
      </c>
      <c r="E156" s="5">
        <v>1770.35</v>
      </c>
      <c r="F156" s="2">
        <v>71</v>
      </c>
      <c r="G156" s="5">
        <v>1593.25</v>
      </c>
      <c r="H156" s="2">
        <v>144.4</v>
      </c>
      <c r="I156" s="5">
        <v>2579.6</v>
      </c>
      <c r="J156" s="5">
        <v>1006.75</v>
      </c>
      <c r="K156" s="5">
        <v>1363.15</v>
      </c>
      <c r="L156" s="177">
        <v>14968.9</v>
      </c>
      <c r="M156" s="109">
        <f t="shared" si="31"/>
        <v>2.3293971879799421E-2</v>
      </c>
      <c r="N156" s="107">
        <f t="shared" si="31"/>
        <v>-3.2242463603510314E-4</v>
      </c>
      <c r="O156" s="107">
        <f t="shared" si="31"/>
        <v>-8.0011641360073597E-3</v>
      </c>
      <c r="P156" s="107">
        <f t="shared" si="31"/>
        <v>-1.9468708094820964E-3</v>
      </c>
      <c r="Q156" s="107">
        <f t="shared" si="30"/>
        <v>-7.7166289611444797E-3</v>
      </c>
      <c r="R156" s="107">
        <f t="shared" si="30"/>
        <v>1.6325860122712168E-2</v>
      </c>
      <c r="S156" s="107">
        <f t="shared" si="30"/>
        <v>3.1212094005411894E-3</v>
      </c>
      <c r="T156" s="107">
        <f t="shared" si="30"/>
        <v>-5.4257258239160755E-4</v>
      </c>
      <c r="U156" s="107">
        <f t="shared" si="30"/>
        <v>-8.4075668348436335E-3</v>
      </c>
      <c r="V156" s="107">
        <f t="shared" si="29"/>
        <v>7.4738488278383378E-3</v>
      </c>
      <c r="W156" s="110">
        <f t="shared" si="29"/>
        <v>4.5799460024385872E-3</v>
      </c>
    </row>
    <row r="157" spans="1:23">
      <c r="A157" s="176">
        <v>44970</v>
      </c>
      <c r="B157" s="5">
        <v>2109.27</v>
      </c>
      <c r="C157" s="2">
        <v>155.1</v>
      </c>
      <c r="D157" s="2">
        <v>465.54</v>
      </c>
      <c r="E157" s="5">
        <v>1773.8</v>
      </c>
      <c r="F157" s="2">
        <v>71.55</v>
      </c>
      <c r="G157" s="5">
        <v>1567.45</v>
      </c>
      <c r="H157" s="2">
        <v>143.94999999999999</v>
      </c>
      <c r="I157" s="5">
        <v>2581</v>
      </c>
      <c r="J157" s="5">
        <v>1015.25</v>
      </c>
      <c r="K157" s="5">
        <v>1353</v>
      </c>
      <c r="L157" s="177">
        <v>14900.5</v>
      </c>
      <c r="M157" s="109">
        <f t="shared" si="31"/>
        <v>-5.7107624084451157E-3</v>
      </c>
      <c r="N157" s="107">
        <f t="shared" si="31"/>
        <v>-1.2494155802162539E-2</v>
      </c>
      <c r="O157" s="107">
        <f t="shared" si="31"/>
        <v>-2.2912869202729457E-2</v>
      </c>
      <c r="P157" s="107">
        <f t="shared" si="31"/>
        <v>9.8706947112039804E-4</v>
      </c>
      <c r="Q157" s="107">
        <f t="shared" si="30"/>
        <v>-5.2410769011450538E-2</v>
      </c>
      <c r="R157" s="107">
        <f t="shared" si="30"/>
        <v>-2.5883056985937711E-2</v>
      </c>
      <c r="S157" s="107">
        <f t="shared" si="30"/>
        <v>-1.8923668090751168E-2</v>
      </c>
      <c r="T157" s="107">
        <f t="shared" si="30"/>
        <v>1.356983827498806E-3</v>
      </c>
      <c r="U157" s="107">
        <f t="shared" si="30"/>
        <v>8.5565722241474889E-3</v>
      </c>
      <c r="V157" s="107">
        <f t="shared" si="29"/>
        <v>-9.1596954486195155E-3</v>
      </c>
      <c r="W157" s="110">
        <f t="shared" si="29"/>
        <v>-7.7115404542467221E-3</v>
      </c>
    </row>
    <row r="158" spans="1:23">
      <c r="A158" s="176">
        <v>44967</v>
      </c>
      <c r="B158" s="5">
        <v>2121.35</v>
      </c>
      <c r="C158" s="2">
        <v>157.05000000000001</v>
      </c>
      <c r="D158" s="2">
        <v>476.33</v>
      </c>
      <c r="E158" s="5">
        <v>1772.05</v>
      </c>
      <c r="F158" s="2">
        <v>75.400000000000006</v>
      </c>
      <c r="G158" s="5">
        <v>1608.55</v>
      </c>
      <c r="H158" s="2">
        <v>146.69999999999999</v>
      </c>
      <c r="I158" s="5">
        <v>2577.5</v>
      </c>
      <c r="J158" s="5">
        <v>1006.6</v>
      </c>
      <c r="K158" s="5">
        <v>1365.45</v>
      </c>
      <c r="L158" s="177">
        <v>15015.85</v>
      </c>
      <c r="M158" s="109">
        <f t="shared" si="31"/>
        <v>-8.2670511276893566E-3</v>
      </c>
      <c r="N158" s="107">
        <f t="shared" si="31"/>
        <v>-8.5592533956698365E-3</v>
      </c>
      <c r="O158" s="107">
        <f t="shared" si="31"/>
        <v>5.346705786569427E-3</v>
      </c>
      <c r="P158" s="107">
        <f t="shared" si="31"/>
        <v>6.4917655647809375E-4</v>
      </c>
      <c r="Q158" s="107">
        <f t="shared" si="30"/>
        <v>-1.2520756650730899E-2</v>
      </c>
      <c r="R158" s="107">
        <f t="shared" si="30"/>
        <v>-5.239428519477762E-3</v>
      </c>
      <c r="S158" s="107">
        <f t="shared" si="30"/>
        <v>-2.72294245845584E-3</v>
      </c>
      <c r="T158" s="107">
        <f t="shared" si="30"/>
        <v>-3.5629951329462848E-3</v>
      </c>
      <c r="U158" s="107">
        <f t="shared" si="30"/>
        <v>-1.9866891890109171E-4</v>
      </c>
      <c r="V158" s="107">
        <f t="shared" si="29"/>
        <v>-4.9312466373829487E-3</v>
      </c>
      <c r="W158" s="110">
        <f t="shared" si="29"/>
        <v>-9.485472130814752E-4</v>
      </c>
    </row>
    <row r="159" spans="1:23">
      <c r="A159" s="176">
        <v>44966</v>
      </c>
      <c r="B159" s="5">
        <v>2138.96</v>
      </c>
      <c r="C159" s="2">
        <v>158.4</v>
      </c>
      <c r="D159" s="2">
        <v>473.79</v>
      </c>
      <c r="E159" s="5">
        <v>1770.9</v>
      </c>
      <c r="F159" s="2">
        <v>76.349999999999994</v>
      </c>
      <c r="G159" s="5">
        <v>1617</v>
      </c>
      <c r="H159" s="2">
        <v>147.1</v>
      </c>
      <c r="I159" s="5">
        <v>2586.6999999999998</v>
      </c>
      <c r="J159" s="5">
        <v>1006.8</v>
      </c>
      <c r="K159" s="5">
        <v>1372.2</v>
      </c>
      <c r="L159" s="177">
        <v>15030.1</v>
      </c>
      <c r="M159" s="109">
        <f t="shared" si="31"/>
        <v>1.7406770573612635E-3</v>
      </c>
      <c r="N159" s="107">
        <f t="shared" si="31"/>
        <v>-1.577038648879059E-3</v>
      </c>
      <c r="O159" s="107">
        <f t="shared" si="31"/>
        <v>9.37281555179377E-3</v>
      </c>
      <c r="P159" s="107">
        <f t="shared" si="31"/>
        <v>3.0539555463122503E-3</v>
      </c>
      <c r="Q159" s="107">
        <f t="shared" si="30"/>
        <v>3.2797667970012878E-3</v>
      </c>
      <c r="R159" s="107">
        <f t="shared" si="30"/>
        <v>1.6524148387908125E-2</v>
      </c>
      <c r="S159" s="107">
        <f t="shared" si="30"/>
        <v>-8.7987031258883099E-3</v>
      </c>
      <c r="T159" s="107">
        <f t="shared" si="30"/>
        <v>1.5088502717492624E-3</v>
      </c>
      <c r="U159" s="107">
        <f t="shared" si="30"/>
        <v>-6.139240987522665E-3</v>
      </c>
      <c r="V159" s="107">
        <f t="shared" si="29"/>
        <v>-6.1925145408429905E-4</v>
      </c>
      <c r="W159" s="110">
        <f t="shared" si="29"/>
        <v>1.1976685400101324E-4</v>
      </c>
    </row>
    <row r="160" spans="1:23">
      <c r="A160" s="176">
        <v>44965</v>
      </c>
      <c r="B160" s="5">
        <v>2135.2399999999998</v>
      </c>
      <c r="C160" s="2">
        <v>158.65</v>
      </c>
      <c r="D160" s="2">
        <v>469.37</v>
      </c>
      <c r="E160" s="5">
        <v>1765.5</v>
      </c>
      <c r="F160" s="2">
        <v>76.099999999999994</v>
      </c>
      <c r="G160" s="5">
        <v>1590.5</v>
      </c>
      <c r="H160" s="2">
        <v>148.4</v>
      </c>
      <c r="I160" s="5">
        <v>2582.8000000000002</v>
      </c>
      <c r="J160" s="5">
        <v>1013</v>
      </c>
      <c r="K160" s="5">
        <v>1373.05</v>
      </c>
      <c r="L160" s="177">
        <v>15028.3</v>
      </c>
      <c r="M160" s="109">
        <f t="shared" si="31"/>
        <v>1.9775183451038719E-2</v>
      </c>
      <c r="N160" s="107">
        <f t="shared" si="31"/>
        <v>1.3644508048996635E-2</v>
      </c>
      <c r="O160" s="107">
        <f t="shared" si="31"/>
        <v>1.4071296880880046E-3</v>
      </c>
      <c r="P160" s="107">
        <f t="shared" si="31"/>
        <v>-5.5918132657779415E-3</v>
      </c>
      <c r="Q160" s="107">
        <f t="shared" si="30"/>
        <v>1.3227706097551126E-2</v>
      </c>
      <c r="R160" s="107">
        <f t="shared" si="30"/>
        <v>1.7825331626729581E-2</v>
      </c>
      <c r="S160" s="107">
        <f t="shared" si="30"/>
        <v>1.904819497069463E-2</v>
      </c>
      <c r="T160" s="107">
        <f t="shared" si="30"/>
        <v>-7.0987952426846941E-3</v>
      </c>
      <c r="U160" s="107">
        <f t="shared" si="30"/>
        <v>6.536618302507219E-3</v>
      </c>
      <c r="V160" s="107">
        <f t="shared" si="29"/>
        <v>4.6354677401201508E-3</v>
      </c>
      <c r="W160" s="110">
        <f t="shared" si="29"/>
        <v>8.4262371899075199E-3</v>
      </c>
    </row>
    <row r="161" spans="1:23">
      <c r="A161" s="176">
        <v>44964</v>
      </c>
      <c r="B161" s="5">
        <v>2093.4299999999998</v>
      </c>
      <c r="C161" s="2">
        <v>156.5</v>
      </c>
      <c r="D161" s="2">
        <v>468.71</v>
      </c>
      <c r="E161" s="5">
        <v>1775.4</v>
      </c>
      <c r="F161" s="2">
        <v>75.099999999999994</v>
      </c>
      <c r="G161" s="5">
        <v>1562.4</v>
      </c>
      <c r="H161" s="2">
        <v>145.6</v>
      </c>
      <c r="I161" s="5">
        <v>2601.1999999999998</v>
      </c>
      <c r="J161" s="5">
        <v>1006.4</v>
      </c>
      <c r="K161" s="5">
        <v>1366.7</v>
      </c>
      <c r="L161" s="177">
        <v>14902.2</v>
      </c>
      <c r="M161" s="109">
        <f t="shared" si="31"/>
        <v>-2.4046386738998189E-3</v>
      </c>
      <c r="N161" s="107">
        <f t="shared" si="31"/>
        <v>-1.6162608214945279E-2</v>
      </c>
      <c r="O161" s="107">
        <f t="shared" si="31"/>
        <v>-2.1312426813500924E-3</v>
      </c>
      <c r="P161" s="107">
        <f t="shared" si="31"/>
        <v>1.6125718500162492E-2</v>
      </c>
      <c r="Q161" s="107">
        <f t="shared" si="30"/>
        <v>6.010034784889603E-3</v>
      </c>
      <c r="R161" s="107">
        <f t="shared" si="30"/>
        <v>-4.7569728142401284E-3</v>
      </c>
      <c r="S161" s="107">
        <f t="shared" si="30"/>
        <v>-1.0296894680162046E-3</v>
      </c>
      <c r="T161" s="107">
        <f t="shared" si="30"/>
        <v>-1.3896535762524538E-2</v>
      </c>
      <c r="U161" s="107">
        <f t="shared" si="30"/>
        <v>-1.6701952479282283E-2</v>
      </c>
      <c r="V161" s="107">
        <f t="shared" si="29"/>
        <v>-6.7816645225342084E-3</v>
      </c>
      <c r="W161" s="110">
        <f t="shared" si="29"/>
        <v>-2.1416836987350292E-3</v>
      </c>
    </row>
    <row r="162" spans="1:23">
      <c r="A162" s="176">
        <v>44963</v>
      </c>
      <c r="B162" s="5">
        <v>2098.4699999999998</v>
      </c>
      <c r="C162" s="2">
        <v>159.05000000000001</v>
      </c>
      <c r="D162" s="2">
        <v>469.71</v>
      </c>
      <c r="E162" s="5">
        <v>1747</v>
      </c>
      <c r="F162" s="2">
        <v>74.650000000000006</v>
      </c>
      <c r="G162" s="5">
        <v>1569.85</v>
      </c>
      <c r="H162" s="2">
        <v>145.75</v>
      </c>
      <c r="I162" s="5">
        <v>2637.6</v>
      </c>
      <c r="J162" s="5">
        <v>1023.35</v>
      </c>
      <c r="K162" s="5">
        <v>1376</v>
      </c>
      <c r="L162" s="177">
        <v>14934.15</v>
      </c>
      <c r="M162" s="109">
        <f t="shared" si="31"/>
        <v>-7.5625765442829049E-3</v>
      </c>
      <c r="N162" s="107">
        <f t="shared" si="31"/>
        <v>1.2017854951576612E-2</v>
      </c>
      <c r="O162" s="107">
        <f t="shared" si="31"/>
        <v>9.5405874691809837E-3</v>
      </c>
      <c r="P162" s="107">
        <f t="shared" si="31"/>
        <v>-1.8881858276760373E-2</v>
      </c>
      <c r="Q162" s="107">
        <f t="shared" si="30"/>
        <v>-4.0107005634072513E-3</v>
      </c>
      <c r="R162" s="107">
        <f t="shared" si="30"/>
        <v>-1.8648485521080161E-2</v>
      </c>
      <c r="S162" s="107">
        <f t="shared" si="30"/>
        <v>2.7827882622740305E-2</v>
      </c>
      <c r="T162" s="107">
        <f t="shared" si="30"/>
        <v>-4.2184178249875751E-3</v>
      </c>
      <c r="U162" s="107">
        <f t="shared" si="30"/>
        <v>-4.6795113420691446E-3</v>
      </c>
      <c r="V162" s="107">
        <f t="shared" si="29"/>
        <v>-8.6831225734608809E-3</v>
      </c>
      <c r="W162" s="110">
        <f t="shared" si="29"/>
        <v>-1.8865090136606765E-3</v>
      </c>
    </row>
    <row r="163" spans="1:23">
      <c r="A163" s="176">
        <v>44960</v>
      </c>
      <c r="B163" s="5">
        <v>2114.4</v>
      </c>
      <c r="C163" s="2">
        <v>157.15</v>
      </c>
      <c r="D163" s="2">
        <v>465.25</v>
      </c>
      <c r="E163" s="5">
        <v>1780.3</v>
      </c>
      <c r="F163" s="2">
        <v>74.95</v>
      </c>
      <c r="G163" s="5">
        <v>1599.4</v>
      </c>
      <c r="H163" s="2">
        <v>141.75</v>
      </c>
      <c r="I163" s="5">
        <v>2648.75</v>
      </c>
      <c r="J163" s="5">
        <v>1028.1500000000001</v>
      </c>
      <c r="K163" s="5">
        <v>1388</v>
      </c>
      <c r="L163" s="177">
        <v>14962.35</v>
      </c>
      <c r="M163" s="109">
        <f t="shared" si="31"/>
        <v>8.80069326771096E-4</v>
      </c>
      <c r="N163" s="107">
        <f t="shared" si="31"/>
        <v>-2.0469932188837487E-2</v>
      </c>
      <c r="O163" s="107">
        <f t="shared" si="31"/>
        <v>3.2216818473967471E-2</v>
      </c>
      <c r="P163" s="107">
        <f t="shared" si="31"/>
        <v>1.0474256203684992E-2</v>
      </c>
      <c r="Q163" s="107">
        <f t="shared" si="30"/>
        <v>-8.6350586368804973E-3</v>
      </c>
      <c r="R163" s="107">
        <f t="shared" si="30"/>
        <v>9.8331062624408359E-3</v>
      </c>
      <c r="S163" s="107">
        <f t="shared" si="30"/>
        <v>2.3194616980468152E-2</v>
      </c>
      <c r="T163" s="107">
        <f t="shared" si="30"/>
        <v>5.2615762235971057E-3</v>
      </c>
      <c r="U163" s="107">
        <f t="shared" si="30"/>
        <v>2.0189805289072413E-2</v>
      </c>
      <c r="V163" s="107">
        <f t="shared" si="29"/>
        <v>2.5983070233018865E-2</v>
      </c>
      <c r="W163" s="110">
        <f t="shared" si="29"/>
        <v>8.2512401161613045E-3</v>
      </c>
    </row>
    <row r="164" spans="1:23">
      <c r="A164" s="176">
        <v>44959</v>
      </c>
      <c r="B164" s="5">
        <v>2112.54</v>
      </c>
      <c r="C164" s="2">
        <v>160.4</v>
      </c>
      <c r="D164" s="2">
        <v>450.5</v>
      </c>
      <c r="E164" s="5">
        <v>1761.75</v>
      </c>
      <c r="F164" s="2">
        <v>75.599999999999994</v>
      </c>
      <c r="G164" s="5">
        <v>1583.75</v>
      </c>
      <c r="H164" s="2">
        <v>138.5</v>
      </c>
      <c r="I164" s="5">
        <v>2634.85</v>
      </c>
      <c r="J164" s="5">
        <v>1007.6</v>
      </c>
      <c r="K164" s="5">
        <v>1352.4</v>
      </c>
      <c r="L164" s="177">
        <v>14839.4</v>
      </c>
      <c r="M164" s="109">
        <f t="shared" si="31"/>
        <v>-5.5513213625297099E-3</v>
      </c>
      <c r="N164" s="107">
        <f t="shared" si="31"/>
        <v>3.9096032646917016E-2</v>
      </c>
      <c r="O164" s="107">
        <f t="shared" si="31"/>
        <v>-1.6773081481122956E-2</v>
      </c>
      <c r="P164" s="107">
        <f t="shared" si="31"/>
        <v>9.7250121212757949E-3</v>
      </c>
      <c r="Q164" s="107">
        <f t="shared" si="30"/>
        <v>0</v>
      </c>
      <c r="R164" s="107">
        <f t="shared" si="30"/>
        <v>2.0831096004643841E-2</v>
      </c>
      <c r="S164" s="107">
        <f t="shared" si="30"/>
        <v>1.4912078473045846E-2</v>
      </c>
      <c r="T164" s="107">
        <f t="shared" si="30"/>
        <v>2.3268024822051599E-2</v>
      </c>
      <c r="U164" s="107">
        <f t="shared" si="30"/>
        <v>-7.2188199763173564E-3</v>
      </c>
      <c r="V164" s="107">
        <f t="shared" si="29"/>
        <v>2.5883266612742673E-4</v>
      </c>
      <c r="W164" s="110">
        <f t="shared" si="29"/>
        <v>-5.557979127179879E-4</v>
      </c>
    </row>
    <row r="165" spans="1:23">
      <c r="A165" s="176">
        <v>44958</v>
      </c>
      <c r="B165" s="5">
        <v>2124.3000000000002</v>
      </c>
      <c r="C165" s="2">
        <v>154.25</v>
      </c>
      <c r="D165" s="2">
        <v>458.12</v>
      </c>
      <c r="E165" s="5">
        <v>1744.7</v>
      </c>
      <c r="F165" s="2">
        <v>75.599999999999994</v>
      </c>
      <c r="G165" s="5">
        <v>1551.1</v>
      </c>
      <c r="H165" s="2">
        <v>136.44999999999999</v>
      </c>
      <c r="I165" s="5">
        <v>2574.25</v>
      </c>
      <c r="J165" s="5">
        <v>1014.9</v>
      </c>
      <c r="K165" s="5">
        <v>1352.05</v>
      </c>
      <c r="L165" s="177">
        <v>14847.65</v>
      </c>
      <c r="M165" s="109">
        <f t="shared" si="31"/>
        <v>-5.9419219893969361E-3</v>
      </c>
      <c r="N165" s="107">
        <f t="shared" si="31"/>
        <v>-1.7671142562810913E-2</v>
      </c>
      <c r="O165" s="107">
        <f t="shared" si="31"/>
        <v>1.092013125313333E-3</v>
      </c>
      <c r="P165" s="107">
        <f t="shared" si="31"/>
        <v>7.883344909646808E-3</v>
      </c>
      <c r="Q165" s="107">
        <f t="shared" si="30"/>
        <v>-3.6367644170874951E-2</v>
      </c>
      <c r="R165" s="107">
        <f t="shared" si="30"/>
        <v>1.1248639605583789E-2</v>
      </c>
      <c r="S165" s="107">
        <f t="shared" si="30"/>
        <v>-3.4219077904794247E-2</v>
      </c>
      <c r="T165" s="107">
        <f t="shared" si="30"/>
        <v>-9.7068538004187232E-4</v>
      </c>
      <c r="U165" s="107">
        <f t="shared" si="30"/>
        <v>-1.9128132730825226E-2</v>
      </c>
      <c r="V165" s="107">
        <f t="shared" si="29"/>
        <v>-1.9555332400108601E-2</v>
      </c>
      <c r="W165" s="110">
        <f t="shared" si="29"/>
        <v>-5.8993259463713957E-3</v>
      </c>
    </row>
    <row r="166" spans="1:23">
      <c r="A166" s="176">
        <v>44957</v>
      </c>
      <c r="B166" s="5">
        <v>2136.96</v>
      </c>
      <c r="C166" s="2">
        <v>157</v>
      </c>
      <c r="D166" s="2">
        <v>457.62</v>
      </c>
      <c r="E166" s="5">
        <v>1731</v>
      </c>
      <c r="F166" s="2">
        <v>78.400000000000006</v>
      </c>
      <c r="G166" s="5">
        <v>1533.75</v>
      </c>
      <c r="H166" s="2">
        <v>141.19999999999999</v>
      </c>
      <c r="I166" s="5">
        <v>2576.75</v>
      </c>
      <c r="J166" s="5">
        <v>1034.5</v>
      </c>
      <c r="K166" s="5">
        <v>1378.75</v>
      </c>
      <c r="L166" s="177">
        <v>14935.5</v>
      </c>
      <c r="M166" s="109">
        <f t="shared" si="31"/>
        <v>-2.5050956249922187E-3</v>
      </c>
      <c r="N166" s="107">
        <f t="shared" si="31"/>
        <v>-1.5484588107758525E-2</v>
      </c>
      <c r="O166" s="107">
        <f t="shared" si="31"/>
        <v>-8.9844736751470786E-3</v>
      </c>
      <c r="P166" s="107">
        <f t="shared" si="31"/>
        <v>2.7478504527073417E-3</v>
      </c>
      <c r="Q166" s="107">
        <f t="shared" si="30"/>
        <v>5.7083386642554419E-2</v>
      </c>
      <c r="R166" s="107">
        <f t="shared" si="30"/>
        <v>-3.2871748530188074E-3</v>
      </c>
      <c r="S166" s="107">
        <f t="shared" si="30"/>
        <v>3.6787415401721313E-2</v>
      </c>
      <c r="T166" s="107">
        <f t="shared" si="30"/>
        <v>3.343119597965496E-3</v>
      </c>
      <c r="U166" s="107">
        <f t="shared" si="30"/>
        <v>-1.6489684340385058E-2</v>
      </c>
      <c r="V166" s="107">
        <f t="shared" si="29"/>
        <v>3.4796064866842336E-2</v>
      </c>
      <c r="W166" s="110">
        <f t="shared" si="29"/>
        <v>5.45827597095373E-3</v>
      </c>
    </row>
    <row r="167" spans="1:23">
      <c r="A167" s="176">
        <v>44956</v>
      </c>
      <c r="B167" s="5">
        <v>2142.3200000000002</v>
      </c>
      <c r="C167" s="2">
        <v>159.44999999999999</v>
      </c>
      <c r="D167" s="2">
        <v>461.75</v>
      </c>
      <c r="E167" s="5">
        <v>1726.25</v>
      </c>
      <c r="F167" s="2">
        <v>74.05</v>
      </c>
      <c r="G167" s="5">
        <v>1538.8</v>
      </c>
      <c r="H167" s="2">
        <v>136.1</v>
      </c>
      <c r="I167" s="5">
        <v>2568.15</v>
      </c>
      <c r="J167" s="5">
        <v>1051.7</v>
      </c>
      <c r="K167" s="5">
        <v>1331.6</v>
      </c>
      <c r="L167" s="177">
        <v>14854.2</v>
      </c>
      <c r="M167" s="109">
        <f t="shared" si="31"/>
        <v>9.5397388814030763E-3</v>
      </c>
      <c r="N167" s="107">
        <f t="shared" si="31"/>
        <v>4.7147659237031722E-3</v>
      </c>
      <c r="O167" s="107">
        <f t="shared" si="31"/>
        <v>2.6709805475075104E-2</v>
      </c>
      <c r="P167" s="107">
        <f t="shared" si="31"/>
        <v>7.6468309870890653E-3</v>
      </c>
      <c r="Q167" s="107">
        <f t="shared" si="30"/>
        <v>1.0862292816631E-2</v>
      </c>
      <c r="R167" s="107">
        <f t="shared" si="30"/>
        <v>1.2851923980655893E-2</v>
      </c>
      <c r="S167" s="107">
        <f t="shared" si="30"/>
        <v>2.9433428165969323E-3</v>
      </c>
      <c r="T167" s="107">
        <f t="shared" si="30"/>
        <v>-1.6987841687308856E-2</v>
      </c>
      <c r="U167" s="107">
        <f t="shared" si="30"/>
        <v>7.9232909376902756E-3</v>
      </c>
      <c r="V167" s="107">
        <f t="shared" si="29"/>
        <v>8.5979864461992669E-3</v>
      </c>
      <c r="W167" s="110">
        <f t="shared" si="29"/>
        <v>-1.3824910246119692E-3</v>
      </c>
    </row>
    <row r="168" spans="1:23">
      <c r="A168" s="176">
        <v>44953</v>
      </c>
      <c r="B168" s="5">
        <v>2121.98</v>
      </c>
      <c r="C168" s="2">
        <v>158.69999999999999</v>
      </c>
      <c r="D168" s="2">
        <v>449.58</v>
      </c>
      <c r="E168" s="5">
        <v>1713.1</v>
      </c>
      <c r="F168" s="2">
        <v>73.25</v>
      </c>
      <c r="G168" s="5">
        <v>1519.15</v>
      </c>
      <c r="H168" s="2">
        <v>135.69999999999999</v>
      </c>
      <c r="I168" s="5">
        <v>2612.15</v>
      </c>
      <c r="J168" s="5">
        <v>1043.4000000000001</v>
      </c>
      <c r="K168" s="5">
        <v>1320.2</v>
      </c>
      <c r="L168" s="177">
        <v>14874.75</v>
      </c>
      <c r="M168" s="109">
        <f t="shared" si="31"/>
        <v>-1.9155778268500116E-2</v>
      </c>
      <c r="N168" s="107">
        <f t="shared" si="31"/>
        <v>-4.2257636460892013E-2</v>
      </c>
      <c r="O168" s="107">
        <f t="shared" si="31"/>
        <v>-1.7003949337585592E-2</v>
      </c>
      <c r="P168" s="107">
        <f t="shared" si="31"/>
        <v>-2.119690093575137E-2</v>
      </c>
      <c r="Q168" s="107">
        <f t="shared" si="30"/>
        <v>-4.6023460476033867E-2</v>
      </c>
      <c r="R168" s="107">
        <f t="shared" si="30"/>
        <v>-1.5577605465676736E-2</v>
      </c>
      <c r="S168" s="107">
        <f t="shared" si="30"/>
        <v>-2.8692725550362414E-2</v>
      </c>
      <c r="T168" s="107">
        <f t="shared" si="30"/>
        <v>-3.8972252975859665E-3</v>
      </c>
      <c r="U168" s="107">
        <f t="shared" si="30"/>
        <v>3.2158226854554161E-3</v>
      </c>
      <c r="V168" s="107">
        <f t="shared" si="29"/>
        <v>6.6117199477420622E-3</v>
      </c>
      <c r="W168" s="110">
        <f t="shared" si="29"/>
        <v>-1.978318370902846E-2</v>
      </c>
    </row>
    <row r="169" spans="1:23">
      <c r="A169" s="176">
        <v>44951</v>
      </c>
      <c r="B169" s="5">
        <v>2163.02</v>
      </c>
      <c r="C169" s="2">
        <v>165.55</v>
      </c>
      <c r="D169" s="2">
        <v>457.29</v>
      </c>
      <c r="E169" s="5">
        <v>1749.8</v>
      </c>
      <c r="F169" s="2">
        <v>76.7</v>
      </c>
      <c r="G169" s="5">
        <v>1543</v>
      </c>
      <c r="H169" s="2">
        <v>139.65</v>
      </c>
      <c r="I169" s="5">
        <v>2622.35</v>
      </c>
      <c r="J169" s="5">
        <v>1040.05</v>
      </c>
      <c r="K169" s="5">
        <v>1311.5</v>
      </c>
      <c r="L169" s="177">
        <v>15171.95</v>
      </c>
      <c r="M169" s="109">
        <f t="shared" si="31"/>
        <v>-1.3920102832987412E-2</v>
      </c>
      <c r="N169" s="107">
        <f t="shared" si="31"/>
        <v>-2.711323540856073E-2</v>
      </c>
      <c r="O169" s="107">
        <f t="shared" si="31"/>
        <v>-2.3855412694824985E-2</v>
      </c>
      <c r="P169" s="107">
        <f t="shared" si="31"/>
        <v>-5.9543487270784599E-3</v>
      </c>
      <c r="Q169" s="107">
        <f t="shared" si="30"/>
        <v>-2.3833656328419595E-2</v>
      </c>
      <c r="R169" s="107">
        <f t="shared" si="30"/>
        <v>-5.7514133144183147E-3</v>
      </c>
      <c r="S169" s="107">
        <f t="shared" si="30"/>
        <v>-3.1715131693225457E-2</v>
      </c>
      <c r="T169" s="107">
        <f t="shared" si="30"/>
        <v>8.3671280907040412E-3</v>
      </c>
      <c r="U169" s="107">
        <f t="shared" si="30"/>
        <v>-6.2477474097675601E-4</v>
      </c>
      <c r="V169" s="107">
        <f t="shared" si="29"/>
        <v>-9.4104056366829392E-3</v>
      </c>
      <c r="W169" s="110">
        <f t="shared" si="29"/>
        <v>-1.4175398111245283E-2</v>
      </c>
    </row>
    <row r="170" spans="1:23">
      <c r="A170" s="176">
        <v>44950</v>
      </c>
      <c r="B170" s="5">
        <v>2193.34</v>
      </c>
      <c r="C170" s="2">
        <v>170.1</v>
      </c>
      <c r="D170" s="2">
        <v>468.33</v>
      </c>
      <c r="E170" s="5">
        <v>1760.25</v>
      </c>
      <c r="F170" s="2">
        <v>78.55</v>
      </c>
      <c r="G170" s="5">
        <v>1551.9</v>
      </c>
      <c r="H170" s="2">
        <v>144.15</v>
      </c>
      <c r="I170" s="5">
        <v>2600.5</v>
      </c>
      <c r="J170" s="5">
        <v>1040.7</v>
      </c>
      <c r="K170" s="5">
        <v>1323.9</v>
      </c>
      <c r="L170" s="177">
        <v>15388.55</v>
      </c>
      <c r="M170" s="109">
        <f t="shared" si="31"/>
        <v>-5.923134977005984E-3</v>
      </c>
      <c r="N170" s="107">
        <f t="shared" si="31"/>
        <v>3.1653881926444603E-2</v>
      </c>
      <c r="O170" s="107">
        <f t="shared" si="31"/>
        <v>-4.7077957155879941E-3</v>
      </c>
      <c r="P170" s="107">
        <f t="shared" si="31"/>
        <v>-1.326204539180363E-2</v>
      </c>
      <c r="Q170" s="107">
        <f t="shared" si="30"/>
        <v>-2.0788150170838727E-2</v>
      </c>
      <c r="R170" s="107">
        <f t="shared" si="30"/>
        <v>2.5162115279066216E-3</v>
      </c>
      <c r="S170" s="107">
        <f t="shared" si="30"/>
        <v>-1.1038401146190516E-2</v>
      </c>
      <c r="T170" s="107">
        <f t="shared" si="30"/>
        <v>1.5778640538135777E-3</v>
      </c>
      <c r="U170" s="107">
        <f t="shared" si="30"/>
        <v>-8.2297115200514852E-3</v>
      </c>
      <c r="V170" s="107">
        <f t="shared" si="29"/>
        <v>-3.4309231159224242E-3</v>
      </c>
      <c r="W170" s="110">
        <f t="shared" si="29"/>
        <v>-9.5155365352155268E-4</v>
      </c>
    </row>
    <row r="171" spans="1:23">
      <c r="A171" s="176">
        <v>44949</v>
      </c>
      <c r="B171" s="5">
        <v>2206.37</v>
      </c>
      <c r="C171" s="2">
        <v>164.8</v>
      </c>
      <c r="D171" s="2">
        <v>470.54</v>
      </c>
      <c r="E171" s="5">
        <v>1783.75</v>
      </c>
      <c r="F171" s="2">
        <v>80.2</v>
      </c>
      <c r="G171" s="5">
        <v>1548</v>
      </c>
      <c r="H171" s="2">
        <v>145.75</v>
      </c>
      <c r="I171" s="5">
        <v>2596.4</v>
      </c>
      <c r="J171" s="5">
        <v>1049.3</v>
      </c>
      <c r="K171" s="5">
        <v>1328.45</v>
      </c>
      <c r="L171" s="177">
        <v>15403.2</v>
      </c>
      <c r="M171" s="109">
        <f t="shared" si="31"/>
        <v>-5.0678800585782623E-3</v>
      </c>
      <c r="N171" s="107">
        <f t="shared" si="31"/>
        <v>-2.7530164742582682E-2</v>
      </c>
      <c r="O171" s="107">
        <f t="shared" si="31"/>
        <v>1.3371614357175503E-2</v>
      </c>
      <c r="P171" s="107">
        <f t="shared" si="31"/>
        <v>1.1757709499348444E-2</v>
      </c>
      <c r="Q171" s="107">
        <f t="shared" si="30"/>
        <v>-7.4534506545807788E-3</v>
      </c>
      <c r="R171" s="107">
        <f t="shared" si="30"/>
        <v>1.4608774391103254E-2</v>
      </c>
      <c r="S171" s="107">
        <f t="shared" si="30"/>
        <v>1.0296894680162719E-3</v>
      </c>
      <c r="T171" s="107">
        <f t="shared" si="30"/>
        <v>1.8522827270648676E-2</v>
      </c>
      <c r="U171" s="107">
        <f t="shared" si="30"/>
        <v>1.8224724835864965E-2</v>
      </c>
      <c r="V171" s="107">
        <f t="shared" si="29"/>
        <v>1.0366315590080236E-2</v>
      </c>
      <c r="W171" s="110">
        <f t="shared" si="29"/>
        <v>3.59662318499173E-3</v>
      </c>
    </row>
    <row r="172" spans="1:23">
      <c r="A172" s="176">
        <v>44946</v>
      </c>
      <c r="B172" s="5">
        <v>2217.58</v>
      </c>
      <c r="C172" s="2">
        <v>169.4</v>
      </c>
      <c r="D172" s="2">
        <v>464.29</v>
      </c>
      <c r="E172" s="5">
        <v>1762.9</v>
      </c>
      <c r="F172" s="2">
        <v>80.8</v>
      </c>
      <c r="G172" s="5">
        <v>1525.55</v>
      </c>
      <c r="H172" s="2">
        <v>145.6</v>
      </c>
      <c r="I172" s="5">
        <v>2548.75</v>
      </c>
      <c r="J172" s="5">
        <v>1030.3499999999999</v>
      </c>
      <c r="K172" s="5">
        <v>1314.75</v>
      </c>
      <c r="L172" s="177">
        <v>15347.9</v>
      </c>
      <c r="M172" s="109">
        <f t="shared" si="31"/>
        <v>-1.1963790064332311E-2</v>
      </c>
      <c r="N172" s="107">
        <f t="shared" si="31"/>
        <v>-1.7844557164895809E-2</v>
      </c>
      <c r="O172" s="107">
        <f t="shared" si="31"/>
        <v>-1.1606125996443849E-2</v>
      </c>
      <c r="P172" s="107">
        <f t="shared" si="31"/>
        <v>-2.4927779040535792E-3</v>
      </c>
      <c r="Q172" s="107">
        <f t="shared" si="30"/>
        <v>9.950330853168092E-3</v>
      </c>
      <c r="R172" s="107">
        <f t="shared" si="30"/>
        <v>-8.7128747112368999E-3</v>
      </c>
      <c r="S172" s="107">
        <f t="shared" si="30"/>
        <v>-1.4320053774748445E-2</v>
      </c>
      <c r="T172" s="107">
        <f t="shared" si="30"/>
        <v>-3.8862253018699312E-2</v>
      </c>
      <c r="U172" s="107">
        <f t="shared" si="30"/>
        <v>-9.8508691714197377E-3</v>
      </c>
      <c r="V172" s="107">
        <f t="shared" si="29"/>
        <v>-3.6442358973396648E-3</v>
      </c>
      <c r="W172" s="110">
        <f t="shared" si="29"/>
        <v>-4.6672558364357943E-3</v>
      </c>
    </row>
    <row r="173" spans="1:23">
      <c r="A173" s="176">
        <v>44945</v>
      </c>
      <c r="B173" s="5">
        <v>2244.27</v>
      </c>
      <c r="C173" s="2">
        <v>172.45</v>
      </c>
      <c r="D173" s="2">
        <v>469.71</v>
      </c>
      <c r="E173" s="5">
        <v>1767.3</v>
      </c>
      <c r="F173" s="2">
        <v>80</v>
      </c>
      <c r="G173" s="5">
        <v>1538.9</v>
      </c>
      <c r="H173" s="2">
        <v>147.69999999999999</v>
      </c>
      <c r="I173" s="5">
        <v>2649.75</v>
      </c>
      <c r="J173" s="5">
        <v>1040.55</v>
      </c>
      <c r="K173" s="5">
        <v>1319.55</v>
      </c>
      <c r="L173" s="177">
        <v>15419.7</v>
      </c>
      <c r="M173" s="109">
        <f t="shared" si="31"/>
        <v>-1.0732696785051101E-3</v>
      </c>
      <c r="N173" s="107">
        <f t="shared" si="31"/>
        <v>5.2325700783911319E-3</v>
      </c>
      <c r="O173" s="107">
        <f t="shared" si="31"/>
        <v>-1.9585114419374033E-2</v>
      </c>
      <c r="P173" s="107">
        <f t="shared" si="31"/>
        <v>-1.783358164682242E-2</v>
      </c>
      <c r="Q173" s="107">
        <f t="shared" si="30"/>
        <v>-1.1187189390564494E-2</v>
      </c>
      <c r="R173" s="107">
        <f t="shared" si="30"/>
        <v>-4.2149010296774281E-3</v>
      </c>
      <c r="S173" s="107">
        <f t="shared" si="30"/>
        <v>-3.0420844822402525E-3</v>
      </c>
      <c r="T173" s="107">
        <f t="shared" si="30"/>
        <v>-1.3662259567610488E-2</v>
      </c>
      <c r="U173" s="107">
        <f t="shared" si="30"/>
        <v>4.3255714033249462E-4</v>
      </c>
      <c r="V173" s="107">
        <f t="shared" si="29"/>
        <v>-1.9684300560412816E-3</v>
      </c>
      <c r="W173" s="110">
        <f t="shared" si="29"/>
        <v>-3.0207835235615292E-3</v>
      </c>
    </row>
    <row r="174" spans="1:23">
      <c r="A174" s="176">
        <v>44944</v>
      </c>
      <c r="B174" s="5">
        <v>2246.6799999999998</v>
      </c>
      <c r="C174" s="2">
        <v>171.55</v>
      </c>
      <c r="D174" s="2">
        <v>479</v>
      </c>
      <c r="E174" s="5">
        <v>1799.1</v>
      </c>
      <c r="F174" s="2">
        <v>80.900000000000006</v>
      </c>
      <c r="G174" s="5">
        <v>1545.4</v>
      </c>
      <c r="H174" s="2">
        <v>148.15</v>
      </c>
      <c r="I174" s="5">
        <v>2686.2</v>
      </c>
      <c r="J174" s="5">
        <v>1040.0999999999999</v>
      </c>
      <c r="K174" s="5">
        <v>1322.15</v>
      </c>
      <c r="L174" s="177">
        <v>15466.35</v>
      </c>
      <c r="M174" s="109">
        <f t="shared" si="31"/>
        <v>-1.6544072369137134E-3</v>
      </c>
      <c r="N174" s="107">
        <f t="shared" si="31"/>
        <v>3.1983774503855561E-2</v>
      </c>
      <c r="O174" s="107">
        <f t="shared" si="31"/>
        <v>1.2436090027999105E-2</v>
      </c>
      <c r="P174" s="107">
        <f t="shared" si="31"/>
        <v>8.0628349401694506E-4</v>
      </c>
      <c r="Q174" s="107">
        <f t="shared" si="30"/>
        <v>1.369031960868306E-2</v>
      </c>
      <c r="R174" s="107">
        <f t="shared" si="30"/>
        <v>3.825088134928563E-3</v>
      </c>
      <c r="S174" s="107">
        <f t="shared" si="30"/>
        <v>8.1328811546479869E-3</v>
      </c>
      <c r="T174" s="107">
        <f t="shared" si="30"/>
        <v>6.9671073322800422E-3</v>
      </c>
      <c r="U174" s="107">
        <f t="shared" si="30"/>
        <v>7.1401306817288988E-3</v>
      </c>
      <c r="V174" s="107">
        <f t="shared" si="29"/>
        <v>9.8373068848818111E-4</v>
      </c>
      <c r="W174" s="110">
        <f t="shared" si="29"/>
        <v>4.5492180521967416E-3</v>
      </c>
    </row>
    <row r="175" spans="1:23">
      <c r="A175" s="176">
        <v>44943</v>
      </c>
      <c r="B175" s="5">
        <v>2250.4</v>
      </c>
      <c r="C175" s="2">
        <v>166.15</v>
      </c>
      <c r="D175" s="2">
        <v>473.08</v>
      </c>
      <c r="E175" s="5">
        <v>1797.65</v>
      </c>
      <c r="F175" s="2">
        <v>79.8</v>
      </c>
      <c r="G175" s="5">
        <v>1539.5</v>
      </c>
      <c r="H175" s="2">
        <v>146.94999999999999</v>
      </c>
      <c r="I175" s="5">
        <v>2667.55</v>
      </c>
      <c r="J175" s="5">
        <v>1032.7</v>
      </c>
      <c r="K175" s="5">
        <v>1320.85</v>
      </c>
      <c r="L175" s="177">
        <v>15396.15</v>
      </c>
      <c r="M175" s="109">
        <f t="shared" si="31"/>
        <v>1.4096400603276245E-2</v>
      </c>
      <c r="N175" s="107">
        <f t="shared" si="31"/>
        <v>-3.8954467847175919E-2</v>
      </c>
      <c r="O175" s="107">
        <f t="shared" si="31"/>
        <v>1.3642137616043062E-2</v>
      </c>
      <c r="P175" s="107">
        <f t="shared" si="31"/>
        <v>7.1738922302340353E-3</v>
      </c>
      <c r="Q175" s="107">
        <f t="shared" si="30"/>
        <v>6.2676279080911058E-4</v>
      </c>
      <c r="R175" s="107">
        <f t="shared" si="30"/>
        <v>9.1354632078308098E-3</v>
      </c>
      <c r="S175" s="107">
        <f t="shared" si="30"/>
        <v>-4.7522153250054017E-3</v>
      </c>
      <c r="T175" s="107">
        <f t="shared" si="30"/>
        <v>2.6765010252857095E-2</v>
      </c>
      <c r="U175" s="107">
        <f t="shared" si="30"/>
        <v>-2.6593831402359782E-3</v>
      </c>
      <c r="V175" s="107">
        <f t="shared" si="29"/>
        <v>3.9826334194444915E-3</v>
      </c>
      <c r="W175" s="110">
        <f t="shared" si="29"/>
        <v>5.9085040430751383E-3</v>
      </c>
    </row>
    <row r="176" spans="1:23">
      <c r="A176" s="176">
        <v>44942</v>
      </c>
      <c r="B176" s="5">
        <v>2218.9</v>
      </c>
      <c r="C176" s="2">
        <v>172.75</v>
      </c>
      <c r="D176" s="2">
        <v>466.67</v>
      </c>
      <c r="E176" s="5">
        <v>1784.8</v>
      </c>
      <c r="F176" s="2">
        <v>79.75</v>
      </c>
      <c r="G176" s="5">
        <v>1525.5</v>
      </c>
      <c r="H176" s="2">
        <v>147.65</v>
      </c>
      <c r="I176" s="5">
        <v>2597.1</v>
      </c>
      <c r="J176" s="5">
        <v>1035.45</v>
      </c>
      <c r="K176" s="5">
        <v>1315.6</v>
      </c>
      <c r="L176" s="177">
        <v>15305.45</v>
      </c>
      <c r="M176" s="109">
        <f t="shared" si="31"/>
        <v>-9.5669615770594858E-3</v>
      </c>
      <c r="N176" s="107">
        <f t="shared" si="31"/>
        <v>-2.8939372217608818E-4</v>
      </c>
      <c r="O176" s="107">
        <f t="shared" si="31"/>
        <v>-3.828349397890631E-3</v>
      </c>
      <c r="P176" s="107">
        <f t="shared" si="31"/>
        <v>2.5244747075058621E-3</v>
      </c>
      <c r="Q176" s="107">
        <f t="shared" si="30"/>
        <v>-1.1841833610949218E-2</v>
      </c>
      <c r="R176" s="107">
        <f t="shared" si="30"/>
        <v>1.4426739494713828E-2</v>
      </c>
      <c r="S176" s="107">
        <f t="shared" si="30"/>
        <v>-8.7660709693595292E-3</v>
      </c>
      <c r="T176" s="107">
        <f t="shared" si="30"/>
        <v>-1.0304433174141883E-2</v>
      </c>
      <c r="U176" s="107">
        <f t="shared" si="30"/>
        <v>3.725119810404764E-3</v>
      </c>
      <c r="V176" s="107">
        <f t="shared" si="29"/>
        <v>-9.4941611501312747E-3</v>
      </c>
      <c r="W176" s="110">
        <f t="shared" si="29"/>
        <v>-2.652395968996761E-3</v>
      </c>
    </row>
    <row r="177" spans="1:23">
      <c r="A177" s="176">
        <v>44939</v>
      </c>
      <c r="B177" s="5">
        <v>2240.23</v>
      </c>
      <c r="C177" s="2">
        <v>172.8</v>
      </c>
      <c r="D177" s="2">
        <v>468.46</v>
      </c>
      <c r="E177" s="5">
        <v>1780.3</v>
      </c>
      <c r="F177" s="2">
        <v>80.7</v>
      </c>
      <c r="G177" s="5">
        <v>1503.65</v>
      </c>
      <c r="H177" s="2">
        <v>148.94999999999999</v>
      </c>
      <c r="I177" s="5">
        <v>2624</v>
      </c>
      <c r="J177" s="5">
        <v>1031.5999999999999</v>
      </c>
      <c r="K177" s="5">
        <v>1328.15</v>
      </c>
      <c r="L177" s="177">
        <v>15346.1</v>
      </c>
      <c r="M177" s="109">
        <f t="shared" si="31"/>
        <v>-1.6190579551070706E-3</v>
      </c>
      <c r="N177" s="107">
        <f t="shared" si="31"/>
        <v>-1.521924565926875E-2</v>
      </c>
      <c r="O177" s="107">
        <f t="shared" si="31"/>
        <v>3.6295703627692473E-4</v>
      </c>
      <c r="P177" s="107">
        <f t="shared" si="31"/>
        <v>4.4946346056967229E-4</v>
      </c>
      <c r="Q177" s="107">
        <f t="shared" si="30"/>
        <v>8.7119406020215364E-3</v>
      </c>
      <c r="R177" s="107">
        <f t="shared" si="30"/>
        <v>1.5448074653012414E-2</v>
      </c>
      <c r="S177" s="107">
        <f t="shared" si="30"/>
        <v>1.7951371133212546E-2</v>
      </c>
      <c r="T177" s="107">
        <f t="shared" si="30"/>
        <v>1.3022690537430683E-2</v>
      </c>
      <c r="U177" s="107">
        <f t="shared" si="30"/>
        <v>-1.2109764370720245E-3</v>
      </c>
      <c r="V177" s="107">
        <f t="shared" si="29"/>
        <v>6.2310203301240274E-3</v>
      </c>
      <c r="W177" s="110">
        <f t="shared" si="29"/>
        <v>4.3427647050426361E-3</v>
      </c>
    </row>
    <row r="178" spans="1:23">
      <c r="A178" s="176">
        <v>44938</v>
      </c>
      <c r="B178" s="5">
        <v>2243.86</v>
      </c>
      <c r="C178" s="2">
        <v>175.45</v>
      </c>
      <c r="D178" s="2">
        <v>468.29</v>
      </c>
      <c r="E178" s="5">
        <v>1779.5</v>
      </c>
      <c r="F178" s="2">
        <v>80</v>
      </c>
      <c r="G178" s="5">
        <v>1480.6</v>
      </c>
      <c r="H178" s="2">
        <v>146.30000000000001</v>
      </c>
      <c r="I178" s="5">
        <v>2590.0500000000002</v>
      </c>
      <c r="J178" s="5">
        <v>1032.8499999999999</v>
      </c>
      <c r="K178" s="5">
        <v>1319.9</v>
      </c>
      <c r="L178" s="177">
        <v>15279.6</v>
      </c>
      <c r="M178" s="109">
        <f t="shared" si="31"/>
        <v>-2.1833475151797933E-2</v>
      </c>
      <c r="N178" s="107">
        <f t="shared" si="31"/>
        <v>-1.020706338301281E-2</v>
      </c>
      <c r="O178" s="107">
        <f t="shared" si="31"/>
        <v>1.1537969742876992E-3</v>
      </c>
      <c r="P178" s="107">
        <f t="shared" si="31"/>
        <v>-1.2481488909817347E-2</v>
      </c>
      <c r="Q178" s="107">
        <f t="shared" si="30"/>
        <v>-1.2422519998557209E-2</v>
      </c>
      <c r="R178" s="107">
        <f t="shared" si="30"/>
        <v>6.3350314345113562E-3</v>
      </c>
      <c r="S178" s="107">
        <f t="shared" si="30"/>
        <v>-4.773278752657548E-3</v>
      </c>
      <c r="T178" s="107">
        <f t="shared" si="30"/>
        <v>-1.2347347853883793E-3</v>
      </c>
      <c r="U178" s="107">
        <f t="shared" si="30"/>
        <v>4.7068044291512885E-3</v>
      </c>
      <c r="V178" s="107">
        <f t="shared" si="29"/>
        <v>5.5460730952866027E-3</v>
      </c>
      <c r="W178" s="110">
        <f t="shared" si="29"/>
        <v>-1.4224544147496496E-3</v>
      </c>
    </row>
    <row r="179" spans="1:23">
      <c r="A179" s="176">
        <v>44937</v>
      </c>
      <c r="B179" s="5">
        <v>2293.39</v>
      </c>
      <c r="C179" s="2">
        <v>177.25</v>
      </c>
      <c r="D179" s="2">
        <v>467.75</v>
      </c>
      <c r="E179" s="5">
        <v>1801.85</v>
      </c>
      <c r="F179" s="2">
        <v>81</v>
      </c>
      <c r="G179" s="5">
        <v>1471.25</v>
      </c>
      <c r="H179" s="2">
        <v>147</v>
      </c>
      <c r="I179" s="5">
        <v>2593.25</v>
      </c>
      <c r="J179" s="5">
        <v>1028</v>
      </c>
      <c r="K179" s="5">
        <v>1312.6</v>
      </c>
      <c r="L179" s="177">
        <v>15301.35</v>
      </c>
      <c r="M179" s="109">
        <f t="shared" si="31"/>
        <v>-1.2686313738896046E-2</v>
      </c>
      <c r="N179" s="107">
        <f t="shared" si="31"/>
        <v>3.9570430378413849E-3</v>
      </c>
      <c r="O179" s="107">
        <f t="shared" si="31"/>
        <v>-9.8286116486380384E-3</v>
      </c>
      <c r="P179" s="107">
        <f t="shared" si="31"/>
        <v>3.5025331853902743E-3</v>
      </c>
      <c r="Q179" s="107">
        <f t="shared" si="30"/>
        <v>1.4299280011417346E-2</v>
      </c>
      <c r="R179" s="107">
        <f t="shared" si="30"/>
        <v>1.0200612921220722E-3</v>
      </c>
      <c r="S179" s="107">
        <f t="shared" si="30"/>
        <v>2.4794658613216274E-2</v>
      </c>
      <c r="T179" s="107">
        <f t="shared" si="30"/>
        <v>-1.9324272826402814E-2</v>
      </c>
      <c r="U179" s="107">
        <f t="shared" si="30"/>
        <v>1.5834828497442076E-2</v>
      </c>
      <c r="V179" s="107">
        <f t="shared" si="29"/>
        <v>-1.7507140532509813E-3</v>
      </c>
      <c r="W179" s="110">
        <f t="shared" si="29"/>
        <v>-1.5607351029163249E-3</v>
      </c>
    </row>
    <row r="180" spans="1:23">
      <c r="A180" s="176">
        <v>44936</v>
      </c>
      <c r="B180" s="5">
        <v>2322.67</v>
      </c>
      <c r="C180" s="2">
        <v>176.55</v>
      </c>
      <c r="D180" s="2">
        <v>472.37</v>
      </c>
      <c r="E180" s="5">
        <v>1795.55</v>
      </c>
      <c r="F180" s="2">
        <v>79.849999999999994</v>
      </c>
      <c r="G180" s="5">
        <v>1469.75</v>
      </c>
      <c r="H180" s="2">
        <v>143.4</v>
      </c>
      <c r="I180" s="5">
        <v>2643.85</v>
      </c>
      <c r="J180" s="5">
        <v>1011.85</v>
      </c>
      <c r="K180" s="5">
        <v>1314.9</v>
      </c>
      <c r="L180" s="177">
        <v>15325.25</v>
      </c>
      <c r="M180" s="109">
        <f t="shared" si="31"/>
        <v>-1.4897074776059522E-2</v>
      </c>
      <c r="N180" s="107">
        <f t="shared" si="31"/>
        <v>-2.8316579546414539E-4</v>
      </c>
      <c r="O180" s="107">
        <f t="shared" si="31"/>
        <v>-3.1704456722723476E-3</v>
      </c>
      <c r="P180" s="107">
        <f t="shared" si="31"/>
        <v>-9.0646367673874878E-3</v>
      </c>
      <c r="Q180" s="107">
        <f t="shared" si="30"/>
        <v>-1.9839460387032756E-2</v>
      </c>
      <c r="R180" s="107">
        <f t="shared" si="30"/>
        <v>-9.9520149800199249E-3</v>
      </c>
      <c r="S180" s="107">
        <f t="shared" si="30"/>
        <v>-2.2069861287031051E-2</v>
      </c>
      <c r="T180" s="107">
        <f t="shared" si="30"/>
        <v>7.5172623778535438E-3</v>
      </c>
      <c r="U180" s="107">
        <f t="shared" si="30"/>
        <v>-4.9292750274159691E-3</v>
      </c>
      <c r="V180" s="107">
        <f t="shared" si="29"/>
        <v>3.4663400101942231E-3</v>
      </c>
      <c r="W180" s="110">
        <f t="shared" si="29"/>
        <v>-8.1136809117982132E-3</v>
      </c>
    </row>
    <row r="181" spans="1:23">
      <c r="A181" s="176">
        <v>44935</v>
      </c>
      <c r="B181" s="5">
        <v>2357.5300000000002</v>
      </c>
      <c r="C181" s="2">
        <v>176.6</v>
      </c>
      <c r="D181" s="2">
        <v>473.87</v>
      </c>
      <c r="E181" s="5">
        <v>1811.9</v>
      </c>
      <c r="F181" s="2">
        <v>81.45</v>
      </c>
      <c r="G181" s="5">
        <v>1484.45</v>
      </c>
      <c r="H181" s="2">
        <v>146.6</v>
      </c>
      <c r="I181" s="5">
        <v>2624.05</v>
      </c>
      <c r="J181" s="5">
        <v>1016.85</v>
      </c>
      <c r="K181" s="5">
        <v>1310.3499999999999</v>
      </c>
      <c r="L181" s="177">
        <v>15450.1</v>
      </c>
      <c r="M181" s="109">
        <f t="shared" si="31"/>
        <v>2.3336709635677588E-2</v>
      </c>
      <c r="N181" s="107">
        <f t="shared" si="31"/>
        <v>1.4166314877987211E-3</v>
      </c>
      <c r="O181" s="107">
        <f t="shared" si="31"/>
        <v>4.2214577320238115E-4</v>
      </c>
      <c r="P181" s="107">
        <f t="shared" si="31"/>
        <v>1.394970796409834E-2</v>
      </c>
      <c r="Q181" s="107">
        <f t="shared" si="30"/>
        <v>-3.6764747293086368E-3</v>
      </c>
      <c r="R181" s="107">
        <f t="shared" si="30"/>
        <v>2.4515795052979131E-2</v>
      </c>
      <c r="S181" s="107">
        <f t="shared" si="30"/>
        <v>8.9072188763137522E-3</v>
      </c>
      <c r="T181" s="107">
        <f t="shared" si="30"/>
        <v>1.8306443351672384E-2</v>
      </c>
      <c r="U181" s="107">
        <f t="shared" si="30"/>
        <v>8.0472404842945582E-3</v>
      </c>
      <c r="V181" s="107">
        <f t="shared" si="29"/>
        <v>3.5301209429182759E-2</v>
      </c>
      <c r="W181" s="110">
        <f t="shared" si="29"/>
        <v>1.1594389391270894E-2</v>
      </c>
    </row>
    <row r="182" spans="1:23">
      <c r="A182" s="176">
        <v>44932</v>
      </c>
      <c r="B182" s="5">
        <v>2303.15</v>
      </c>
      <c r="C182" s="2">
        <v>176.35</v>
      </c>
      <c r="D182" s="2">
        <v>473.67</v>
      </c>
      <c r="E182" s="5">
        <v>1786.8</v>
      </c>
      <c r="F182" s="2">
        <v>81.75</v>
      </c>
      <c r="G182" s="5">
        <v>1448.5</v>
      </c>
      <c r="H182" s="2">
        <v>145.30000000000001</v>
      </c>
      <c r="I182" s="5">
        <v>2576.4499999999998</v>
      </c>
      <c r="J182" s="5">
        <v>1008.7</v>
      </c>
      <c r="K182" s="5">
        <v>1264.9000000000001</v>
      </c>
      <c r="L182" s="177">
        <v>15272</v>
      </c>
      <c r="M182" s="109">
        <f t="shared" si="31"/>
        <v>9.0502302363229779E-3</v>
      </c>
      <c r="N182" s="107">
        <f t="shared" si="31"/>
        <v>-1.3797206057352863E-2</v>
      </c>
      <c r="O182" s="107">
        <f t="shared" si="31"/>
        <v>-8.0532832188779189E-3</v>
      </c>
      <c r="P182" s="107">
        <f t="shared" si="31"/>
        <v>-1.8575012173889526E-2</v>
      </c>
      <c r="Q182" s="107">
        <f t="shared" si="30"/>
        <v>-2.443495412475986E-3</v>
      </c>
      <c r="R182" s="107">
        <f t="shared" si="30"/>
        <v>-1.8265035592924302E-2</v>
      </c>
      <c r="S182" s="107">
        <f t="shared" si="30"/>
        <v>-2.9164494964139483E-2</v>
      </c>
      <c r="T182" s="107">
        <f t="shared" si="30"/>
        <v>-2.8099976824518457E-3</v>
      </c>
      <c r="U182" s="107">
        <f t="shared" si="30"/>
        <v>-7.4078070988417757E-3</v>
      </c>
      <c r="V182" s="107">
        <f t="shared" si="29"/>
        <v>9.7317603861480639E-3</v>
      </c>
      <c r="W182" s="110">
        <f t="shared" si="29"/>
        <v>-7.4499173589176937E-3</v>
      </c>
    </row>
    <row r="183" spans="1:23">
      <c r="A183" s="176">
        <v>44931</v>
      </c>
      <c r="B183" s="5">
        <v>2282.4</v>
      </c>
      <c r="C183" s="2">
        <v>178.8</v>
      </c>
      <c r="D183" s="2">
        <v>477.5</v>
      </c>
      <c r="E183" s="5">
        <v>1820.3</v>
      </c>
      <c r="F183" s="2">
        <v>81.95</v>
      </c>
      <c r="G183" s="5">
        <v>1475.2</v>
      </c>
      <c r="H183" s="2">
        <v>149.6</v>
      </c>
      <c r="I183" s="5">
        <v>2583.6999999999998</v>
      </c>
      <c r="J183" s="5">
        <v>1016.2</v>
      </c>
      <c r="K183" s="5">
        <v>1252.6500000000001</v>
      </c>
      <c r="L183" s="177">
        <v>15386.2</v>
      </c>
      <c r="M183" s="109">
        <f t="shared" si="31"/>
        <v>-1.7903696926452296E-3</v>
      </c>
      <c r="N183" s="107">
        <f t="shared" si="31"/>
        <v>-6.4111717856257643E-3</v>
      </c>
      <c r="O183" s="107">
        <f t="shared" si="31"/>
        <v>-1.1302510778953495E-3</v>
      </c>
      <c r="P183" s="107">
        <f t="shared" si="31"/>
        <v>-2.4718144617142068E-4</v>
      </c>
      <c r="Q183" s="107">
        <f t="shared" si="30"/>
        <v>3.4133006369458617E-2</v>
      </c>
      <c r="R183" s="107">
        <f t="shared" si="30"/>
        <v>-1.3198844808999376E-2</v>
      </c>
      <c r="S183" s="107">
        <f t="shared" si="30"/>
        <v>9.0650276625419638E-3</v>
      </c>
      <c r="T183" s="107">
        <f t="shared" si="30"/>
        <v>1.8595012134921343E-2</v>
      </c>
      <c r="U183" s="107">
        <f t="shared" si="30"/>
        <v>1.1978562274240831E-2</v>
      </c>
      <c r="V183" s="107">
        <f t="shared" si="29"/>
        <v>1.321914904217527E-2</v>
      </c>
      <c r="W183" s="110">
        <f t="shared" si="29"/>
        <v>-4.4185684557322214E-4</v>
      </c>
    </row>
    <row r="184" spans="1:23">
      <c r="A184" s="176">
        <v>44930</v>
      </c>
      <c r="B184" s="5">
        <v>2286.4899999999998</v>
      </c>
      <c r="C184" s="2">
        <v>179.95</v>
      </c>
      <c r="D184" s="2">
        <v>478.04</v>
      </c>
      <c r="E184" s="5">
        <v>1820.75</v>
      </c>
      <c r="F184" s="2">
        <v>79.2</v>
      </c>
      <c r="G184" s="5">
        <v>1494.8</v>
      </c>
      <c r="H184" s="2">
        <v>148.25</v>
      </c>
      <c r="I184" s="5">
        <v>2536.1</v>
      </c>
      <c r="J184" s="5">
        <v>1004.1</v>
      </c>
      <c r="K184" s="5">
        <v>1236.2</v>
      </c>
      <c r="L184" s="177">
        <v>15393</v>
      </c>
      <c r="M184" s="109">
        <f t="shared" si="31"/>
        <v>-1.5169792175439598E-2</v>
      </c>
      <c r="N184" s="107">
        <f t="shared" si="31"/>
        <v>2.7824169314233931E-3</v>
      </c>
      <c r="O184" s="107">
        <f t="shared" si="31"/>
        <v>-9.3694078986206082E-3</v>
      </c>
      <c r="P184" s="107">
        <f t="shared" si="31"/>
        <v>-6.6236283326164009E-3</v>
      </c>
      <c r="Q184" s="107">
        <f t="shared" si="30"/>
        <v>-1.4415793363141298E-2</v>
      </c>
      <c r="R184" s="107">
        <f t="shared" si="30"/>
        <v>-1.8394142155974388E-2</v>
      </c>
      <c r="S184" s="107">
        <f t="shared" si="30"/>
        <v>-4.0322713070333395E-2</v>
      </c>
      <c r="T184" s="107">
        <f t="shared" si="30"/>
        <v>-2.3433741511457661E-3</v>
      </c>
      <c r="U184" s="107">
        <f t="shared" si="30"/>
        <v>-4.9672265850924683E-3</v>
      </c>
      <c r="V184" s="107">
        <f t="shared" si="29"/>
        <v>-1.0541236212610485E-2</v>
      </c>
      <c r="W184" s="110">
        <f t="shared" si="29"/>
        <v>-1.0649259951250633E-2</v>
      </c>
    </row>
    <row r="185" spans="1:23">
      <c r="A185" s="176">
        <v>44929</v>
      </c>
      <c r="B185" s="5">
        <v>2321.44</v>
      </c>
      <c r="C185" s="2">
        <v>179.45</v>
      </c>
      <c r="D185" s="2">
        <v>482.54</v>
      </c>
      <c r="E185" s="5">
        <v>1832.85</v>
      </c>
      <c r="F185" s="2">
        <v>80.349999999999994</v>
      </c>
      <c r="G185" s="5">
        <v>1522.55</v>
      </c>
      <c r="H185" s="2">
        <v>154.35</v>
      </c>
      <c r="I185" s="5">
        <v>2542.0500000000002</v>
      </c>
      <c r="J185" s="5">
        <v>1009.1</v>
      </c>
      <c r="K185" s="5">
        <v>1249.3</v>
      </c>
      <c r="L185" s="177">
        <v>15557.8</v>
      </c>
      <c r="M185" s="109">
        <f t="shared" si="31"/>
        <v>-7.3433963972732597E-3</v>
      </c>
      <c r="N185" s="107">
        <f t="shared" si="31"/>
        <v>4.1240025599985783E-2</v>
      </c>
      <c r="O185" s="107">
        <f t="shared" si="31"/>
        <v>3.0302424548850813E-3</v>
      </c>
      <c r="P185" s="107">
        <f t="shared" si="31"/>
        <v>4.2647485290732198E-3</v>
      </c>
      <c r="Q185" s="107">
        <f t="shared" si="30"/>
        <v>2.4922131279595436E-3</v>
      </c>
      <c r="R185" s="107">
        <f t="shared" si="30"/>
        <v>-9.5189647928830396E-4</v>
      </c>
      <c r="S185" s="107">
        <f t="shared" si="30"/>
        <v>-6.7796869853788038E-3</v>
      </c>
      <c r="T185" s="107">
        <f t="shared" si="30"/>
        <v>-6.4112209721992018E-3</v>
      </c>
      <c r="U185" s="107">
        <f t="shared" si="30"/>
        <v>1.206335350864471E-2</v>
      </c>
      <c r="V185" s="107">
        <f t="shared" si="29"/>
        <v>-1.0787677013999141E-2</v>
      </c>
      <c r="W185" s="110">
        <f t="shared" si="29"/>
        <v>2.1974530623223099E-3</v>
      </c>
    </row>
    <row r="186" spans="1:23">
      <c r="A186" s="176">
        <v>44928</v>
      </c>
      <c r="B186" s="5">
        <v>2338.5500000000002</v>
      </c>
      <c r="C186" s="2">
        <v>172.2</v>
      </c>
      <c r="D186" s="2">
        <v>481.08</v>
      </c>
      <c r="E186" s="5">
        <v>1825.05</v>
      </c>
      <c r="F186" s="2">
        <v>80.150000000000006</v>
      </c>
      <c r="G186" s="5">
        <v>1524</v>
      </c>
      <c r="H186" s="2">
        <v>155.4</v>
      </c>
      <c r="I186" s="5">
        <v>2558.4</v>
      </c>
      <c r="J186" s="2">
        <v>997</v>
      </c>
      <c r="K186" s="5">
        <v>1262.8499999999999</v>
      </c>
      <c r="L186" s="177">
        <v>15523.65</v>
      </c>
      <c r="M186" s="109">
        <f t="shared" si="31"/>
        <v>1.1201888778068039E-2</v>
      </c>
      <c r="N186" s="107">
        <f t="shared" si="31"/>
        <v>-8.3851871964527504E-3</v>
      </c>
      <c r="O186" s="107">
        <f t="shared" si="31"/>
        <v>-7.0012921406698457E-3</v>
      </c>
      <c r="P186" s="107">
        <f t="shared" si="31"/>
        <v>-1.2047204589333042E-3</v>
      </c>
      <c r="Q186" s="107">
        <f t="shared" si="30"/>
        <v>1.1923580235181907E-2</v>
      </c>
      <c r="R186" s="107">
        <f t="shared" si="30"/>
        <v>1.0421570478044817E-2</v>
      </c>
      <c r="S186" s="107">
        <f t="shared" si="30"/>
        <v>3.4034698603512867E-2</v>
      </c>
      <c r="T186" s="107">
        <f t="shared" si="30"/>
        <v>-1.0352675528365902E-3</v>
      </c>
      <c r="U186" s="107">
        <f t="shared" si="30"/>
        <v>-4.4035299340060355E-3</v>
      </c>
      <c r="V186" s="107">
        <f t="shared" si="29"/>
        <v>1.0867725042859083E-2</v>
      </c>
      <c r="W186" s="110">
        <f t="shared" si="29"/>
        <v>4.8301006003913481E-3</v>
      </c>
    </row>
    <row r="187" spans="1:23">
      <c r="A187" s="176">
        <v>44925</v>
      </c>
      <c r="B187" s="5">
        <v>2312.5</v>
      </c>
      <c r="C187" s="2">
        <v>173.65</v>
      </c>
      <c r="D187" s="2">
        <v>484.46</v>
      </c>
      <c r="E187" s="5">
        <v>1827.25</v>
      </c>
      <c r="F187" s="2">
        <v>79.2</v>
      </c>
      <c r="G187" s="5">
        <v>1508.2</v>
      </c>
      <c r="H187" s="2">
        <v>150.19999999999999</v>
      </c>
      <c r="I187" s="5">
        <v>2561.0500000000002</v>
      </c>
      <c r="J187" s="5">
        <v>1001.4</v>
      </c>
      <c r="K187" s="5">
        <v>1249.2</v>
      </c>
      <c r="L187" s="177">
        <v>15448.85</v>
      </c>
      <c r="M187" s="109">
        <f t="shared" si="31"/>
        <v>1.5319836988126302E-3</v>
      </c>
      <c r="N187" s="107">
        <f t="shared" si="31"/>
        <v>-5.7421920627580047E-3</v>
      </c>
      <c r="O187" s="107">
        <f t="shared" si="31"/>
        <v>-4.797950002116704E-3</v>
      </c>
      <c r="P187" s="107">
        <f t="shared" si="31"/>
        <v>4.6626524406984731E-3</v>
      </c>
      <c r="Q187" s="107">
        <f t="shared" si="30"/>
        <v>4.4289854113327897E-3</v>
      </c>
      <c r="R187" s="107">
        <f t="shared" si="30"/>
        <v>-6.1803055514623876E-3</v>
      </c>
      <c r="S187" s="107">
        <f t="shared" si="30"/>
        <v>3.329449006949642E-4</v>
      </c>
      <c r="T187" s="107">
        <f t="shared" si="30"/>
        <v>-2.7295253927640218E-3</v>
      </c>
      <c r="U187" s="107">
        <f t="shared" si="30"/>
        <v>8.491721082719548E-4</v>
      </c>
      <c r="V187" s="107">
        <f t="shared" si="29"/>
        <v>-1.047171680071253E-2</v>
      </c>
      <c r="W187" s="110">
        <f t="shared" si="29"/>
        <v>-2.3501621501795097E-3</v>
      </c>
    </row>
    <row r="188" spans="1:23">
      <c r="A188" s="176">
        <v>44924</v>
      </c>
      <c r="B188" s="5">
        <v>2308.96</v>
      </c>
      <c r="C188" s="2">
        <v>174.65</v>
      </c>
      <c r="D188" s="2">
        <v>486.79</v>
      </c>
      <c r="E188" s="5">
        <v>1818.75</v>
      </c>
      <c r="F188" s="2">
        <v>78.849999999999994</v>
      </c>
      <c r="G188" s="5">
        <v>1517.55</v>
      </c>
      <c r="H188" s="2">
        <v>150.15</v>
      </c>
      <c r="I188" s="5">
        <v>2568.0500000000002</v>
      </c>
      <c r="J188" s="5">
        <v>1000.55</v>
      </c>
      <c r="K188" s="5">
        <v>1262.3499999999999</v>
      </c>
      <c r="L188" s="177">
        <v>15485.2</v>
      </c>
      <c r="M188" s="109">
        <f t="shared" si="31"/>
        <v>-4.5031782807162851E-4</v>
      </c>
      <c r="N188" s="107">
        <f t="shared" si="31"/>
        <v>1.2096921708828531E-2</v>
      </c>
      <c r="O188" s="107">
        <f t="shared" si="31"/>
        <v>-1.1742857003027343E-2</v>
      </c>
      <c r="P188" s="107">
        <f t="shared" si="31"/>
        <v>-7.4199269655917245E-4</v>
      </c>
      <c r="Q188" s="107">
        <f t="shared" si="30"/>
        <v>2.1147856378316759E-2</v>
      </c>
      <c r="R188" s="107">
        <f t="shared" si="30"/>
        <v>4.888208696362098E-3</v>
      </c>
      <c r="S188" s="107">
        <f t="shared" si="30"/>
        <v>1.7128882262967212E-2</v>
      </c>
      <c r="T188" s="107">
        <f t="shared" si="30"/>
        <v>-6.0369191330272489E-3</v>
      </c>
      <c r="U188" s="107">
        <f t="shared" si="30"/>
        <v>5.5623906289795971E-3</v>
      </c>
      <c r="V188" s="107">
        <f t="shared" si="29"/>
        <v>7.9532769015168963E-3</v>
      </c>
      <c r="W188" s="110">
        <f t="shared" si="29"/>
        <v>3.3896144751114623E-3</v>
      </c>
    </row>
    <row r="189" spans="1:23">
      <c r="A189" s="176">
        <v>44923</v>
      </c>
      <c r="B189" s="5">
        <v>2310</v>
      </c>
      <c r="C189" s="2">
        <v>172.55</v>
      </c>
      <c r="D189" s="2">
        <v>492.54</v>
      </c>
      <c r="E189" s="5">
        <v>1820.1</v>
      </c>
      <c r="F189" s="2">
        <v>77.2</v>
      </c>
      <c r="G189" s="5">
        <v>1510.15</v>
      </c>
      <c r="H189" s="2">
        <v>147.6</v>
      </c>
      <c r="I189" s="5">
        <v>2583.6</v>
      </c>
      <c r="J189" s="2">
        <v>995</v>
      </c>
      <c r="K189" s="5">
        <v>1252.3499999999999</v>
      </c>
      <c r="L189" s="177">
        <v>15432.8</v>
      </c>
      <c r="M189" s="109">
        <f t="shared" si="31"/>
        <v>-9.9562143092449463E-5</v>
      </c>
      <c r="N189" s="107">
        <f t="shared" si="31"/>
        <v>1.4594538090807855E-2</v>
      </c>
      <c r="O189" s="107">
        <f t="shared" si="31"/>
        <v>1.6243654858058551E-4</v>
      </c>
      <c r="P189" s="107">
        <f t="shared" si="31"/>
        <v>-4.3943972143582668E-4</v>
      </c>
      <c r="Q189" s="107">
        <f t="shared" si="30"/>
        <v>-6.4558003428712204E-3</v>
      </c>
      <c r="R189" s="107">
        <f t="shared" si="30"/>
        <v>-3.1074405170284664E-3</v>
      </c>
      <c r="S189" s="107">
        <f t="shared" si="30"/>
        <v>-3.044142381228244E-3</v>
      </c>
      <c r="T189" s="107">
        <f t="shared" si="30"/>
        <v>-3.7281401536198452E-3</v>
      </c>
      <c r="U189" s="107">
        <f t="shared" si="30"/>
        <v>-5.1625305746690999E-3</v>
      </c>
      <c r="V189" s="107">
        <f t="shared" si="29"/>
        <v>1.4558288169146755E-2</v>
      </c>
      <c r="W189" s="110">
        <f t="shared" si="29"/>
        <v>9.3675607273441968E-4</v>
      </c>
    </row>
    <row r="190" spans="1:23">
      <c r="A190" s="176">
        <v>44922</v>
      </c>
      <c r="B190" s="5">
        <v>2310.23</v>
      </c>
      <c r="C190" s="2">
        <v>170.05</v>
      </c>
      <c r="D190" s="2">
        <v>492.46</v>
      </c>
      <c r="E190" s="5">
        <v>1820.9</v>
      </c>
      <c r="F190" s="2">
        <v>77.7</v>
      </c>
      <c r="G190" s="5">
        <v>1514.85</v>
      </c>
      <c r="H190" s="2">
        <v>148.05000000000001</v>
      </c>
      <c r="I190" s="5">
        <v>2593.25</v>
      </c>
      <c r="J190" s="5">
        <v>1000.15</v>
      </c>
      <c r="K190" s="5">
        <v>1234.25</v>
      </c>
      <c r="L190" s="177">
        <v>15418.35</v>
      </c>
      <c r="M190" s="109">
        <f t="shared" si="31"/>
        <v>8.1491896553254096E-3</v>
      </c>
      <c r="N190" s="107">
        <f t="shared" si="31"/>
        <v>5.0659007281762349E-2</v>
      </c>
      <c r="O190" s="107">
        <f t="shared" si="31"/>
        <v>9.4462545339084811E-3</v>
      </c>
      <c r="P190" s="107">
        <f t="shared" si="31"/>
        <v>4.044633999600698E-3</v>
      </c>
      <c r="Q190" s="107">
        <f t="shared" si="30"/>
        <v>1.0999787388997068E-2</v>
      </c>
      <c r="R190" s="107">
        <f t="shared" si="30"/>
        <v>8.2525946866771269E-3</v>
      </c>
      <c r="S190" s="107">
        <f t="shared" si="30"/>
        <v>3.3829531586517707E-3</v>
      </c>
      <c r="T190" s="107">
        <f t="shared" si="30"/>
        <v>-9.2886460535524708E-3</v>
      </c>
      <c r="U190" s="107">
        <f t="shared" si="30"/>
        <v>9.9990001083262437E-5</v>
      </c>
      <c r="V190" s="107">
        <f t="shared" si="29"/>
        <v>-2.2660148085017645E-3</v>
      </c>
      <c r="W190" s="110">
        <f t="shared" si="29"/>
        <v>7.8003058533264256E-3</v>
      </c>
    </row>
    <row r="191" spans="1:23">
      <c r="A191" s="176">
        <v>44921</v>
      </c>
      <c r="B191" s="5">
        <v>2291.48</v>
      </c>
      <c r="C191" s="2">
        <v>161.65</v>
      </c>
      <c r="D191" s="2">
        <v>487.83</v>
      </c>
      <c r="E191" s="5">
        <v>1813.55</v>
      </c>
      <c r="F191" s="2">
        <v>76.849999999999994</v>
      </c>
      <c r="G191" s="5">
        <v>1502.4</v>
      </c>
      <c r="H191" s="2">
        <v>147.55000000000001</v>
      </c>
      <c r="I191" s="5">
        <v>2617.4499999999998</v>
      </c>
      <c r="J191" s="5">
        <v>1000.05</v>
      </c>
      <c r="K191" s="5">
        <v>1237.05</v>
      </c>
      <c r="L191" s="177">
        <v>15298.55</v>
      </c>
      <c r="M191" s="109">
        <f t="shared" si="31"/>
        <v>8.6958594214286353E-3</v>
      </c>
      <c r="N191" s="107">
        <f t="shared" si="31"/>
        <v>2.7596608590892198E-2</v>
      </c>
      <c r="O191" s="107">
        <f t="shared" si="31"/>
        <v>1.6972860804013206E-2</v>
      </c>
      <c r="P191" s="107">
        <f t="shared" si="31"/>
        <v>-4.6211057341369434E-3</v>
      </c>
      <c r="Q191" s="107">
        <f t="shared" si="31"/>
        <v>3.8466280827795928E-2</v>
      </c>
      <c r="R191" s="107">
        <f t="shared" si="31"/>
        <v>3.5339259982076396E-3</v>
      </c>
      <c r="S191" s="107">
        <f t="shared" si="31"/>
        <v>2.8877909059569648E-2</v>
      </c>
      <c r="T191" s="107">
        <f t="shared" si="30"/>
        <v>-1.3935156066686696E-3</v>
      </c>
      <c r="U191" s="107">
        <f t="shared" si="30"/>
        <v>-1.4988012398088018E-3</v>
      </c>
      <c r="V191" s="107">
        <f t="shared" si="29"/>
        <v>1.0115252903620002E-2</v>
      </c>
      <c r="W191" s="110">
        <f t="shared" si="29"/>
        <v>1.6645877527451915E-2</v>
      </c>
    </row>
    <row r="192" spans="1:23">
      <c r="A192" s="176">
        <v>44918</v>
      </c>
      <c r="B192" s="5">
        <v>2271.64</v>
      </c>
      <c r="C192" s="2">
        <v>157.25</v>
      </c>
      <c r="D192" s="2">
        <v>479.62</v>
      </c>
      <c r="E192" s="5">
        <v>1821.95</v>
      </c>
      <c r="F192" s="2">
        <v>73.95</v>
      </c>
      <c r="G192" s="5">
        <v>1497.1</v>
      </c>
      <c r="H192" s="2">
        <v>143.35</v>
      </c>
      <c r="I192" s="5">
        <v>2621.1</v>
      </c>
      <c r="J192" s="5">
        <v>1001.55</v>
      </c>
      <c r="K192" s="5">
        <v>1224.5999999999999</v>
      </c>
      <c r="L192" s="177">
        <v>15046</v>
      </c>
      <c r="M192" s="109">
        <f t="shared" si="31"/>
        <v>-2.976854273076605E-2</v>
      </c>
      <c r="N192" s="107">
        <f t="shared" si="31"/>
        <v>-4.810857832003073E-2</v>
      </c>
      <c r="O192" s="107">
        <f t="shared" si="31"/>
        <v>-2.8609785585210341E-2</v>
      </c>
      <c r="P192" s="107">
        <f t="shared" si="31"/>
        <v>-2.2478079639904345E-3</v>
      </c>
      <c r="Q192" s="107">
        <f t="shared" si="31"/>
        <v>-6.4792038695019788E-2</v>
      </c>
      <c r="R192" s="107">
        <f t="shared" si="31"/>
        <v>-1.6528206937410646E-2</v>
      </c>
      <c r="S192" s="107">
        <f t="shared" si="31"/>
        <v>-3.090905396910738E-2</v>
      </c>
      <c r="T192" s="107">
        <f t="shared" si="30"/>
        <v>-9.2093047078187825E-3</v>
      </c>
      <c r="U192" s="107">
        <f t="shared" si="30"/>
        <v>-9.0448882210194207E-3</v>
      </c>
      <c r="V192" s="107">
        <f t="shared" si="29"/>
        <v>-7.6061459620031238E-3</v>
      </c>
      <c r="W192" s="110">
        <f t="shared" si="29"/>
        <v>-2.5298699733138703E-2</v>
      </c>
    </row>
    <row r="193" spans="1:23">
      <c r="A193" s="176">
        <v>44917</v>
      </c>
      <c r="B193" s="5">
        <v>2340.2800000000002</v>
      </c>
      <c r="C193" s="2">
        <v>165</v>
      </c>
      <c r="D193" s="2">
        <v>493.54</v>
      </c>
      <c r="E193" s="5">
        <v>1826.05</v>
      </c>
      <c r="F193" s="2">
        <v>78.900000000000006</v>
      </c>
      <c r="G193" s="5">
        <v>1522.05</v>
      </c>
      <c r="H193" s="2">
        <v>147.85</v>
      </c>
      <c r="I193" s="5">
        <v>2645.35</v>
      </c>
      <c r="J193" s="5">
        <v>1010.65</v>
      </c>
      <c r="K193" s="5">
        <v>1233.95</v>
      </c>
      <c r="L193" s="177">
        <v>15431.5</v>
      </c>
      <c r="M193" s="109">
        <f t="shared" si="31"/>
        <v>-2.5946108132402315E-3</v>
      </c>
      <c r="N193" s="107">
        <f t="shared" si="31"/>
        <v>-1.6529301951210582E-2</v>
      </c>
      <c r="O193" s="107">
        <f t="shared" si="31"/>
        <v>3.2064969127279922E-3</v>
      </c>
      <c r="P193" s="107">
        <f t="shared" si="31"/>
        <v>6.2901063007959907E-3</v>
      </c>
      <c r="Q193" s="107">
        <f t="shared" si="31"/>
        <v>-2.811806610877168E-2</v>
      </c>
      <c r="R193" s="107">
        <f t="shared" si="31"/>
        <v>8.2465172440362115E-3</v>
      </c>
      <c r="S193" s="107">
        <f t="shared" si="31"/>
        <v>-5.0598859851725677E-3</v>
      </c>
      <c r="T193" s="107">
        <f t="shared" si="30"/>
        <v>-7.8508559995991347E-3</v>
      </c>
      <c r="U193" s="107">
        <f t="shared" si="30"/>
        <v>5.0093099169692514E-3</v>
      </c>
      <c r="V193" s="107">
        <f t="shared" si="29"/>
        <v>-2.5404922792545494E-2</v>
      </c>
      <c r="W193" s="110">
        <f t="shared" si="29"/>
        <v>-6.2049906683506097E-3</v>
      </c>
    </row>
    <row r="194" spans="1:23">
      <c r="A194" s="176">
        <v>44916</v>
      </c>
      <c r="B194" s="5">
        <v>2346.36</v>
      </c>
      <c r="C194" s="2">
        <v>167.75</v>
      </c>
      <c r="D194" s="2">
        <v>491.96</v>
      </c>
      <c r="E194" s="5">
        <v>1814.6</v>
      </c>
      <c r="F194" s="2">
        <v>81.150000000000006</v>
      </c>
      <c r="G194" s="5">
        <v>1509.55</v>
      </c>
      <c r="H194" s="2">
        <v>148.6</v>
      </c>
      <c r="I194" s="5">
        <v>2666.2</v>
      </c>
      <c r="J194" s="5">
        <v>1005.6</v>
      </c>
      <c r="K194" s="5">
        <v>1265.7</v>
      </c>
      <c r="L194" s="177">
        <v>15527.55</v>
      </c>
      <c r="M194" s="109">
        <f t="shared" si="31"/>
        <v>-1.4327729242092533E-2</v>
      </c>
      <c r="N194" s="107">
        <f t="shared" si="31"/>
        <v>-3.2260862218221435E-2</v>
      </c>
      <c r="O194" s="107">
        <f t="shared" si="31"/>
        <v>-2.5376344606320538E-3</v>
      </c>
      <c r="P194" s="107">
        <f t="shared" si="31"/>
        <v>-1.7751783849745562E-2</v>
      </c>
      <c r="Q194" s="107">
        <f t="shared" si="31"/>
        <v>-3.4517504882713268E-2</v>
      </c>
      <c r="R194" s="107">
        <f t="shared" si="31"/>
        <v>1.4916223326818085E-3</v>
      </c>
      <c r="S194" s="107">
        <f t="shared" si="31"/>
        <v>-3.3419156292835005E-2</v>
      </c>
      <c r="T194" s="107">
        <f t="shared" si="30"/>
        <v>-3.1269042001705887E-3</v>
      </c>
      <c r="U194" s="107">
        <f t="shared" si="30"/>
        <v>1.7302771248099067E-2</v>
      </c>
      <c r="V194" s="107">
        <f t="shared" si="29"/>
        <v>-7.5169090046332005E-3</v>
      </c>
      <c r="W194" s="110">
        <f t="shared" si="29"/>
        <v>-1.2712245741125977E-2</v>
      </c>
    </row>
    <row r="195" spans="1:23">
      <c r="A195" s="176">
        <v>44915</v>
      </c>
      <c r="B195" s="5">
        <v>2380.2199999999998</v>
      </c>
      <c r="C195" s="2">
        <v>173.25</v>
      </c>
      <c r="D195" s="2">
        <v>493.21</v>
      </c>
      <c r="E195" s="5">
        <v>1847.1</v>
      </c>
      <c r="F195" s="2">
        <v>84</v>
      </c>
      <c r="G195" s="5">
        <v>1507.3</v>
      </c>
      <c r="H195" s="2">
        <v>153.65</v>
      </c>
      <c r="I195" s="5">
        <v>2674.55</v>
      </c>
      <c r="J195" s="2">
        <v>988.35</v>
      </c>
      <c r="K195" s="5">
        <v>1275.25</v>
      </c>
      <c r="L195" s="177">
        <v>15726.2</v>
      </c>
      <c r="M195" s="109">
        <f t="shared" si="31"/>
        <v>8.6160507024573858E-3</v>
      </c>
      <c r="N195" s="107">
        <f t="shared" si="31"/>
        <v>5.4984945361287035E-3</v>
      </c>
      <c r="O195" s="107">
        <f t="shared" si="31"/>
        <v>-4.2569150172049405E-4</v>
      </c>
      <c r="P195" s="107">
        <f t="shared" si="31"/>
        <v>-5.9645274997197507E-3</v>
      </c>
      <c r="Q195" s="107">
        <f t="shared" si="31"/>
        <v>2.3837913552761975E-3</v>
      </c>
      <c r="R195" s="107">
        <f t="shared" si="31"/>
        <v>-3.3171346593871169E-5</v>
      </c>
      <c r="S195" s="107">
        <f t="shared" si="31"/>
        <v>-5.8403800016317165E-3</v>
      </c>
      <c r="T195" s="107">
        <f t="shared" si="30"/>
        <v>-1.6151964913187832E-2</v>
      </c>
      <c r="U195" s="107">
        <f t="shared" si="30"/>
        <v>4.0479684811214726E-4</v>
      </c>
      <c r="V195" s="107">
        <f t="shared" si="29"/>
        <v>-1.2003729618805192E-2</v>
      </c>
      <c r="W195" s="110">
        <f t="shared" si="29"/>
        <v>-1.8423582307554814E-3</v>
      </c>
    </row>
    <row r="196" spans="1:23">
      <c r="A196" s="176">
        <v>44914</v>
      </c>
      <c r="B196" s="5">
        <v>2359.8000000000002</v>
      </c>
      <c r="C196" s="2">
        <v>172.3</v>
      </c>
      <c r="D196" s="2">
        <v>493.42</v>
      </c>
      <c r="E196" s="5">
        <v>1858.15</v>
      </c>
      <c r="F196" s="2">
        <v>83.8</v>
      </c>
      <c r="G196" s="5">
        <v>1507.35</v>
      </c>
      <c r="H196" s="2">
        <v>154.55000000000001</v>
      </c>
      <c r="I196" s="5">
        <v>2718.1</v>
      </c>
      <c r="J196" s="2">
        <v>987.95</v>
      </c>
      <c r="K196" s="5">
        <v>1290.6500000000001</v>
      </c>
      <c r="L196" s="177">
        <v>15755.2</v>
      </c>
      <c r="M196" s="109">
        <f t="shared" si="31"/>
        <v>1.3052008702854187E-2</v>
      </c>
      <c r="N196" s="107">
        <f t="shared" si="31"/>
        <v>-4.3434265474692696E-3</v>
      </c>
      <c r="O196" s="107">
        <f t="shared" si="31"/>
        <v>-4.6303399785152096E-3</v>
      </c>
      <c r="P196" s="107">
        <f t="shared" si="31"/>
        <v>9.5169291040876486E-3</v>
      </c>
      <c r="Q196" s="107">
        <f t="shared" si="31"/>
        <v>3.6456041960987694E-2</v>
      </c>
      <c r="R196" s="107">
        <f t="shared" si="31"/>
        <v>-9.8035146702138611E-3</v>
      </c>
      <c r="S196" s="107">
        <f t="shared" si="31"/>
        <v>1.1715070526420781E-2</v>
      </c>
      <c r="T196" s="107">
        <f t="shared" si="30"/>
        <v>1.7367861506021858E-2</v>
      </c>
      <c r="U196" s="107">
        <f t="shared" si="30"/>
        <v>-5.752942794467023E-3</v>
      </c>
      <c r="V196" s="107">
        <f t="shared" si="29"/>
        <v>3.0723234627114127E-2</v>
      </c>
      <c r="W196" s="110">
        <f t="shared" si="29"/>
        <v>7.572137589721614E-3</v>
      </c>
    </row>
    <row r="197" spans="1:23">
      <c r="A197" s="176">
        <v>44911</v>
      </c>
      <c r="B197" s="5">
        <v>2329.1999999999998</v>
      </c>
      <c r="C197" s="2">
        <v>173.05</v>
      </c>
      <c r="D197" s="2">
        <v>495.71</v>
      </c>
      <c r="E197" s="5">
        <v>1840.55</v>
      </c>
      <c r="F197" s="2">
        <v>80.8</v>
      </c>
      <c r="G197" s="5">
        <v>1522.2</v>
      </c>
      <c r="H197" s="2">
        <v>152.75</v>
      </c>
      <c r="I197" s="5">
        <v>2671.3</v>
      </c>
      <c r="J197" s="2">
        <v>993.65</v>
      </c>
      <c r="K197" s="5">
        <v>1251.5999999999999</v>
      </c>
      <c r="L197" s="177">
        <v>15636.35</v>
      </c>
      <c r="M197" s="109">
        <f t="shared" si="31"/>
        <v>-4.9593461789027155E-3</v>
      </c>
      <c r="N197" s="107">
        <f t="shared" si="31"/>
        <v>-2.3088033344052807E-3</v>
      </c>
      <c r="O197" s="107">
        <f t="shared" si="31"/>
        <v>-1.7656044757784168E-2</v>
      </c>
      <c r="P197" s="107">
        <f t="shared" si="31"/>
        <v>-1.2230999589224969E-2</v>
      </c>
      <c r="Q197" s="107">
        <f t="shared" si="31"/>
        <v>-3.824441799650026E-2</v>
      </c>
      <c r="R197" s="107">
        <f t="shared" si="31"/>
        <v>-1.1950382203431364E-2</v>
      </c>
      <c r="S197" s="107">
        <f t="shared" si="31"/>
        <v>-5.8746905247890153E-3</v>
      </c>
      <c r="T197" s="107">
        <f t="shared" si="30"/>
        <v>3.0180637956059879E-3</v>
      </c>
      <c r="U197" s="107">
        <f t="shared" si="30"/>
        <v>-8.5678305513308389E-3</v>
      </c>
      <c r="V197" s="107">
        <f t="shared" si="29"/>
        <v>-2.7852345007867357E-2</v>
      </c>
      <c r="W197" s="110">
        <f t="shared" si="29"/>
        <v>-9.3857656590560987E-3</v>
      </c>
    </row>
    <row r="198" spans="1:23">
      <c r="A198" s="176">
        <v>44910</v>
      </c>
      <c r="B198" s="5">
        <v>2340.7800000000002</v>
      </c>
      <c r="C198" s="2">
        <v>173.45</v>
      </c>
      <c r="D198" s="2">
        <v>504.54</v>
      </c>
      <c r="E198" s="5">
        <v>1863.2</v>
      </c>
      <c r="F198" s="2">
        <v>83.95</v>
      </c>
      <c r="G198" s="5">
        <v>1540.5</v>
      </c>
      <c r="H198" s="2">
        <v>153.65</v>
      </c>
      <c r="I198" s="5">
        <v>2663.25</v>
      </c>
      <c r="J198" s="5">
        <v>1002.2</v>
      </c>
      <c r="K198" s="5">
        <v>1286.95</v>
      </c>
      <c r="L198" s="177">
        <v>15783.8</v>
      </c>
      <c r="M198" s="109">
        <f t="shared" si="31"/>
        <v>-1.4306893251370091E-2</v>
      </c>
      <c r="N198" s="107">
        <f t="shared" si="31"/>
        <v>-2.8419076520410588E-2</v>
      </c>
      <c r="O198" s="107">
        <f t="shared" si="31"/>
        <v>-4.9427728697490148E-3</v>
      </c>
      <c r="P198" s="107">
        <f t="shared" si="31"/>
        <v>-5.3527587392553965E-3</v>
      </c>
      <c r="Q198" s="107">
        <f t="shared" si="31"/>
        <v>-1.946389962414646E-2</v>
      </c>
      <c r="R198" s="107">
        <f t="shared" si="31"/>
        <v>-2.493798902675802E-2</v>
      </c>
      <c r="S198" s="107">
        <f t="shared" si="31"/>
        <v>-1.3574869091068874E-2</v>
      </c>
      <c r="T198" s="107">
        <f t="shared" si="30"/>
        <v>-8.0031841373562288E-3</v>
      </c>
      <c r="U198" s="107">
        <f t="shared" si="30"/>
        <v>1.947614788279833E-3</v>
      </c>
      <c r="V198" s="107">
        <f t="shared" si="29"/>
        <v>3.8859097403578168E-4</v>
      </c>
      <c r="W198" s="110">
        <f t="shared" si="29"/>
        <v>-1.1339561338849984E-2</v>
      </c>
    </row>
    <row r="199" spans="1:23">
      <c r="A199" s="176">
        <v>44909</v>
      </c>
      <c r="B199" s="5">
        <v>2374.5100000000002</v>
      </c>
      <c r="C199" s="2">
        <v>178.45</v>
      </c>
      <c r="D199" s="2">
        <v>507.04</v>
      </c>
      <c r="E199" s="5">
        <v>1873.2</v>
      </c>
      <c r="F199" s="2">
        <v>85.6</v>
      </c>
      <c r="G199" s="5">
        <v>1579.4</v>
      </c>
      <c r="H199" s="2">
        <v>155.75</v>
      </c>
      <c r="I199" s="5">
        <v>2684.65</v>
      </c>
      <c r="J199" s="5">
        <v>1000.25</v>
      </c>
      <c r="K199" s="5">
        <v>1286.45</v>
      </c>
      <c r="L199" s="177">
        <v>15963.8</v>
      </c>
      <c r="M199" s="109">
        <f t="shared" si="31"/>
        <v>-3.6236493018865831E-3</v>
      </c>
      <c r="N199" s="107">
        <f t="shared" si="31"/>
        <v>1.1554306363478229E-2</v>
      </c>
      <c r="O199" s="107">
        <f t="shared" si="31"/>
        <v>-4.6829277087364601E-3</v>
      </c>
      <c r="P199" s="107">
        <f t="shared" si="31"/>
        <v>2.5122283838481664E-3</v>
      </c>
      <c r="Q199" s="107">
        <f t="shared" si="31"/>
        <v>-5.8394162243260127E-4</v>
      </c>
      <c r="R199" s="107">
        <f t="shared" si="31"/>
        <v>4.6009187791845856E-3</v>
      </c>
      <c r="S199" s="107">
        <f t="shared" si="31"/>
        <v>-4.1646704436482393E-3</v>
      </c>
      <c r="T199" s="107">
        <f t="shared" si="30"/>
        <v>-9.5089642251791791E-3</v>
      </c>
      <c r="U199" s="107">
        <f t="shared" si="30"/>
        <v>5.6143312543581771E-3</v>
      </c>
      <c r="V199" s="107">
        <f t="shared" si="30"/>
        <v>2.412640286182034E-3</v>
      </c>
      <c r="W199" s="110">
        <f t="shared" si="30"/>
        <v>3.7215708677595227E-3</v>
      </c>
    </row>
    <row r="200" spans="1:23">
      <c r="A200" s="176">
        <v>44908</v>
      </c>
      <c r="B200" s="5">
        <v>2383.13</v>
      </c>
      <c r="C200" s="2">
        <v>176.4</v>
      </c>
      <c r="D200" s="2">
        <v>509.42</v>
      </c>
      <c r="E200" s="5">
        <v>1868.5</v>
      </c>
      <c r="F200" s="2">
        <v>85.65</v>
      </c>
      <c r="G200" s="5">
        <v>1572.15</v>
      </c>
      <c r="H200" s="2">
        <v>156.4</v>
      </c>
      <c r="I200" s="5">
        <v>2710.3</v>
      </c>
      <c r="J200" s="2">
        <v>994.65</v>
      </c>
      <c r="K200" s="5">
        <v>1283.3499999999999</v>
      </c>
      <c r="L200" s="177">
        <v>15904.5</v>
      </c>
      <c r="M200" s="109">
        <f t="shared" si="31"/>
        <v>4.5421551513628649E-3</v>
      </c>
      <c r="N200" s="107">
        <f t="shared" si="31"/>
        <v>7.3969042808848225E-3</v>
      </c>
      <c r="O200" s="107">
        <f t="shared" si="31"/>
        <v>-1.7995019133447247E-2</v>
      </c>
      <c r="P200" s="107">
        <f t="shared" si="31"/>
        <v>1.4728529140418055E-3</v>
      </c>
      <c r="Q200" s="107">
        <f t="shared" si="31"/>
        <v>-1.2761194056839547E-2</v>
      </c>
      <c r="R200" s="107">
        <f t="shared" si="31"/>
        <v>1.5997263585266198E-2</v>
      </c>
      <c r="S200" s="107">
        <f t="shared" si="31"/>
        <v>-4.4657171503647494E-3</v>
      </c>
      <c r="T200" s="107">
        <f t="shared" si="30"/>
        <v>-2.5610095894539561E-3</v>
      </c>
      <c r="U200" s="107">
        <f t="shared" si="30"/>
        <v>7.3156906582238336E-3</v>
      </c>
      <c r="V200" s="107">
        <f t="shared" si="30"/>
        <v>1.5192550835573974E-2</v>
      </c>
      <c r="W200" s="110">
        <f t="shared" si="30"/>
        <v>4.8215645286476556E-3</v>
      </c>
    </row>
    <row r="201" spans="1:23">
      <c r="A201" s="176">
        <v>44907</v>
      </c>
      <c r="B201" s="5">
        <v>2372.33</v>
      </c>
      <c r="C201" s="2">
        <v>175.1</v>
      </c>
      <c r="D201" s="2">
        <v>518.66999999999996</v>
      </c>
      <c r="E201" s="5">
        <v>1865.75</v>
      </c>
      <c r="F201" s="2">
        <v>86.75</v>
      </c>
      <c r="G201" s="5">
        <v>1547.2</v>
      </c>
      <c r="H201" s="2">
        <v>157.1</v>
      </c>
      <c r="I201" s="5">
        <v>2717.25</v>
      </c>
      <c r="J201" s="2">
        <v>987.4</v>
      </c>
      <c r="K201" s="5">
        <v>1264</v>
      </c>
      <c r="L201" s="177">
        <v>15828</v>
      </c>
      <c r="M201" s="109">
        <f t="shared" si="31"/>
        <v>1.5355348491334821E-3</v>
      </c>
      <c r="N201" s="107">
        <f t="shared" si="31"/>
        <v>-3.7052913989681453E-3</v>
      </c>
      <c r="O201" s="107">
        <f t="shared" si="31"/>
        <v>1.1733012838744002E-2</v>
      </c>
      <c r="P201" s="107">
        <f t="shared" si="31"/>
        <v>-1.1881433394126811E-2</v>
      </c>
      <c r="Q201" s="107">
        <f t="shared" si="31"/>
        <v>1.4514042884254012E-2</v>
      </c>
      <c r="R201" s="107">
        <f t="shared" si="31"/>
        <v>-1.418281434564516E-2</v>
      </c>
      <c r="S201" s="107">
        <f t="shared" si="31"/>
        <v>7.0265380120384021E-3</v>
      </c>
      <c r="T201" s="107">
        <f t="shared" si="30"/>
        <v>-1.8384047828740549E-3</v>
      </c>
      <c r="U201" s="107">
        <f t="shared" si="30"/>
        <v>-5.5043694082789986E-3</v>
      </c>
      <c r="V201" s="107">
        <f t="shared" si="30"/>
        <v>-1.1069820059812904E-3</v>
      </c>
      <c r="W201" s="110">
        <f t="shared" si="30"/>
        <v>9.6394688374019163E-4</v>
      </c>
    </row>
    <row r="202" spans="1:23">
      <c r="A202" s="176">
        <v>44904</v>
      </c>
      <c r="B202" s="5">
        <v>2368.69</v>
      </c>
      <c r="C202" s="2">
        <v>175.75</v>
      </c>
      <c r="D202" s="2">
        <v>512.62</v>
      </c>
      <c r="E202" s="5">
        <v>1888.05</v>
      </c>
      <c r="F202" s="2">
        <v>85.5</v>
      </c>
      <c r="G202" s="5">
        <v>1569.3</v>
      </c>
      <c r="H202" s="2">
        <v>156</v>
      </c>
      <c r="I202" s="5">
        <v>2722.25</v>
      </c>
      <c r="J202" s="2">
        <v>992.85</v>
      </c>
      <c r="K202" s="5">
        <v>1265.4000000000001</v>
      </c>
      <c r="L202" s="177">
        <v>15812.75</v>
      </c>
      <c r="M202" s="109">
        <f t="shared" si="31"/>
        <v>-1.5275211962672286E-2</v>
      </c>
      <c r="N202" s="107">
        <f t="shared" si="31"/>
        <v>2.5637387635855163E-3</v>
      </c>
      <c r="O202" s="107">
        <f t="shared" si="31"/>
        <v>-6.7269622779359784E-3</v>
      </c>
      <c r="P202" s="107">
        <f t="shared" si="31"/>
        <v>-4.7291405293906214E-3</v>
      </c>
      <c r="Q202" s="107">
        <f t="shared" si="31"/>
        <v>-2.2550825521896599E-2</v>
      </c>
      <c r="R202" s="107">
        <f t="shared" si="31"/>
        <v>-3.1889077487917812E-2</v>
      </c>
      <c r="S202" s="107">
        <f t="shared" ref="R202:V250" si="32">LN(H202/H203)</f>
        <v>-3.0305349495329037E-2</v>
      </c>
      <c r="T202" s="107">
        <f t="shared" si="30"/>
        <v>6.1904871864509768E-3</v>
      </c>
      <c r="U202" s="107">
        <f t="shared" si="30"/>
        <v>1.2211030051094657E-2</v>
      </c>
      <c r="V202" s="107">
        <f t="shared" si="30"/>
        <v>-7.0479669639716457E-3</v>
      </c>
      <c r="W202" s="110">
        <f t="shared" si="30"/>
        <v>-6.2004022266219996E-3</v>
      </c>
    </row>
    <row r="203" spans="1:23">
      <c r="A203" s="176">
        <v>44903</v>
      </c>
      <c r="B203" s="5">
        <v>2405.15</v>
      </c>
      <c r="C203" s="2">
        <v>175.3</v>
      </c>
      <c r="D203" s="2">
        <v>516.08000000000004</v>
      </c>
      <c r="E203" s="5">
        <v>1897</v>
      </c>
      <c r="F203" s="2">
        <v>87.45</v>
      </c>
      <c r="G203" s="5">
        <v>1620.15</v>
      </c>
      <c r="H203" s="2">
        <v>160.80000000000001</v>
      </c>
      <c r="I203" s="5">
        <v>2705.45</v>
      </c>
      <c r="J203" s="2">
        <v>980.8</v>
      </c>
      <c r="K203" s="5">
        <v>1274.3499999999999</v>
      </c>
      <c r="L203" s="177">
        <v>15911.1</v>
      </c>
      <c r="M203" s="109">
        <f t="shared" ref="M203:Q250" si="33">LN(B203/B204)</f>
        <v>-4.6971483354270235E-4</v>
      </c>
      <c r="N203" s="107">
        <f t="shared" si="33"/>
        <v>1.4653329279409589E-2</v>
      </c>
      <c r="O203" s="107">
        <f t="shared" si="33"/>
        <v>-3.3079624311032319E-3</v>
      </c>
      <c r="P203" s="107">
        <f t="shared" si="33"/>
        <v>-7.5884253913836757E-3</v>
      </c>
      <c r="Q203" s="107">
        <f t="shared" si="33"/>
        <v>3.4364294985810974E-3</v>
      </c>
      <c r="R203" s="107">
        <f t="shared" si="32"/>
        <v>9.0835030030242854E-3</v>
      </c>
      <c r="S203" s="107">
        <f t="shared" si="32"/>
        <v>7.8040040206134517E-3</v>
      </c>
      <c r="T203" s="107">
        <f t="shared" si="30"/>
        <v>-7.0203963864774613E-4</v>
      </c>
      <c r="U203" s="107">
        <f t="shared" si="30"/>
        <v>-3.6981022201141342E-2</v>
      </c>
      <c r="V203" s="107">
        <f t="shared" si="30"/>
        <v>6.100099594425922E-3</v>
      </c>
      <c r="W203" s="110">
        <f t="shared" ref="W203:W250" si="34">LN(L203/L204)</f>
        <v>3.0906672049319309E-3</v>
      </c>
    </row>
    <row r="204" spans="1:23">
      <c r="A204" s="176">
        <v>44902</v>
      </c>
      <c r="B204" s="5">
        <v>2406.2800000000002</v>
      </c>
      <c r="C204" s="2">
        <v>172.75</v>
      </c>
      <c r="D204" s="2">
        <v>517.79</v>
      </c>
      <c r="E204" s="5">
        <v>1911.45</v>
      </c>
      <c r="F204" s="2">
        <v>87.15</v>
      </c>
      <c r="G204" s="5">
        <v>1605.5</v>
      </c>
      <c r="H204" s="2">
        <v>159.55000000000001</v>
      </c>
      <c r="I204" s="5">
        <v>2707.35</v>
      </c>
      <c r="J204" s="5">
        <v>1017.75</v>
      </c>
      <c r="K204" s="5">
        <v>1266.5999999999999</v>
      </c>
      <c r="L204" s="177">
        <v>15862</v>
      </c>
      <c r="M204" s="109">
        <f t="shared" si="33"/>
        <v>-1.4866420725839234E-2</v>
      </c>
      <c r="N204" s="107">
        <f t="shared" si="33"/>
        <v>-6.9224389501716943E-3</v>
      </c>
      <c r="O204" s="107">
        <f t="shared" si="33"/>
        <v>4.587652377915581E-3</v>
      </c>
      <c r="P204" s="107">
        <f t="shared" si="33"/>
        <v>-1.2374400758424961E-2</v>
      </c>
      <c r="Q204" s="107">
        <f t="shared" si="33"/>
        <v>-9.7060425121765319E-3</v>
      </c>
      <c r="R204" s="107">
        <f t="shared" si="32"/>
        <v>-4.5985663935683135E-3</v>
      </c>
      <c r="S204" s="107">
        <f t="shared" si="32"/>
        <v>6.9182665873229257E-3</v>
      </c>
      <c r="T204" s="107">
        <f t="shared" si="32"/>
        <v>1.9695147893063203E-2</v>
      </c>
      <c r="U204" s="107">
        <f t="shared" si="32"/>
        <v>-1.5405169862156764E-2</v>
      </c>
      <c r="V204" s="107">
        <f t="shared" si="32"/>
        <v>2.8067142335655693E-3</v>
      </c>
      <c r="W204" s="110">
        <f t="shared" si="34"/>
        <v>-3.8288728334255448E-3</v>
      </c>
    </row>
    <row r="205" spans="1:23">
      <c r="A205" s="176">
        <v>44901</v>
      </c>
      <c r="B205" s="5">
        <v>2442.3200000000002</v>
      </c>
      <c r="C205" s="2">
        <v>173.95</v>
      </c>
      <c r="D205" s="2">
        <v>515.41999999999996</v>
      </c>
      <c r="E205" s="5">
        <v>1935.25</v>
      </c>
      <c r="F205" s="2">
        <v>88</v>
      </c>
      <c r="G205" s="5">
        <v>1612.9</v>
      </c>
      <c r="H205" s="2">
        <v>158.44999999999999</v>
      </c>
      <c r="I205" s="5">
        <v>2654.55</v>
      </c>
      <c r="J205" s="5">
        <v>1033.55</v>
      </c>
      <c r="K205" s="5">
        <v>1263.05</v>
      </c>
      <c r="L205" s="177">
        <v>15922.85</v>
      </c>
      <c r="M205" s="109">
        <f t="shared" si="33"/>
        <v>2.8825612821780319E-3</v>
      </c>
      <c r="N205" s="107">
        <f t="shared" si="33"/>
        <v>-2.5540548338218293E-2</v>
      </c>
      <c r="O205" s="107">
        <f t="shared" si="33"/>
        <v>-5.9579253924080117E-3</v>
      </c>
      <c r="P205" s="107">
        <f t="shared" si="33"/>
        <v>-1.6521675544873046E-3</v>
      </c>
      <c r="Q205" s="107">
        <f t="shared" si="33"/>
        <v>3.9852031109628653E-3</v>
      </c>
      <c r="R205" s="107">
        <f t="shared" si="32"/>
        <v>-1.6509990250707939E-2</v>
      </c>
      <c r="S205" s="107">
        <f t="shared" si="32"/>
        <v>-1.2614318922749719E-3</v>
      </c>
      <c r="T205" s="107">
        <f t="shared" si="32"/>
        <v>1.3158084577511201E-2</v>
      </c>
      <c r="U205" s="107">
        <f t="shared" si="32"/>
        <v>-5.6441453290966576E-3</v>
      </c>
      <c r="V205" s="107">
        <f t="shared" si="32"/>
        <v>2.5764526609357088E-3</v>
      </c>
      <c r="W205" s="110">
        <f t="shared" si="34"/>
        <v>-2.7814336190970139E-3</v>
      </c>
    </row>
    <row r="206" spans="1:23">
      <c r="A206" s="176">
        <v>44900</v>
      </c>
      <c r="B206" s="5">
        <v>2435.29</v>
      </c>
      <c r="C206" s="2">
        <v>178.45</v>
      </c>
      <c r="D206" s="2">
        <v>518.5</v>
      </c>
      <c r="E206" s="5">
        <v>1938.45</v>
      </c>
      <c r="F206" s="2">
        <v>87.65</v>
      </c>
      <c r="G206" s="5">
        <v>1639.75</v>
      </c>
      <c r="H206" s="2">
        <v>158.65</v>
      </c>
      <c r="I206" s="5">
        <v>2619.85</v>
      </c>
      <c r="J206" s="5">
        <v>1039.4000000000001</v>
      </c>
      <c r="K206" s="5">
        <v>1259.8</v>
      </c>
      <c r="L206" s="177">
        <v>15967.2</v>
      </c>
      <c r="M206" s="109">
        <f t="shared" si="33"/>
        <v>-1.4690621307585647E-2</v>
      </c>
      <c r="N206" s="107">
        <f t="shared" si="33"/>
        <v>-1.2253007657479989E-2</v>
      </c>
      <c r="O206" s="107">
        <f t="shared" si="33"/>
        <v>9.3589917459642128E-3</v>
      </c>
      <c r="P206" s="107">
        <f t="shared" si="33"/>
        <v>3.9542598529723871E-3</v>
      </c>
      <c r="Q206" s="107">
        <f t="shared" si="33"/>
        <v>-3.2550572962178802E-2</v>
      </c>
      <c r="R206" s="107">
        <f t="shared" si="32"/>
        <v>1.1288576855109016E-3</v>
      </c>
      <c r="S206" s="107">
        <f t="shared" si="32"/>
        <v>4.4795631674718103E-2</v>
      </c>
      <c r="T206" s="107">
        <f t="shared" si="32"/>
        <v>1.8147265221524279E-3</v>
      </c>
      <c r="U206" s="107">
        <f t="shared" si="32"/>
        <v>-5.7708956107681991E-4</v>
      </c>
      <c r="V206" s="107">
        <f t="shared" si="32"/>
        <v>-3.8028884366841532E-3</v>
      </c>
      <c r="W206" s="110">
        <f t="shared" si="34"/>
        <v>2.3175188871898245E-4</v>
      </c>
    </row>
    <row r="207" spans="1:23">
      <c r="A207" s="176">
        <v>44897</v>
      </c>
      <c r="B207" s="5">
        <v>2471.33</v>
      </c>
      <c r="C207" s="2">
        <v>180.65</v>
      </c>
      <c r="D207" s="2">
        <v>513.66999999999996</v>
      </c>
      <c r="E207" s="5">
        <v>1930.8</v>
      </c>
      <c r="F207" s="2">
        <v>90.55</v>
      </c>
      <c r="G207" s="5">
        <v>1637.9</v>
      </c>
      <c r="H207" s="2">
        <v>151.69999999999999</v>
      </c>
      <c r="I207" s="5">
        <v>2615.1</v>
      </c>
      <c r="J207" s="5">
        <v>1040</v>
      </c>
      <c r="K207" s="5">
        <v>1264.5999999999999</v>
      </c>
      <c r="L207" s="177">
        <v>15963.5</v>
      </c>
      <c r="M207" s="109">
        <f t="shared" si="33"/>
        <v>-4.2073751050492189E-4</v>
      </c>
      <c r="N207" s="107">
        <f t="shared" si="33"/>
        <v>-1.9460666227557134E-2</v>
      </c>
      <c r="O207" s="107">
        <f t="shared" si="33"/>
        <v>-6.5392050310222475E-3</v>
      </c>
      <c r="P207" s="107">
        <f t="shared" si="33"/>
        <v>-1.8110791217142634E-3</v>
      </c>
      <c r="Q207" s="107">
        <f t="shared" si="33"/>
        <v>6.7377075750277973E-2</v>
      </c>
      <c r="R207" s="107">
        <f t="shared" si="32"/>
        <v>-1.1654153147414121E-2</v>
      </c>
      <c r="S207" s="107">
        <f t="shared" si="32"/>
        <v>4.0355173153327338E-2</v>
      </c>
      <c r="T207" s="107">
        <f t="shared" si="32"/>
        <v>-1.8094640091597669E-2</v>
      </c>
      <c r="U207" s="107">
        <f t="shared" si="32"/>
        <v>-6.1827703005685091E-3</v>
      </c>
      <c r="V207" s="107">
        <f t="shared" si="32"/>
        <v>-2.2557200441930367E-2</v>
      </c>
      <c r="W207" s="110">
        <f t="shared" si="34"/>
        <v>-2.5307005462316687E-3</v>
      </c>
    </row>
    <row r="208" spans="1:23">
      <c r="A208" s="176">
        <v>44896</v>
      </c>
      <c r="B208" s="5">
        <v>2472.37</v>
      </c>
      <c r="C208" s="2">
        <v>184.2</v>
      </c>
      <c r="D208" s="2">
        <v>517.04</v>
      </c>
      <c r="E208" s="5">
        <v>1934.3</v>
      </c>
      <c r="F208" s="2">
        <v>84.65</v>
      </c>
      <c r="G208" s="5">
        <v>1657.1</v>
      </c>
      <c r="H208" s="2">
        <v>145.69999999999999</v>
      </c>
      <c r="I208" s="5">
        <v>2662.85</v>
      </c>
      <c r="J208" s="5">
        <v>1046.45</v>
      </c>
      <c r="K208" s="5">
        <v>1293.45</v>
      </c>
      <c r="L208" s="177">
        <v>16003.95</v>
      </c>
      <c r="M208" s="109">
        <f t="shared" si="33"/>
        <v>-2.9523148229904628E-3</v>
      </c>
      <c r="N208" s="107">
        <f t="shared" si="33"/>
        <v>1.3390007407577641E-2</v>
      </c>
      <c r="O208" s="107">
        <f t="shared" si="33"/>
        <v>-3.147601830154328E-3</v>
      </c>
      <c r="P208" s="107">
        <f t="shared" si="33"/>
        <v>-6.5699026685634883E-3</v>
      </c>
      <c r="Q208" s="107">
        <f t="shared" si="33"/>
        <v>1.12861310837147E-2</v>
      </c>
      <c r="R208" s="107">
        <f t="shared" si="32"/>
        <v>1.3456863811759206E-2</v>
      </c>
      <c r="S208" s="107">
        <f t="shared" si="32"/>
        <v>2.4050861962742224E-3</v>
      </c>
      <c r="T208" s="107">
        <f t="shared" si="32"/>
        <v>-8.0416351971835318E-3</v>
      </c>
      <c r="U208" s="107">
        <f t="shared" si="32"/>
        <v>3.8231780632964137E-4</v>
      </c>
      <c r="V208" s="107">
        <f t="shared" si="32"/>
        <v>-9.3496381433992807E-3</v>
      </c>
      <c r="W208" s="110">
        <f t="shared" si="34"/>
        <v>3.6181459873286599E-3</v>
      </c>
    </row>
    <row r="209" spans="1:23">
      <c r="A209" s="176">
        <v>44895</v>
      </c>
      <c r="B209" s="5">
        <v>2479.6799999999998</v>
      </c>
      <c r="C209" s="2">
        <v>181.75</v>
      </c>
      <c r="D209" s="2">
        <v>518.66999999999996</v>
      </c>
      <c r="E209" s="5">
        <v>1947.05</v>
      </c>
      <c r="F209" s="2">
        <v>83.7</v>
      </c>
      <c r="G209" s="5">
        <v>1634.95</v>
      </c>
      <c r="H209" s="2">
        <v>145.35</v>
      </c>
      <c r="I209" s="5">
        <v>2684.35</v>
      </c>
      <c r="J209" s="5">
        <v>1046.05</v>
      </c>
      <c r="K209" s="5">
        <v>1305.5999999999999</v>
      </c>
      <c r="L209" s="177">
        <v>15946.15</v>
      </c>
      <c r="M209" s="109">
        <f t="shared" si="33"/>
        <v>7.0336471018355926E-3</v>
      </c>
      <c r="N209" s="107">
        <f t="shared" si="33"/>
        <v>-1.0127361772761268E-2</v>
      </c>
      <c r="O209" s="107">
        <f t="shared" si="33"/>
        <v>1.6523839276302382E-2</v>
      </c>
      <c r="P209" s="107">
        <f t="shared" si="33"/>
        <v>1.1103765377570293E-2</v>
      </c>
      <c r="Q209" s="107">
        <f t="shared" si="33"/>
        <v>3.2172729313744659E-2</v>
      </c>
      <c r="R209" s="107">
        <f t="shared" si="32"/>
        <v>3.6152000158825508E-3</v>
      </c>
      <c r="S209" s="107">
        <f t="shared" si="32"/>
        <v>8.6371239994085542E-3</v>
      </c>
      <c r="T209" s="107">
        <f t="shared" si="32"/>
        <v>1.8859082409475224E-2</v>
      </c>
      <c r="U209" s="107">
        <f t="shared" si="32"/>
        <v>-3.626131174000952E-3</v>
      </c>
      <c r="V209" s="107">
        <f t="shared" si="32"/>
        <v>3.7855224289057202E-2</v>
      </c>
      <c r="W209" s="110">
        <f t="shared" si="34"/>
        <v>8.4198163564304894E-3</v>
      </c>
    </row>
    <row r="210" spans="1:23">
      <c r="A210" s="176">
        <v>44894</v>
      </c>
      <c r="B210" s="5">
        <v>2462.3000000000002</v>
      </c>
      <c r="C210" s="2">
        <v>183.6</v>
      </c>
      <c r="D210" s="2">
        <v>510.17</v>
      </c>
      <c r="E210" s="5">
        <v>1925.55</v>
      </c>
      <c r="F210" s="2">
        <v>81.05</v>
      </c>
      <c r="G210" s="5">
        <v>1629.05</v>
      </c>
      <c r="H210" s="2">
        <v>144.1</v>
      </c>
      <c r="I210" s="5">
        <v>2634.2</v>
      </c>
      <c r="J210" s="5">
        <v>1049.8499999999999</v>
      </c>
      <c r="K210" s="5">
        <v>1257.0999999999999</v>
      </c>
      <c r="L210" s="177">
        <v>15812.45</v>
      </c>
      <c r="M210" s="109">
        <f t="shared" si="33"/>
        <v>1.7193833155182963E-3</v>
      </c>
      <c r="N210" s="107">
        <f t="shared" si="33"/>
        <v>-3.7679808117182668E-2</v>
      </c>
      <c r="O210" s="107">
        <f t="shared" si="33"/>
        <v>-1.1692165078251536E-2</v>
      </c>
      <c r="P210" s="107">
        <f t="shared" si="33"/>
        <v>-1.3493527749937268E-3</v>
      </c>
      <c r="Q210" s="107">
        <f t="shared" si="33"/>
        <v>-4.3090248268095824E-3</v>
      </c>
      <c r="R210" s="107">
        <f t="shared" si="32"/>
        <v>3.474307481031013E-3</v>
      </c>
      <c r="S210" s="107">
        <f t="shared" si="32"/>
        <v>5.0161680256681412E-2</v>
      </c>
      <c r="T210" s="107">
        <f t="shared" si="32"/>
        <v>4.2259263071475588E-2</v>
      </c>
      <c r="U210" s="107">
        <f t="shared" si="32"/>
        <v>1.4487445174816493E-2</v>
      </c>
      <c r="V210" s="107">
        <f t="shared" si="32"/>
        <v>5.104086365924289E-3</v>
      </c>
      <c r="W210" s="110">
        <f t="shared" si="34"/>
        <v>1.7723262300623464E-3</v>
      </c>
    </row>
    <row r="211" spans="1:23">
      <c r="A211" s="176">
        <v>44893</v>
      </c>
      <c r="B211" s="5">
        <v>2458.0700000000002</v>
      </c>
      <c r="C211" s="2">
        <v>190.65</v>
      </c>
      <c r="D211" s="2">
        <v>516.16999999999996</v>
      </c>
      <c r="E211" s="5">
        <v>1928.15</v>
      </c>
      <c r="F211" s="2">
        <v>81.400000000000006</v>
      </c>
      <c r="G211" s="5">
        <v>1623.4</v>
      </c>
      <c r="H211" s="2">
        <v>137.05000000000001</v>
      </c>
      <c r="I211" s="5">
        <v>2525.1999999999998</v>
      </c>
      <c r="J211" s="5">
        <v>1034.75</v>
      </c>
      <c r="K211" s="5">
        <v>1250.7</v>
      </c>
      <c r="L211" s="177">
        <v>15784.45</v>
      </c>
      <c r="M211" s="109">
        <f t="shared" si="33"/>
        <v>3.3785543639715504E-2</v>
      </c>
      <c r="N211" s="107">
        <f t="shared" si="33"/>
        <v>2.4423831510941234E-2</v>
      </c>
      <c r="O211" s="107">
        <f t="shared" si="33"/>
        <v>4.3685572684012547E-3</v>
      </c>
      <c r="P211" s="107">
        <f t="shared" si="33"/>
        <v>-1.2964955742839857E-4</v>
      </c>
      <c r="Q211" s="107">
        <f t="shared" si="33"/>
        <v>-6.7340321813440683E-3</v>
      </c>
      <c r="R211" s="107">
        <f t="shared" si="32"/>
        <v>-7.5175635176367404E-3</v>
      </c>
      <c r="S211" s="107">
        <f t="shared" si="32"/>
        <v>1.2851287572052448E-2</v>
      </c>
      <c r="T211" s="107">
        <f t="shared" si="32"/>
        <v>-4.8393722289397636E-3</v>
      </c>
      <c r="U211" s="107">
        <f t="shared" si="32"/>
        <v>8.7015378206286285E-4</v>
      </c>
      <c r="V211" s="107">
        <f t="shared" si="32"/>
        <v>-8.0430455487537009E-3</v>
      </c>
      <c r="W211" s="110">
        <f t="shared" si="34"/>
        <v>3.6304015856824783E-3</v>
      </c>
    </row>
    <row r="212" spans="1:23">
      <c r="A212" s="176">
        <v>44890</v>
      </c>
      <c r="B212" s="5">
        <v>2376.41</v>
      </c>
      <c r="C212" s="2">
        <v>186.05</v>
      </c>
      <c r="D212" s="2">
        <v>513.91999999999996</v>
      </c>
      <c r="E212" s="5">
        <v>1928.4</v>
      </c>
      <c r="F212" s="2">
        <v>81.95</v>
      </c>
      <c r="G212" s="5">
        <v>1635.65</v>
      </c>
      <c r="H212" s="2">
        <v>135.30000000000001</v>
      </c>
      <c r="I212" s="5">
        <v>2537.4499999999998</v>
      </c>
      <c r="J212" s="5">
        <v>1033.8499999999999</v>
      </c>
      <c r="K212" s="5">
        <v>1260.8</v>
      </c>
      <c r="L212" s="177">
        <v>15727.25</v>
      </c>
      <c r="M212" s="109">
        <f t="shared" si="33"/>
        <v>1.4816279107247294E-2</v>
      </c>
      <c r="N212" s="107">
        <f t="shared" si="33"/>
        <v>8.7866840397416074E-2</v>
      </c>
      <c r="O212" s="107">
        <f t="shared" si="33"/>
        <v>3.0205910191321724E-3</v>
      </c>
      <c r="P212" s="107">
        <f t="shared" si="33"/>
        <v>-8.494209724493669E-3</v>
      </c>
      <c r="Q212" s="107">
        <f t="shared" si="33"/>
        <v>9.1291420209407226E-2</v>
      </c>
      <c r="R212" s="107">
        <f t="shared" si="32"/>
        <v>3.5829709585927755E-3</v>
      </c>
      <c r="S212" s="107">
        <f t="shared" si="32"/>
        <v>4.8069802849388686E-2</v>
      </c>
      <c r="T212" s="107">
        <f t="shared" si="32"/>
        <v>-4.6003305288239869E-3</v>
      </c>
      <c r="U212" s="107">
        <f t="shared" si="32"/>
        <v>-1.208342542925493E-3</v>
      </c>
      <c r="V212" s="107">
        <f t="shared" si="32"/>
        <v>5.3681262973386467E-3</v>
      </c>
      <c r="W212" s="110">
        <f t="shared" si="34"/>
        <v>2.9578425827308996E-3</v>
      </c>
    </row>
    <row r="213" spans="1:23">
      <c r="A213" s="176">
        <v>44889</v>
      </c>
      <c r="B213" s="5">
        <v>2341.46</v>
      </c>
      <c r="C213" s="2">
        <v>170.4</v>
      </c>
      <c r="D213" s="2">
        <v>512.37</v>
      </c>
      <c r="E213" s="5">
        <v>1944.85</v>
      </c>
      <c r="F213" s="2">
        <v>74.8</v>
      </c>
      <c r="G213" s="5">
        <v>1629.8</v>
      </c>
      <c r="H213" s="2">
        <v>128.94999999999999</v>
      </c>
      <c r="I213" s="5">
        <v>2549.15</v>
      </c>
      <c r="J213" s="5">
        <v>1035.0999999999999</v>
      </c>
      <c r="K213" s="5">
        <v>1254.05</v>
      </c>
      <c r="L213" s="177">
        <v>15680.8</v>
      </c>
      <c r="M213" s="109">
        <f t="shared" si="33"/>
        <v>8.5869836438937155E-3</v>
      </c>
      <c r="N213" s="107">
        <f t="shared" si="33"/>
        <v>-2.7779564107075591E-2</v>
      </c>
      <c r="O213" s="107">
        <f t="shared" si="33"/>
        <v>1.4648583171965679E-3</v>
      </c>
      <c r="P213" s="107">
        <f t="shared" si="33"/>
        <v>-4.3609940337949217E-3</v>
      </c>
      <c r="Q213" s="107">
        <f t="shared" si="33"/>
        <v>-2.0033395681751734E-3</v>
      </c>
      <c r="R213" s="107">
        <f t="shared" si="32"/>
        <v>2.9040774703344964E-2</v>
      </c>
      <c r="S213" s="107">
        <f t="shared" si="32"/>
        <v>-3.8767203431837571E-4</v>
      </c>
      <c r="T213" s="107">
        <f t="shared" si="32"/>
        <v>1.6533551742848228E-2</v>
      </c>
      <c r="U213" s="107">
        <f t="shared" si="32"/>
        <v>1.7001992790816246E-2</v>
      </c>
      <c r="V213" s="107">
        <f t="shared" si="32"/>
        <v>1.4740702696131296E-2</v>
      </c>
      <c r="W213" s="110">
        <f t="shared" si="34"/>
        <v>9.1387437952047176E-3</v>
      </c>
    </row>
    <row r="214" spans="1:23">
      <c r="A214" s="176">
        <v>44888</v>
      </c>
      <c r="B214" s="5">
        <v>2321.44</v>
      </c>
      <c r="C214" s="2">
        <v>175.2</v>
      </c>
      <c r="D214" s="2">
        <v>511.62</v>
      </c>
      <c r="E214" s="5">
        <v>1953.35</v>
      </c>
      <c r="F214" s="2">
        <v>74.95</v>
      </c>
      <c r="G214" s="5">
        <v>1583.15</v>
      </c>
      <c r="H214" s="2">
        <v>129</v>
      </c>
      <c r="I214" s="5">
        <v>2507.35</v>
      </c>
      <c r="J214" s="5">
        <v>1017.65</v>
      </c>
      <c r="K214" s="5">
        <v>1235.7</v>
      </c>
      <c r="L214" s="177">
        <v>15538.15</v>
      </c>
      <c r="M214" s="109">
        <f t="shared" si="33"/>
        <v>-3.1224891718148835E-3</v>
      </c>
      <c r="N214" s="107">
        <f t="shared" si="33"/>
        <v>3.9883032895207449E-2</v>
      </c>
      <c r="O214" s="107">
        <f t="shared" si="33"/>
        <v>7.0219773458945148E-3</v>
      </c>
      <c r="P214" s="107">
        <f t="shared" si="33"/>
        <v>6.9867485156972194E-3</v>
      </c>
      <c r="Q214" s="107">
        <f t="shared" si="33"/>
        <v>1.2080683834799022E-2</v>
      </c>
      <c r="R214" s="107">
        <f t="shared" si="32"/>
        <v>-1.1994193723750049E-3</v>
      </c>
      <c r="S214" s="107">
        <f t="shared" si="32"/>
        <v>2.5914288765470368E-2</v>
      </c>
      <c r="T214" s="107">
        <f t="shared" si="32"/>
        <v>-3.3246763187199818E-3</v>
      </c>
      <c r="U214" s="107">
        <f t="shared" si="32"/>
        <v>7.4467117637496364E-3</v>
      </c>
      <c r="V214" s="107">
        <f t="shared" si="32"/>
        <v>5.8843990178802028E-3</v>
      </c>
      <c r="W214" s="110">
        <f t="shared" si="34"/>
        <v>1.8648940015983076E-3</v>
      </c>
    </row>
    <row r="215" spans="1:23">
      <c r="A215" s="176">
        <v>44887</v>
      </c>
      <c r="B215" s="5">
        <v>2328.6999999999998</v>
      </c>
      <c r="C215" s="2">
        <v>168.35</v>
      </c>
      <c r="D215" s="2">
        <v>508.04</v>
      </c>
      <c r="E215" s="5">
        <v>1939.75</v>
      </c>
      <c r="F215" s="2">
        <v>74.05</v>
      </c>
      <c r="G215" s="5">
        <v>1585.05</v>
      </c>
      <c r="H215" s="2">
        <v>125.7</v>
      </c>
      <c r="I215" s="5">
        <v>2515.6999999999998</v>
      </c>
      <c r="J215" s="5">
        <v>1010.1</v>
      </c>
      <c r="K215" s="5">
        <v>1228.45</v>
      </c>
      <c r="L215" s="177">
        <v>15509.2</v>
      </c>
      <c r="M215" s="109">
        <f t="shared" si="33"/>
        <v>5.5290631235078427E-3</v>
      </c>
      <c r="N215" s="107">
        <f t="shared" si="33"/>
        <v>-1.999478549537527E-2</v>
      </c>
      <c r="O215" s="107">
        <f t="shared" si="33"/>
        <v>7.4880078017977086E-3</v>
      </c>
      <c r="P215" s="107">
        <f t="shared" si="33"/>
        <v>-2.2400462525353801E-3</v>
      </c>
      <c r="Q215" s="107">
        <f t="shared" si="33"/>
        <v>2.7380218268276701E-2</v>
      </c>
      <c r="R215" s="107">
        <f t="shared" si="32"/>
        <v>1.068748775832783E-2</v>
      </c>
      <c r="S215" s="107">
        <f t="shared" si="32"/>
        <v>-5.1577182380013959E-3</v>
      </c>
      <c r="T215" s="107">
        <f t="shared" si="32"/>
        <v>5.7005197122997056E-3</v>
      </c>
      <c r="U215" s="107">
        <f t="shared" si="32"/>
        <v>6.9042867089285651E-3</v>
      </c>
      <c r="V215" s="107">
        <f t="shared" si="32"/>
        <v>8.3378093686491007E-3</v>
      </c>
      <c r="W215" s="110">
        <f t="shared" si="34"/>
        <v>3.5784684377108155E-3</v>
      </c>
    </row>
    <row r="216" spans="1:23">
      <c r="A216" s="176">
        <v>44886</v>
      </c>
      <c r="B216" s="5">
        <v>2315.86</v>
      </c>
      <c r="C216" s="2">
        <v>171.75</v>
      </c>
      <c r="D216" s="2">
        <v>504.25</v>
      </c>
      <c r="E216" s="5">
        <v>1944.1</v>
      </c>
      <c r="F216" s="2">
        <v>72.05</v>
      </c>
      <c r="G216" s="5">
        <v>1568.2</v>
      </c>
      <c r="H216" s="2">
        <v>126.35</v>
      </c>
      <c r="I216" s="5">
        <v>2501.4</v>
      </c>
      <c r="J216" s="5">
        <v>1003.15</v>
      </c>
      <c r="K216" s="5">
        <v>1218.25</v>
      </c>
      <c r="L216" s="177">
        <v>15453.8</v>
      </c>
      <c r="M216" s="109">
        <f t="shared" si="33"/>
        <v>-1.8159911652138445E-2</v>
      </c>
      <c r="N216" s="107">
        <f t="shared" si="33"/>
        <v>-2.2453447609377345E-2</v>
      </c>
      <c r="O216" s="107">
        <f t="shared" si="33"/>
        <v>2.5615327595155074E-3</v>
      </c>
      <c r="P216" s="107">
        <f t="shared" si="33"/>
        <v>-7.9157100009935224E-3</v>
      </c>
      <c r="Q216" s="107">
        <f t="shared" si="33"/>
        <v>1.8207785922183955E-2</v>
      </c>
      <c r="R216" s="107">
        <f t="shared" si="32"/>
        <v>-1.5941633149444134E-2</v>
      </c>
      <c r="S216" s="107">
        <f t="shared" si="32"/>
        <v>1.0742096531902029E-2</v>
      </c>
      <c r="T216" s="107">
        <f t="shared" si="32"/>
        <v>7.1011913019364513E-3</v>
      </c>
      <c r="U216" s="107">
        <f t="shared" si="32"/>
        <v>-6.4091636607388359E-3</v>
      </c>
      <c r="V216" s="107">
        <f t="shared" si="32"/>
        <v>-7.2790049042013843E-3</v>
      </c>
      <c r="W216" s="110">
        <f t="shared" si="34"/>
        <v>-6.2603717163166881E-3</v>
      </c>
    </row>
    <row r="217" spans="1:23">
      <c r="A217" s="176">
        <v>44883</v>
      </c>
      <c r="B217" s="5">
        <v>2358.3000000000002</v>
      </c>
      <c r="C217" s="2">
        <v>175.65</v>
      </c>
      <c r="D217" s="2">
        <v>502.96</v>
      </c>
      <c r="E217" s="5">
        <v>1959.55</v>
      </c>
      <c r="F217" s="2">
        <v>70.75</v>
      </c>
      <c r="G217" s="5">
        <v>1593.4</v>
      </c>
      <c r="H217" s="2">
        <v>125</v>
      </c>
      <c r="I217" s="5">
        <v>2483.6999999999998</v>
      </c>
      <c r="J217" s="5">
        <v>1009.6</v>
      </c>
      <c r="K217" s="5">
        <v>1227.1500000000001</v>
      </c>
      <c r="L217" s="177">
        <v>15550.85</v>
      </c>
      <c r="M217" s="109">
        <f t="shared" si="33"/>
        <v>-5.3837856095061089E-4</v>
      </c>
      <c r="N217" s="107">
        <f t="shared" si="33"/>
        <v>-1.216594436796819E-2</v>
      </c>
      <c r="O217" s="107">
        <f t="shared" si="33"/>
        <v>-1.0305393191594594E-2</v>
      </c>
      <c r="P217" s="107">
        <f t="shared" si="33"/>
        <v>4.6034709567289922E-3</v>
      </c>
      <c r="Q217" s="107">
        <f t="shared" si="33"/>
        <v>5.6697529629490123E-3</v>
      </c>
      <c r="R217" s="107">
        <f t="shared" si="32"/>
        <v>3.7726402894903898E-3</v>
      </c>
      <c r="S217" s="107">
        <f t="shared" si="32"/>
        <v>-6.3796069640390399E-3</v>
      </c>
      <c r="T217" s="107">
        <f t="shared" si="32"/>
        <v>9.5880338864612873E-3</v>
      </c>
      <c r="U217" s="107">
        <f t="shared" si="32"/>
        <v>-3.7074611783735182E-3</v>
      </c>
      <c r="V217" s="107">
        <f t="shared" si="32"/>
        <v>-2.5901307193569457E-2</v>
      </c>
      <c r="W217" s="110">
        <f t="shared" si="34"/>
        <v>-2.9793171539712628E-3</v>
      </c>
    </row>
    <row r="218" spans="1:23">
      <c r="A218" s="176">
        <v>44882</v>
      </c>
      <c r="B218" s="5">
        <v>2359.5700000000002</v>
      </c>
      <c r="C218" s="2">
        <v>177.8</v>
      </c>
      <c r="D218" s="2">
        <v>508.17</v>
      </c>
      <c r="E218" s="5">
        <v>1950.55</v>
      </c>
      <c r="F218" s="2">
        <v>70.349999999999994</v>
      </c>
      <c r="G218" s="5">
        <v>1587.4</v>
      </c>
      <c r="H218" s="2">
        <v>125.8</v>
      </c>
      <c r="I218" s="5">
        <v>2460</v>
      </c>
      <c r="J218" s="5">
        <v>1013.35</v>
      </c>
      <c r="K218" s="5">
        <v>1259.3499999999999</v>
      </c>
      <c r="L218" s="177">
        <v>15597.25</v>
      </c>
      <c r="M218" s="109">
        <f t="shared" si="33"/>
        <v>2.5800661874658764E-3</v>
      </c>
      <c r="N218" s="107">
        <f t="shared" si="33"/>
        <v>-2.6090849942741905E-2</v>
      </c>
      <c r="O218" s="107">
        <f t="shared" si="33"/>
        <v>2.0683752904893304E-3</v>
      </c>
      <c r="P218" s="107">
        <f t="shared" si="33"/>
        <v>-7.8387716427022851E-3</v>
      </c>
      <c r="Q218" s="107">
        <f t="shared" si="33"/>
        <v>-3.5473609387983093E-3</v>
      </c>
      <c r="R218" s="107">
        <f t="shared" si="32"/>
        <v>-9.6546421052141809E-3</v>
      </c>
      <c r="S218" s="107">
        <f t="shared" si="32"/>
        <v>7.9522867013831716E-4</v>
      </c>
      <c r="T218" s="107">
        <f t="shared" si="32"/>
        <v>-7.2298987428508288E-3</v>
      </c>
      <c r="U218" s="107">
        <f t="shared" si="32"/>
        <v>-5.2165472625877694E-3</v>
      </c>
      <c r="V218" s="107">
        <f t="shared" si="32"/>
        <v>-2.1485086369558072E-2</v>
      </c>
      <c r="W218" s="110">
        <f t="shared" si="34"/>
        <v>-4.2257796672835694E-3</v>
      </c>
    </row>
    <row r="219" spans="1:23">
      <c r="A219" s="176">
        <v>44881</v>
      </c>
      <c r="B219" s="5">
        <v>2353.4899999999998</v>
      </c>
      <c r="C219" s="2">
        <v>182.5</v>
      </c>
      <c r="D219" s="2">
        <v>507.12</v>
      </c>
      <c r="E219" s="5">
        <v>1965.9</v>
      </c>
      <c r="F219" s="2">
        <v>70.599999999999994</v>
      </c>
      <c r="G219" s="5">
        <v>1602.8</v>
      </c>
      <c r="H219" s="2">
        <v>125.7</v>
      </c>
      <c r="I219" s="5">
        <v>2477.85</v>
      </c>
      <c r="J219" s="5">
        <v>1018.65</v>
      </c>
      <c r="K219" s="5">
        <v>1286.7</v>
      </c>
      <c r="L219" s="177">
        <v>15663.3</v>
      </c>
      <c r="M219" s="109">
        <f t="shared" si="33"/>
        <v>-5.7493458938685758E-3</v>
      </c>
      <c r="N219" s="107">
        <f t="shared" si="33"/>
        <v>3.2862884852686652E-2</v>
      </c>
      <c r="O219" s="107">
        <f t="shared" si="33"/>
        <v>-1.2415384845830639E-3</v>
      </c>
      <c r="P219" s="107">
        <f t="shared" si="33"/>
        <v>2.7591157961612631E-2</v>
      </c>
      <c r="Q219" s="107">
        <f t="shared" si="33"/>
        <v>3.5473609387982347E-3</v>
      </c>
      <c r="R219" s="107">
        <f t="shared" si="32"/>
        <v>5.5055194118290313E-3</v>
      </c>
      <c r="S219" s="107">
        <f t="shared" si="32"/>
        <v>-1.8913093306486731E-2</v>
      </c>
      <c r="T219" s="107">
        <f t="shared" si="32"/>
        <v>8.2466756479377262E-3</v>
      </c>
      <c r="U219" s="107">
        <f t="shared" si="32"/>
        <v>2.5556607019578737E-3</v>
      </c>
      <c r="V219" s="107">
        <f t="shared" si="32"/>
        <v>-3.8783790470253237E-3</v>
      </c>
      <c r="W219" s="110">
        <f t="shared" si="34"/>
        <v>-1.9517054911371802E-3</v>
      </c>
    </row>
    <row r="220" spans="1:23">
      <c r="A220" s="176">
        <v>44880</v>
      </c>
      <c r="B220" s="5">
        <v>2367.06</v>
      </c>
      <c r="C220" s="2">
        <v>176.6</v>
      </c>
      <c r="D220" s="2">
        <v>507.75</v>
      </c>
      <c r="E220" s="5">
        <v>1912.4</v>
      </c>
      <c r="F220" s="2">
        <v>70.349999999999994</v>
      </c>
      <c r="G220" s="5">
        <v>1594</v>
      </c>
      <c r="H220" s="2">
        <v>128.1</v>
      </c>
      <c r="I220" s="5">
        <v>2457.5</v>
      </c>
      <c r="J220" s="5">
        <v>1016.05</v>
      </c>
      <c r="K220" s="5">
        <v>1291.7</v>
      </c>
      <c r="L220" s="177">
        <v>15693.9</v>
      </c>
      <c r="M220" s="109">
        <f t="shared" si="33"/>
        <v>-4.4975722787294623E-3</v>
      </c>
      <c r="N220" s="107">
        <f t="shared" si="33"/>
        <v>2.2041825522080248E-2</v>
      </c>
      <c r="O220" s="107">
        <f t="shared" si="33"/>
        <v>1.3043835574815761E-2</v>
      </c>
      <c r="P220" s="107">
        <f t="shared" si="33"/>
        <v>-5.4234592678572479E-3</v>
      </c>
      <c r="Q220" s="107">
        <f t="shared" si="33"/>
        <v>-1.4815085785140812E-2</v>
      </c>
      <c r="R220" s="107">
        <f t="shared" si="32"/>
        <v>5.4729165009783417E-3</v>
      </c>
      <c r="S220" s="107">
        <f t="shared" si="32"/>
        <v>-1.7795440589864084E-2</v>
      </c>
      <c r="T220" s="107">
        <f t="shared" si="32"/>
        <v>-1.2206782917536149E-4</v>
      </c>
      <c r="U220" s="107">
        <f t="shared" si="32"/>
        <v>-8.3622327113956878E-4</v>
      </c>
      <c r="V220" s="107">
        <f t="shared" si="32"/>
        <v>1.0545460295895117E-2</v>
      </c>
      <c r="W220" s="110">
        <f t="shared" si="34"/>
        <v>2.7884053659029463E-3</v>
      </c>
    </row>
    <row r="221" spans="1:23">
      <c r="A221" s="176">
        <v>44879</v>
      </c>
      <c r="B221" s="5">
        <v>2377.73</v>
      </c>
      <c r="C221" s="2">
        <v>172.75</v>
      </c>
      <c r="D221" s="2">
        <v>501.17</v>
      </c>
      <c r="E221" s="5">
        <v>1922.8</v>
      </c>
      <c r="F221" s="2">
        <v>71.400000000000006</v>
      </c>
      <c r="G221" s="5">
        <v>1585.3</v>
      </c>
      <c r="H221" s="2">
        <v>130.4</v>
      </c>
      <c r="I221" s="5">
        <v>2457.8000000000002</v>
      </c>
      <c r="J221" s="5">
        <v>1016.9</v>
      </c>
      <c r="K221" s="5">
        <v>1278.1500000000001</v>
      </c>
      <c r="L221" s="177">
        <v>15650.2</v>
      </c>
      <c r="M221" s="109">
        <f t="shared" si="33"/>
        <v>-4.8541849825816611E-3</v>
      </c>
      <c r="N221" s="107">
        <f t="shared" si="33"/>
        <v>1.9287564594718913E-2</v>
      </c>
      <c r="O221" s="107">
        <f t="shared" si="33"/>
        <v>5.5022698066430221E-3</v>
      </c>
      <c r="P221" s="107">
        <f t="shared" si="33"/>
        <v>1.2402367299606356E-2</v>
      </c>
      <c r="Q221" s="107">
        <f t="shared" si="33"/>
        <v>-4.2501256039975045E-2</v>
      </c>
      <c r="R221" s="107">
        <f t="shared" si="32"/>
        <v>9.6343522677061321E-3</v>
      </c>
      <c r="S221" s="107">
        <f t="shared" si="32"/>
        <v>1.506692593666017E-2</v>
      </c>
      <c r="T221" s="107">
        <f t="shared" si="32"/>
        <v>-1.824334741052459E-2</v>
      </c>
      <c r="U221" s="107">
        <f t="shared" si="32"/>
        <v>3.2997641307985015E-3</v>
      </c>
      <c r="V221" s="107">
        <f t="shared" si="32"/>
        <v>-6.9779057132572254E-3</v>
      </c>
      <c r="W221" s="110">
        <f t="shared" si="34"/>
        <v>7.028911192595317E-5</v>
      </c>
    </row>
    <row r="222" spans="1:23">
      <c r="A222" s="176">
        <v>44876</v>
      </c>
      <c r="B222" s="5">
        <v>2389.3000000000002</v>
      </c>
      <c r="C222" s="2">
        <v>169.45</v>
      </c>
      <c r="D222" s="2">
        <v>498.42</v>
      </c>
      <c r="E222" s="5">
        <v>1899.1</v>
      </c>
      <c r="F222" s="2">
        <v>74.5</v>
      </c>
      <c r="G222" s="5">
        <v>1570.1</v>
      </c>
      <c r="H222" s="2">
        <v>128.44999999999999</v>
      </c>
      <c r="I222" s="5">
        <v>2503.0500000000002</v>
      </c>
      <c r="J222" s="5">
        <v>1013.55</v>
      </c>
      <c r="K222" s="5">
        <v>1287.0999999999999</v>
      </c>
      <c r="L222" s="177">
        <v>15649.1</v>
      </c>
      <c r="M222" s="109">
        <f t="shared" si="33"/>
        <v>2.278728035198024E-2</v>
      </c>
      <c r="N222" s="107">
        <f t="shared" si="33"/>
        <v>4.1395683004210029E-3</v>
      </c>
      <c r="O222" s="107">
        <f t="shared" si="33"/>
        <v>2.5316779092493809E-2</v>
      </c>
      <c r="P222" s="107">
        <f t="shared" si="33"/>
        <v>-6.8481736968045211E-3</v>
      </c>
      <c r="Q222" s="107">
        <f t="shared" si="33"/>
        <v>-1.3995563333234659E-2</v>
      </c>
      <c r="R222" s="107">
        <f t="shared" si="32"/>
        <v>4.4375047759554295E-2</v>
      </c>
      <c r="S222" s="107">
        <f t="shared" si="32"/>
        <v>-6.2087898326459784E-3</v>
      </c>
      <c r="T222" s="107">
        <f t="shared" si="32"/>
        <v>-4.2060002403350996E-3</v>
      </c>
      <c r="U222" s="107">
        <f t="shared" si="32"/>
        <v>2.865331473286427E-3</v>
      </c>
      <c r="V222" s="107">
        <f t="shared" si="32"/>
        <v>-8.5870639440363012E-3</v>
      </c>
      <c r="W222" s="110">
        <f t="shared" si="34"/>
        <v>1.3451862748663976E-2</v>
      </c>
    </row>
    <row r="223" spans="1:23">
      <c r="A223" s="176">
        <v>44875</v>
      </c>
      <c r="B223" s="5">
        <v>2335.4699999999998</v>
      </c>
      <c r="C223" s="2">
        <v>168.75</v>
      </c>
      <c r="D223" s="2">
        <v>485.96</v>
      </c>
      <c r="E223" s="5">
        <v>1912.15</v>
      </c>
      <c r="F223" s="2">
        <v>75.55</v>
      </c>
      <c r="G223" s="5">
        <v>1501.95</v>
      </c>
      <c r="H223" s="2">
        <v>129.25</v>
      </c>
      <c r="I223" s="5">
        <v>2513.6</v>
      </c>
      <c r="J223" s="5">
        <v>1010.65</v>
      </c>
      <c r="K223" s="5">
        <v>1298.2</v>
      </c>
      <c r="L223" s="177">
        <v>15440</v>
      </c>
      <c r="M223" s="109">
        <f t="shared" si="33"/>
        <v>-1.2167324270059071E-2</v>
      </c>
      <c r="N223" s="107">
        <f t="shared" si="33"/>
        <v>-3.2359622773336046E-2</v>
      </c>
      <c r="O223" s="107">
        <f t="shared" si="33"/>
        <v>-9.4620485983955404E-3</v>
      </c>
      <c r="P223" s="107">
        <f t="shared" si="33"/>
        <v>9.8541087222129512E-3</v>
      </c>
      <c r="Q223" s="107">
        <f t="shared" si="33"/>
        <v>9.9768037383170007E-3</v>
      </c>
      <c r="R223" s="107">
        <f t="shared" si="32"/>
        <v>-6.1397733653783546E-3</v>
      </c>
      <c r="S223" s="107">
        <f t="shared" si="32"/>
        <v>-1.0390703453792142E-2</v>
      </c>
      <c r="T223" s="107">
        <f t="shared" si="32"/>
        <v>1.9114373452677872E-3</v>
      </c>
      <c r="U223" s="107">
        <f t="shared" si="32"/>
        <v>-2.8653314732863936E-3</v>
      </c>
      <c r="V223" s="107">
        <f t="shared" si="32"/>
        <v>-2.986089264962985E-2</v>
      </c>
      <c r="W223" s="110">
        <f t="shared" si="34"/>
        <v>-8.2078039414124667E-3</v>
      </c>
    </row>
    <row r="224" spans="1:23">
      <c r="A224" s="176">
        <v>44874</v>
      </c>
      <c r="B224" s="5">
        <v>2364.06</v>
      </c>
      <c r="C224" s="2">
        <v>174.3</v>
      </c>
      <c r="D224" s="2">
        <v>490.58</v>
      </c>
      <c r="E224" s="5">
        <v>1893.4</v>
      </c>
      <c r="F224" s="2">
        <v>74.8</v>
      </c>
      <c r="G224" s="5">
        <v>1511.2</v>
      </c>
      <c r="H224" s="2">
        <v>130.6</v>
      </c>
      <c r="I224" s="5">
        <v>2508.8000000000002</v>
      </c>
      <c r="J224" s="5">
        <v>1013.55</v>
      </c>
      <c r="K224" s="5">
        <v>1337.55</v>
      </c>
      <c r="L224" s="177">
        <v>15567.25</v>
      </c>
      <c r="M224" s="109">
        <f t="shared" si="33"/>
        <v>-1.0020104463997674E-3</v>
      </c>
      <c r="N224" s="107">
        <f t="shared" si="33"/>
        <v>-4.2936948746994516E-3</v>
      </c>
      <c r="O224" s="107">
        <f t="shared" si="33"/>
        <v>-4.281438240297198E-2</v>
      </c>
      <c r="P224" s="107">
        <f t="shared" si="33"/>
        <v>5.7203545816711526E-3</v>
      </c>
      <c r="Q224" s="107">
        <f t="shared" si="33"/>
        <v>-1.3939820814109686E-2</v>
      </c>
      <c r="R224" s="107">
        <f t="shared" si="32"/>
        <v>2.4845556318669735E-3</v>
      </c>
      <c r="S224" s="107">
        <f t="shared" si="32"/>
        <v>1.6210312507056141E-2</v>
      </c>
      <c r="T224" s="107">
        <f t="shared" si="32"/>
        <v>-9.520858970658937E-3</v>
      </c>
      <c r="U224" s="107">
        <f t="shared" si="32"/>
        <v>-1.4496556329175308E-2</v>
      </c>
      <c r="V224" s="107">
        <f t="shared" si="32"/>
        <v>-1.0227509795042288E-2</v>
      </c>
      <c r="W224" s="110">
        <f t="shared" si="34"/>
        <v>-3.0722482987951827E-3</v>
      </c>
    </row>
    <row r="225" spans="1:23">
      <c r="A225" s="176">
        <v>44872</v>
      </c>
      <c r="B225" s="5">
        <v>2366.4299999999998</v>
      </c>
      <c r="C225" s="2">
        <v>175.05</v>
      </c>
      <c r="D225" s="2">
        <v>512.04</v>
      </c>
      <c r="E225" s="5">
        <v>1882.6</v>
      </c>
      <c r="F225" s="2">
        <v>75.849999999999994</v>
      </c>
      <c r="G225" s="5">
        <v>1507.45</v>
      </c>
      <c r="H225" s="2">
        <v>128.5</v>
      </c>
      <c r="I225" s="5">
        <v>2532.8000000000002</v>
      </c>
      <c r="J225" s="5">
        <v>1028.3499999999999</v>
      </c>
      <c r="K225" s="5">
        <v>1351.3</v>
      </c>
      <c r="L225" s="177">
        <v>15615.15</v>
      </c>
      <c r="M225" s="109">
        <f t="shared" si="33"/>
        <v>5.3302048964351187E-3</v>
      </c>
      <c r="N225" s="107">
        <f t="shared" si="33"/>
        <v>-2.3988733210412484E-2</v>
      </c>
      <c r="O225" s="107">
        <f t="shared" si="33"/>
        <v>1.6739594092039952E-2</v>
      </c>
      <c r="P225" s="107">
        <f t="shared" si="33"/>
        <v>-9.1737699056718518E-3</v>
      </c>
      <c r="Q225" s="107">
        <f t="shared" si="33"/>
        <v>-2.6333129107606571E-3</v>
      </c>
      <c r="R225" s="107">
        <f t="shared" si="32"/>
        <v>-4.3356734419611759E-3</v>
      </c>
      <c r="S225" s="107">
        <f t="shared" si="32"/>
        <v>3.4438392381098783E-2</v>
      </c>
      <c r="T225" s="107">
        <f t="shared" si="32"/>
        <v>4.9276293765587688E-3</v>
      </c>
      <c r="U225" s="107">
        <f t="shared" si="32"/>
        <v>-1.1168978670718602E-2</v>
      </c>
      <c r="V225" s="107">
        <f t="shared" si="32"/>
        <v>9.6669402417115316E-3</v>
      </c>
      <c r="W225" s="110">
        <f t="shared" si="34"/>
        <v>5.4132283987521953E-3</v>
      </c>
    </row>
    <row r="226" spans="1:23">
      <c r="A226" s="176">
        <v>44869</v>
      </c>
      <c r="B226" s="5">
        <v>2353.85</v>
      </c>
      <c r="C226" s="2">
        <v>179.3</v>
      </c>
      <c r="D226" s="2">
        <v>503.54</v>
      </c>
      <c r="E226" s="5">
        <v>1899.95</v>
      </c>
      <c r="F226" s="2">
        <v>76.05</v>
      </c>
      <c r="G226" s="5">
        <v>1514</v>
      </c>
      <c r="H226" s="2">
        <v>124.15</v>
      </c>
      <c r="I226" s="5">
        <v>2520.35</v>
      </c>
      <c r="J226" s="5">
        <v>1039.9000000000001</v>
      </c>
      <c r="K226" s="5">
        <v>1338.3</v>
      </c>
      <c r="L226" s="177">
        <v>15530.85</v>
      </c>
      <c r="M226" s="109">
        <f t="shared" si="33"/>
        <v>1.460579674292793E-2</v>
      </c>
      <c r="N226" s="107">
        <f t="shared" si="33"/>
        <v>2.2561588683898463E-2</v>
      </c>
      <c r="O226" s="107">
        <f t="shared" si="33"/>
        <v>-4.0431321923562026E-3</v>
      </c>
      <c r="P226" s="107">
        <f t="shared" si="33"/>
        <v>-1.0526038798175139E-4</v>
      </c>
      <c r="Q226" s="107">
        <f t="shared" si="33"/>
        <v>9.2470936327974235E-3</v>
      </c>
      <c r="R226" s="107">
        <f t="shared" si="32"/>
        <v>-1.100265636066983E-2</v>
      </c>
      <c r="S226" s="107">
        <f t="shared" si="32"/>
        <v>3.6084275663151144E-2</v>
      </c>
      <c r="T226" s="107">
        <f t="shared" si="32"/>
        <v>-1.0263180460980329E-2</v>
      </c>
      <c r="U226" s="107">
        <f t="shared" si="32"/>
        <v>-4.1264873102648675E-3</v>
      </c>
      <c r="V226" s="107">
        <f t="shared" si="32"/>
        <v>2.1692793785602731E-3</v>
      </c>
      <c r="W226" s="110">
        <f t="shared" si="34"/>
        <v>2.9759287879325591E-3</v>
      </c>
    </row>
    <row r="227" spans="1:23">
      <c r="A227" s="176">
        <v>44868</v>
      </c>
      <c r="B227" s="5">
        <v>2319.7199999999998</v>
      </c>
      <c r="C227" s="2">
        <v>175.3</v>
      </c>
      <c r="D227" s="2">
        <v>505.58</v>
      </c>
      <c r="E227" s="5">
        <v>1900.15</v>
      </c>
      <c r="F227" s="2">
        <v>75.349999999999994</v>
      </c>
      <c r="G227" s="5">
        <v>1530.75</v>
      </c>
      <c r="H227" s="2">
        <v>119.75</v>
      </c>
      <c r="I227" s="5">
        <v>2546.35</v>
      </c>
      <c r="J227" s="5">
        <v>1044.2</v>
      </c>
      <c r="K227" s="5">
        <v>1335.4</v>
      </c>
      <c r="L227" s="177">
        <v>15484.7</v>
      </c>
      <c r="M227" s="109">
        <f t="shared" si="33"/>
        <v>3.7272140255161907E-3</v>
      </c>
      <c r="N227" s="107">
        <f t="shared" si="33"/>
        <v>9.4570127371058649E-3</v>
      </c>
      <c r="O227" s="107">
        <f t="shared" si="33"/>
        <v>1.8465257011600206E-2</v>
      </c>
      <c r="P227" s="107">
        <f t="shared" si="33"/>
        <v>-5.1442332807808784E-3</v>
      </c>
      <c r="Q227" s="107">
        <f t="shared" si="33"/>
        <v>9.3334010873049721E-3</v>
      </c>
      <c r="R227" s="107">
        <f t="shared" si="32"/>
        <v>-1.462388863579764E-2</v>
      </c>
      <c r="S227" s="107">
        <f t="shared" si="32"/>
        <v>1.5145430437340662E-2</v>
      </c>
      <c r="T227" s="107">
        <f t="shared" si="32"/>
        <v>1.107689052741178E-2</v>
      </c>
      <c r="U227" s="107">
        <f t="shared" si="32"/>
        <v>-7.3945426745771863E-3</v>
      </c>
      <c r="V227" s="107">
        <f t="shared" si="32"/>
        <v>-1.2612947416243414E-2</v>
      </c>
      <c r="W227" s="110">
        <f t="shared" si="34"/>
        <v>-8.2950726540652884E-4</v>
      </c>
    </row>
    <row r="228" spans="1:23">
      <c r="A228" s="176">
        <v>44867</v>
      </c>
      <c r="B228" s="5">
        <v>2311.09</v>
      </c>
      <c r="C228" s="2">
        <v>173.65</v>
      </c>
      <c r="D228" s="2">
        <v>496.33</v>
      </c>
      <c r="E228" s="5">
        <v>1909.95</v>
      </c>
      <c r="F228" s="2">
        <v>74.650000000000006</v>
      </c>
      <c r="G228" s="5">
        <v>1553.3</v>
      </c>
      <c r="H228" s="2">
        <v>117.95</v>
      </c>
      <c r="I228" s="5">
        <v>2518.3000000000002</v>
      </c>
      <c r="J228" s="5">
        <v>1051.95</v>
      </c>
      <c r="K228" s="5">
        <v>1352.35</v>
      </c>
      <c r="L228" s="177">
        <v>15497.55</v>
      </c>
      <c r="M228" s="109">
        <f t="shared" si="33"/>
        <v>6.2241945445086575E-3</v>
      </c>
      <c r="N228" s="107">
        <f t="shared" si="33"/>
        <v>-2.922608354933073E-2</v>
      </c>
      <c r="O228" s="107">
        <f t="shared" si="33"/>
        <v>-4.863940127448437E-3</v>
      </c>
      <c r="P228" s="107">
        <f t="shared" si="33"/>
        <v>3.9275755581275729E-4</v>
      </c>
      <c r="Q228" s="107">
        <f t="shared" si="33"/>
        <v>-1.8580494720102377E-2</v>
      </c>
      <c r="R228" s="107">
        <f t="shared" si="32"/>
        <v>-1.2602924064416342E-2</v>
      </c>
      <c r="S228" s="107">
        <f t="shared" si="32"/>
        <v>-2.5402215183582743E-3</v>
      </c>
      <c r="T228" s="107">
        <f t="shared" si="32"/>
        <v>-1.3214921803885379E-2</v>
      </c>
      <c r="U228" s="107">
        <f t="shared" si="32"/>
        <v>1.4699457895423143E-2</v>
      </c>
      <c r="V228" s="107">
        <f t="shared" si="32"/>
        <v>-1.2562815722616701E-3</v>
      </c>
      <c r="W228" s="110">
        <f t="shared" si="34"/>
        <v>-2.5680738587241176E-3</v>
      </c>
    </row>
    <row r="229" spans="1:23">
      <c r="A229" s="176">
        <v>44866</v>
      </c>
      <c r="B229" s="5">
        <v>2296.75</v>
      </c>
      <c r="C229" s="2">
        <v>178.8</v>
      </c>
      <c r="D229" s="2">
        <v>498.75</v>
      </c>
      <c r="E229" s="5">
        <v>1909.2</v>
      </c>
      <c r="F229" s="2">
        <v>76.05</v>
      </c>
      <c r="G229" s="5">
        <v>1573</v>
      </c>
      <c r="H229" s="2">
        <v>118.25</v>
      </c>
      <c r="I229" s="5">
        <v>2551.8000000000002</v>
      </c>
      <c r="J229" s="5">
        <v>1036.5999999999999</v>
      </c>
      <c r="K229" s="5">
        <v>1354.05</v>
      </c>
      <c r="L229" s="177">
        <v>15537.4</v>
      </c>
      <c r="M229" s="109">
        <f t="shared" si="33"/>
        <v>-7.7763688725732676E-3</v>
      </c>
      <c r="N229" s="107">
        <f t="shared" si="33"/>
        <v>1.6920877488337177E-2</v>
      </c>
      <c r="O229" s="107">
        <f t="shared" si="33"/>
        <v>2.1441262358673503E-2</v>
      </c>
      <c r="P229" s="107">
        <f t="shared" si="33"/>
        <v>3.8046304897152495E-3</v>
      </c>
      <c r="Q229" s="107">
        <f t="shared" si="33"/>
        <v>2.6650477991494004E-2</v>
      </c>
      <c r="R229" s="107">
        <f t="shared" si="32"/>
        <v>2.2729347160757443E-2</v>
      </c>
      <c r="S229" s="107">
        <f t="shared" si="32"/>
        <v>1.190996638717544E-2</v>
      </c>
      <c r="T229" s="107">
        <f t="shared" si="32"/>
        <v>4.3116120217198559E-4</v>
      </c>
      <c r="U229" s="107">
        <f t="shared" si="32"/>
        <v>1.9187342958514424E-2</v>
      </c>
      <c r="V229" s="107">
        <f t="shared" si="32"/>
        <v>4.0330841117921278E-3</v>
      </c>
      <c r="W229" s="110">
        <f t="shared" si="34"/>
        <v>7.325282906093941E-3</v>
      </c>
    </row>
    <row r="230" spans="1:23">
      <c r="A230" s="176">
        <v>44865</v>
      </c>
      <c r="B230" s="5">
        <v>2314.6799999999998</v>
      </c>
      <c r="C230" s="2">
        <v>175.8</v>
      </c>
      <c r="D230" s="2">
        <v>488.17</v>
      </c>
      <c r="E230" s="5">
        <v>1901.95</v>
      </c>
      <c r="F230" s="2">
        <v>74.05</v>
      </c>
      <c r="G230" s="5">
        <v>1537.65</v>
      </c>
      <c r="H230" s="2">
        <v>116.85</v>
      </c>
      <c r="I230" s="5">
        <v>2550.6999999999998</v>
      </c>
      <c r="J230" s="5">
        <v>1016.9</v>
      </c>
      <c r="K230" s="5">
        <v>1348.6</v>
      </c>
      <c r="L230" s="177">
        <v>15424</v>
      </c>
      <c r="M230" s="109">
        <f t="shared" si="33"/>
        <v>9.2403767678135781E-3</v>
      </c>
      <c r="N230" s="107">
        <f t="shared" si="33"/>
        <v>-6.5202215403956055E-3</v>
      </c>
      <c r="O230" s="107">
        <f t="shared" si="33"/>
        <v>1.8879604614136306E-2</v>
      </c>
      <c r="P230" s="107">
        <f t="shared" si="33"/>
        <v>9.3498119184470038E-3</v>
      </c>
      <c r="Q230" s="107">
        <f t="shared" si="33"/>
        <v>8.1356380939213383E-3</v>
      </c>
      <c r="R230" s="107">
        <f t="shared" si="32"/>
        <v>1.5995621125723631E-2</v>
      </c>
      <c r="S230" s="107">
        <f t="shared" si="32"/>
        <v>5.1480165174012374E-3</v>
      </c>
      <c r="T230" s="107">
        <f t="shared" si="32"/>
        <v>1.0423842401040587E-2</v>
      </c>
      <c r="U230" s="107">
        <f t="shared" si="32"/>
        <v>2.6809119668456154E-2</v>
      </c>
      <c r="V230" s="107">
        <f t="shared" si="32"/>
        <v>2.7781130678120505E-2</v>
      </c>
      <c r="W230" s="110">
        <f t="shared" si="34"/>
        <v>1.189620624378564E-2</v>
      </c>
    </row>
    <row r="231" spans="1:23">
      <c r="A231" s="176">
        <v>44862</v>
      </c>
      <c r="B231" s="5">
        <v>2293.39</v>
      </c>
      <c r="C231" s="2">
        <v>176.95</v>
      </c>
      <c r="D231" s="2">
        <v>479.04</v>
      </c>
      <c r="E231" s="5">
        <v>1884.25</v>
      </c>
      <c r="F231" s="2">
        <v>73.45</v>
      </c>
      <c r="G231" s="5">
        <v>1513.25</v>
      </c>
      <c r="H231" s="2">
        <v>116.25</v>
      </c>
      <c r="I231" s="5">
        <v>2524.25</v>
      </c>
      <c r="J231" s="2">
        <v>990</v>
      </c>
      <c r="K231" s="5">
        <v>1311.65</v>
      </c>
      <c r="L231" s="177">
        <v>15241.6</v>
      </c>
      <c r="M231" s="109">
        <f t="shared" si="33"/>
        <v>3.0139334284264921E-2</v>
      </c>
      <c r="N231" s="107">
        <f t="shared" si="33"/>
        <v>6.8046761006979976E-3</v>
      </c>
      <c r="O231" s="107">
        <f t="shared" si="33"/>
        <v>1.5668581438798305E-3</v>
      </c>
      <c r="P231" s="107">
        <f t="shared" si="33"/>
        <v>1.0268810645663462E-2</v>
      </c>
      <c r="Q231" s="107">
        <f t="shared" si="33"/>
        <v>7.5162636052738315E-3</v>
      </c>
      <c r="R231" s="107">
        <f t="shared" si="32"/>
        <v>-7.0459925376375222E-3</v>
      </c>
      <c r="S231" s="107">
        <f t="shared" si="32"/>
        <v>-9.4178778295667728E-3</v>
      </c>
      <c r="T231" s="107">
        <f t="shared" si="32"/>
        <v>2.0819915318203226E-3</v>
      </c>
      <c r="U231" s="107">
        <f t="shared" si="32"/>
        <v>-2.1632997096567953E-2</v>
      </c>
      <c r="V231" s="107">
        <f t="shared" si="32"/>
        <v>1.3431777650618945E-2</v>
      </c>
      <c r="W231" s="110">
        <f t="shared" si="34"/>
        <v>-1.7385114777338724E-4</v>
      </c>
    </row>
    <row r="232" spans="1:23">
      <c r="A232" s="176">
        <v>44861</v>
      </c>
      <c r="B232" s="5">
        <v>2225.3000000000002</v>
      </c>
      <c r="C232" s="2">
        <v>175.75</v>
      </c>
      <c r="D232" s="2">
        <v>478.29</v>
      </c>
      <c r="E232" s="5">
        <v>1865</v>
      </c>
      <c r="F232" s="2">
        <v>72.900000000000006</v>
      </c>
      <c r="G232" s="5">
        <v>1523.95</v>
      </c>
      <c r="H232" s="2">
        <v>117.35</v>
      </c>
      <c r="I232" s="5">
        <v>2519</v>
      </c>
      <c r="J232" s="5">
        <v>1011.65</v>
      </c>
      <c r="K232" s="5">
        <v>1294.1500000000001</v>
      </c>
      <c r="L232" s="177">
        <v>15244.25</v>
      </c>
      <c r="M232" s="109">
        <f t="shared" si="33"/>
        <v>3.9262704989780359E-3</v>
      </c>
      <c r="N232" s="107">
        <f t="shared" si="33"/>
        <v>-2.3894320199436117E-2</v>
      </c>
      <c r="O232" s="107">
        <f t="shared" si="33"/>
        <v>-1.6238263915215847E-2</v>
      </c>
      <c r="P232" s="107">
        <f t="shared" si="33"/>
        <v>9.9149427393883972E-3</v>
      </c>
      <c r="Q232" s="107">
        <f t="shared" si="33"/>
        <v>2.5001302205417401E-2</v>
      </c>
      <c r="R232" s="107">
        <f t="shared" si="32"/>
        <v>-1.5408576116421177E-3</v>
      </c>
      <c r="S232" s="107">
        <f t="shared" si="32"/>
        <v>1.2433171951326365E-2</v>
      </c>
      <c r="T232" s="107">
        <f t="shared" si="32"/>
        <v>5.4135949425185318E-3</v>
      </c>
      <c r="U232" s="107">
        <f t="shared" si="32"/>
        <v>2.0068564893364765E-2</v>
      </c>
      <c r="V232" s="107">
        <f t="shared" si="32"/>
        <v>9.9008787668208396E-3</v>
      </c>
      <c r="W232" s="110">
        <f t="shared" si="34"/>
        <v>5.6673402276929156E-3</v>
      </c>
    </row>
    <row r="233" spans="1:23">
      <c r="A233" s="176">
        <v>44859</v>
      </c>
      <c r="B233" s="5">
        <v>2216.58</v>
      </c>
      <c r="C233" s="2">
        <v>180</v>
      </c>
      <c r="D233" s="2">
        <v>486.12</v>
      </c>
      <c r="E233" s="5">
        <v>1846.6</v>
      </c>
      <c r="F233" s="2">
        <v>71.099999999999994</v>
      </c>
      <c r="G233" s="5">
        <v>1526.3</v>
      </c>
      <c r="H233" s="2">
        <v>115.9</v>
      </c>
      <c r="I233" s="5">
        <v>2505.4</v>
      </c>
      <c r="J233" s="2">
        <v>991.55</v>
      </c>
      <c r="K233" s="5">
        <v>1281.4000000000001</v>
      </c>
      <c r="L233" s="177">
        <v>15158.1</v>
      </c>
      <c r="M233" s="109">
        <f t="shared" si="33"/>
        <v>-1.5564568797340956E-2</v>
      </c>
      <c r="N233" s="107">
        <f t="shared" si="33"/>
        <v>2.5032948275769004E-2</v>
      </c>
      <c r="O233" s="107">
        <f t="shared" si="33"/>
        <v>-1.1352252741246131E-2</v>
      </c>
      <c r="P233" s="107">
        <f t="shared" si="33"/>
        <v>-2.6294802680413717E-2</v>
      </c>
      <c r="Q233" s="107">
        <f t="shared" si="33"/>
        <v>7.0651871942863542E-2</v>
      </c>
      <c r="R233" s="107">
        <f t="shared" si="32"/>
        <v>5.5516460771976549E-3</v>
      </c>
      <c r="S233" s="107">
        <f t="shared" si="32"/>
        <v>1.3463829876915953E-2</v>
      </c>
      <c r="T233" s="107">
        <f t="shared" si="32"/>
        <v>-2.6662995254393865E-2</v>
      </c>
      <c r="U233" s="107">
        <f t="shared" si="32"/>
        <v>4.5993358983572588E-3</v>
      </c>
      <c r="V233" s="107">
        <f t="shared" si="32"/>
        <v>8.1885778923385007E-3</v>
      </c>
      <c r="W233" s="110">
        <f t="shared" si="34"/>
        <v>-2.6781450840063191E-3</v>
      </c>
    </row>
    <row r="234" spans="1:23">
      <c r="A234" s="176">
        <v>44858</v>
      </c>
      <c r="B234" s="5">
        <v>2251.35</v>
      </c>
      <c r="C234" s="2">
        <v>175.55</v>
      </c>
      <c r="D234" s="2">
        <v>491.67</v>
      </c>
      <c r="E234" s="5">
        <v>1895.8</v>
      </c>
      <c r="F234" s="2">
        <v>66.25</v>
      </c>
      <c r="G234" s="5">
        <v>1517.85</v>
      </c>
      <c r="H234" s="2">
        <v>114.35</v>
      </c>
      <c r="I234" s="5">
        <v>2573.1</v>
      </c>
      <c r="J234" s="2">
        <v>987</v>
      </c>
      <c r="K234" s="5">
        <v>1270.95</v>
      </c>
      <c r="L234" s="177">
        <v>15198.75</v>
      </c>
      <c r="M234" s="109">
        <f t="shared" si="33"/>
        <v>3.3324391658958396E-3</v>
      </c>
      <c r="N234" s="107">
        <f t="shared" si="33"/>
        <v>7.1459500884660703E-3</v>
      </c>
      <c r="O234" s="107">
        <f t="shared" si="33"/>
        <v>7.9227743771599166E-3</v>
      </c>
      <c r="P234" s="107">
        <f t="shared" si="33"/>
        <v>-3.6067382357111832E-3</v>
      </c>
      <c r="Q234" s="107">
        <f t="shared" si="33"/>
        <v>1.4443428583946339E-2</v>
      </c>
      <c r="R234" s="107">
        <f t="shared" si="32"/>
        <v>1.1496473963456768E-2</v>
      </c>
      <c r="S234" s="107">
        <f t="shared" si="32"/>
        <v>2.7034662187290979E-2</v>
      </c>
      <c r="T234" s="107">
        <f t="shared" si="32"/>
        <v>-3.091885854266507E-2</v>
      </c>
      <c r="U234" s="107">
        <f t="shared" si="32"/>
        <v>9.4671649218560517E-3</v>
      </c>
      <c r="V234" s="107">
        <f t="shared" si="32"/>
        <v>1.1235628739898293E-2</v>
      </c>
      <c r="W234" s="110">
        <f t="shared" si="34"/>
        <v>7.77088341190458E-3</v>
      </c>
    </row>
    <row r="235" spans="1:23">
      <c r="A235" s="176">
        <v>44855</v>
      </c>
      <c r="B235" s="5">
        <v>2243.86</v>
      </c>
      <c r="C235" s="2">
        <v>174.3</v>
      </c>
      <c r="D235" s="2">
        <v>487.79</v>
      </c>
      <c r="E235" s="5">
        <v>1902.65</v>
      </c>
      <c r="F235" s="2">
        <v>65.3</v>
      </c>
      <c r="G235" s="5">
        <v>1500.5</v>
      </c>
      <c r="H235" s="2">
        <v>111.3</v>
      </c>
      <c r="I235" s="5">
        <v>2653.9</v>
      </c>
      <c r="J235" s="2">
        <v>977.7</v>
      </c>
      <c r="K235" s="5">
        <v>1256.75</v>
      </c>
      <c r="L235" s="177">
        <v>15081.1</v>
      </c>
      <c r="M235" s="109">
        <f t="shared" si="33"/>
        <v>-1.1665931308753059E-2</v>
      </c>
      <c r="N235" s="107">
        <f t="shared" si="33"/>
        <v>-1.3109335643884357E-2</v>
      </c>
      <c r="O235" s="107">
        <f t="shared" si="33"/>
        <v>-5.5659606621089805E-2</v>
      </c>
      <c r="P235" s="107">
        <f t="shared" si="33"/>
        <v>2.076438046373677E-2</v>
      </c>
      <c r="Q235" s="107">
        <f t="shared" si="33"/>
        <v>-1.7457748876869034E-2</v>
      </c>
      <c r="R235" s="107">
        <f t="shared" si="32"/>
        <v>-2.6654228184734086E-4</v>
      </c>
      <c r="S235" s="107">
        <f t="shared" si="32"/>
        <v>-8.9806921168460402E-4</v>
      </c>
      <c r="T235" s="107">
        <f t="shared" si="32"/>
        <v>2.017271724884382E-2</v>
      </c>
      <c r="U235" s="107">
        <f t="shared" si="32"/>
        <v>-2.7067762498052175E-3</v>
      </c>
      <c r="V235" s="107">
        <f t="shared" si="32"/>
        <v>5.385472276337888E-3</v>
      </c>
      <c r="W235" s="110">
        <f t="shared" si="34"/>
        <v>-2.0534432185364618E-3</v>
      </c>
    </row>
    <row r="236" spans="1:23">
      <c r="A236" s="176">
        <v>44854</v>
      </c>
      <c r="B236" s="5">
        <v>2270.19</v>
      </c>
      <c r="C236" s="2">
        <v>176.6</v>
      </c>
      <c r="D236" s="2">
        <v>515.71</v>
      </c>
      <c r="E236" s="5">
        <v>1863.55</v>
      </c>
      <c r="F236" s="2">
        <v>66.45</v>
      </c>
      <c r="G236" s="5">
        <v>1500.9</v>
      </c>
      <c r="H236" s="2">
        <v>111.4</v>
      </c>
      <c r="I236" s="5">
        <v>2600.9</v>
      </c>
      <c r="J236" s="2">
        <v>980.35</v>
      </c>
      <c r="K236" s="5">
        <v>1250</v>
      </c>
      <c r="L236" s="177">
        <v>15112.1</v>
      </c>
      <c r="M236" s="109">
        <f t="shared" si="33"/>
        <v>2.6817826980680328E-3</v>
      </c>
      <c r="N236" s="107">
        <f t="shared" si="33"/>
        <v>-5.3649712192373085E-3</v>
      </c>
      <c r="O236" s="107">
        <f t="shared" si="33"/>
        <v>1.7453191554305802E-4</v>
      </c>
      <c r="P236" s="107">
        <f t="shared" si="33"/>
        <v>-3.1075060501770031E-3</v>
      </c>
      <c r="Q236" s="107">
        <f t="shared" si="33"/>
        <v>-1.6418279246953441E-2</v>
      </c>
      <c r="R236" s="107">
        <f t="shared" si="32"/>
        <v>1.0347171526847731E-2</v>
      </c>
      <c r="S236" s="107">
        <f t="shared" si="32"/>
        <v>2.6966308475995402E-3</v>
      </c>
      <c r="T236" s="107">
        <f t="shared" si="32"/>
        <v>6.9060248624663303E-3</v>
      </c>
      <c r="U236" s="107">
        <f t="shared" si="32"/>
        <v>3.5253581025340821E-3</v>
      </c>
      <c r="V236" s="107">
        <f t="shared" si="32"/>
        <v>1.2808198997223464E-3</v>
      </c>
      <c r="W236" s="110">
        <f t="shared" si="34"/>
        <v>2.8826389131015968E-3</v>
      </c>
    </row>
    <row r="237" spans="1:23">
      <c r="A237" s="176">
        <v>44853</v>
      </c>
      <c r="B237" s="5">
        <v>2264.11</v>
      </c>
      <c r="C237" s="2">
        <v>177.55</v>
      </c>
      <c r="D237" s="2">
        <v>515.62</v>
      </c>
      <c r="E237" s="5">
        <v>1869.35</v>
      </c>
      <c r="F237" s="2">
        <v>67.55</v>
      </c>
      <c r="G237" s="5">
        <v>1485.45</v>
      </c>
      <c r="H237" s="2">
        <v>111.1</v>
      </c>
      <c r="I237" s="5">
        <v>2583</v>
      </c>
      <c r="J237" s="2">
        <v>976.9</v>
      </c>
      <c r="K237" s="5">
        <v>1248.4000000000001</v>
      </c>
      <c r="L237" s="177">
        <v>15068.6</v>
      </c>
      <c r="M237" s="109">
        <f t="shared" si="33"/>
        <v>1.7249564575907563E-2</v>
      </c>
      <c r="N237" s="107">
        <f t="shared" si="33"/>
        <v>-7.8541778229378311E-3</v>
      </c>
      <c r="O237" s="107">
        <f t="shared" si="33"/>
        <v>-1.0661085145108099E-3</v>
      </c>
      <c r="P237" s="107">
        <f t="shared" si="33"/>
        <v>5.1755924651091158E-3</v>
      </c>
      <c r="Q237" s="107">
        <f t="shared" si="33"/>
        <v>-9.5765004432086555E-3</v>
      </c>
      <c r="R237" s="107">
        <f t="shared" si="32"/>
        <v>-1.2210980892853027E-2</v>
      </c>
      <c r="S237" s="107">
        <f t="shared" si="32"/>
        <v>-8.5145036013517614E-3</v>
      </c>
      <c r="T237" s="107">
        <f t="shared" si="32"/>
        <v>-7.4249412997372914E-3</v>
      </c>
      <c r="U237" s="107">
        <f t="shared" si="32"/>
        <v>-1.4831865652109679E-3</v>
      </c>
      <c r="V237" s="107">
        <f t="shared" si="32"/>
        <v>-4.316208443243659E-3</v>
      </c>
      <c r="W237" s="110">
        <f t="shared" si="34"/>
        <v>7.9999605928344163E-4</v>
      </c>
    </row>
    <row r="238" spans="1:23">
      <c r="A238" s="176">
        <v>44852</v>
      </c>
      <c r="B238" s="5">
        <v>2225.39</v>
      </c>
      <c r="C238" s="2">
        <v>178.95</v>
      </c>
      <c r="D238" s="2">
        <v>516.16999999999996</v>
      </c>
      <c r="E238" s="5">
        <v>1859.7</v>
      </c>
      <c r="F238" s="2">
        <v>68.2</v>
      </c>
      <c r="G238" s="5">
        <v>1503.7</v>
      </c>
      <c r="H238" s="2">
        <v>112.05</v>
      </c>
      <c r="I238" s="5">
        <v>2602.25</v>
      </c>
      <c r="J238" s="2">
        <v>978.35</v>
      </c>
      <c r="K238" s="5">
        <v>1253.8</v>
      </c>
      <c r="L238" s="177">
        <v>15056.55</v>
      </c>
      <c r="M238" s="109">
        <f t="shared" si="33"/>
        <v>1.7488320237029561E-2</v>
      </c>
      <c r="N238" s="107">
        <f t="shared" si="33"/>
        <v>-2.2106454253180995E-2</v>
      </c>
      <c r="O238" s="107">
        <f t="shared" si="33"/>
        <v>9.1667876214725098E-3</v>
      </c>
      <c r="P238" s="107">
        <f t="shared" si="33"/>
        <v>8.3381529098960688E-4</v>
      </c>
      <c r="Q238" s="107">
        <f t="shared" si="33"/>
        <v>8.010380435906031E-2</v>
      </c>
      <c r="R238" s="107">
        <f t="shared" si="32"/>
        <v>9.1861751987996603E-3</v>
      </c>
      <c r="S238" s="107">
        <f t="shared" si="32"/>
        <v>1.4835066403940887E-2</v>
      </c>
      <c r="T238" s="107">
        <f t="shared" si="32"/>
        <v>4.5062470338157147E-3</v>
      </c>
      <c r="U238" s="107">
        <f t="shared" si="32"/>
        <v>-1.6850924405098096E-3</v>
      </c>
      <c r="V238" s="107">
        <f t="shared" si="32"/>
        <v>1.916477047340491E-2</v>
      </c>
      <c r="W238" s="110">
        <f t="shared" si="34"/>
        <v>1.0039232992013883E-2</v>
      </c>
    </row>
    <row r="239" spans="1:23">
      <c r="A239" s="176">
        <v>44851</v>
      </c>
      <c r="B239" s="5">
        <v>2186.81</v>
      </c>
      <c r="C239" s="2">
        <v>182.95</v>
      </c>
      <c r="D239" s="2">
        <v>511.46</v>
      </c>
      <c r="E239" s="5">
        <v>1858.15</v>
      </c>
      <c r="F239" s="2">
        <v>62.95</v>
      </c>
      <c r="G239" s="5">
        <v>1489.95</v>
      </c>
      <c r="H239" s="2">
        <v>110.4</v>
      </c>
      <c r="I239" s="5">
        <v>2590.5500000000002</v>
      </c>
      <c r="J239" s="2">
        <v>980</v>
      </c>
      <c r="K239" s="5">
        <v>1230</v>
      </c>
      <c r="L239" s="177">
        <v>14906.15</v>
      </c>
      <c r="M239" s="109">
        <f t="shared" si="33"/>
        <v>1.5925408074631928E-2</v>
      </c>
      <c r="N239" s="107">
        <f t="shared" si="33"/>
        <v>-1.0331793917425145E-2</v>
      </c>
      <c r="O239" s="107">
        <f t="shared" si="33"/>
        <v>2.2118056756696247E-3</v>
      </c>
      <c r="P239" s="107">
        <f t="shared" si="33"/>
        <v>1.3081995268583679E-2</v>
      </c>
      <c r="Q239" s="107">
        <f t="shared" si="33"/>
        <v>2.2490907859893845E-2</v>
      </c>
      <c r="R239" s="107">
        <f t="shared" si="32"/>
        <v>1.059317644886118E-2</v>
      </c>
      <c r="S239" s="107">
        <f t="shared" si="32"/>
        <v>4.9943350123758659E-3</v>
      </c>
      <c r="T239" s="107">
        <f t="shared" si="32"/>
        <v>5.7100429031921749E-3</v>
      </c>
      <c r="U239" s="107">
        <f t="shared" si="32"/>
        <v>3.7826554329918136E-3</v>
      </c>
      <c r="V239" s="107">
        <f t="shared" si="32"/>
        <v>-2.4387269966009363E-4</v>
      </c>
      <c r="W239" s="110">
        <f t="shared" si="34"/>
        <v>6.1269485523500269E-3</v>
      </c>
    </row>
    <row r="240" spans="1:23">
      <c r="A240" s="176">
        <v>44848</v>
      </c>
      <c r="B240" s="5">
        <v>2152.2600000000002</v>
      </c>
      <c r="C240" s="2">
        <v>184.85</v>
      </c>
      <c r="D240" s="2">
        <v>510.33</v>
      </c>
      <c r="E240" s="5">
        <v>1834</v>
      </c>
      <c r="F240" s="2">
        <v>61.55</v>
      </c>
      <c r="G240" s="5">
        <v>1474.25</v>
      </c>
      <c r="H240" s="2">
        <v>109.85</v>
      </c>
      <c r="I240" s="5">
        <v>2575.8000000000002</v>
      </c>
      <c r="J240" s="2">
        <v>976.3</v>
      </c>
      <c r="K240" s="5">
        <v>1230.3</v>
      </c>
      <c r="L240" s="177">
        <v>14815.1</v>
      </c>
      <c r="M240" s="109">
        <f t="shared" si="33"/>
        <v>-5.0932676591947971E-3</v>
      </c>
      <c r="N240" s="107">
        <f t="shared" si="33"/>
        <v>5.9685472896948604E-3</v>
      </c>
      <c r="O240" s="107">
        <f t="shared" si="33"/>
        <v>-4.5747880373259598E-3</v>
      </c>
      <c r="P240" s="107">
        <f t="shared" si="33"/>
        <v>1.7879722628262189E-2</v>
      </c>
      <c r="Q240" s="107">
        <f t="shared" si="33"/>
        <v>1.4730217240403409E-2</v>
      </c>
      <c r="R240" s="107">
        <f t="shared" si="32"/>
        <v>3.7562939300301357E-2</v>
      </c>
      <c r="S240" s="107">
        <f t="shared" si="32"/>
        <v>-3.1810978881949424E-3</v>
      </c>
      <c r="T240" s="107">
        <f t="shared" si="32"/>
        <v>3.656026786374604E-3</v>
      </c>
      <c r="U240" s="107">
        <f t="shared" si="32"/>
        <v>8.1246911677223289E-3</v>
      </c>
      <c r="V240" s="107">
        <f t="shared" si="32"/>
        <v>-1.4444471433819427E-2</v>
      </c>
      <c r="W240" s="110">
        <f t="shared" si="34"/>
        <v>5.7403340524536271E-3</v>
      </c>
    </row>
    <row r="241" spans="1:23">
      <c r="A241" s="176">
        <v>44847</v>
      </c>
      <c r="B241" s="5">
        <v>2163.25</v>
      </c>
      <c r="C241" s="2">
        <v>183.75</v>
      </c>
      <c r="D241" s="2">
        <v>512.66999999999996</v>
      </c>
      <c r="E241" s="5">
        <v>1801.5</v>
      </c>
      <c r="F241" s="2">
        <v>60.65</v>
      </c>
      <c r="G241" s="5">
        <v>1419.9</v>
      </c>
      <c r="H241" s="2">
        <v>110.2</v>
      </c>
      <c r="I241" s="5">
        <v>2566.4</v>
      </c>
      <c r="J241" s="2">
        <v>968.4</v>
      </c>
      <c r="K241" s="5">
        <v>1248.2</v>
      </c>
      <c r="L241" s="177">
        <v>14730.3</v>
      </c>
      <c r="M241" s="109">
        <f t="shared" si="33"/>
        <v>3.1761932786477719E-3</v>
      </c>
      <c r="N241" s="107">
        <f t="shared" si="33"/>
        <v>6.579100584945656E-2</v>
      </c>
      <c r="O241" s="107">
        <f t="shared" si="33"/>
        <v>-1.6923495703021034E-2</v>
      </c>
      <c r="P241" s="107">
        <f t="shared" si="33"/>
        <v>-4.8176852049224639E-3</v>
      </c>
      <c r="Q241" s="107">
        <f t="shared" si="33"/>
        <v>-1.5542235149414982E-2</v>
      </c>
      <c r="R241" s="107">
        <f t="shared" si="32"/>
        <v>-6.1784932908003718E-3</v>
      </c>
      <c r="S241" s="107">
        <f t="shared" si="32"/>
        <v>-1.5308718599065409E-2</v>
      </c>
      <c r="T241" s="107">
        <f t="shared" si="32"/>
        <v>-9.674836746575044E-3</v>
      </c>
      <c r="U241" s="107">
        <f t="shared" si="32"/>
        <v>1.3358134128913209E-2</v>
      </c>
      <c r="V241" s="107">
        <f t="shared" si="32"/>
        <v>2.4037498613382527E-4</v>
      </c>
      <c r="W241" s="110">
        <f t="shared" si="34"/>
        <v>-6.7421877340694044E-3</v>
      </c>
    </row>
    <row r="242" spans="1:23">
      <c r="A242" s="176">
        <v>44846</v>
      </c>
      <c r="B242" s="5">
        <v>2156.39</v>
      </c>
      <c r="C242" s="2">
        <v>172.05</v>
      </c>
      <c r="D242" s="2">
        <v>521.41999999999996</v>
      </c>
      <c r="E242" s="5">
        <v>1810.2</v>
      </c>
      <c r="F242" s="2">
        <v>61.6</v>
      </c>
      <c r="G242" s="5">
        <v>1428.7</v>
      </c>
      <c r="H242" s="2">
        <v>111.9</v>
      </c>
      <c r="I242" s="5">
        <v>2591.35</v>
      </c>
      <c r="J242" s="2">
        <v>955.55</v>
      </c>
      <c r="K242" s="5">
        <v>1247.9000000000001</v>
      </c>
      <c r="L242" s="177">
        <v>14829.95</v>
      </c>
      <c r="M242" s="109">
        <f t="shared" si="33"/>
        <v>7.330677482891278E-3</v>
      </c>
      <c r="N242" s="107">
        <f t="shared" si="33"/>
        <v>-2.4685524438571506E-2</v>
      </c>
      <c r="O242" s="107">
        <f t="shared" si="33"/>
        <v>1.2952223766503857E-2</v>
      </c>
      <c r="P242" s="107">
        <f t="shared" si="33"/>
        <v>1.2395589635295936E-2</v>
      </c>
      <c r="Q242" s="107">
        <f t="shared" si="33"/>
        <v>1.0608014612193493E-2</v>
      </c>
      <c r="R242" s="107">
        <f t="shared" si="32"/>
        <v>3.4355862013396733E-3</v>
      </c>
      <c r="S242" s="107">
        <f t="shared" si="32"/>
        <v>4.4692738174095933E-4</v>
      </c>
      <c r="T242" s="107">
        <f t="shared" si="32"/>
        <v>1.5830746787499385E-2</v>
      </c>
      <c r="U242" s="107">
        <f t="shared" si="32"/>
        <v>1.1366748705391887E-2</v>
      </c>
      <c r="V242" s="107">
        <f t="shared" si="32"/>
        <v>1.4813889746659445E-2</v>
      </c>
      <c r="W242" s="110">
        <f t="shared" si="34"/>
        <v>7.3126035419045403E-3</v>
      </c>
    </row>
    <row r="243" spans="1:23">
      <c r="A243" s="176">
        <v>44845</v>
      </c>
      <c r="B243" s="5">
        <v>2140.64</v>
      </c>
      <c r="C243" s="2">
        <v>176.35</v>
      </c>
      <c r="D243" s="2">
        <v>514.71</v>
      </c>
      <c r="E243" s="5">
        <v>1787.9</v>
      </c>
      <c r="F243" s="2">
        <v>60.95</v>
      </c>
      <c r="G243" s="5">
        <v>1423.8</v>
      </c>
      <c r="H243" s="2">
        <v>111.85</v>
      </c>
      <c r="I243" s="5">
        <v>2550.65</v>
      </c>
      <c r="J243" s="2">
        <v>944.75</v>
      </c>
      <c r="K243" s="5">
        <v>1229.55</v>
      </c>
      <c r="L243" s="177">
        <v>14721.9</v>
      </c>
      <c r="M243" s="109">
        <f t="shared" si="33"/>
        <v>-2.0112730177538694E-2</v>
      </c>
      <c r="N243" s="107">
        <f t="shared" si="33"/>
        <v>2.1204232846059701E-2</v>
      </c>
      <c r="O243" s="107">
        <f t="shared" si="33"/>
        <v>-8.2231736413557379E-3</v>
      </c>
      <c r="P243" s="107">
        <f t="shared" si="33"/>
        <v>-1.1317779971615679E-2</v>
      </c>
      <c r="Q243" s="107">
        <f t="shared" si="33"/>
        <v>-3.6250445225531176E-2</v>
      </c>
      <c r="R243" s="107">
        <f t="shared" si="32"/>
        <v>-2.692050527946489E-2</v>
      </c>
      <c r="S243" s="107">
        <f t="shared" si="32"/>
        <v>-2.4725321367774972E-2</v>
      </c>
      <c r="T243" s="107">
        <f t="shared" si="32"/>
        <v>-2.1314746330752667E-2</v>
      </c>
      <c r="U243" s="107">
        <f t="shared" si="32"/>
        <v>-1.3750795481714949E-3</v>
      </c>
      <c r="V243" s="107">
        <f t="shared" si="32"/>
        <v>-1.0879563743561796E-2</v>
      </c>
      <c r="W243" s="110">
        <f t="shared" si="34"/>
        <v>-1.5485480581498897E-2</v>
      </c>
    </row>
    <row r="244" spans="1:23">
      <c r="A244" s="176">
        <v>44844</v>
      </c>
      <c r="B244" s="5">
        <v>2184.13</v>
      </c>
      <c r="C244" s="2">
        <v>172.65</v>
      </c>
      <c r="D244" s="2">
        <v>518.96</v>
      </c>
      <c r="E244" s="5">
        <v>1808.25</v>
      </c>
      <c r="F244" s="2">
        <v>63.2</v>
      </c>
      <c r="G244" s="5">
        <v>1462.65</v>
      </c>
      <c r="H244" s="2">
        <v>114.65</v>
      </c>
      <c r="I244" s="5">
        <v>2605.6</v>
      </c>
      <c r="J244" s="2">
        <v>946.05</v>
      </c>
      <c r="K244" s="5">
        <v>1243</v>
      </c>
      <c r="L244" s="177">
        <v>14951.65</v>
      </c>
      <c r="M244" s="109">
        <f t="shared" si="33"/>
        <v>-1.097370973583423E-2</v>
      </c>
      <c r="N244" s="107">
        <f t="shared" si="33"/>
        <v>1.2237914971346556E-2</v>
      </c>
      <c r="O244" s="107">
        <f t="shared" si="33"/>
        <v>-5.035857414228016E-3</v>
      </c>
      <c r="P244" s="107">
        <f t="shared" si="33"/>
        <v>-9.4396143533868899E-3</v>
      </c>
      <c r="Q244" s="107">
        <f t="shared" si="33"/>
        <v>-1.1015060230677318E-2</v>
      </c>
      <c r="R244" s="107">
        <f t="shared" si="32"/>
        <v>7.8590585883656586E-3</v>
      </c>
      <c r="S244" s="107">
        <f t="shared" si="32"/>
        <v>-5.6534179710998455E-3</v>
      </c>
      <c r="T244" s="107">
        <f t="shared" si="32"/>
        <v>2.2669212251517556E-3</v>
      </c>
      <c r="U244" s="107">
        <f t="shared" si="32"/>
        <v>-9.5729744318908752E-3</v>
      </c>
      <c r="V244" s="107">
        <f t="shared" si="32"/>
        <v>3.3442825858755886E-3</v>
      </c>
      <c r="W244" s="110">
        <f t="shared" si="34"/>
        <v>-5.6722179135231263E-3</v>
      </c>
    </row>
    <row r="245" spans="1:23">
      <c r="A245" s="176">
        <v>44841</v>
      </c>
      <c r="B245" s="5">
        <v>2208.23</v>
      </c>
      <c r="C245" s="2">
        <v>170.55</v>
      </c>
      <c r="D245" s="2">
        <v>521.58000000000004</v>
      </c>
      <c r="E245" s="5">
        <v>1825.4</v>
      </c>
      <c r="F245" s="2">
        <v>63.9</v>
      </c>
      <c r="G245" s="5">
        <v>1451.2</v>
      </c>
      <c r="H245" s="2">
        <v>115.3</v>
      </c>
      <c r="I245" s="5">
        <v>2599.6999999999998</v>
      </c>
      <c r="J245" s="2">
        <v>955.15</v>
      </c>
      <c r="K245" s="5">
        <v>1238.8499999999999</v>
      </c>
      <c r="L245" s="177">
        <v>15036.7</v>
      </c>
      <c r="M245" s="109">
        <f t="shared" si="33"/>
        <v>4.2204112417955908E-3</v>
      </c>
      <c r="N245" s="107">
        <f t="shared" si="33"/>
        <v>-1.1948269784672701E-2</v>
      </c>
      <c r="O245" s="107">
        <f t="shared" si="33"/>
        <v>1.6840264568371864E-2</v>
      </c>
      <c r="P245" s="107">
        <f t="shared" si="33"/>
        <v>3.567218336982246E-3</v>
      </c>
      <c r="Q245" s="107">
        <f t="shared" si="33"/>
        <v>7.8277890494076634E-4</v>
      </c>
      <c r="R245" s="107">
        <f t="shared" si="32"/>
        <v>-2.7181877145301594E-3</v>
      </c>
      <c r="S245" s="107">
        <f t="shared" si="32"/>
        <v>-2.1659094453764056E-3</v>
      </c>
      <c r="T245" s="107">
        <f t="shared" si="32"/>
        <v>-5.4855614472954046E-3</v>
      </c>
      <c r="U245" s="107">
        <f t="shared" si="32"/>
        <v>1.3095520584984186E-3</v>
      </c>
      <c r="V245" s="107">
        <f t="shared" si="32"/>
        <v>-1.4464842005956189E-2</v>
      </c>
      <c r="W245" s="110">
        <f t="shared" si="34"/>
        <v>-1.086748916766822E-3</v>
      </c>
    </row>
    <row r="246" spans="1:23">
      <c r="A246" s="176">
        <v>44840</v>
      </c>
      <c r="B246" s="5">
        <v>2198.9299999999998</v>
      </c>
      <c r="C246" s="2">
        <v>172.6</v>
      </c>
      <c r="D246" s="2">
        <v>512.87</v>
      </c>
      <c r="E246" s="5">
        <v>1818.9</v>
      </c>
      <c r="F246" s="2">
        <v>63.85</v>
      </c>
      <c r="G246" s="5">
        <v>1455.15</v>
      </c>
      <c r="H246" s="2">
        <v>115.55</v>
      </c>
      <c r="I246" s="5">
        <v>2614</v>
      </c>
      <c r="J246" s="2">
        <v>953.9</v>
      </c>
      <c r="K246" s="5">
        <v>1256.9000000000001</v>
      </c>
      <c r="L246" s="177">
        <v>15053.05</v>
      </c>
      <c r="M246" s="109">
        <f t="shared" si="33"/>
        <v>3.6812820345902544E-3</v>
      </c>
      <c r="N246" s="107">
        <f t="shared" si="33"/>
        <v>1.5178341599065665E-2</v>
      </c>
      <c r="O246" s="107">
        <f t="shared" si="33"/>
        <v>4.8757180460577958E-4</v>
      </c>
      <c r="P246" s="107">
        <f t="shared" si="33"/>
        <v>-1.8400785165275722E-3</v>
      </c>
      <c r="Q246" s="107">
        <f t="shared" si="33"/>
        <v>2.9402197433456696E-2</v>
      </c>
      <c r="R246" s="107">
        <f t="shared" si="32"/>
        <v>1.7854212289523733E-2</v>
      </c>
      <c r="S246" s="107">
        <f t="shared" si="32"/>
        <v>3.0335884585988441E-3</v>
      </c>
      <c r="T246" s="107">
        <f t="shared" si="32"/>
        <v>-2.0428772046054033E-2</v>
      </c>
      <c r="U246" s="107">
        <f t="shared" si="32"/>
        <v>9.8502205483011057E-3</v>
      </c>
      <c r="V246" s="107">
        <f t="shared" si="32"/>
        <v>-2.7410882194056391E-3</v>
      </c>
      <c r="W246" s="110">
        <f t="shared" si="34"/>
        <v>5.8130305252164158E-3</v>
      </c>
    </row>
    <row r="247" spans="1:23">
      <c r="A247" s="176">
        <v>44838</v>
      </c>
      <c r="B247" s="5">
        <v>2190.85</v>
      </c>
      <c r="C247" s="2">
        <v>170</v>
      </c>
      <c r="D247" s="2">
        <v>512.62</v>
      </c>
      <c r="E247" s="5">
        <v>1822.25</v>
      </c>
      <c r="F247" s="2">
        <v>62</v>
      </c>
      <c r="G247" s="5">
        <v>1429.4</v>
      </c>
      <c r="H247" s="2">
        <v>115.2</v>
      </c>
      <c r="I247" s="5">
        <v>2667.95</v>
      </c>
      <c r="J247" s="2">
        <v>944.55</v>
      </c>
      <c r="K247" s="5">
        <v>1260.3499999999999</v>
      </c>
      <c r="L247" s="177">
        <v>14965.8</v>
      </c>
      <c r="M247" s="109">
        <f t="shared" si="33"/>
        <v>1.8277716209606394E-2</v>
      </c>
      <c r="N247" s="107">
        <f t="shared" si="33"/>
        <v>-2.3501773449536266E-3</v>
      </c>
      <c r="O247" s="107">
        <f t="shared" si="33"/>
        <v>1.5887706873188655E-2</v>
      </c>
      <c r="P247" s="107">
        <f t="shared" si="33"/>
        <v>2.1270022505100464E-2</v>
      </c>
      <c r="Q247" s="107">
        <f t="shared" si="33"/>
        <v>2.3664915045990418E-2</v>
      </c>
      <c r="R247" s="107">
        <f t="shared" si="32"/>
        <v>2.5256819577449574E-2</v>
      </c>
      <c r="S247" s="107">
        <f t="shared" si="32"/>
        <v>4.8464696306510235E-2</v>
      </c>
      <c r="T247" s="107">
        <f t="shared" si="32"/>
        <v>1.7182325959768995E-2</v>
      </c>
      <c r="U247" s="107">
        <f t="shared" si="32"/>
        <v>5.293666129697742E-5</v>
      </c>
      <c r="V247" s="107">
        <f t="shared" si="32"/>
        <v>7.1664916342866021E-3</v>
      </c>
      <c r="W247" s="110">
        <f t="shared" si="34"/>
        <v>2.2112553677169369E-2</v>
      </c>
    </row>
    <row r="248" spans="1:23">
      <c r="A248" s="176">
        <v>44837</v>
      </c>
      <c r="B248" s="5">
        <v>2151.17</v>
      </c>
      <c r="C248" s="2">
        <v>170.4</v>
      </c>
      <c r="D248" s="2">
        <v>504.54</v>
      </c>
      <c r="E248" s="5">
        <v>1783.9</v>
      </c>
      <c r="F248" s="2">
        <v>60.55</v>
      </c>
      <c r="G248" s="5">
        <v>1393.75</v>
      </c>
      <c r="H248" s="2">
        <v>109.75</v>
      </c>
      <c r="I248" s="5">
        <v>2622.5</v>
      </c>
      <c r="J248" s="2">
        <v>944.5</v>
      </c>
      <c r="K248" s="5">
        <v>1251.3499999999999</v>
      </c>
      <c r="L248" s="177">
        <v>14638.5</v>
      </c>
      <c r="M248" s="109">
        <f t="shared" si="33"/>
        <v>-3.4757786458301148E-3</v>
      </c>
      <c r="N248" s="107">
        <f t="shared" si="33"/>
        <v>1.8658915386877667E-2</v>
      </c>
      <c r="O248" s="107">
        <f t="shared" si="33"/>
        <v>-1.8906826999728781E-2</v>
      </c>
      <c r="P248" s="107">
        <f t="shared" si="33"/>
        <v>-1.9594865239049655E-2</v>
      </c>
      <c r="Q248" s="107">
        <f t="shared" si="33"/>
        <v>1.079296487769755E-2</v>
      </c>
      <c r="R248" s="107">
        <f t="shared" si="32"/>
        <v>-1.4035568112446085E-2</v>
      </c>
      <c r="S248" s="107">
        <f t="shared" si="32"/>
        <v>-1.8506508765718035E-2</v>
      </c>
      <c r="T248" s="107">
        <f t="shared" si="32"/>
        <v>-2.7808031779750039E-2</v>
      </c>
      <c r="U248" s="107">
        <f t="shared" si="32"/>
        <v>-4.3842343685783769E-3</v>
      </c>
      <c r="V248" s="107">
        <f t="shared" si="32"/>
        <v>-1.3375603750020426E-2</v>
      </c>
      <c r="W248" s="110">
        <f t="shared" si="34"/>
        <v>-1.2953280847612584E-2</v>
      </c>
    </row>
    <row r="249" spans="1:23">
      <c r="A249" s="176">
        <v>44834</v>
      </c>
      <c r="B249" s="5">
        <v>2158.66</v>
      </c>
      <c r="C249" s="2">
        <v>167.25</v>
      </c>
      <c r="D249" s="2">
        <v>514.16999999999996</v>
      </c>
      <c r="E249" s="5">
        <v>1819.2</v>
      </c>
      <c r="F249" s="2">
        <v>59.9</v>
      </c>
      <c r="G249" s="5">
        <v>1413.45</v>
      </c>
      <c r="H249" s="2">
        <v>111.8</v>
      </c>
      <c r="I249" s="5">
        <v>2696.45</v>
      </c>
      <c r="J249" s="2">
        <v>948.65</v>
      </c>
      <c r="K249" s="5">
        <v>1268.2</v>
      </c>
      <c r="L249" s="177">
        <v>14829.35</v>
      </c>
      <c r="M249" s="109">
        <f t="shared" si="33"/>
        <v>2.230694176401378E-2</v>
      </c>
      <c r="N249" s="107">
        <f t="shared" si="33"/>
        <v>1.2332837921460187E-2</v>
      </c>
      <c r="O249" s="107">
        <f t="shared" si="33"/>
        <v>-5.3341735844000555E-3</v>
      </c>
      <c r="P249" s="107">
        <f t="shared" si="33"/>
        <v>3.0076196401034223E-2</v>
      </c>
      <c r="Q249" s="107">
        <f t="shared" si="33"/>
        <v>2.3649750883592772E-2</v>
      </c>
      <c r="R249" s="107">
        <f t="shared" si="32"/>
        <v>1.0526038654375677E-2</v>
      </c>
      <c r="S249" s="107">
        <f t="shared" si="32"/>
        <v>1.8962193439814253E-2</v>
      </c>
      <c r="T249" s="107">
        <f t="shared" si="32"/>
        <v>-1.5193629011396215E-3</v>
      </c>
      <c r="U249" s="107">
        <f t="shared" si="32"/>
        <v>1.9102930118477846E-2</v>
      </c>
      <c r="V249" s="107">
        <f t="shared" si="32"/>
        <v>7.7972333055180438E-3</v>
      </c>
      <c r="W249" s="110">
        <f t="shared" si="34"/>
        <v>1.5415578182773651E-2</v>
      </c>
    </row>
    <row r="250" spans="1:23">
      <c r="A250" s="176">
        <v>44833</v>
      </c>
      <c r="B250" s="5">
        <v>2111.04</v>
      </c>
      <c r="C250" s="2">
        <v>165.2</v>
      </c>
      <c r="D250" s="2">
        <v>516.91999999999996</v>
      </c>
      <c r="E250" s="5">
        <v>1765.3</v>
      </c>
      <c r="F250" s="2">
        <v>58.5</v>
      </c>
      <c r="G250" s="5">
        <v>1398.65</v>
      </c>
      <c r="H250" s="2">
        <v>109.7</v>
      </c>
      <c r="I250" s="5">
        <v>2700.55</v>
      </c>
      <c r="J250" s="2">
        <v>930.7</v>
      </c>
      <c r="K250" s="5">
        <v>1258.3499999999999</v>
      </c>
      <c r="L250" s="177">
        <v>14602.5</v>
      </c>
      <c r="M250" s="111">
        <f t="shared" si="33"/>
        <v>-3.074320513994189E-3</v>
      </c>
      <c r="N250" s="180">
        <f t="shared" si="33"/>
        <v>3.0312239032830794E-3</v>
      </c>
      <c r="O250" s="180">
        <f t="shared" si="33"/>
        <v>-1.3450877252807567E-2</v>
      </c>
      <c r="P250" s="180">
        <f t="shared" si="33"/>
        <v>-1.5346432328023967E-2</v>
      </c>
      <c r="Q250" s="180">
        <f t="shared" si="33"/>
        <v>2.5098677929726174E-2</v>
      </c>
      <c r="R250" s="180">
        <f t="shared" si="32"/>
        <v>2.8281473018505637E-3</v>
      </c>
      <c r="S250" s="180">
        <f t="shared" si="32"/>
        <v>1.5618140156964959E-2</v>
      </c>
      <c r="T250" s="180">
        <f t="shared" si="32"/>
        <v>-5.7379250646487356E-4</v>
      </c>
      <c r="U250" s="180">
        <f t="shared" si="32"/>
        <v>1.3903012615005527E-2</v>
      </c>
      <c r="V250" s="180">
        <f t="shared" si="32"/>
        <v>1.2756346125935732E-2</v>
      </c>
      <c r="W250" s="181">
        <f t="shared" si="34"/>
        <v>-1.2387462188834016E-3</v>
      </c>
    </row>
    <row r="251" spans="1:23">
      <c r="A251" s="182">
        <v>44832</v>
      </c>
      <c r="B251" s="5">
        <v>2117.54</v>
      </c>
      <c r="C251" s="2">
        <v>164.7</v>
      </c>
      <c r="D251" s="2">
        <v>523.91999999999996</v>
      </c>
      <c r="E251" s="5">
        <v>1792.6</v>
      </c>
      <c r="F251" s="2">
        <v>57.05</v>
      </c>
      <c r="G251" s="5">
        <v>1394.7</v>
      </c>
      <c r="H251" s="2">
        <v>108</v>
      </c>
      <c r="I251" s="5">
        <v>2702.1</v>
      </c>
      <c r="J251" s="2">
        <v>917.85</v>
      </c>
      <c r="K251" s="5">
        <v>1242.4000000000001</v>
      </c>
      <c r="L251" s="183">
        <v>14620.6</v>
      </c>
    </row>
  </sheetData>
  <mergeCells count="1">
    <mergeCell ref="M1:W1"/>
  </mergeCells>
  <conditionalFormatting sqref="AC12:AK12 AB12:AB13">
    <cfRule type="cellIs" dxfId="0" priority="1" operator="greaterThan">
      <formula>0</formula>
    </cfRule>
  </conditionalFormatting>
  <dataValidations count="1">
    <dataValidation type="list" allowBlank="1" showInputMessage="1" showErrorMessage="1" sqref="AB27:AK27" xr:uid="{DC226AAA-82ED-4700-BD1F-DA346F6136B0}">
      <formula1>"-2,-1,0,1,2"</formula1>
    </dataValidation>
  </dataValidations>
  <pageMargins left="0.7" right="0.7" top="0.75" bottom="0.75" header="0.3" footer="0.3"/>
  <extLst>
    <ext xmlns:x15="http://schemas.microsoft.com/office/spreadsheetml/2010/11/main" uri="{F7C9EE02-42E1-4005-9D12-6889AFFD525C}">
      <x15:webExtensions xmlns:xm="http://schemas.microsoft.com/office/excel/2006/main">
        <x15:webExtension appRef="{9EA1B5FB-96B5-48C3-B479-8A323DACAA83}">
          <xm:f>Prakriti!1:1048576</xm:f>
        </x15:webExtension>
        <x15:webExtension appRef="{0138A840-1083-4FAC-95B1-570FD5FED8F9}">
          <xm:f>Prakriti!XFD1048550:XFD1048575</xm:f>
        </x15:webExtension>
      </x15:webExtens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C4A51-D845-4F31-9044-F1B23CB5B5F7}">
  <dimension ref="A1:B63"/>
  <sheetViews>
    <sheetView topLeftCell="A49" workbookViewId="0">
      <selection activeCell="A67" sqref="A67"/>
    </sheetView>
  </sheetViews>
  <sheetFormatPr defaultRowHeight="14.4"/>
  <cols>
    <col min="1" max="1" width="35.33203125" customWidth="1"/>
    <col min="2" max="2" width="121.5546875" customWidth="1"/>
  </cols>
  <sheetData>
    <row r="1" spans="1:2">
      <c r="A1" t="s">
        <v>114</v>
      </c>
    </row>
    <row r="2" spans="1:2">
      <c r="A2" t="s">
        <v>115</v>
      </c>
    </row>
    <row r="3" spans="1:2" ht="72">
      <c r="A3" s="200" t="s">
        <v>82</v>
      </c>
      <c r="B3" s="199" t="s">
        <v>116</v>
      </c>
    </row>
    <row r="4" spans="1:2" ht="86.4">
      <c r="A4" s="200" t="s">
        <v>92</v>
      </c>
      <c r="B4" s="199" t="s">
        <v>117</v>
      </c>
    </row>
    <row r="5" spans="1:2" ht="72">
      <c r="A5" s="200" t="s">
        <v>84</v>
      </c>
      <c r="B5" s="199" t="s">
        <v>118</v>
      </c>
    </row>
    <row r="6" spans="1:2" ht="86.4">
      <c r="A6" s="200" t="s">
        <v>85</v>
      </c>
      <c r="B6" s="199" t="s">
        <v>119</v>
      </c>
    </row>
    <row r="7" spans="1:2" ht="72">
      <c r="A7" s="200" t="s">
        <v>86</v>
      </c>
      <c r="B7" s="199" t="s">
        <v>120</v>
      </c>
    </row>
    <row r="8" spans="1:2" ht="60.75" customHeight="1">
      <c r="A8" s="200" t="s">
        <v>87</v>
      </c>
      <c r="B8" s="199" t="s">
        <v>121</v>
      </c>
    </row>
    <row r="9" spans="1:2" ht="86.4">
      <c r="A9" s="200" t="s">
        <v>88</v>
      </c>
      <c r="B9" s="199" t="s">
        <v>122</v>
      </c>
    </row>
    <row r="10" spans="1:2" ht="86.4">
      <c r="A10" s="200" t="s">
        <v>89</v>
      </c>
      <c r="B10" s="199" t="s">
        <v>123</v>
      </c>
    </row>
    <row r="11" spans="1:2" ht="86.4">
      <c r="A11" s="200" t="s">
        <v>90</v>
      </c>
      <c r="B11" s="199" t="s">
        <v>124</v>
      </c>
    </row>
    <row r="12" spans="1:2" ht="79.5" customHeight="1">
      <c r="A12" s="200" t="s">
        <v>91</v>
      </c>
      <c r="B12" s="199" t="s">
        <v>125</v>
      </c>
    </row>
    <row r="15" spans="1:2">
      <c r="A15" t="s">
        <v>126</v>
      </c>
    </row>
    <row r="16" spans="1:2" ht="72">
      <c r="A16" s="200" t="s">
        <v>3</v>
      </c>
      <c r="B16" s="199" t="s">
        <v>127</v>
      </c>
    </row>
    <row r="17" spans="1:2" ht="72">
      <c r="A17" s="200" t="s">
        <v>99</v>
      </c>
      <c r="B17" s="199" t="s">
        <v>128</v>
      </c>
    </row>
    <row r="18" spans="1:2" ht="57.6">
      <c r="A18" s="200" t="s">
        <v>100</v>
      </c>
      <c r="B18" s="199" t="s">
        <v>129</v>
      </c>
    </row>
    <row r="19" spans="1:2" ht="86.4">
      <c r="A19" s="200" t="s">
        <v>101</v>
      </c>
      <c r="B19" s="199" t="s">
        <v>130</v>
      </c>
    </row>
    <row r="20" spans="1:2" ht="57.6">
      <c r="A20" s="200" t="s">
        <v>102</v>
      </c>
      <c r="B20" s="199" t="s">
        <v>131</v>
      </c>
    </row>
    <row r="21" spans="1:2" ht="115.2">
      <c r="A21" s="200" t="s">
        <v>103</v>
      </c>
      <c r="B21" s="199" t="s">
        <v>132</v>
      </c>
    </row>
    <row r="22" spans="1:2" ht="72">
      <c r="A22" s="200" t="s">
        <v>5</v>
      </c>
      <c r="B22" s="199" t="s">
        <v>133</v>
      </c>
    </row>
    <row r="23" spans="1:2" ht="86.4">
      <c r="A23" s="200" t="s">
        <v>104</v>
      </c>
      <c r="B23" s="199" t="s">
        <v>134</v>
      </c>
    </row>
    <row r="24" spans="1:2" ht="72">
      <c r="A24" s="200" t="s">
        <v>105</v>
      </c>
      <c r="B24" s="199" t="s">
        <v>135</v>
      </c>
    </row>
    <row r="25" spans="1:2" ht="86.4">
      <c r="A25" s="200" t="s">
        <v>106</v>
      </c>
      <c r="B25" s="199" t="s">
        <v>136</v>
      </c>
    </row>
    <row r="27" spans="1:2">
      <c r="A27" t="s">
        <v>137</v>
      </c>
    </row>
    <row r="28" spans="1:2" ht="86.4">
      <c r="A28" s="200" t="s">
        <v>59</v>
      </c>
      <c r="B28" s="199" t="s">
        <v>138</v>
      </c>
    </row>
    <row r="29" spans="1:2" ht="72">
      <c r="A29" s="200" t="s">
        <v>60</v>
      </c>
      <c r="B29" s="199" t="s">
        <v>139</v>
      </c>
    </row>
    <row r="30" spans="1:2" ht="72">
      <c r="A30" s="200" t="s">
        <v>61</v>
      </c>
      <c r="B30" s="199" t="s">
        <v>140</v>
      </c>
    </row>
    <row r="31" spans="1:2" ht="57.6">
      <c r="A31" s="200" t="s">
        <v>62</v>
      </c>
      <c r="B31" s="199" t="s">
        <v>141</v>
      </c>
    </row>
    <row r="32" spans="1:2" ht="57.6">
      <c r="A32" s="200" t="s">
        <v>63</v>
      </c>
      <c r="B32" s="199" t="s">
        <v>142</v>
      </c>
    </row>
    <row r="33" spans="1:2" ht="86.4">
      <c r="A33" s="200" t="s">
        <v>64</v>
      </c>
      <c r="B33" s="199" t="s">
        <v>143</v>
      </c>
    </row>
    <row r="34" spans="1:2" ht="86.4">
      <c r="A34" s="200" t="s">
        <v>65</v>
      </c>
      <c r="B34" s="199" t="s">
        <v>144</v>
      </c>
    </row>
    <row r="35" spans="1:2" ht="57.6">
      <c r="A35" s="200" t="s">
        <v>66</v>
      </c>
      <c r="B35" s="199" t="s">
        <v>145</v>
      </c>
    </row>
    <row r="36" spans="1:2" ht="57.6">
      <c r="A36" s="200" t="s">
        <v>67</v>
      </c>
      <c r="B36" s="198" t="s">
        <v>146</v>
      </c>
    </row>
    <row r="37" spans="1:2" ht="86.4">
      <c r="A37" s="200" t="s">
        <v>68</v>
      </c>
      <c r="B37" s="199" t="s">
        <v>147</v>
      </c>
    </row>
    <row r="39" spans="1:2">
      <c r="A39" t="s">
        <v>148</v>
      </c>
    </row>
    <row r="40" spans="1:2" ht="72">
      <c r="A40" s="200" t="s">
        <v>8</v>
      </c>
      <c r="B40" s="199" t="s">
        <v>149</v>
      </c>
    </row>
    <row r="41" spans="1:2" ht="72">
      <c r="A41" s="200" t="s">
        <v>107</v>
      </c>
      <c r="B41" s="199" t="s">
        <v>150</v>
      </c>
    </row>
    <row r="42" spans="1:2" ht="86.4">
      <c r="A42" s="200" t="s">
        <v>92</v>
      </c>
      <c r="B42" s="199" t="s">
        <v>117</v>
      </c>
    </row>
    <row r="43" spans="1:2" ht="86.4">
      <c r="A43" s="200" t="s">
        <v>108</v>
      </c>
      <c r="B43" s="199" t="s">
        <v>151</v>
      </c>
    </row>
    <row r="44" spans="1:2" ht="72">
      <c r="A44" s="200" t="s">
        <v>109</v>
      </c>
      <c r="B44" s="199" t="s">
        <v>152</v>
      </c>
    </row>
    <row r="45" spans="1:2" ht="86.4">
      <c r="A45" s="200" t="s">
        <v>4</v>
      </c>
      <c r="B45" s="199" t="s">
        <v>153</v>
      </c>
    </row>
    <row r="46" spans="1:2" ht="100.8">
      <c r="A46" s="200" t="s">
        <v>110</v>
      </c>
      <c r="B46" s="199" t="s">
        <v>154</v>
      </c>
    </row>
    <row r="47" spans="1:2" ht="57.6">
      <c r="A47" s="200" t="s">
        <v>111</v>
      </c>
      <c r="B47" s="199" t="s">
        <v>155</v>
      </c>
    </row>
    <row r="48" spans="1:2" ht="72">
      <c r="A48" s="200" t="s">
        <v>112</v>
      </c>
      <c r="B48" s="199" t="s">
        <v>156</v>
      </c>
    </row>
    <row r="49" spans="1:2" ht="72">
      <c r="A49" s="200" t="s">
        <v>113</v>
      </c>
      <c r="B49" s="199" t="s">
        <v>157</v>
      </c>
    </row>
    <row r="51" spans="1:2">
      <c r="A51" t="s">
        <v>158</v>
      </c>
    </row>
    <row r="52" spans="1:2" ht="43.2">
      <c r="A52" s="200" t="s">
        <v>2</v>
      </c>
      <c r="B52" s="199" t="s">
        <v>159</v>
      </c>
    </row>
    <row r="53" spans="1:2" ht="86.4">
      <c r="A53" s="200" t="s">
        <v>3</v>
      </c>
      <c r="B53" s="199" t="s">
        <v>160</v>
      </c>
    </row>
    <row r="54" spans="1:2" ht="86.4">
      <c r="A54" s="200" t="s">
        <v>4</v>
      </c>
      <c r="B54" s="199" t="s">
        <v>153</v>
      </c>
    </row>
    <row r="55" spans="1:2" ht="72">
      <c r="A55" s="200" t="s">
        <v>5</v>
      </c>
      <c r="B55" s="199" t="s">
        <v>133</v>
      </c>
    </row>
    <row r="56" spans="1:2" ht="72">
      <c r="A56" s="200" t="s">
        <v>6</v>
      </c>
      <c r="B56" s="199" t="s">
        <v>161</v>
      </c>
    </row>
    <row r="57" spans="1:2" ht="57.6">
      <c r="A57" s="200" t="s">
        <v>7</v>
      </c>
      <c r="B57" s="199" t="s">
        <v>162</v>
      </c>
    </row>
    <row r="58" spans="1:2" ht="72">
      <c r="A58" s="200" t="s">
        <v>8</v>
      </c>
      <c r="B58" s="199" t="s">
        <v>149</v>
      </c>
    </row>
    <row r="59" spans="1:2" ht="57.6">
      <c r="A59" s="200" t="s">
        <v>9</v>
      </c>
      <c r="B59" s="198" t="s">
        <v>163</v>
      </c>
    </row>
    <row r="60" spans="1:2" ht="72">
      <c r="A60" s="200" t="s">
        <v>10</v>
      </c>
      <c r="B60" s="199" t="s">
        <v>164</v>
      </c>
    </row>
    <row r="61" spans="1:2" ht="86.4">
      <c r="A61" s="200" t="s">
        <v>11</v>
      </c>
      <c r="B61" s="199" t="s">
        <v>165</v>
      </c>
    </row>
    <row r="62" spans="1:2" ht="15.6">
      <c r="B62" s="249"/>
    </row>
    <row r="63" spans="1:2" ht="15.6">
      <c r="B63" s="24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Riya</vt:lpstr>
      <vt:lpstr>Harmeet</vt:lpstr>
      <vt:lpstr>Anisha</vt:lpstr>
      <vt:lpstr>Anisha </vt:lpstr>
      <vt:lpstr>Bhumika</vt:lpstr>
      <vt:lpstr>Prakriti</vt:lpstr>
      <vt:lpstr>Reasons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Riya Girdhar</dc:creator>
  <cp:keywords/>
  <dc:description/>
  <cp:lastModifiedBy>Riya Girdhar</cp:lastModifiedBy>
  <cp:revision/>
  <dcterms:created xsi:type="dcterms:W3CDTF">2023-09-28T17:05:40Z</dcterms:created>
  <dcterms:modified xsi:type="dcterms:W3CDTF">2023-11-09T06:00:26Z</dcterms:modified>
  <cp:category/>
  <cp:contentStatus/>
</cp:coreProperties>
</file>